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codeName="ThisWorkbook"/>
  <bookViews>
    <workbookView xWindow="-15" yWindow="-15" windowWidth="12120" windowHeight="4020"/>
  </bookViews>
  <sheets>
    <sheet name="Schedule of ISWC" sheetId="10" r:id="rId1"/>
    <sheet name="Investment (Capital) wp" sheetId="3" r:id="rId2"/>
    <sheet name="Electric wp" sheetId="4" r:id="rId3"/>
    <sheet name="Gas wp" sheetId="8" r:id="rId4"/>
    <sheet name="Non-operating wp" sheetId="9" r:id="rId5"/>
    <sheet name="Working Capital Detail wp" sheetId="7" r:id="rId6"/>
  </sheets>
  <externalReferences>
    <externalReference r:id="rId7"/>
  </externalReferences>
  <definedNames>
    <definedName name="Apr07AMA">[1]BS!#REF!</definedName>
    <definedName name="Aug07AMA">[1]BS!#REF!</definedName>
    <definedName name="CombWC_LineItem">[1]BS!$X$7:$X$2740</definedName>
    <definedName name="data_NEW">#REF!</definedName>
    <definedName name="Dec06AMA">[1]BS!#REF!</definedName>
    <definedName name="ElecWC_LineItems">[1]BS!$T$7:$T$2740</definedName>
    <definedName name="Feb07AMA">[1]BS!#REF!</definedName>
    <definedName name="GasWC_LineItem">[1]BS!$V$7:$V$2740</definedName>
    <definedName name="Jan07AMA">[1]BS!#REF!</definedName>
    <definedName name="Jul07AMA">[1]BS!#REF!</definedName>
    <definedName name="Jun07AMA">[1]BS!#REF!</definedName>
    <definedName name="Mar07AMA">[1]BS!#REF!</definedName>
    <definedName name="May07AMA">[1]BS!#REF!</definedName>
    <definedName name="_xlnm.Print_Area" localSheetId="2">'Electric wp'!$E$5:$L$165</definedName>
    <definedName name="_xlnm.Print_Area" localSheetId="3">'Gas wp'!$C$1:$J$87</definedName>
    <definedName name="_xlnm.Print_Area" localSheetId="1">'Investment (Capital) wp'!$E$7:$L$145</definedName>
    <definedName name="_xlnm.Print_Area" localSheetId="4">'Non-operating wp'!$E$6:$L$265</definedName>
    <definedName name="_xlnm.Print_Area" localSheetId="0">'Schedule of ISWC'!$B$7:$G$124</definedName>
    <definedName name="_xlnm.Print_Area" localSheetId="5">'Working Capital Detail wp'!$L$3:$R$493</definedName>
    <definedName name="_xlnm.Print_Titles" localSheetId="2">'Electric wp'!$4:$4</definedName>
    <definedName name="_xlnm.Print_Titles" localSheetId="1">'Investment (Capital) wp'!$E:$G,'Investment (Capital) wp'!$7:$8</definedName>
    <definedName name="_xlnm.Print_Titles" localSheetId="5">'Working Capital Detail wp'!$H:$I,'Working Capital Detail wp'!$3:$3</definedName>
    <definedName name="Sep07AMA">[1]BS!$R$7:$R$1272</definedName>
  </definedNames>
  <calcPr calcId="125725" iterate="1" iterateCount="1"/>
</workbook>
</file>

<file path=xl/calcChain.xml><?xml version="1.0" encoding="utf-8"?>
<calcChain xmlns="http://schemas.openxmlformats.org/spreadsheetml/2006/main">
  <c r="F77" i="10"/>
  <c r="F78"/>
  <c r="R178" i="7"/>
  <c r="R177"/>
  <c r="Q177"/>
  <c r="Q178"/>
  <c r="B101" i="10"/>
  <c r="B102" s="1"/>
  <c r="K127" i="9" l="1"/>
  <c r="K126"/>
  <c r="L104" i="4"/>
  <c r="L124" i="9"/>
  <c r="B15" i="10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14"/>
  <c r="J29"/>
  <c r="Q492" i="7"/>
  <c r="B30" i="10" l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I9" i="3"/>
  <c r="L9"/>
  <c r="L277" i="9"/>
  <c r="K277"/>
  <c r="L275"/>
  <c r="L276"/>
  <c r="L274"/>
  <c r="L273"/>
  <c r="I273"/>
  <c r="L272"/>
  <c r="L271"/>
  <c r="L270"/>
  <c r="X490" i="7"/>
  <c r="X489"/>
  <c r="X488"/>
  <c r="X487"/>
  <c r="X485"/>
  <c r="R487"/>
  <c r="R488"/>
  <c r="R490"/>
  <c r="R485"/>
  <c r="R185"/>
  <c r="R183"/>
  <c r="E75" i="10"/>
  <c r="L90" i="9"/>
  <c r="K90"/>
  <c r="E18" i="10"/>
  <c r="R184" i="7"/>
  <c r="R208" s="1"/>
  <c r="R70"/>
  <c r="K151" i="9"/>
  <c r="K152"/>
  <c r="K153"/>
  <c r="K154"/>
  <c r="K155"/>
  <c r="K156"/>
  <c r="K157"/>
  <c r="K158"/>
  <c r="K159"/>
  <c r="K160"/>
  <c r="K161"/>
  <c r="K150"/>
  <c r="K128"/>
  <c r="K131"/>
  <c r="K130"/>
  <c r="K129"/>
  <c r="V492" i="7"/>
  <c r="V491"/>
  <c r="T491" s="1"/>
  <c r="R491"/>
  <c r="V490"/>
  <c r="U490" s="1"/>
  <c r="V489"/>
  <c r="U489" s="1"/>
  <c r="V488"/>
  <c r="U488" s="1"/>
  <c r="V487"/>
  <c r="U487" s="1"/>
  <c r="V486"/>
  <c r="U486" s="1"/>
  <c r="V485"/>
  <c r="U485" s="1"/>
  <c r="V484"/>
  <c r="U484" s="1"/>
  <c r="V483"/>
  <c r="U483" s="1"/>
  <c r="V482"/>
  <c r="U482" s="1"/>
  <c r="R482"/>
  <c r="V481"/>
  <c r="T481" s="1"/>
  <c r="V480"/>
  <c r="T480" s="1"/>
  <c r="V479"/>
  <c r="T479" s="1"/>
  <c r="V478"/>
  <c r="T478" s="1"/>
  <c r="V477"/>
  <c r="T477" s="1"/>
  <c r="V476"/>
  <c r="T476" s="1"/>
  <c r="R476"/>
  <c r="V475"/>
  <c r="U475" s="1"/>
  <c r="V474"/>
  <c r="U474" s="1"/>
  <c r="V473"/>
  <c r="U473" s="1"/>
  <c r="V472"/>
  <c r="U472" s="1"/>
  <c r="V471"/>
  <c r="U471" s="1"/>
  <c r="V470"/>
  <c r="U470" s="1"/>
  <c r="V469"/>
  <c r="U469" s="1"/>
  <c r="V468"/>
  <c r="U468" s="1"/>
  <c r="V467"/>
  <c r="U467" s="1"/>
  <c r="V466"/>
  <c r="U466" s="1"/>
  <c r="V465"/>
  <c r="U465" s="1"/>
  <c r="V464"/>
  <c r="U464" s="1"/>
  <c r="V463"/>
  <c r="U463" s="1"/>
  <c r="V462"/>
  <c r="U462" s="1"/>
  <c r="V461"/>
  <c r="U461" s="1"/>
  <c r="V460"/>
  <c r="U460" s="1"/>
  <c r="V459"/>
  <c r="U459" s="1"/>
  <c r="R459"/>
  <c r="V458"/>
  <c r="T458" s="1"/>
  <c r="V457"/>
  <c r="T457" s="1"/>
  <c r="V456"/>
  <c r="T456" s="1"/>
  <c r="V455"/>
  <c r="T455" s="1"/>
  <c r="V454"/>
  <c r="T454" s="1"/>
  <c r="V453"/>
  <c r="T453" s="1"/>
  <c r="V452"/>
  <c r="T452" s="1"/>
  <c r="V451"/>
  <c r="T451" s="1"/>
  <c r="V450"/>
  <c r="T450" s="1"/>
  <c r="V449"/>
  <c r="T449" s="1"/>
  <c r="V448"/>
  <c r="T448" s="1"/>
  <c r="V447"/>
  <c r="T447" s="1"/>
  <c r="V446"/>
  <c r="T446" s="1"/>
  <c r="V445"/>
  <c r="T445" s="1"/>
  <c r="V444"/>
  <c r="T444" s="1"/>
  <c r="V443"/>
  <c r="T443" s="1"/>
  <c r="V442"/>
  <c r="T442" s="1"/>
  <c r="V441"/>
  <c r="T441" s="1"/>
  <c r="V440"/>
  <c r="T440" s="1"/>
  <c r="V439"/>
  <c r="T439" s="1"/>
  <c r="V438"/>
  <c r="T438" s="1"/>
  <c r="V437"/>
  <c r="T437" s="1"/>
  <c r="V436"/>
  <c r="T436" s="1"/>
  <c r="V435"/>
  <c r="T435" s="1"/>
  <c r="V434"/>
  <c r="T434" s="1"/>
  <c r="V433"/>
  <c r="T433" s="1"/>
  <c r="V432"/>
  <c r="T432" s="1"/>
  <c r="S431"/>
  <c r="V431"/>
  <c r="T431" s="1"/>
  <c r="V430"/>
  <c r="T430" s="1"/>
  <c r="V429"/>
  <c r="T429" s="1"/>
  <c r="V428"/>
  <c r="T428" s="1"/>
  <c r="V427"/>
  <c r="T427" s="1"/>
  <c r="V426"/>
  <c r="T426" s="1"/>
  <c r="V425"/>
  <c r="T425" s="1"/>
  <c r="V424"/>
  <c r="T424" s="1"/>
  <c r="R424"/>
  <c r="V423"/>
  <c r="U423" s="1"/>
  <c r="V422"/>
  <c r="U422" s="1"/>
  <c r="V421"/>
  <c r="U421" s="1"/>
  <c r="V420"/>
  <c r="U420" s="1"/>
  <c r="V419"/>
  <c r="U419" s="1"/>
  <c r="V418"/>
  <c r="U418" s="1"/>
  <c r="V417"/>
  <c r="U417" s="1"/>
  <c r="V416"/>
  <c r="U416" s="1"/>
  <c r="V415"/>
  <c r="U415" s="1"/>
  <c r="V414"/>
  <c r="U414" s="1"/>
  <c r="V413"/>
  <c r="U413" s="1"/>
  <c r="V412"/>
  <c r="U412" s="1"/>
  <c r="V411"/>
  <c r="U411" s="1"/>
  <c r="V410"/>
  <c r="U410" s="1"/>
  <c r="V409"/>
  <c r="U409" s="1"/>
  <c r="V408"/>
  <c r="U408" s="1"/>
  <c r="V407"/>
  <c r="U407" s="1"/>
  <c r="V406"/>
  <c r="R406"/>
  <c r="V405"/>
  <c r="T405" s="1"/>
  <c r="V404"/>
  <c r="T404" s="1"/>
  <c r="V403"/>
  <c r="T403" s="1"/>
  <c r="V402"/>
  <c r="T402" s="1"/>
  <c r="V401"/>
  <c r="T401" s="1"/>
  <c r="V400"/>
  <c r="T400" s="1"/>
  <c r="V399"/>
  <c r="T399" s="1"/>
  <c r="V398"/>
  <c r="T398" s="1"/>
  <c r="R398"/>
  <c r="V397"/>
  <c r="V396"/>
  <c r="V395"/>
  <c r="V394"/>
  <c r="V393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9"/>
  <c r="V358"/>
  <c r="V357"/>
  <c r="V356"/>
  <c r="V355"/>
  <c r="V354"/>
  <c r="R354"/>
  <c r="S353"/>
  <c r="V353"/>
  <c r="T353" s="1"/>
  <c r="V352"/>
  <c r="T352" s="1"/>
  <c r="V351"/>
  <c r="T351" s="1"/>
  <c r="V350"/>
  <c r="T350" s="1"/>
  <c r="V349"/>
  <c r="T349" s="1"/>
  <c r="V348"/>
  <c r="T348" s="1"/>
  <c r="V347"/>
  <c r="T347" s="1"/>
  <c r="V346"/>
  <c r="T346" s="1"/>
  <c r="S345"/>
  <c r="V345"/>
  <c r="T345" s="1"/>
  <c r="V344"/>
  <c r="T344" s="1"/>
  <c r="V343"/>
  <c r="T343" s="1"/>
  <c r="V342"/>
  <c r="T342" s="1"/>
  <c r="V341"/>
  <c r="T341" s="1"/>
  <c r="V340"/>
  <c r="T340" s="1"/>
  <c r="V339"/>
  <c r="T339" s="1"/>
  <c r="V338"/>
  <c r="T338" s="1"/>
  <c r="S337"/>
  <c r="V337"/>
  <c r="T337" s="1"/>
  <c r="V336"/>
  <c r="T336" s="1"/>
  <c r="V335"/>
  <c r="T335" s="1"/>
  <c r="V334"/>
  <c r="T334" s="1"/>
  <c r="V333"/>
  <c r="T333" s="1"/>
  <c r="V332"/>
  <c r="T332" s="1"/>
  <c r="V331"/>
  <c r="T331" s="1"/>
  <c r="V330"/>
  <c r="T330" s="1"/>
  <c r="S329"/>
  <c r="V329"/>
  <c r="T329" s="1"/>
  <c r="V328"/>
  <c r="T328" s="1"/>
  <c r="R328"/>
  <c r="S327"/>
  <c r="V327"/>
  <c r="U327" s="1"/>
  <c r="V326"/>
  <c r="T326" s="1"/>
  <c r="V325"/>
  <c r="T325" s="1"/>
  <c r="R325"/>
  <c r="V324"/>
  <c r="U324" s="1"/>
  <c r="V323"/>
  <c r="U323" s="1"/>
  <c r="V322"/>
  <c r="U322" s="1"/>
  <c r="V321"/>
  <c r="U321" s="1"/>
  <c r="V320"/>
  <c r="U320" s="1"/>
  <c r="V319"/>
  <c r="U319" s="1"/>
  <c r="V318"/>
  <c r="U318" s="1"/>
  <c r="V317"/>
  <c r="U317" s="1"/>
  <c r="V316"/>
  <c r="U316" s="1"/>
  <c r="V315"/>
  <c r="U315" s="1"/>
  <c r="V314"/>
  <c r="U314" s="1"/>
  <c r="V313"/>
  <c r="U313" s="1"/>
  <c r="V312"/>
  <c r="U312" s="1"/>
  <c r="V311"/>
  <c r="U311" s="1"/>
  <c r="V310"/>
  <c r="U310" s="1"/>
  <c r="V309"/>
  <c r="U309" s="1"/>
  <c r="V308"/>
  <c r="U308" s="1"/>
  <c r="V307"/>
  <c r="U307" s="1"/>
  <c r="V306"/>
  <c r="U306" s="1"/>
  <c r="V305"/>
  <c r="U305" s="1"/>
  <c r="V304"/>
  <c r="U304" s="1"/>
  <c r="V303"/>
  <c r="U303" s="1"/>
  <c r="V302"/>
  <c r="U302" s="1"/>
  <c r="V301"/>
  <c r="U301" s="1"/>
  <c r="V300"/>
  <c r="U300" s="1"/>
  <c r="V299"/>
  <c r="U299" s="1"/>
  <c r="V298"/>
  <c r="U298" s="1"/>
  <c r="V297"/>
  <c r="U297" s="1"/>
  <c r="V296"/>
  <c r="U296" s="1"/>
  <c r="V295"/>
  <c r="U295" s="1"/>
  <c r="V294"/>
  <c r="U294" s="1"/>
  <c r="V293"/>
  <c r="U293" s="1"/>
  <c r="V292"/>
  <c r="U292" s="1"/>
  <c r="V291"/>
  <c r="U291" s="1"/>
  <c r="V290"/>
  <c r="U290" s="1"/>
  <c r="V289"/>
  <c r="U289" s="1"/>
  <c r="V288"/>
  <c r="U288" s="1"/>
  <c r="V287"/>
  <c r="U287" s="1"/>
  <c r="V286"/>
  <c r="U286" s="1"/>
  <c r="V285"/>
  <c r="U285" s="1"/>
  <c r="V284"/>
  <c r="U284" s="1"/>
  <c r="V283"/>
  <c r="U283" s="1"/>
  <c r="V282"/>
  <c r="U282" s="1"/>
  <c r="V281"/>
  <c r="U281" s="1"/>
  <c r="V280"/>
  <c r="U280" s="1"/>
  <c r="V279"/>
  <c r="U279" s="1"/>
  <c r="V278"/>
  <c r="U278" s="1"/>
  <c r="V277"/>
  <c r="U277" s="1"/>
  <c r="V276"/>
  <c r="U276" s="1"/>
  <c r="V275"/>
  <c r="U275" s="1"/>
  <c r="V274"/>
  <c r="U274" s="1"/>
  <c r="V273"/>
  <c r="U273" s="1"/>
  <c r="V272"/>
  <c r="U272" s="1"/>
  <c r="V271"/>
  <c r="U271" s="1"/>
  <c r="V270"/>
  <c r="U270" s="1"/>
  <c r="V269"/>
  <c r="U269" s="1"/>
  <c r="V268"/>
  <c r="U268" s="1"/>
  <c r="V267"/>
  <c r="U267" s="1"/>
  <c r="V266"/>
  <c r="U266" s="1"/>
  <c r="R266"/>
  <c r="V265"/>
  <c r="T265" s="1"/>
  <c r="V264"/>
  <c r="T264" s="1"/>
  <c r="V263"/>
  <c r="T263" s="1"/>
  <c r="V262"/>
  <c r="T262" s="1"/>
  <c r="S261"/>
  <c r="V261"/>
  <c r="T261" s="1"/>
  <c r="V260"/>
  <c r="T260" s="1"/>
  <c r="V259"/>
  <c r="T259" s="1"/>
  <c r="V258"/>
  <c r="T258" s="1"/>
  <c r="V257"/>
  <c r="T257" s="1"/>
  <c r="V256"/>
  <c r="T256" s="1"/>
  <c r="V255"/>
  <c r="T255" s="1"/>
  <c r="V254"/>
  <c r="T254" s="1"/>
  <c r="S253"/>
  <c r="V253"/>
  <c r="T253" s="1"/>
  <c r="V252"/>
  <c r="T252" s="1"/>
  <c r="V250"/>
  <c r="T250" s="1"/>
  <c r="R250"/>
  <c r="V249"/>
  <c r="U249" s="1"/>
  <c r="V248"/>
  <c r="U248" s="1"/>
  <c r="V247"/>
  <c r="U247" s="1"/>
  <c r="V246"/>
  <c r="U246" s="1"/>
  <c r="V245"/>
  <c r="U245" s="1"/>
  <c r="V244"/>
  <c r="U244" s="1"/>
  <c r="V243"/>
  <c r="U243" s="1"/>
  <c r="V242"/>
  <c r="U242" s="1"/>
  <c r="V241"/>
  <c r="U241" s="1"/>
  <c r="V240"/>
  <c r="U240" s="1"/>
  <c r="V239"/>
  <c r="T239" s="1"/>
  <c r="V238"/>
  <c r="T238" s="1"/>
  <c r="V237"/>
  <c r="T237" s="1"/>
  <c r="V236"/>
  <c r="T236" s="1"/>
  <c r="V235"/>
  <c r="T235" s="1"/>
  <c r="V234"/>
  <c r="T234" s="1"/>
  <c r="V233"/>
  <c r="T233" s="1"/>
  <c r="V232"/>
  <c r="T232" s="1"/>
  <c r="V231"/>
  <c r="T231" s="1"/>
  <c r="V230"/>
  <c r="T230" s="1"/>
  <c r="V229"/>
  <c r="T229" s="1"/>
  <c r="V228"/>
  <c r="T228" s="1"/>
  <c r="V227"/>
  <c r="T227" s="1"/>
  <c r="V226"/>
  <c r="T226" s="1"/>
  <c r="R226"/>
  <c r="V225"/>
  <c r="T225" s="1"/>
  <c r="V224"/>
  <c r="T224" s="1"/>
  <c r="V223"/>
  <c r="T223" s="1"/>
  <c r="V222"/>
  <c r="T222" s="1"/>
  <c r="V221"/>
  <c r="T221" s="1"/>
  <c r="S220"/>
  <c r="V220"/>
  <c r="T220" s="1"/>
  <c r="V219"/>
  <c r="T219" s="1"/>
  <c r="V218"/>
  <c r="T218" s="1"/>
  <c r="V217"/>
  <c r="T217" s="1"/>
  <c r="V216"/>
  <c r="T216" s="1"/>
  <c r="V215"/>
  <c r="T215" s="1"/>
  <c r="V214"/>
  <c r="T214" s="1"/>
  <c r="V213"/>
  <c r="T213" s="1"/>
  <c r="S212"/>
  <c r="V212"/>
  <c r="T212" s="1"/>
  <c r="V211"/>
  <c r="T211" s="1"/>
  <c r="V210"/>
  <c r="T210" s="1"/>
  <c r="V209"/>
  <c r="T209" s="1"/>
  <c r="V208"/>
  <c r="T208" s="1"/>
  <c r="V207"/>
  <c r="T207" s="1"/>
  <c r="V206"/>
  <c r="T206" s="1"/>
  <c r="V205"/>
  <c r="T205" s="1"/>
  <c r="V204"/>
  <c r="T204" s="1"/>
  <c r="V203"/>
  <c r="T203" s="1"/>
  <c r="V202"/>
  <c r="T202" s="1"/>
  <c r="V201"/>
  <c r="T201" s="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R181"/>
  <c r="V180"/>
  <c r="T180" s="1"/>
  <c r="V179"/>
  <c r="T179" s="1"/>
  <c r="V178"/>
  <c r="T178" s="1"/>
  <c r="V177"/>
  <c r="T177" s="1"/>
  <c r="V176"/>
  <c r="T176" s="1"/>
  <c r="V175"/>
  <c r="T175" s="1"/>
  <c r="R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R132"/>
  <c r="V131"/>
  <c r="T131" s="1"/>
  <c r="V130"/>
  <c r="T130" s="1"/>
  <c r="V129"/>
  <c r="T129" s="1"/>
  <c r="V128"/>
  <c r="T128" s="1"/>
  <c r="V127"/>
  <c r="T127" s="1"/>
  <c r="V126"/>
  <c r="T126" s="1"/>
  <c r="S125"/>
  <c r="V125"/>
  <c r="T125" s="1"/>
  <c r="V124"/>
  <c r="T124" s="1"/>
  <c r="R124"/>
  <c r="V123"/>
  <c r="V122"/>
  <c r="V121"/>
  <c r="V120"/>
  <c r="R120"/>
  <c r="V119"/>
  <c r="T119" s="1"/>
  <c r="V118"/>
  <c r="T118" s="1"/>
  <c r="V117"/>
  <c r="T117" s="1"/>
  <c r="V116"/>
  <c r="T116" s="1"/>
  <c r="V115"/>
  <c r="T115" s="1"/>
  <c r="V114"/>
  <c r="T114" s="1"/>
  <c r="S113"/>
  <c r="V113"/>
  <c r="T113" s="1"/>
  <c r="V112"/>
  <c r="T112" s="1"/>
  <c r="V111"/>
  <c r="T111" s="1"/>
  <c r="V110"/>
  <c r="T110" s="1"/>
  <c r="V109"/>
  <c r="T109" s="1"/>
  <c r="V108"/>
  <c r="T108" s="1"/>
  <c r="V107"/>
  <c r="T107" s="1"/>
  <c r="V106"/>
  <c r="T106" s="1"/>
  <c r="S105"/>
  <c r="V105"/>
  <c r="T105" s="1"/>
  <c r="V104"/>
  <c r="T104" s="1"/>
  <c r="V103"/>
  <c r="T103" s="1"/>
  <c r="R103"/>
  <c r="V102"/>
  <c r="T102" s="1"/>
  <c r="V101"/>
  <c r="T101" s="1"/>
  <c r="V100"/>
  <c r="T100" s="1"/>
  <c r="V99"/>
  <c r="T99" s="1"/>
  <c r="V98"/>
  <c r="T98" s="1"/>
  <c r="V97"/>
  <c r="T97" s="1"/>
  <c r="V96"/>
  <c r="T96" s="1"/>
  <c r="V95"/>
  <c r="T95" s="1"/>
  <c r="V94"/>
  <c r="T94" s="1"/>
  <c r="V93"/>
  <c r="T93" s="1"/>
  <c r="V92"/>
  <c r="T92" s="1"/>
  <c r="V91"/>
  <c r="T91" s="1"/>
  <c r="V90"/>
  <c r="T90" s="1"/>
  <c r="V89"/>
  <c r="T89" s="1"/>
  <c r="V88"/>
  <c r="T88" s="1"/>
  <c r="V87"/>
  <c r="T87" s="1"/>
  <c r="V86"/>
  <c r="T86" s="1"/>
  <c r="V85"/>
  <c r="T85" s="1"/>
  <c r="V84"/>
  <c r="T84" s="1"/>
  <c r="R84"/>
  <c r="V83"/>
  <c r="T83" s="1"/>
  <c r="V82"/>
  <c r="T82" s="1"/>
  <c r="V81"/>
  <c r="T81" s="1"/>
  <c r="V80"/>
  <c r="T80" s="1"/>
  <c r="V79"/>
  <c r="T79" s="1"/>
  <c r="V78"/>
  <c r="T78" s="1"/>
  <c r="V77"/>
  <c r="T77" s="1"/>
  <c r="S76"/>
  <c r="V76"/>
  <c r="T76" s="1"/>
  <c r="V75"/>
  <c r="T75" s="1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U55" s="1"/>
  <c r="S54"/>
  <c r="V54"/>
  <c r="T54" s="1"/>
  <c r="V53"/>
  <c r="T53" s="1"/>
  <c r="V52"/>
  <c r="T52" s="1"/>
  <c r="V51"/>
  <c r="T51" s="1"/>
  <c r="V50"/>
  <c r="T50" s="1"/>
  <c r="R50"/>
  <c r="V49"/>
  <c r="U49" s="1"/>
  <c r="V48"/>
  <c r="U48" s="1"/>
  <c r="V47"/>
  <c r="U47" s="1"/>
  <c r="V46"/>
  <c r="U46" s="1"/>
  <c r="V45"/>
  <c r="U45" s="1"/>
  <c r="V44"/>
  <c r="U44" s="1"/>
  <c r="V43"/>
  <c r="U43" s="1"/>
  <c r="R43"/>
  <c r="V42"/>
  <c r="T42" s="1"/>
  <c r="V41"/>
  <c r="T41" s="1"/>
  <c r="V40"/>
  <c r="T40" s="1"/>
  <c r="V39"/>
  <c r="T39" s="1"/>
  <c r="V38"/>
  <c r="T38" s="1"/>
  <c r="V37"/>
  <c r="T37" s="1"/>
  <c r="V36"/>
  <c r="T36" s="1"/>
  <c r="V35"/>
  <c r="T35" s="1"/>
  <c r="U34"/>
  <c r="T34"/>
  <c r="S34"/>
  <c r="R34"/>
  <c r="V33"/>
  <c r="T33" s="1"/>
  <c r="V32"/>
  <c r="T32" s="1"/>
  <c r="V31"/>
  <c r="T31" s="1"/>
  <c r="V30"/>
  <c r="T30" s="1"/>
  <c r="V29"/>
  <c r="T29" s="1"/>
  <c r="V28"/>
  <c r="T28" s="1"/>
  <c r="V27"/>
  <c r="T27" s="1"/>
  <c r="V26"/>
  <c r="T26" s="1"/>
  <c r="V25"/>
  <c r="T25" s="1"/>
  <c r="V24"/>
  <c r="T24" s="1"/>
  <c r="V23"/>
  <c r="T23" s="1"/>
  <c r="V22"/>
  <c r="T22" s="1"/>
  <c r="V21"/>
  <c r="T21" s="1"/>
  <c r="U20"/>
  <c r="T20"/>
  <c r="S20"/>
  <c r="R20"/>
  <c r="V19"/>
  <c r="T19" s="1"/>
  <c r="V18"/>
  <c r="T18" s="1"/>
  <c r="V17"/>
  <c r="T17" s="1"/>
  <c r="V16"/>
  <c r="T16" s="1"/>
  <c r="V15"/>
  <c r="T15" s="1"/>
  <c r="V14"/>
  <c r="T14" s="1"/>
  <c r="V13"/>
  <c r="T13" s="1"/>
  <c r="V12"/>
  <c r="T12" s="1"/>
  <c r="V11"/>
  <c r="T11" s="1"/>
  <c r="V10"/>
  <c r="T10" s="1"/>
  <c r="V9"/>
  <c r="T9" s="1"/>
  <c r="V8"/>
  <c r="T8" s="1"/>
  <c r="V7"/>
  <c r="T7" s="1"/>
  <c r="V6"/>
  <c r="T6" s="1"/>
  <c r="V5"/>
  <c r="T5" s="1"/>
  <c r="U4"/>
  <c r="V4"/>
  <c r="L162" i="4"/>
  <c r="L161"/>
  <c r="L160"/>
  <c r="L159"/>
  <c r="L158"/>
  <c r="L155"/>
  <c r="L154"/>
  <c r="L153"/>
  <c r="L152"/>
  <c r="L151"/>
  <c r="L156" s="1"/>
  <c r="F39" i="10" s="1"/>
  <c r="L150" i="4"/>
  <c r="L147"/>
  <c r="L146"/>
  <c r="L145"/>
  <c r="L144"/>
  <c r="L143"/>
  <c r="L142"/>
  <c r="L141"/>
  <c r="L138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6"/>
  <c r="L115"/>
  <c r="L114"/>
  <c r="L113"/>
  <c r="L112"/>
  <c r="L111"/>
  <c r="L110"/>
  <c r="L109"/>
  <c r="L108"/>
  <c r="L107"/>
  <c r="L106"/>
  <c r="L105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48"/>
  <c r="L47"/>
  <c r="L46"/>
  <c r="L43"/>
  <c r="L42"/>
  <c r="L41"/>
  <c r="L40"/>
  <c r="L39"/>
  <c r="L38"/>
  <c r="L37"/>
  <c r="L34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163"/>
  <c r="L148"/>
  <c r="L139"/>
  <c r="L136"/>
  <c r="L117"/>
  <c r="L74"/>
  <c r="L49"/>
  <c r="L44"/>
  <c r="L35"/>
  <c r="L32"/>
  <c r="J85" i="8"/>
  <c r="J84"/>
  <c r="J83"/>
  <c r="J82"/>
  <c r="J81"/>
  <c r="J80"/>
  <c r="J77"/>
  <c r="J76"/>
  <c r="J75"/>
  <c r="J74"/>
  <c r="J73"/>
  <c r="J70"/>
  <c r="J69"/>
  <c r="J68"/>
  <c r="J67"/>
  <c r="J66"/>
  <c r="J65"/>
  <c r="J64"/>
  <c r="J61"/>
  <c r="J60"/>
  <c r="J59"/>
  <c r="J58"/>
  <c r="J57"/>
  <c r="J56"/>
  <c r="J53"/>
  <c r="J52"/>
  <c r="J51"/>
  <c r="J50"/>
  <c r="J49"/>
  <c r="J48"/>
  <c r="J47"/>
  <c r="J46"/>
  <c r="J45"/>
  <c r="J42"/>
  <c r="J41"/>
  <c r="J40"/>
  <c r="J39"/>
  <c r="J38"/>
  <c r="J37"/>
  <c r="J36"/>
  <c r="J35"/>
  <c r="J34"/>
  <c r="J33"/>
  <c r="J32"/>
  <c r="J31"/>
  <c r="J17"/>
  <c r="J14"/>
  <c r="J28"/>
  <c r="J27"/>
  <c r="J26"/>
  <c r="J25"/>
  <c r="J24"/>
  <c r="J23"/>
  <c r="J22"/>
  <c r="J21"/>
  <c r="J20"/>
  <c r="J11"/>
  <c r="J10"/>
  <c r="J9"/>
  <c r="J8"/>
  <c r="J7"/>
  <c r="J6"/>
  <c r="J5"/>
  <c r="J86"/>
  <c r="F55" i="10" s="1"/>
  <c r="J78" i="8"/>
  <c r="J71"/>
  <c r="F53" i="10" s="1"/>
  <c r="J62" i="8"/>
  <c r="F52" i="10" s="1"/>
  <c r="J54" i="8"/>
  <c r="F51" i="10" s="1"/>
  <c r="J43" i="8"/>
  <c r="F50" i="10" s="1"/>
  <c r="J29" i="8"/>
  <c r="F49" i="10" s="1"/>
  <c r="J18" i="8"/>
  <c r="J15"/>
  <c r="J12"/>
  <c r="J4"/>
  <c r="D46" i="10"/>
  <c r="D47"/>
  <c r="D48"/>
  <c r="D49"/>
  <c r="D50"/>
  <c r="D51"/>
  <c r="D52"/>
  <c r="D53"/>
  <c r="D54"/>
  <c r="D55"/>
  <c r="F74"/>
  <c r="F73"/>
  <c r="F72"/>
  <c r="F71"/>
  <c r="F70"/>
  <c r="F69"/>
  <c r="F64"/>
  <c r="F63"/>
  <c r="F54"/>
  <c r="F48"/>
  <c r="F47"/>
  <c r="F40"/>
  <c r="F38"/>
  <c r="F37"/>
  <c r="F36"/>
  <c r="F35"/>
  <c r="F34"/>
  <c r="F33"/>
  <c r="F32"/>
  <c r="F31"/>
  <c r="F30"/>
  <c r="D74"/>
  <c r="D73"/>
  <c r="D72"/>
  <c r="D71"/>
  <c r="D99" s="1"/>
  <c r="D70"/>
  <c r="D69"/>
  <c r="D68"/>
  <c r="D66"/>
  <c r="D63"/>
  <c r="D64"/>
  <c r="D98" s="1"/>
  <c r="D40"/>
  <c r="D39"/>
  <c r="D38"/>
  <c r="D37"/>
  <c r="D36"/>
  <c r="D34"/>
  <c r="D33"/>
  <c r="D32"/>
  <c r="D31"/>
  <c r="D30"/>
  <c r="D20"/>
  <c r="J20" i="3"/>
  <c r="L19"/>
  <c r="L89" i="9"/>
  <c r="K89"/>
  <c r="L263"/>
  <c r="L259"/>
  <c r="L258"/>
  <c r="L254"/>
  <c r="L251"/>
  <c r="L250"/>
  <c r="L247"/>
  <c r="L246"/>
  <c r="L245"/>
  <c r="L242"/>
  <c r="L241"/>
  <c r="L240"/>
  <c r="L239"/>
  <c r="L238"/>
  <c r="L237"/>
  <c r="L236"/>
  <c r="L235"/>
  <c r="L234"/>
  <c r="L233"/>
  <c r="L232"/>
  <c r="L231"/>
  <c r="L230"/>
  <c r="L229"/>
  <c r="L228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226" s="1"/>
  <c r="F68" i="10" s="1"/>
  <c r="L150" i="9"/>
  <c r="L149"/>
  <c r="L148"/>
  <c r="L147"/>
  <c r="L146"/>
  <c r="L145"/>
  <c r="L144"/>
  <c r="L143"/>
  <c r="L142"/>
  <c r="L141"/>
  <c r="L140"/>
  <c r="L139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87"/>
  <c r="L86"/>
  <c r="L85"/>
  <c r="L84"/>
  <c r="L83"/>
  <c r="L82"/>
  <c r="L81"/>
  <c r="L80"/>
  <c r="L79"/>
  <c r="L78"/>
  <c r="L77"/>
  <c r="L76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1"/>
  <c r="L30"/>
  <c r="L29"/>
  <c r="L28"/>
  <c r="L27"/>
  <c r="L26"/>
  <c r="L23"/>
  <c r="L22"/>
  <c r="L21"/>
  <c r="L20"/>
  <c r="L19"/>
  <c r="L15"/>
  <c r="L14"/>
  <c r="L12"/>
  <c r="L11"/>
  <c r="L10"/>
  <c r="L9"/>
  <c r="L8"/>
  <c r="L7"/>
  <c r="L260"/>
  <c r="L255"/>
  <c r="L252"/>
  <c r="L248"/>
  <c r="L243"/>
  <c r="L137"/>
  <c r="F67" i="10" s="1"/>
  <c r="L74" i="9"/>
  <c r="F65" i="10" s="1"/>
  <c r="L32" i="9"/>
  <c r="L24"/>
  <c r="L16"/>
  <c r="L13"/>
  <c r="K145" i="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43" s="1"/>
  <c r="F23" i="10" s="1"/>
  <c r="L123" i="3"/>
  <c r="L120"/>
  <c r="L119"/>
  <c r="L118"/>
  <c r="L115"/>
  <c r="L114"/>
  <c r="L116" s="1"/>
  <c r="F21" i="10" s="1"/>
  <c r="L111" i="3"/>
  <c r="L110"/>
  <c r="L109"/>
  <c r="L108"/>
  <c r="L107"/>
  <c r="L106"/>
  <c r="L105"/>
  <c r="L104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102" s="1"/>
  <c r="F19" i="10" s="1"/>
  <c r="L63" i="3"/>
  <c r="L62"/>
  <c r="L61"/>
  <c r="L60"/>
  <c r="L59"/>
  <c r="L58"/>
  <c r="L57"/>
  <c r="L56"/>
  <c r="L55"/>
  <c r="L54"/>
  <c r="L53"/>
  <c r="L52"/>
  <c r="L51"/>
  <c r="L50"/>
  <c r="L64" s="1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48" s="1"/>
  <c r="F16" i="10" s="1"/>
  <c r="L18" i="3"/>
  <c r="L17"/>
  <c r="L16"/>
  <c r="L15"/>
  <c r="L14"/>
  <c r="L13"/>
  <c r="L12"/>
  <c r="L20" s="1"/>
  <c r="F15" i="10" s="1"/>
  <c r="L10" i="3"/>
  <c r="F13" i="10" s="1"/>
  <c r="L121" i="3"/>
  <c r="F22" i="10" s="1"/>
  <c r="L112" i="3"/>
  <c r="F20" i="10" s="1"/>
  <c r="J90" i="9"/>
  <c r="J260"/>
  <c r="J255"/>
  <c r="J252"/>
  <c r="J248"/>
  <c r="J243"/>
  <c r="J226"/>
  <c r="J137"/>
  <c r="D67" i="10" s="1"/>
  <c r="J74" i="9"/>
  <c r="D65" i="10" s="1"/>
  <c r="J32" i="9"/>
  <c r="J16"/>
  <c r="J24"/>
  <c r="J13"/>
  <c r="J17" s="1"/>
  <c r="D62" i="10" s="1"/>
  <c r="D97" s="1"/>
  <c r="H86" i="8"/>
  <c r="H78"/>
  <c r="H71"/>
  <c r="H62"/>
  <c r="H54"/>
  <c r="H43"/>
  <c r="H29"/>
  <c r="H18"/>
  <c r="H15"/>
  <c r="H12"/>
  <c r="H87" s="1"/>
  <c r="G85"/>
  <c r="G83"/>
  <c r="G82"/>
  <c r="G81"/>
  <c r="G80"/>
  <c r="G77"/>
  <c r="G76"/>
  <c r="G75"/>
  <c r="G74"/>
  <c r="G73"/>
  <c r="G70"/>
  <c r="G69"/>
  <c r="G68"/>
  <c r="G67"/>
  <c r="G66"/>
  <c r="G65"/>
  <c r="G64"/>
  <c r="G61"/>
  <c r="G60"/>
  <c r="G59"/>
  <c r="G58"/>
  <c r="G57"/>
  <c r="G56"/>
  <c r="G53"/>
  <c r="G52"/>
  <c r="G51"/>
  <c r="G50"/>
  <c r="G49"/>
  <c r="G48"/>
  <c r="G47"/>
  <c r="G46"/>
  <c r="G45"/>
  <c r="G42"/>
  <c r="G41"/>
  <c r="G40"/>
  <c r="G39"/>
  <c r="G38"/>
  <c r="G37"/>
  <c r="G36"/>
  <c r="G35"/>
  <c r="G34"/>
  <c r="G33"/>
  <c r="G32"/>
  <c r="G31"/>
  <c r="G28"/>
  <c r="G27"/>
  <c r="G26"/>
  <c r="G25"/>
  <c r="G24"/>
  <c r="G23"/>
  <c r="G22"/>
  <c r="G21"/>
  <c r="G20"/>
  <c r="G17"/>
  <c r="G14"/>
  <c r="G11"/>
  <c r="G10"/>
  <c r="G9"/>
  <c r="G8"/>
  <c r="G7"/>
  <c r="G6"/>
  <c r="G5"/>
  <c r="G4"/>
  <c r="M492" i="7"/>
  <c r="M491"/>
  <c r="P491" s="1"/>
  <c r="L491"/>
  <c r="J491"/>
  <c r="M490"/>
  <c r="P490" s="1"/>
  <c r="K490"/>
  <c r="M489"/>
  <c r="N489" s="1"/>
  <c r="K489"/>
  <c r="M488"/>
  <c r="P488"/>
  <c r="K488"/>
  <c r="M487"/>
  <c r="N487" s="1"/>
  <c r="K487"/>
  <c r="M486"/>
  <c r="P486" s="1"/>
  <c r="K486"/>
  <c r="M485"/>
  <c r="N485" s="1"/>
  <c r="K485"/>
  <c r="M484"/>
  <c r="P484" s="1"/>
  <c r="K484"/>
  <c r="M483"/>
  <c r="N483" s="1"/>
  <c r="M482"/>
  <c r="N482" s="1"/>
  <c r="L482"/>
  <c r="J482"/>
  <c r="M481"/>
  <c r="N481" s="1"/>
  <c r="K481"/>
  <c r="M480"/>
  <c r="P480" s="1"/>
  <c r="K480"/>
  <c r="M479"/>
  <c r="N479" s="1"/>
  <c r="K479"/>
  <c r="M478"/>
  <c r="P478" s="1"/>
  <c r="K478"/>
  <c r="M477"/>
  <c r="N477" s="1"/>
  <c r="M476"/>
  <c r="N476" s="1"/>
  <c r="L476"/>
  <c r="J476"/>
  <c r="M475"/>
  <c r="N475" s="1"/>
  <c r="K475"/>
  <c r="M474"/>
  <c r="P474" s="1"/>
  <c r="K474"/>
  <c r="M473"/>
  <c r="N473" s="1"/>
  <c r="K473"/>
  <c r="M472"/>
  <c r="P472" s="1"/>
  <c r="K472"/>
  <c r="M471"/>
  <c r="N471" s="1"/>
  <c r="K471"/>
  <c r="M470"/>
  <c r="P470" s="1"/>
  <c r="K470"/>
  <c r="M469"/>
  <c r="N469" s="1"/>
  <c r="K469"/>
  <c r="M468"/>
  <c r="P468"/>
  <c r="K468"/>
  <c r="M467"/>
  <c r="N467" s="1"/>
  <c r="K467"/>
  <c r="M466"/>
  <c r="P466" s="1"/>
  <c r="K466"/>
  <c r="M465"/>
  <c r="N465" s="1"/>
  <c r="K465"/>
  <c r="M464"/>
  <c r="P464" s="1"/>
  <c r="K464"/>
  <c r="M463"/>
  <c r="N463" s="1"/>
  <c r="K463"/>
  <c r="M462"/>
  <c r="P462" s="1"/>
  <c r="K462"/>
  <c r="M461"/>
  <c r="N461" s="1"/>
  <c r="K461"/>
  <c r="M460"/>
  <c r="P460" s="1"/>
  <c r="M459"/>
  <c r="P459" s="1"/>
  <c r="L459"/>
  <c r="J459"/>
  <c r="M458"/>
  <c r="P458" s="1"/>
  <c r="K458"/>
  <c r="M457"/>
  <c r="N457" s="1"/>
  <c r="K457"/>
  <c r="M456"/>
  <c r="P456" s="1"/>
  <c r="K456"/>
  <c r="M455"/>
  <c r="N455" s="1"/>
  <c r="K455"/>
  <c r="M454"/>
  <c r="P454" s="1"/>
  <c r="K454"/>
  <c r="M453"/>
  <c r="N453" s="1"/>
  <c r="K453"/>
  <c r="M452"/>
  <c r="P452" s="1"/>
  <c r="K452"/>
  <c r="M451"/>
  <c r="N451" s="1"/>
  <c r="K451"/>
  <c r="M450"/>
  <c r="P450"/>
  <c r="K450"/>
  <c r="M449"/>
  <c r="N449" s="1"/>
  <c r="K449"/>
  <c r="M448"/>
  <c r="P448" s="1"/>
  <c r="K448"/>
  <c r="M447"/>
  <c r="N447" s="1"/>
  <c r="K447"/>
  <c r="M446"/>
  <c r="P446" s="1"/>
  <c r="K446"/>
  <c r="M445"/>
  <c r="N445" s="1"/>
  <c r="K445"/>
  <c r="M444"/>
  <c r="P444" s="1"/>
  <c r="K444"/>
  <c r="M443"/>
  <c r="N443" s="1"/>
  <c r="K443"/>
  <c r="M442"/>
  <c r="P442" s="1"/>
  <c r="K442"/>
  <c r="M441"/>
  <c r="N441" s="1"/>
  <c r="K441"/>
  <c r="M440"/>
  <c r="P440" s="1"/>
  <c r="K440"/>
  <c r="M439"/>
  <c r="N439" s="1"/>
  <c r="K439"/>
  <c r="M438"/>
  <c r="P438" s="1"/>
  <c r="K438"/>
  <c r="M437"/>
  <c r="N437" s="1"/>
  <c r="K437"/>
  <c r="M436"/>
  <c r="P436" s="1"/>
  <c r="K436"/>
  <c r="M435"/>
  <c r="N435" s="1"/>
  <c r="K435"/>
  <c r="M434"/>
  <c r="P434"/>
  <c r="K434"/>
  <c r="M433"/>
  <c r="N433" s="1"/>
  <c r="K433"/>
  <c r="M432"/>
  <c r="P432" s="1"/>
  <c r="K432"/>
  <c r="M431"/>
  <c r="N431" s="1"/>
  <c r="K431"/>
  <c r="M430"/>
  <c r="P430" s="1"/>
  <c r="K430"/>
  <c r="M429"/>
  <c r="N429" s="1"/>
  <c r="K429"/>
  <c r="M428"/>
  <c r="P428" s="1"/>
  <c r="K428"/>
  <c r="M427"/>
  <c r="N427" s="1"/>
  <c r="K427"/>
  <c r="M426"/>
  <c r="P426" s="1"/>
  <c r="K426"/>
  <c r="M425"/>
  <c r="N425" s="1"/>
  <c r="M424"/>
  <c r="N424" s="1"/>
  <c r="L424"/>
  <c r="J424"/>
  <c r="M423"/>
  <c r="N423" s="1"/>
  <c r="K423"/>
  <c r="M422"/>
  <c r="P422" s="1"/>
  <c r="K422"/>
  <c r="M421"/>
  <c r="N421" s="1"/>
  <c r="K421"/>
  <c r="M420"/>
  <c r="P420" s="1"/>
  <c r="K420"/>
  <c r="M419"/>
  <c r="N419" s="1"/>
  <c r="K419"/>
  <c r="M418"/>
  <c r="P418" s="1"/>
  <c r="K418"/>
  <c r="M417"/>
  <c r="N417" s="1"/>
  <c r="K417"/>
  <c r="M416"/>
  <c r="P416"/>
  <c r="K416"/>
  <c r="M415"/>
  <c r="N415" s="1"/>
  <c r="K415"/>
  <c r="M414"/>
  <c r="P414" s="1"/>
  <c r="K414"/>
  <c r="M413"/>
  <c r="N413" s="1"/>
  <c r="K413"/>
  <c r="M412"/>
  <c r="P412" s="1"/>
  <c r="K412"/>
  <c r="M411"/>
  <c r="N411" s="1"/>
  <c r="K411"/>
  <c r="M410"/>
  <c r="P410" s="1"/>
  <c r="K410"/>
  <c r="M409"/>
  <c r="N409" s="1"/>
  <c r="K409"/>
  <c r="M408"/>
  <c r="P408" s="1"/>
  <c r="K408"/>
  <c r="M407"/>
  <c r="N407" s="1"/>
  <c r="M406"/>
  <c r="N406" s="1"/>
  <c r="L406"/>
  <c r="J406"/>
  <c r="M405"/>
  <c r="N405" s="1"/>
  <c r="K405"/>
  <c r="M404"/>
  <c r="P404" s="1"/>
  <c r="K404"/>
  <c r="M403"/>
  <c r="N403" s="1"/>
  <c r="K403"/>
  <c r="M402"/>
  <c r="P402" s="1"/>
  <c r="K402"/>
  <c r="M401"/>
  <c r="N401" s="1"/>
  <c r="K401"/>
  <c r="M400"/>
  <c r="P400" s="1"/>
  <c r="K400"/>
  <c r="M399"/>
  <c r="N399" s="1"/>
  <c r="M398"/>
  <c r="N398" s="1"/>
  <c r="L398"/>
  <c r="J398"/>
  <c r="M397"/>
  <c r="N397" s="1"/>
  <c r="K397"/>
  <c r="M396"/>
  <c r="P396"/>
  <c r="K396"/>
  <c r="M395"/>
  <c r="N395" s="1"/>
  <c r="K395"/>
  <c r="M394"/>
  <c r="P394" s="1"/>
  <c r="K394"/>
  <c r="M393"/>
  <c r="N393" s="1"/>
  <c r="K393"/>
  <c r="M392"/>
  <c r="P392" s="1"/>
  <c r="K392"/>
  <c r="M391"/>
  <c r="N391" s="1"/>
  <c r="K391"/>
  <c r="M390"/>
  <c r="P390" s="1"/>
  <c r="K390"/>
  <c r="M389"/>
  <c r="N389" s="1"/>
  <c r="K389"/>
  <c r="M388"/>
  <c r="P388" s="1"/>
  <c r="K388"/>
  <c r="M387"/>
  <c r="N387" s="1"/>
  <c r="K387"/>
  <c r="M386"/>
  <c r="P386" s="1"/>
  <c r="K386"/>
  <c r="M385"/>
  <c r="N385" s="1"/>
  <c r="K385"/>
  <c r="M384"/>
  <c r="P384" s="1"/>
  <c r="K384"/>
  <c r="M383"/>
  <c r="N383" s="1"/>
  <c r="K383"/>
  <c r="M382"/>
  <c r="P382" s="1"/>
  <c r="K382"/>
  <c r="M381"/>
  <c r="N381" s="1"/>
  <c r="K381"/>
  <c r="M380"/>
  <c r="P380"/>
  <c r="K380"/>
  <c r="M379"/>
  <c r="N379" s="1"/>
  <c r="K379"/>
  <c r="M378"/>
  <c r="P378" s="1"/>
  <c r="K378"/>
  <c r="M377"/>
  <c r="N377" s="1"/>
  <c r="K377"/>
  <c r="M376"/>
  <c r="P376" s="1"/>
  <c r="K376"/>
  <c r="M375"/>
  <c r="N375" s="1"/>
  <c r="K375"/>
  <c r="M374"/>
  <c r="P374" s="1"/>
  <c r="K374"/>
  <c r="M373"/>
  <c r="N373" s="1"/>
  <c r="K373"/>
  <c r="M372"/>
  <c r="P372" s="1"/>
  <c r="K372"/>
  <c r="M371"/>
  <c r="N371" s="1"/>
  <c r="K371"/>
  <c r="M370"/>
  <c r="P370" s="1"/>
  <c r="K370"/>
  <c r="M369"/>
  <c r="N369" s="1"/>
  <c r="K369"/>
  <c r="M368"/>
  <c r="O368" s="1"/>
  <c r="K368"/>
  <c r="M367"/>
  <c r="N367" s="1"/>
  <c r="K367"/>
  <c r="M366"/>
  <c r="P366" s="1"/>
  <c r="K366"/>
  <c r="M365"/>
  <c r="K365"/>
  <c r="M364"/>
  <c r="O364" s="1"/>
  <c r="K364"/>
  <c r="M363"/>
  <c r="P363" s="1"/>
  <c r="K363"/>
  <c r="M362"/>
  <c r="P362" s="1"/>
  <c r="K362"/>
  <c r="M361"/>
  <c r="N361" s="1"/>
  <c r="K361"/>
  <c r="M360"/>
  <c r="O360" s="1"/>
  <c r="K360"/>
  <c r="M359"/>
  <c r="N359" s="1"/>
  <c r="K359"/>
  <c r="M358"/>
  <c r="P358" s="1"/>
  <c r="K358"/>
  <c r="M357"/>
  <c r="P357" s="1"/>
  <c r="K357"/>
  <c r="M356"/>
  <c r="O356" s="1"/>
  <c r="K356"/>
  <c r="M355"/>
  <c r="M354"/>
  <c r="P354" s="1"/>
  <c r="L354"/>
  <c r="J354"/>
  <c r="M353"/>
  <c r="K353"/>
  <c r="M352"/>
  <c r="P352" s="1"/>
  <c r="K352"/>
  <c r="M351"/>
  <c r="N351" s="1"/>
  <c r="K351"/>
  <c r="M350"/>
  <c r="O350" s="1"/>
  <c r="K350"/>
  <c r="M349"/>
  <c r="N349" s="1"/>
  <c r="K349"/>
  <c r="M348"/>
  <c r="P348" s="1"/>
  <c r="K348"/>
  <c r="M347"/>
  <c r="K347"/>
  <c r="M346"/>
  <c r="O346" s="1"/>
  <c r="K346"/>
  <c r="M345"/>
  <c r="P345" s="1"/>
  <c r="K345"/>
  <c r="M344"/>
  <c r="N344" s="1"/>
  <c r="K344"/>
  <c r="M343"/>
  <c r="N343" s="1"/>
  <c r="K343"/>
  <c r="M342"/>
  <c r="O342" s="1"/>
  <c r="K342"/>
  <c r="M341"/>
  <c r="N341" s="1"/>
  <c r="K341"/>
  <c r="M340"/>
  <c r="N340" s="1"/>
  <c r="K340"/>
  <c r="M339"/>
  <c r="P339" s="1"/>
  <c r="K339"/>
  <c r="M338"/>
  <c r="O338" s="1"/>
  <c r="K338"/>
  <c r="M337"/>
  <c r="K337"/>
  <c r="M336"/>
  <c r="P336" s="1"/>
  <c r="K336"/>
  <c r="M335"/>
  <c r="N335" s="1"/>
  <c r="K335"/>
  <c r="M334"/>
  <c r="O334" s="1"/>
  <c r="K334"/>
  <c r="M333"/>
  <c r="N333" s="1"/>
  <c r="K333"/>
  <c r="M332"/>
  <c r="P332" s="1"/>
  <c r="K332"/>
  <c r="M331"/>
  <c r="K331"/>
  <c r="M330"/>
  <c r="O330" s="1"/>
  <c r="K330"/>
  <c r="N329"/>
  <c r="M329"/>
  <c r="P329" s="1"/>
  <c r="O329"/>
  <c r="M328"/>
  <c r="L328"/>
  <c r="J328"/>
  <c r="N327"/>
  <c r="M327"/>
  <c r="P327" s="1"/>
  <c r="O327"/>
  <c r="K327"/>
  <c r="M326"/>
  <c r="P326" s="1"/>
  <c r="M325"/>
  <c r="L325"/>
  <c r="J325"/>
  <c r="M324"/>
  <c r="P324" s="1"/>
  <c r="K324"/>
  <c r="M323"/>
  <c r="N323" s="1"/>
  <c r="K323"/>
  <c r="M322"/>
  <c r="O322" s="1"/>
  <c r="K322"/>
  <c r="M321"/>
  <c r="N321" s="1"/>
  <c r="K321"/>
  <c r="M320"/>
  <c r="N320" s="1"/>
  <c r="K320"/>
  <c r="M319"/>
  <c r="P319" s="1"/>
  <c r="K319"/>
  <c r="M318"/>
  <c r="N318" s="1"/>
  <c r="K318"/>
  <c r="M317"/>
  <c r="P317" s="1"/>
  <c r="K317"/>
  <c r="M316"/>
  <c r="N316" s="1"/>
  <c r="K316"/>
  <c r="M315"/>
  <c r="P315" s="1"/>
  <c r="K315"/>
  <c r="M314"/>
  <c r="N314" s="1"/>
  <c r="K314"/>
  <c r="M313"/>
  <c r="P313" s="1"/>
  <c r="K313"/>
  <c r="M312"/>
  <c r="N312" s="1"/>
  <c r="K312"/>
  <c r="M311"/>
  <c r="P311" s="1"/>
  <c r="K311"/>
  <c r="M310"/>
  <c r="N310" s="1"/>
  <c r="K310"/>
  <c r="M309"/>
  <c r="P309" s="1"/>
  <c r="K309"/>
  <c r="M308"/>
  <c r="N308" s="1"/>
  <c r="K308"/>
  <c r="M307"/>
  <c r="P307" s="1"/>
  <c r="K307"/>
  <c r="M306"/>
  <c r="N306" s="1"/>
  <c r="K306"/>
  <c r="M305"/>
  <c r="P305"/>
  <c r="K305"/>
  <c r="M304"/>
  <c r="N304" s="1"/>
  <c r="K304"/>
  <c r="M303"/>
  <c r="P303" s="1"/>
  <c r="K303"/>
  <c r="M302"/>
  <c r="N302" s="1"/>
  <c r="K302"/>
  <c r="M301"/>
  <c r="P301" s="1"/>
  <c r="K301"/>
  <c r="M300"/>
  <c r="N300" s="1"/>
  <c r="K300"/>
  <c r="M299"/>
  <c r="P299" s="1"/>
  <c r="K299"/>
  <c r="M298"/>
  <c r="N298" s="1"/>
  <c r="K298"/>
  <c r="M297"/>
  <c r="P297" s="1"/>
  <c r="K297"/>
  <c r="M296"/>
  <c r="N296" s="1"/>
  <c r="K296"/>
  <c r="M295"/>
  <c r="P295" s="1"/>
  <c r="K295"/>
  <c r="M294"/>
  <c r="N294" s="1"/>
  <c r="K294"/>
  <c r="M293"/>
  <c r="P293" s="1"/>
  <c r="K293"/>
  <c r="M292"/>
  <c r="N292" s="1"/>
  <c r="K292"/>
  <c r="M291"/>
  <c r="P291" s="1"/>
  <c r="K291"/>
  <c r="M290"/>
  <c r="N290" s="1"/>
  <c r="K290"/>
  <c r="M289"/>
  <c r="P289"/>
  <c r="K289"/>
  <c r="M288"/>
  <c r="N288" s="1"/>
  <c r="K288"/>
  <c r="M287"/>
  <c r="P287" s="1"/>
  <c r="K287"/>
  <c r="M286"/>
  <c r="K286"/>
  <c r="M285"/>
  <c r="P285" s="1"/>
  <c r="K285"/>
  <c r="M284"/>
  <c r="K284"/>
  <c r="M283"/>
  <c r="P283" s="1"/>
  <c r="K283"/>
  <c r="M282"/>
  <c r="K282"/>
  <c r="M281"/>
  <c r="P281" s="1"/>
  <c r="K281"/>
  <c r="M280"/>
  <c r="K280"/>
  <c r="M279"/>
  <c r="P279" s="1"/>
  <c r="K279"/>
  <c r="M278"/>
  <c r="K278"/>
  <c r="M277"/>
  <c r="P277" s="1"/>
  <c r="K277"/>
  <c r="M276"/>
  <c r="K276"/>
  <c r="M275"/>
  <c r="P275" s="1"/>
  <c r="K275"/>
  <c r="M274"/>
  <c r="K274"/>
  <c r="M273"/>
  <c r="P273"/>
  <c r="K273"/>
  <c r="M272"/>
  <c r="K272"/>
  <c r="M271"/>
  <c r="P271" s="1"/>
  <c r="K271"/>
  <c r="M270"/>
  <c r="K270"/>
  <c r="M269"/>
  <c r="P269" s="1"/>
  <c r="K269"/>
  <c r="M268"/>
  <c r="K268"/>
  <c r="M267"/>
  <c r="P267" s="1"/>
  <c r="M266"/>
  <c r="P266" s="1"/>
  <c r="L266"/>
  <c r="J266"/>
  <c r="M265"/>
  <c r="P265" s="1"/>
  <c r="K265"/>
  <c r="M264"/>
  <c r="K264"/>
  <c r="M263"/>
  <c r="P263" s="1"/>
  <c r="K263"/>
  <c r="M262"/>
  <c r="K262"/>
  <c r="M261"/>
  <c r="P261" s="1"/>
  <c r="K261"/>
  <c r="M260"/>
  <c r="K260"/>
  <c r="M259"/>
  <c r="P259" s="1"/>
  <c r="K259"/>
  <c r="M258"/>
  <c r="K258"/>
  <c r="M257"/>
  <c r="P257" s="1"/>
  <c r="K257"/>
  <c r="M256"/>
  <c r="K256"/>
  <c r="M255"/>
  <c r="P255"/>
  <c r="K255"/>
  <c r="M254"/>
  <c r="K254"/>
  <c r="M253"/>
  <c r="P253" s="1"/>
  <c r="K253"/>
  <c r="M252"/>
  <c r="M250"/>
  <c r="L250"/>
  <c r="J250"/>
  <c r="M249"/>
  <c r="K249"/>
  <c r="M248"/>
  <c r="P248" s="1"/>
  <c r="K248"/>
  <c r="M247"/>
  <c r="K247"/>
  <c r="M246"/>
  <c r="P246" s="1"/>
  <c r="K246"/>
  <c r="M245"/>
  <c r="K245"/>
  <c r="M244"/>
  <c r="P244" s="1"/>
  <c r="K244"/>
  <c r="M243"/>
  <c r="K243"/>
  <c r="M242"/>
  <c r="P242" s="1"/>
  <c r="K242"/>
  <c r="M241"/>
  <c r="K241"/>
  <c r="M240"/>
  <c r="P240" s="1"/>
  <c r="K240"/>
  <c r="M239"/>
  <c r="K239"/>
  <c r="M238"/>
  <c r="P238" s="1"/>
  <c r="K238"/>
  <c r="M237"/>
  <c r="K237"/>
  <c r="M236"/>
  <c r="P236" s="1"/>
  <c r="K236"/>
  <c r="M235"/>
  <c r="K235"/>
  <c r="M234"/>
  <c r="P234" s="1"/>
  <c r="K234"/>
  <c r="M233"/>
  <c r="K233"/>
  <c r="M232"/>
  <c r="P232" s="1"/>
  <c r="K232"/>
  <c r="M231"/>
  <c r="K231"/>
  <c r="M230"/>
  <c r="P230" s="1"/>
  <c r="K230"/>
  <c r="M229"/>
  <c r="K229"/>
  <c r="M228"/>
  <c r="P228" s="1"/>
  <c r="K228"/>
  <c r="M227"/>
  <c r="N226"/>
  <c r="M226"/>
  <c r="P226" s="1"/>
  <c r="O226"/>
  <c r="L226"/>
  <c r="J226"/>
  <c r="M225"/>
  <c r="K225"/>
  <c r="M224"/>
  <c r="P224" s="1"/>
  <c r="K224"/>
  <c r="M223"/>
  <c r="K223"/>
  <c r="M222"/>
  <c r="P222" s="1"/>
  <c r="K222"/>
  <c r="M221"/>
  <c r="K221"/>
  <c r="M220"/>
  <c r="P220" s="1"/>
  <c r="K220"/>
  <c r="M219"/>
  <c r="K219"/>
  <c r="M218"/>
  <c r="P218" s="1"/>
  <c r="K218"/>
  <c r="M217"/>
  <c r="K217"/>
  <c r="M216"/>
  <c r="P216" s="1"/>
  <c r="K216"/>
  <c r="M215"/>
  <c r="K215"/>
  <c r="M214"/>
  <c r="P214" s="1"/>
  <c r="K214"/>
  <c r="M213"/>
  <c r="K213"/>
  <c r="M212"/>
  <c r="P212" s="1"/>
  <c r="K212"/>
  <c r="M211"/>
  <c r="K211"/>
  <c r="M210"/>
  <c r="P210" s="1"/>
  <c r="K210"/>
  <c r="M209"/>
  <c r="N208"/>
  <c r="M208"/>
  <c r="P208" s="1"/>
  <c r="O208"/>
  <c r="L208"/>
  <c r="J208"/>
  <c r="M207"/>
  <c r="K207"/>
  <c r="M206"/>
  <c r="P206" s="1"/>
  <c r="K206"/>
  <c r="M205"/>
  <c r="K205"/>
  <c r="M204"/>
  <c r="P204" s="1"/>
  <c r="K204"/>
  <c r="M203"/>
  <c r="K203"/>
  <c r="M202"/>
  <c r="P202" s="1"/>
  <c r="K202"/>
  <c r="M201"/>
  <c r="K201"/>
  <c r="M200"/>
  <c r="P200" s="1"/>
  <c r="K200"/>
  <c r="M199"/>
  <c r="K199"/>
  <c r="M198"/>
  <c r="P198" s="1"/>
  <c r="K198"/>
  <c r="M197"/>
  <c r="K197"/>
  <c r="M196"/>
  <c r="P196" s="1"/>
  <c r="K196"/>
  <c r="M195"/>
  <c r="K195"/>
  <c r="M194"/>
  <c r="P194" s="1"/>
  <c r="K194"/>
  <c r="M193"/>
  <c r="K193"/>
  <c r="M192"/>
  <c r="P192" s="1"/>
  <c r="K192"/>
  <c r="M191"/>
  <c r="K191"/>
  <c r="M190"/>
  <c r="P190" s="1"/>
  <c r="K190"/>
  <c r="M189"/>
  <c r="K189"/>
  <c r="M188"/>
  <c r="P188" s="1"/>
  <c r="K188"/>
  <c r="M187"/>
  <c r="K187"/>
  <c r="M186"/>
  <c r="P186" s="1"/>
  <c r="K186"/>
  <c r="M185"/>
  <c r="K185"/>
  <c r="M184"/>
  <c r="P184" s="1"/>
  <c r="K184"/>
  <c r="M183"/>
  <c r="K183"/>
  <c r="M182"/>
  <c r="P182" s="1"/>
  <c r="M181"/>
  <c r="P181" s="1"/>
  <c r="L181"/>
  <c r="J181"/>
  <c r="M180"/>
  <c r="P180" s="1"/>
  <c r="K180"/>
  <c r="M179"/>
  <c r="K179"/>
  <c r="M178"/>
  <c r="P178" s="1"/>
  <c r="K178"/>
  <c r="M177"/>
  <c r="K177"/>
  <c r="M176"/>
  <c r="P176" s="1"/>
  <c r="M175"/>
  <c r="P175" s="1"/>
  <c r="L175"/>
  <c r="J175"/>
  <c r="M174"/>
  <c r="P174" s="1"/>
  <c r="K174"/>
  <c r="M173"/>
  <c r="K173"/>
  <c r="M172"/>
  <c r="P172" s="1"/>
  <c r="K172"/>
  <c r="M171"/>
  <c r="K171"/>
  <c r="M170"/>
  <c r="P170" s="1"/>
  <c r="K170"/>
  <c r="M169"/>
  <c r="K169"/>
  <c r="M168"/>
  <c r="P168" s="1"/>
  <c r="K168"/>
  <c r="M167"/>
  <c r="K167"/>
  <c r="M166"/>
  <c r="P166" s="1"/>
  <c r="K166"/>
  <c r="M165"/>
  <c r="K165"/>
  <c r="M164"/>
  <c r="P164" s="1"/>
  <c r="K164"/>
  <c r="M163"/>
  <c r="K163"/>
  <c r="M162"/>
  <c r="P162" s="1"/>
  <c r="K162"/>
  <c r="M161"/>
  <c r="K161"/>
  <c r="M160"/>
  <c r="P160" s="1"/>
  <c r="K160"/>
  <c r="M159"/>
  <c r="K159"/>
  <c r="M158"/>
  <c r="P158" s="1"/>
  <c r="K158"/>
  <c r="M157"/>
  <c r="K157"/>
  <c r="M156"/>
  <c r="P156" s="1"/>
  <c r="K156"/>
  <c r="M155"/>
  <c r="K155"/>
  <c r="M154"/>
  <c r="P154" s="1"/>
  <c r="K154"/>
  <c r="M153"/>
  <c r="K153"/>
  <c r="M152"/>
  <c r="P152" s="1"/>
  <c r="K152"/>
  <c r="M151"/>
  <c r="K151"/>
  <c r="M150"/>
  <c r="P150" s="1"/>
  <c r="K150"/>
  <c r="M149"/>
  <c r="P149" s="1"/>
  <c r="K149"/>
  <c r="M148"/>
  <c r="P148" s="1"/>
  <c r="K148"/>
  <c r="M147"/>
  <c r="P147" s="1"/>
  <c r="K147"/>
  <c r="M146"/>
  <c r="P146" s="1"/>
  <c r="K146"/>
  <c r="M145"/>
  <c r="P145" s="1"/>
  <c r="K145"/>
  <c r="M144"/>
  <c r="P144" s="1"/>
  <c r="K144"/>
  <c r="M143"/>
  <c r="P143" s="1"/>
  <c r="K143"/>
  <c r="M142"/>
  <c r="P142" s="1"/>
  <c r="K142"/>
  <c r="M141"/>
  <c r="P141" s="1"/>
  <c r="K141"/>
  <c r="M140"/>
  <c r="P140" s="1"/>
  <c r="K140"/>
  <c r="M139"/>
  <c r="P139" s="1"/>
  <c r="K139"/>
  <c r="M138"/>
  <c r="P138" s="1"/>
  <c r="K138"/>
  <c r="M137"/>
  <c r="P137" s="1"/>
  <c r="K137"/>
  <c r="M136"/>
  <c r="P136" s="1"/>
  <c r="K136"/>
  <c r="M135"/>
  <c r="P135" s="1"/>
  <c r="K135"/>
  <c r="M134"/>
  <c r="P134" s="1"/>
  <c r="K134"/>
  <c r="M133"/>
  <c r="P133" s="1"/>
  <c r="M132"/>
  <c r="P132" s="1"/>
  <c r="L132"/>
  <c r="J132"/>
  <c r="M131"/>
  <c r="P131" s="1"/>
  <c r="K131"/>
  <c r="M130"/>
  <c r="P130" s="1"/>
  <c r="K130"/>
  <c r="M129"/>
  <c r="P129" s="1"/>
  <c r="K129"/>
  <c r="M128"/>
  <c r="P128" s="1"/>
  <c r="K128"/>
  <c r="M127"/>
  <c r="P127" s="1"/>
  <c r="K127"/>
  <c r="M126"/>
  <c r="P126" s="1"/>
  <c r="K126"/>
  <c r="M125"/>
  <c r="P125" s="1"/>
  <c r="M124"/>
  <c r="P124" s="1"/>
  <c r="L124"/>
  <c r="J124"/>
  <c r="M123"/>
  <c r="P123" s="1"/>
  <c r="K123"/>
  <c r="M122"/>
  <c r="P122" s="1"/>
  <c r="K122"/>
  <c r="M121"/>
  <c r="P121" s="1"/>
  <c r="M120"/>
  <c r="P120" s="1"/>
  <c r="L120"/>
  <c r="J120"/>
  <c r="M119"/>
  <c r="P119" s="1"/>
  <c r="K119"/>
  <c r="M118"/>
  <c r="P118" s="1"/>
  <c r="K118"/>
  <c r="M117"/>
  <c r="P117" s="1"/>
  <c r="K117"/>
  <c r="M116"/>
  <c r="P116" s="1"/>
  <c r="K116"/>
  <c r="M115"/>
  <c r="P115" s="1"/>
  <c r="K115"/>
  <c r="M114"/>
  <c r="P114" s="1"/>
  <c r="K114"/>
  <c r="M113"/>
  <c r="P113" s="1"/>
  <c r="K113"/>
  <c r="M112"/>
  <c r="P112" s="1"/>
  <c r="K112"/>
  <c r="M111"/>
  <c r="P111" s="1"/>
  <c r="K111"/>
  <c r="M110"/>
  <c r="P110" s="1"/>
  <c r="K110"/>
  <c r="M109"/>
  <c r="P109" s="1"/>
  <c r="K109"/>
  <c r="M108"/>
  <c r="P108" s="1"/>
  <c r="K108"/>
  <c r="M107"/>
  <c r="P107" s="1"/>
  <c r="K107"/>
  <c r="M106"/>
  <c r="P106" s="1"/>
  <c r="K106"/>
  <c r="M105"/>
  <c r="P105" s="1"/>
  <c r="K105"/>
  <c r="M104"/>
  <c r="P104" s="1"/>
  <c r="M103"/>
  <c r="P103" s="1"/>
  <c r="L103"/>
  <c r="J103"/>
  <c r="M102"/>
  <c r="P102" s="1"/>
  <c r="K102"/>
  <c r="M101"/>
  <c r="P101" s="1"/>
  <c r="K101"/>
  <c r="M100"/>
  <c r="P100" s="1"/>
  <c r="K100"/>
  <c r="M99"/>
  <c r="P99" s="1"/>
  <c r="K99"/>
  <c r="M98"/>
  <c r="P98" s="1"/>
  <c r="K98"/>
  <c r="M97"/>
  <c r="P97" s="1"/>
  <c r="K97"/>
  <c r="M96"/>
  <c r="P96" s="1"/>
  <c r="K96"/>
  <c r="M95"/>
  <c r="P95" s="1"/>
  <c r="K95"/>
  <c r="M94"/>
  <c r="P94" s="1"/>
  <c r="K94"/>
  <c r="M93"/>
  <c r="P93" s="1"/>
  <c r="K93"/>
  <c r="M92"/>
  <c r="P92" s="1"/>
  <c r="K92"/>
  <c r="M91"/>
  <c r="P91" s="1"/>
  <c r="K91"/>
  <c r="M90"/>
  <c r="P90" s="1"/>
  <c r="K90"/>
  <c r="M89"/>
  <c r="P89" s="1"/>
  <c r="K89"/>
  <c r="M88"/>
  <c r="P88" s="1"/>
  <c r="K88"/>
  <c r="M87"/>
  <c r="P87" s="1"/>
  <c r="K87"/>
  <c r="M86"/>
  <c r="P86" s="1"/>
  <c r="K86"/>
  <c r="M85"/>
  <c r="P85" s="1"/>
  <c r="M84"/>
  <c r="P84" s="1"/>
  <c r="L84"/>
  <c r="J84"/>
  <c r="M83"/>
  <c r="P83" s="1"/>
  <c r="K83"/>
  <c r="M82"/>
  <c r="O82" s="1"/>
  <c r="K82"/>
  <c r="M81"/>
  <c r="N81" s="1"/>
  <c r="K81"/>
  <c r="M80"/>
  <c r="P80" s="1"/>
  <c r="K80"/>
  <c r="M79"/>
  <c r="N79" s="1"/>
  <c r="K79"/>
  <c r="M78"/>
  <c r="P78"/>
  <c r="K78"/>
  <c r="M77"/>
  <c r="N77" s="1"/>
  <c r="K77"/>
  <c r="M76"/>
  <c r="P76" s="1"/>
  <c r="M75"/>
  <c r="P75" s="1"/>
  <c r="L75"/>
  <c r="J75"/>
  <c r="M74"/>
  <c r="P74" s="1"/>
  <c r="K74"/>
  <c r="M73"/>
  <c r="N73" s="1"/>
  <c r="K73"/>
  <c r="M72"/>
  <c r="P72" s="1"/>
  <c r="K72"/>
  <c r="M71"/>
  <c r="N71" s="1"/>
  <c r="K71"/>
  <c r="M70"/>
  <c r="P70" s="1"/>
  <c r="K70"/>
  <c r="M69"/>
  <c r="N69" s="1"/>
  <c r="K69"/>
  <c r="M68"/>
  <c r="P68" s="1"/>
  <c r="K68"/>
  <c r="M67"/>
  <c r="N67" s="1"/>
  <c r="K67"/>
  <c r="M66"/>
  <c r="P66" s="1"/>
  <c r="K66"/>
  <c r="M65"/>
  <c r="N65" s="1"/>
  <c r="K65"/>
  <c r="M64"/>
  <c r="P64" s="1"/>
  <c r="K64"/>
  <c r="M63"/>
  <c r="N63" s="1"/>
  <c r="K63"/>
  <c r="M62"/>
  <c r="P62" s="1"/>
  <c r="K62"/>
  <c r="M61"/>
  <c r="N61" s="1"/>
  <c r="K61"/>
  <c r="M60"/>
  <c r="P60"/>
  <c r="K60"/>
  <c r="M59"/>
  <c r="N59" s="1"/>
  <c r="R59" s="1"/>
  <c r="K59"/>
  <c r="M58"/>
  <c r="P58" s="1"/>
  <c r="K58"/>
  <c r="M57"/>
  <c r="N57" s="1"/>
  <c r="K57"/>
  <c r="M56"/>
  <c r="P56" s="1"/>
  <c r="K56"/>
  <c r="M55"/>
  <c r="N55" s="1"/>
  <c r="K55"/>
  <c r="M54"/>
  <c r="P54" s="1"/>
  <c r="K54"/>
  <c r="M53"/>
  <c r="N53" s="1"/>
  <c r="K53"/>
  <c r="M52"/>
  <c r="P52" s="1"/>
  <c r="K52"/>
  <c r="M51"/>
  <c r="N51" s="1"/>
  <c r="M50"/>
  <c r="N50" s="1"/>
  <c r="L50"/>
  <c r="J50"/>
  <c r="M49"/>
  <c r="N49" s="1"/>
  <c r="K49"/>
  <c r="M48"/>
  <c r="P48" s="1"/>
  <c r="K48"/>
  <c r="M47"/>
  <c r="N47" s="1"/>
  <c r="K47"/>
  <c r="M46"/>
  <c r="P46" s="1"/>
  <c r="K46"/>
  <c r="M45"/>
  <c r="N45" s="1"/>
  <c r="K45"/>
  <c r="M44"/>
  <c r="P44" s="1"/>
  <c r="M43"/>
  <c r="P43" s="1"/>
  <c r="L43"/>
  <c r="J43"/>
  <c r="M42"/>
  <c r="P42" s="1"/>
  <c r="K42"/>
  <c r="M41"/>
  <c r="N41" s="1"/>
  <c r="K41"/>
  <c r="M40"/>
  <c r="P40"/>
  <c r="K40"/>
  <c r="M39"/>
  <c r="N39" s="1"/>
  <c r="K39"/>
  <c r="M38"/>
  <c r="P38" s="1"/>
  <c r="K38"/>
  <c r="M37"/>
  <c r="N37" s="1"/>
  <c r="K37"/>
  <c r="M36"/>
  <c r="P36" s="1"/>
  <c r="K36"/>
  <c r="M35"/>
  <c r="N35" s="1"/>
  <c r="P34"/>
  <c r="O34"/>
  <c r="N34"/>
  <c r="L34"/>
  <c r="J34"/>
  <c r="M33"/>
  <c r="P33" s="1"/>
  <c r="K33"/>
  <c r="M32"/>
  <c r="N32" s="1"/>
  <c r="K32"/>
  <c r="M31"/>
  <c r="P31" s="1"/>
  <c r="K31"/>
  <c r="M30"/>
  <c r="N30" s="1"/>
  <c r="K30"/>
  <c r="M29"/>
  <c r="P29" s="1"/>
  <c r="K29"/>
  <c r="M28"/>
  <c r="N28" s="1"/>
  <c r="K28"/>
  <c r="M27"/>
  <c r="P27" s="1"/>
  <c r="K27"/>
  <c r="M26"/>
  <c r="N26" s="1"/>
  <c r="K26"/>
  <c r="M25"/>
  <c r="P25" s="1"/>
  <c r="K25"/>
  <c r="M24"/>
  <c r="N24" s="1"/>
  <c r="K24"/>
  <c r="M23"/>
  <c r="P23"/>
  <c r="K23"/>
  <c r="M22"/>
  <c r="N22" s="1"/>
  <c r="K22"/>
  <c r="M21"/>
  <c r="P21" s="1"/>
  <c r="P20"/>
  <c r="O20"/>
  <c r="N20"/>
  <c r="L20"/>
  <c r="J20"/>
  <c r="M19"/>
  <c r="P19" s="1"/>
  <c r="K19"/>
  <c r="M18"/>
  <c r="P18" s="1"/>
  <c r="K18"/>
  <c r="M17"/>
  <c r="P17" s="1"/>
  <c r="K17"/>
  <c r="M16"/>
  <c r="P16" s="1"/>
  <c r="K16"/>
  <c r="M15"/>
  <c r="P15" s="1"/>
  <c r="K15"/>
  <c r="M14"/>
  <c r="P14" s="1"/>
  <c r="K14"/>
  <c r="M13"/>
  <c r="P13" s="1"/>
  <c r="K13"/>
  <c r="M12"/>
  <c r="P12" s="1"/>
  <c r="K12"/>
  <c r="M11"/>
  <c r="P11" s="1"/>
  <c r="K11"/>
  <c r="M10"/>
  <c r="P10" s="1"/>
  <c r="K10"/>
  <c r="M9"/>
  <c r="P9" s="1"/>
  <c r="K9"/>
  <c r="M8"/>
  <c r="P8" s="1"/>
  <c r="K8"/>
  <c r="M7"/>
  <c r="P7" s="1"/>
  <c r="K7"/>
  <c r="M6"/>
  <c r="P6" s="1"/>
  <c r="K6"/>
  <c r="M5"/>
  <c r="P5" s="1"/>
  <c r="K5"/>
  <c r="P4"/>
  <c r="M4"/>
  <c r="K4"/>
  <c r="I162" i="4"/>
  <c r="I161"/>
  <c r="I160"/>
  <c r="I159"/>
  <c r="I158"/>
  <c r="I155"/>
  <c r="I154"/>
  <c r="I153"/>
  <c r="I152"/>
  <c r="I151"/>
  <c r="I150"/>
  <c r="I147"/>
  <c r="I146"/>
  <c r="I145"/>
  <c r="I144"/>
  <c r="I143"/>
  <c r="I142"/>
  <c r="I141"/>
  <c r="I138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6"/>
  <c r="I115"/>
  <c r="I114"/>
  <c r="I113"/>
  <c r="I112"/>
  <c r="I111"/>
  <c r="I110"/>
  <c r="I109"/>
  <c r="I108"/>
  <c r="I107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48"/>
  <c r="I47"/>
  <c r="I46"/>
  <c r="I43"/>
  <c r="I42"/>
  <c r="I41"/>
  <c r="I40"/>
  <c r="I39"/>
  <c r="I38"/>
  <c r="I37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J156"/>
  <c r="J139"/>
  <c r="H139"/>
  <c r="J148"/>
  <c r="H148"/>
  <c r="J163"/>
  <c r="H163"/>
  <c r="H156"/>
  <c r="J136"/>
  <c r="H136"/>
  <c r="J117"/>
  <c r="D35" i="10" s="1"/>
  <c r="I35" s="1"/>
  <c r="H117" i="4"/>
  <c r="J74"/>
  <c r="H74"/>
  <c r="J49"/>
  <c r="H49"/>
  <c r="J44"/>
  <c r="H44"/>
  <c r="J35"/>
  <c r="H35"/>
  <c r="J32"/>
  <c r="J165" s="1"/>
  <c r="H32"/>
  <c r="H165" s="1"/>
  <c r="I34"/>
  <c r="J10" i="3"/>
  <c r="D13" i="10" s="1"/>
  <c r="H10" i="3"/>
  <c r="J143"/>
  <c r="D23" i="10" s="1"/>
  <c r="H143" i="3"/>
  <c r="J112"/>
  <c r="J121"/>
  <c r="D22" i="10" s="1"/>
  <c r="J116" i="3"/>
  <c r="D21" i="10" s="1"/>
  <c r="H112" i="3"/>
  <c r="H116"/>
  <c r="H121"/>
  <c r="J102"/>
  <c r="D19" i="10" s="1"/>
  <c r="H102" i="3"/>
  <c r="J64"/>
  <c r="H64"/>
  <c r="J48"/>
  <c r="D16" i="10" s="1"/>
  <c r="H48" i="3"/>
  <c r="H20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0"/>
  <c r="I119"/>
  <c r="I118"/>
  <c r="I115"/>
  <c r="I114"/>
  <c r="I111"/>
  <c r="I110"/>
  <c r="I109"/>
  <c r="I108"/>
  <c r="I107"/>
  <c r="I106"/>
  <c r="I105"/>
  <c r="I104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3"/>
  <c r="I62"/>
  <c r="I61"/>
  <c r="I60"/>
  <c r="I59"/>
  <c r="I58"/>
  <c r="I57"/>
  <c r="I56"/>
  <c r="I55"/>
  <c r="I54"/>
  <c r="I53"/>
  <c r="I52"/>
  <c r="I51"/>
  <c r="I50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18"/>
  <c r="I17"/>
  <c r="I16"/>
  <c r="I15"/>
  <c r="I14"/>
  <c r="I13"/>
  <c r="I12"/>
  <c r="P325" i="7"/>
  <c r="N325"/>
  <c r="N326"/>
  <c r="N336"/>
  <c r="P344"/>
  <c r="N348"/>
  <c r="N352"/>
  <c r="N358"/>
  <c r="N362"/>
  <c r="N366"/>
  <c r="O12"/>
  <c r="O27"/>
  <c r="O43"/>
  <c r="O68"/>
  <c r="O75"/>
  <c r="O78"/>
  <c r="O86"/>
  <c r="O90"/>
  <c r="O94"/>
  <c r="O98"/>
  <c r="O102"/>
  <c r="O104"/>
  <c r="O108"/>
  <c r="O112"/>
  <c r="O116"/>
  <c r="O122"/>
  <c r="O128"/>
  <c r="O134"/>
  <c r="O138"/>
  <c r="O142"/>
  <c r="O146"/>
  <c r="O150"/>
  <c r="O152"/>
  <c r="O154"/>
  <c r="O156"/>
  <c r="O158"/>
  <c r="O160"/>
  <c r="O162"/>
  <c r="O164"/>
  <c r="O166"/>
  <c r="O168"/>
  <c r="O170"/>
  <c r="O172"/>
  <c r="O174"/>
  <c r="O176"/>
  <c r="O178"/>
  <c r="O180"/>
  <c r="O182"/>
  <c r="O184"/>
  <c r="O186"/>
  <c r="O188"/>
  <c r="O190"/>
  <c r="O192"/>
  <c r="O194"/>
  <c r="O196"/>
  <c r="O198"/>
  <c r="O200"/>
  <c r="O202"/>
  <c r="O204"/>
  <c r="O206"/>
  <c r="O210"/>
  <c r="O212"/>
  <c r="O214"/>
  <c r="O216"/>
  <c r="O218"/>
  <c r="O220"/>
  <c r="O222"/>
  <c r="O224"/>
  <c r="O228"/>
  <c r="O230"/>
  <c r="O232"/>
  <c r="O234"/>
  <c r="O236"/>
  <c r="O238"/>
  <c r="O242"/>
  <c r="O244"/>
  <c r="O253"/>
  <c r="O255"/>
  <c r="O257"/>
  <c r="O261"/>
  <c r="O263"/>
  <c r="O267"/>
  <c r="O273"/>
  <c r="O275"/>
  <c r="O279"/>
  <c r="O283"/>
  <c r="O289"/>
  <c r="O291"/>
  <c r="O295"/>
  <c r="O299"/>
  <c r="O305"/>
  <c r="O307"/>
  <c r="O311"/>
  <c r="O315"/>
  <c r="N322"/>
  <c r="N334"/>
  <c r="N342"/>
  <c r="P350"/>
  <c r="P356"/>
  <c r="N360"/>
  <c r="N364"/>
  <c r="N368"/>
  <c r="O23"/>
  <c r="O40"/>
  <c r="O60"/>
  <c r="O62"/>
  <c r="N6"/>
  <c r="N14"/>
  <c r="N23"/>
  <c r="N40"/>
  <c r="N46"/>
  <c r="N52"/>
  <c r="N60"/>
  <c r="N64"/>
  <c r="N68"/>
  <c r="N75"/>
  <c r="N78"/>
  <c r="N88"/>
  <c r="N92"/>
  <c r="N96"/>
  <c r="N100"/>
  <c r="N103"/>
  <c r="N106"/>
  <c r="N110"/>
  <c r="N114"/>
  <c r="N118"/>
  <c r="N126"/>
  <c r="N130"/>
  <c r="N136"/>
  <c r="N140"/>
  <c r="N144"/>
  <c r="N148"/>
  <c r="N152"/>
  <c r="N154"/>
  <c r="N156"/>
  <c r="N158"/>
  <c r="N160"/>
  <c r="N162"/>
  <c r="N164"/>
  <c r="N166"/>
  <c r="N168"/>
  <c r="N170"/>
  <c r="N172"/>
  <c r="N174"/>
  <c r="N176"/>
  <c r="N178"/>
  <c r="N180"/>
  <c r="N182"/>
  <c r="N184"/>
  <c r="N186"/>
  <c r="N188"/>
  <c r="N190"/>
  <c r="N192"/>
  <c r="N194"/>
  <c r="N196"/>
  <c r="N198"/>
  <c r="N200"/>
  <c r="N202"/>
  <c r="N204"/>
  <c r="N206"/>
  <c r="N210"/>
  <c r="N212"/>
  <c r="N214"/>
  <c r="N216"/>
  <c r="N218"/>
  <c r="N220"/>
  <c r="N222"/>
  <c r="N224"/>
  <c r="N228"/>
  <c r="N230"/>
  <c r="N232"/>
  <c r="N234"/>
  <c r="N236"/>
  <c r="N240"/>
  <c r="N253"/>
  <c r="N255"/>
  <c r="N259"/>
  <c r="N269"/>
  <c r="N273"/>
  <c r="N279"/>
  <c r="N285"/>
  <c r="N289"/>
  <c r="N295"/>
  <c r="N301"/>
  <c r="N305"/>
  <c r="N311"/>
  <c r="N317"/>
  <c r="O325"/>
  <c r="O340"/>
  <c r="O352"/>
  <c r="O362"/>
  <c r="O370"/>
  <c r="O376"/>
  <c r="O380"/>
  <c r="O386"/>
  <c r="O392"/>
  <c r="O396"/>
  <c r="O404"/>
  <c r="O412"/>
  <c r="O416"/>
  <c r="O422"/>
  <c r="O430"/>
  <c r="O434"/>
  <c r="O440"/>
  <c r="O446"/>
  <c r="O450"/>
  <c r="O456"/>
  <c r="O459"/>
  <c r="O464"/>
  <c r="O468"/>
  <c r="O474"/>
  <c r="O484"/>
  <c r="O488"/>
  <c r="N370"/>
  <c r="N376"/>
  <c r="N380"/>
  <c r="N386"/>
  <c r="N392"/>
  <c r="N396"/>
  <c r="N404"/>
  <c r="N412"/>
  <c r="N416"/>
  <c r="N422"/>
  <c r="N430"/>
  <c r="N434"/>
  <c r="N440"/>
  <c r="N446"/>
  <c r="N450"/>
  <c r="N456"/>
  <c r="N459"/>
  <c r="N464"/>
  <c r="N468"/>
  <c r="N474"/>
  <c r="N484"/>
  <c r="N488"/>
  <c r="H145" i="3"/>
  <c r="B91" i="10" l="1"/>
  <c r="B92" s="1"/>
  <c r="B93" s="1"/>
  <c r="B94" s="1"/>
  <c r="B95" s="1"/>
  <c r="B96" s="1"/>
  <c r="B97" s="1"/>
  <c r="B98" s="1"/>
  <c r="B99" s="1"/>
  <c r="F17"/>
  <c r="F25" s="1"/>
  <c r="D17"/>
  <c r="J145" i="3"/>
  <c r="X491" i="7"/>
  <c r="D15" i="10"/>
  <c r="D25" s="1"/>
  <c r="E67"/>
  <c r="E48"/>
  <c r="D57"/>
  <c r="D111" s="1"/>
  <c r="E68"/>
  <c r="E47"/>
  <c r="E108"/>
  <c r="D79"/>
  <c r="E54"/>
  <c r="E99"/>
  <c r="E13"/>
  <c r="E31"/>
  <c r="E33"/>
  <c r="E35"/>
  <c r="E37"/>
  <c r="E40"/>
  <c r="E69"/>
  <c r="E73"/>
  <c r="E20"/>
  <c r="E22"/>
  <c r="E50"/>
  <c r="E52"/>
  <c r="E39"/>
  <c r="E30"/>
  <c r="E32"/>
  <c r="E34"/>
  <c r="E36"/>
  <c r="E38"/>
  <c r="E63"/>
  <c r="E65"/>
  <c r="E70"/>
  <c r="E72"/>
  <c r="E74"/>
  <c r="E16"/>
  <c r="E19"/>
  <c r="E21"/>
  <c r="E23"/>
  <c r="E49"/>
  <c r="E51"/>
  <c r="E53"/>
  <c r="E55"/>
  <c r="E71"/>
  <c r="E64"/>
  <c r="K226" i="9"/>
  <c r="E98" i="10"/>
  <c r="R75" i="7"/>
  <c r="N478"/>
  <c r="N460"/>
  <c r="N458"/>
  <c r="N442"/>
  <c r="N426"/>
  <c r="N408"/>
  <c r="N388"/>
  <c r="N372"/>
  <c r="O478"/>
  <c r="O460"/>
  <c r="O458"/>
  <c r="O442"/>
  <c r="O426"/>
  <c r="O408"/>
  <c r="O388"/>
  <c r="O372"/>
  <c r="O348"/>
  <c r="O332"/>
  <c r="O320"/>
  <c r="N313"/>
  <c r="N297"/>
  <c r="N281"/>
  <c r="N263"/>
  <c r="N244"/>
  <c r="N72"/>
  <c r="N56"/>
  <c r="N31"/>
  <c r="N18"/>
  <c r="N10"/>
  <c r="O56"/>
  <c r="O36"/>
  <c r="O10"/>
  <c r="N356"/>
  <c r="N350"/>
  <c r="N346"/>
  <c r="N338"/>
  <c r="N330"/>
  <c r="O319"/>
  <c r="O313"/>
  <c r="O303"/>
  <c r="O297"/>
  <c r="O287"/>
  <c r="O281"/>
  <c r="O271"/>
  <c r="O265"/>
  <c r="O246"/>
  <c r="O52"/>
  <c r="O31"/>
  <c r="O16"/>
  <c r="P340"/>
  <c r="N332"/>
  <c r="N324"/>
  <c r="J492"/>
  <c r="O354"/>
  <c r="N354"/>
  <c r="O357"/>
  <c r="N357"/>
  <c r="O363"/>
  <c r="N363"/>
  <c r="S50"/>
  <c r="S80"/>
  <c r="S405"/>
  <c r="S439"/>
  <c r="S109"/>
  <c r="S117"/>
  <c r="S129"/>
  <c r="S208"/>
  <c r="S216"/>
  <c r="S224"/>
  <c r="S257"/>
  <c r="S265"/>
  <c r="S333"/>
  <c r="S341"/>
  <c r="S349"/>
  <c r="S401"/>
  <c r="S427"/>
  <c r="S435"/>
  <c r="S443"/>
  <c r="F66" i="10"/>
  <c r="E66" s="1"/>
  <c r="S6" i="7"/>
  <c r="S10"/>
  <c r="S14"/>
  <c r="S18"/>
  <c r="S23"/>
  <c r="S27"/>
  <c r="S31"/>
  <c r="S36"/>
  <c r="S40"/>
  <c r="S175"/>
  <c r="S179"/>
  <c r="N491"/>
  <c r="N486"/>
  <c r="N472"/>
  <c r="N466"/>
  <c r="N454"/>
  <c r="N448"/>
  <c r="N438"/>
  <c r="N432"/>
  <c r="N420"/>
  <c r="N414"/>
  <c r="N402"/>
  <c r="N394"/>
  <c r="N384"/>
  <c r="N378"/>
  <c r="O491"/>
  <c r="O486"/>
  <c r="O472"/>
  <c r="O466"/>
  <c r="O454"/>
  <c r="O448"/>
  <c r="O438"/>
  <c r="O432"/>
  <c r="O420"/>
  <c r="O414"/>
  <c r="O402"/>
  <c r="O394"/>
  <c r="O384"/>
  <c r="O378"/>
  <c r="O366"/>
  <c r="O358"/>
  <c r="O336"/>
  <c r="O326"/>
  <c r="O324"/>
  <c r="N319"/>
  <c r="N309"/>
  <c r="N303"/>
  <c r="N293"/>
  <c r="N287"/>
  <c r="N277"/>
  <c r="N271"/>
  <c r="N266"/>
  <c r="N261"/>
  <c r="N248"/>
  <c r="N242"/>
  <c r="N181"/>
  <c r="N175"/>
  <c r="N82"/>
  <c r="N43"/>
  <c r="N36"/>
  <c r="N27"/>
  <c r="N16"/>
  <c r="N12"/>
  <c r="N8"/>
  <c r="O58"/>
  <c r="O8"/>
  <c r="P368"/>
  <c r="P364"/>
  <c r="P360"/>
  <c r="P338"/>
  <c r="P334"/>
  <c r="P330"/>
  <c r="P322"/>
  <c r="O317"/>
  <c r="O309"/>
  <c r="O301"/>
  <c r="O293"/>
  <c r="O285"/>
  <c r="O277"/>
  <c r="O269"/>
  <c r="O266"/>
  <c r="O259"/>
  <c r="O248"/>
  <c r="O240"/>
  <c r="O181"/>
  <c r="O175"/>
  <c r="O103"/>
  <c r="O72"/>
  <c r="O64"/>
  <c r="O46"/>
  <c r="O18"/>
  <c r="O14"/>
  <c r="O6"/>
  <c r="P82"/>
  <c r="O83"/>
  <c r="N83"/>
  <c r="O85"/>
  <c r="N85"/>
  <c r="O87"/>
  <c r="N87"/>
  <c r="O89"/>
  <c r="N89"/>
  <c r="O91"/>
  <c r="N91"/>
  <c r="O93"/>
  <c r="N93"/>
  <c r="O95"/>
  <c r="N95"/>
  <c r="O97"/>
  <c r="N97"/>
  <c r="O99"/>
  <c r="N99"/>
  <c r="O101"/>
  <c r="N101"/>
  <c r="O105"/>
  <c r="N105"/>
  <c r="O107"/>
  <c r="N107"/>
  <c r="O109"/>
  <c r="N109"/>
  <c r="O111"/>
  <c r="N111"/>
  <c r="O113"/>
  <c r="N113"/>
  <c r="O115"/>
  <c r="N115"/>
  <c r="O117"/>
  <c r="N117"/>
  <c r="O119"/>
  <c r="N119"/>
  <c r="O121"/>
  <c r="N121"/>
  <c r="O123"/>
  <c r="N123"/>
  <c r="O125"/>
  <c r="N125"/>
  <c r="O127"/>
  <c r="N127"/>
  <c r="O129"/>
  <c r="N129"/>
  <c r="O131"/>
  <c r="N131"/>
  <c r="O133"/>
  <c r="N133"/>
  <c r="O135"/>
  <c r="N135"/>
  <c r="O137"/>
  <c r="N137"/>
  <c r="O139"/>
  <c r="N139"/>
  <c r="O141"/>
  <c r="N141"/>
  <c r="O143"/>
  <c r="N143"/>
  <c r="O145"/>
  <c r="N145"/>
  <c r="O147"/>
  <c r="N147"/>
  <c r="O149"/>
  <c r="N149"/>
  <c r="O339"/>
  <c r="N339"/>
  <c r="O345"/>
  <c r="N345"/>
  <c r="S8"/>
  <c r="S12"/>
  <c r="S16"/>
  <c r="S21"/>
  <c r="S25"/>
  <c r="S29"/>
  <c r="S33"/>
  <c r="S38"/>
  <c r="S42"/>
  <c r="S52"/>
  <c r="S78"/>
  <c r="S82"/>
  <c r="S103"/>
  <c r="S107"/>
  <c r="S111"/>
  <c r="S115"/>
  <c r="S119"/>
  <c r="S127"/>
  <c r="S131"/>
  <c r="S177"/>
  <c r="S210"/>
  <c r="S214"/>
  <c r="S218"/>
  <c r="S222"/>
  <c r="S250"/>
  <c r="S255"/>
  <c r="S259"/>
  <c r="S263"/>
  <c r="S325"/>
  <c r="S331"/>
  <c r="S335"/>
  <c r="S339"/>
  <c r="S343"/>
  <c r="S347"/>
  <c r="S351"/>
  <c r="S399"/>
  <c r="S403"/>
  <c r="S425"/>
  <c r="S429"/>
  <c r="S433"/>
  <c r="S437"/>
  <c r="S441"/>
  <c r="S491"/>
  <c r="P151"/>
  <c r="N151"/>
  <c r="O151"/>
  <c r="P153"/>
  <c r="N153"/>
  <c r="O153"/>
  <c r="P155"/>
  <c r="N155"/>
  <c r="O155"/>
  <c r="P157"/>
  <c r="N157"/>
  <c r="O157"/>
  <c r="P159"/>
  <c r="N159"/>
  <c r="O159"/>
  <c r="P161"/>
  <c r="N161"/>
  <c r="O161"/>
  <c r="P163"/>
  <c r="N163"/>
  <c r="O163"/>
  <c r="P165"/>
  <c r="N165"/>
  <c r="O165"/>
  <c r="P167"/>
  <c r="N167"/>
  <c r="O167"/>
  <c r="P169"/>
  <c r="N169"/>
  <c r="O169"/>
  <c r="P171"/>
  <c r="N171"/>
  <c r="O171"/>
  <c r="P173"/>
  <c r="N173"/>
  <c r="O173"/>
  <c r="P177"/>
  <c r="N177"/>
  <c r="O177"/>
  <c r="P179"/>
  <c r="N179"/>
  <c r="O179"/>
  <c r="P183"/>
  <c r="N183"/>
  <c r="O183"/>
  <c r="P185"/>
  <c r="N185"/>
  <c r="O185"/>
  <c r="P187"/>
  <c r="N187"/>
  <c r="O187"/>
  <c r="P189"/>
  <c r="N189"/>
  <c r="O189"/>
  <c r="P191"/>
  <c r="N191"/>
  <c r="O191"/>
  <c r="P193"/>
  <c r="N193"/>
  <c r="O193"/>
  <c r="P195"/>
  <c r="N195"/>
  <c r="O195"/>
  <c r="P197"/>
  <c r="N197"/>
  <c r="O197"/>
  <c r="P199"/>
  <c r="N199"/>
  <c r="O199"/>
  <c r="P201"/>
  <c r="N201"/>
  <c r="O201"/>
  <c r="P203"/>
  <c r="N203"/>
  <c r="O203"/>
  <c r="P205"/>
  <c r="N205"/>
  <c r="O205"/>
  <c r="P207"/>
  <c r="N207"/>
  <c r="O207"/>
  <c r="P209"/>
  <c r="N209"/>
  <c r="O209"/>
  <c r="P211"/>
  <c r="N211"/>
  <c r="O211"/>
  <c r="P213"/>
  <c r="N213"/>
  <c r="O213"/>
  <c r="P215"/>
  <c r="N215"/>
  <c r="O215"/>
  <c r="P217"/>
  <c r="N217"/>
  <c r="O217"/>
  <c r="P219"/>
  <c r="N219"/>
  <c r="O219"/>
  <c r="P221"/>
  <c r="N221"/>
  <c r="O221"/>
  <c r="P223"/>
  <c r="N223"/>
  <c r="O223"/>
  <c r="P225"/>
  <c r="N225"/>
  <c r="O225"/>
  <c r="P227"/>
  <c r="N227"/>
  <c r="O227"/>
  <c r="P229"/>
  <c r="N229"/>
  <c r="O229"/>
  <c r="P231"/>
  <c r="N231"/>
  <c r="O231"/>
  <c r="P233"/>
  <c r="N233"/>
  <c r="O233"/>
  <c r="P235"/>
  <c r="N235"/>
  <c r="O235"/>
  <c r="P328"/>
  <c r="N328"/>
  <c r="O328"/>
  <c r="P347"/>
  <c r="N347"/>
  <c r="O347"/>
  <c r="P353"/>
  <c r="N353"/>
  <c r="O353"/>
  <c r="P355"/>
  <c r="N355"/>
  <c r="O355"/>
  <c r="P331"/>
  <c r="N331"/>
  <c r="O331"/>
  <c r="P337"/>
  <c r="N337"/>
  <c r="O337"/>
  <c r="P365"/>
  <c r="N365"/>
  <c r="O365"/>
  <c r="N490"/>
  <c r="N480"/>
  <c r="N470"/>
  <c r="N462"/>
  <c r="N452"/>
  <c r="N444"/>
  <c r="N436"/>
  <c r="N428"/>
  <c r="N418"/>
  <c r="N410"/>
  <c r="N400"/>
  <c r="N390"/>
  <c r="N382"/>
  <c r="N374"/>
  <c r="O490"/>
  <c r="O480"/>
  <c r="O470"/>
  <c r="O462"/>
  <c r="O452"/>
  <c r="O444"/>
  <c r="O436"/>
  <c r="O428"/>
  <c r="O418"/>
  <c r="O410"/>
  <c r="O400"/>
  <c r="O390"/>
  <c r="O382"/>
  <c r="O374"/>
  <c r="O344"/>
  <c r="N315"/>
  <c r="N307"/>
  <c r="N299"/>
  <c r="N291"/>
  <c r="N283"/>
  <c r="N275"/>
  <c r="N267"/>
  <c r="N265"/>
  <c r="N257"/>
  <c r="N246"/>
  <c r="N238"/>
  <c r="N150"/>
  <c r="N146"/>
  <c r="N142"/>
  <c r="N138"/>
  <c r="N134"/>
  <c r="N128"/>
  <c r="N122"/>
  <c r="N116"/>
  <c r="N112"/>
  <c r="N108"/>
  <c r="N104"/>
  <c r="N102"/>
  <c r="N98"/>
  <c r="N94"/>
  <c r="N90"/>
  <c r="N86"/>
  <c r="N80"/>
  <c r="N76"/>
  <c r="N74"/>
  <c r="N70"/>
  <c r="N66"/>
  <c r="N62"/>
  <c r="N58"/>
  <c r="N54"/>
  <c r="N48"/>
  <c r="N44"/>
  <c r="N42"/>
  <c r="N38"/>
  <c r="N33"/>
  <c r="N29"/>
  <c r="N25"/>
  <c r="N21"/>
  <c r="O38"/>
  <c r="O33"/>
  <c r="O21"/>
  <c r="P346"/>
  <c r="P342"/>
  <c r="O148"/>
  <c r="O144"/>
  <c r="O140"/>
  <c r="O136"/>
  <c r="O130"/>
  <c r="O126"/>
  <c r="O118"/>
  <c r="O114"/>
  <c r="O110"/>
  <c r="O106"/>
  <c r="O100"/>
  <c r="O96"/>
  <c r="O92"/>
  <c r="O88"/>
  <c r="O80"/>
  <c r="O76"/>
  <c r="O74"/>
  <c r="O70"/>
  <c r="O66"/>
  <c r="O54"/>
  <c r="O48"/>
  <c r="O44"/>
  <c r="O42"/>
  <c r="O29"/>
  <c r="O25"/>
  <c r="O5"/>
  <c r="N5"/>
  <c r="O7"/>
  <c r="N7"/>
  <c r="O9"/>
  <c r="N9"/>
  <c r="O11"/>
  <c r="N11"/>
  <c r="O13"/>
  <c r="N13"/>
  <c r="O15"/>
  <c r="N15"/>
  <c r="O17"/>
  <c r="N17"/>
  <c r="O19"/>
  <c r="N19"/>
  <c r="L492"/>
  <c r="J73" i="10" s="1"/>
  <c r="O84" i="7"/>
  <c r="N84"/>
  <c r="O120"/>
  <c r="N120"/>
  <c r="O124"/>
  <c r="N124"/>
  <c r="O132"/>
  <c r="N132"/>
  <c r="I251"/>
  <c r="U5"/>
  <c r="U7"/>
  <c r="U9"/>
  <c r="U11"/>
  <c r="U13"/>
  <c r="U15"/>
  <c r="U17"/>
  <c r="U19"/>
  <c r="U22"/>
  <c r="U24"/>
  <c r="U26"/>
  <c r="U28"/>
  <c r="U30"/>
  <c r="U32"/>
  <c r="U35"/>
  <c r="U37"/>
  <c r="U39"/>
  <c r="U41"/>
  <c r="U51"/>
  <c r="U53"/>
  <c r="U75"/>
  <c r="U77"/>
  <c r="U79"/>
  <c r="U81"/>
  <c r="U83"/>
  <c r="U104"/>
  <c r="U106"/>
  <c r="U108"/>
  <c r="U110"/>
  <c r="U112"/>
  <c r="U114"/>
  <c r="U116"/>
  <c r="U118"/>
  <c r="U124"/>
  <c r="U126"/>
  <c r="U128"/>
  <c r="U130"/>
  <c r="U176"/>
  <c r="U178"/>
  <c r="U180"/>
  <c r="U209"/>
  <c r="U211"/>
  <c r="U213"/>
  <c r="U215"/>
  <c r="U217"/>
  <c r="U219"/>
  <c r="U221"/>
  <c r="U223"/>
  <c r="U225"/>
  <c r="U252"/>
  <c r="U254"/>
  <c r="U256"/>
  <c r="U258"/>
  <c r="U260"/>
  <c r="U262"/>
  <c r="U264"/>
  <c r="U326"/>
  <c r="U328"/>
  <c r="U330"/>
  <c r="U332"/>
  <c r="U334"/>
  <c r="U336"/>
  <c r="U338"/>
  <c r="U340"/>
  <c r="U342"/>
  <c r="U344"/>
  <c r="U346"/>
  <c r="U348"/>
  <c r="U350"/>
  <c r="U352"/>
  <c r="U398"/>
  <c r="U400"/>
  <c r="U402"/>
  <c r="U404"/>
  <c r="U424"/>
  <c r="U426"/>
  <c r="U428"/>
  <c r="U430"/>
  <c r="U432"/>
  <c r="U434"/>
  <c r="U436"/>
  <c r="U438"/>
  <c r="U440"/>
  <c r="U442"/>
  <c r="U444"/>
  <c r="S445"/>
  <c r="U446"/>
  <c r="S447"/>
  <c r="U448"/>
  <c r="S449"/>
  <c r="U450"/>
  <c r="S451"/>
  <c r="U452"/>
  <c r="S453"/>
  <c r="U454"/>
  <c r="S455"/>
  <c r="U456"/>
  <c r="S457"/>
  <c r="U458"/>
  <c r="U476"/>
  <c r="S477"/>
  <c r="U478"/>
  <c r="S479"/>
  <c r="U480"/>
  <c r="S481"/>
  <c r="S5"/>
  <c r="U6"/>
  <c r="S7"/>
  <c r="U8"/>
  <c r="S9"/>
  <c r="U10"/>
  <c r="S11"/>
  <c r="U12"/>
  <c r="S13"/>
  <c r="U14"/>
  <c r="S15"/>
  <c r="U16"/>
  <c r="S17"/>
  <c r="U18"/>
  <c r="S19"/>
  <c r="U21"/>
  <c r="S22"/>
  <c r="U23"/>
  <c r="S24"/>
  <c r="U25"/>
  <c r="S26"/>
  <c r="U27"/>
  <c r="S28"/>
  <c r="U29"/>
  <c r="S30"/>
  <c r="U31"/>
  <c r="S32"/>
  <c r="U33"/>
  <c r="S35"/>
  <c r="U36"/>
  <c r="S37"/>
  <c r="U38"/>
  <c r="S39"/>
  <c r="U40"/>
  <c r="S41"/>
  <c r="U42"/>
  <c r="U50"/>
  <c r="S51"/>
  <c r="U52"/>
  <c r="S53"/>
  <c r="U54"/>
  <c r="S55"/>
  <c r="S75"/>
  <c r="U76"/>
  <c r="S77"/>
  <c r="U78"/>
  <c r="S79"/>
  <c r="U80"/>
  <c r="S81"/>
  <c r="U82"/>
  <c r="S83"/>
  <c r="U103"/>
  <c r="S104"/>
  <c r="U105"/>
  <c r="S106"/>
  <c r="U107"/>
  <c r="S108"/>
  <c r="U109"/>
  <c r="S110"/>
  <c r="U111"/>
  <c r="S112"/>
  <c r="U113"/>
  <c r="S114"/>
  <c r="U115"/>
  <c r="S116"/>
  <c r="U117"/>
  <c r="S118"/>
  <c r="U119"/>
  <c r="S124"/>
  <c r="U125"/>
  <c r="S126"/>
  <c r="U127"/>
  <c r="S128"/>
  <c r="U129"/>
  <c r="S130"/>
  <c r="U131"/>
  <c r="U175"/>
  <c r="S176"/>
  <c r="U177"/>
  <c r="S178"/>
  <c r="U179"/>
  <c r="S180"/>
  <c r="U208"/>
  <c r="S209"/>
  <c r="U210"/>
  <c r="S211"/>
  <c r="U212"/>
  <c r="S213"/>
  <c r="U214"/>
  <c r="S215"/>
  <c r="U216"/>
  <c r="S217"/>
  <c r="U218"/>
  <c r="S219"/>
  <c r="U220"/>
  <c r="S221"/>
  <c r="U222"/>
  <c r="S223"/>
  <c r="U224"/>
  <c r="S225"/>
  <c r="U250"/>
  <c r="S252"/>
  <c r="U253"/>
  <c r="S254"/>
  <c r="U255"/>
  <c r="S256"/>
  <c r="U257"/>
  <c r="S258"/>
  <c r="U259"/>
  <c r="S260"/>
  <c r="U261"/>
  <c r="S262"/>
  <c r="U263"/>
  <c r="S264"/>
  <c r="U265"/>
  <c r="U325"/>
  <c r="S326"/>
  <c r="S328"/>
  <c r="U329"/>
  <c r="S330"/>
  <c r="U331"/>
  <c r="S332"/>
  <c r="U333"/>
  <c r="S334"/>
  <c r="U335"/>
  <c r="S336"/>
  <c r="U337"/>
  <c r="S338"/>
  <c r="U339"/>
  <c r="S340"/>
  <c r="U341"/>
  <c r="S342"/>
  <c r="U343"/>
  <c r="S344"/>
  <c r="U345"/>
  <c r="S346"/>
  <c r="U347"/>
  <c r="S348"/>
  <c r="U349"/>
  <c r="S350"/>
  <c r="U351"/>
  <c r="S352"/>
  <c r="U353"/>
  <c r="S398"/>
  <c r="U399"/>
  <c r="S400"/>
  <c r="U401"/>
  <c r="S402"/>
  <c r="U403"/>
  <c r="S404"/>
  <c r="U405"/>
  <c r="S424"/>
  <c r="U425"/>
  <c r="S426"/>
  <c r="U427"/>
  <c r="S428"/>
  <c r="U429"/>
  <c r="S430"/>
  <c r="U431"/>
  <c r="S432"/>
  <c r="U433"/>
  <c r="S434"/>
  <c r="U435"/>
  <c r="S436"/>
  <c r="U437"/>
  <c r="S438"/>
  <c r="U439"/>
  <c r="S440"/>
  <c r="U441"/>
  <c r="S442"/>
  <c r="U443"/>
  <c r="S444"/>
  <c r="U445"/>
  <c r="S446"/>
  <c r="U447"/>
  <c r="S448"/>
  <c r="U449"/>
  <c r="S450"/>
  <c r="U451"/>
  <c r="S452"/>
  <c r="U453"/>
  <c r="S454"/>
  <c r="U455"/>
  <c r="S456"/>
  <c r="U457"/>
  <c r="S458"/>
  <c r="S476"/>
  <c r="U477"/>
  <c r="S478"/>
  <c r="U479"/>
  <c r="S480"/>
  <c r="U481"/>
  <c r="U491"/>
  <c r="U56"/>
  <c r="S56"/>
  <c r="U57"/>
  <c r="S57"/>
  <c r="U58"/>
  <c r="S58"/>
  <c r="U59"/>
  <c r="S59"/>
  <c r="U60"/>
  <c r="S60"/>
  <c r="U61"/>
  <c r="S61"/>
  <c r="U62"/>
  <c r="S62"/>
  <c r="U63"/>
  <c r="S63"/>
  <c r="U64"/>
  <c r="S64"/>
  <c r="U65"/>
  <c r="S65"/>
  <c r="U66"/>
  <c r="S66"/>
  <c r="U67"/>
  <c r="S67"/>
  <c r="U68"/>
  <c r="S68"/>
  <c r="U69"/>
  <c r="S69"/>
  <c r="U70"/>
  <c r="S70"/>
  <c r="U71"/>
  <c r="S71"/>
  <c r="U72"/>
  <c r="S72"/>
  <c r="U73"/>
  <c r="S73"/>
  <c r="U74"/>
  <c r="S74"/>
  <c r="U120"/>
  <c r="S120"/>
  <c r="U121"/>
  <c r="S121"/>
  <c r="U122"/>
  <c r="S122"/>
  <c r="U123"/>
  <c r="S123"/>
  <c r="U132"/>
  <c r="S132"/>
  <c r="U133"/>
  <c r="S133"/>
  <c r="U134"/>
  <c r="S134"/>
  <c r="U135"/>
  <c r="S135"/>
  <c r="U136"/>
  <c r="S136"/>
  <c r="U137"/>
  <c r="S137"/>
  <c r="U138"/>
  <c r="S138"/>
  <c r="U139"/>
  <c r="S139"/>
  <c r="U140"/>
  <c r="S140"/>
  <c r="U141"/>
  <c r="S141"/>
  <c r="U142"/>
  <c r="S142"/>
  <c r="U143"/>
  <c r="S143"/>
  <c r="U144"/>
  <c r="S144"/>
  <c r="U145"/>
  <c r="S145"/>
  <c r="U146"/>
  <c r="S146"/>
  <c r="U147"/>
  <c r="S147"/>
  <c r="U148"/>
  <c r="S148"/>
  <c r="U149"/>
  <c r="S149"/>
  <c r="U150"/>
  <c r="S150"/>
  <c r="U151"/>
  <c r="S151"/>
  <c r="U152"/>
  <c r="S152"/>
  <c r="U153"/>
  <c r="S153"/>
  <c r="U154"/>
  <c r="S154"/>
  <c r="U155"/>
  <c r="S155"/>
  <c r="U156"/>
  <c r="S156"/>
  <c r="U157"/>
  <c r="S157"/>
  <c r="U158"/>
  <c r="S158"/>
  <c r="U159"/>
  <c r="S159"/>
  <c r="U160"/>
  <c r="S160"/>
  <c r="U161"/>
  <c r="S161"/>
  <c r="U162"/>
  <c r="S162"/>
  <c r="U163"/>
  <c r="S163"/>
  <c r="U164"/>
  <c r="S164"/>
  <c r="U165"/>
  <c r="S165"/>
  <c r="U166"/>
  <c r="S166"/>
  <c r="U167"/>
  <c r="S167"/>
  <c r="U168"/>
  <c r="S168"/>
  <c r="U169"/>
  <c r="S169"/>
  <c r="U170"/>
  <c r="S170"/>
  <c r="U171"/>
  <c r="S171"/>
  <c r="U172"/>
  <c r="S172"/>
  <c r="U173"/>
  <c r="S173"/>
  <c r="U174"/>
  <c r="S174"/>
  <c r="U181"/>
  <c r="S181"/>
  <c r="U182"/>
  <c r="S182"/>
  <c r="U183"/>
  <c r="S183"/>
  <c r="U184"/>
  <c r="S184"/>
  <c r="U185"/>
  <c r="S185"/>
  <c r="U186"/>
  <c r="S186"/>
  <c r="U187"/>
  <c r="S187"/>
  <c r="U188"/>
  <c r="S188"/>
  <c r="U189"/>
  <c r="S189"/>
  <c r="U190"/>
  <c r="S190"/>
  <c r="U191"/>
  <c r="S191"/>
  <c r="U192"/>
  <c r="S192"/>
  <c r="U193"/>
  <c r="S193"/>
  <c r="U194"/>
  <c r="S194"/>
  <c r="U195"/>
  <c r="S195"/>
  <c r="U196"/>
  <c r="S196"/>
  <c r="U197"/>
  <c r="S197"/>
  <c r="U198"/>
  <c r="S198"/>
  <c r="U199"/>
  <c r="S199"/>
  <c r="U200"/>
  <c r="S200"/>
  <c r="U201"/>
  <c r="S201"/>
  <c r="U202"/>
  <c r="S202"/>
  <c r="U203"/>
  <c r="S203"/>
  <c r="U204"/>
  <c r="S204"/>
  <c r="U205"/>
  <c r="S205"/>
  <c r="U206"/>
  <c r="S206"/>
  <c r="U207"/>
  <c r="S207"/>
  <c r="U226"/>
  <c r="S226"/>
  <c r="U227"/>
  <c r="S227"/>
  <c r="U228"/>
  <c r="S228"/>
  <c r="U229"/>
  <c r="S229"/>
  <c r="U230"/>
  <c r="S230"/>
  <c r="U231"/>
  <c r="S231"/>
  <c r="U232"/>
  <c r="S232"/>
  <c r="U233"/>
  <c r="S233"/>
  <c r="U234"/>
  <c r="S234"/>
  <c r="U235"/>
  <c r="S235"/>
  <c r="U236"/>
  <c r="S236"/>
  <c r="U237"/>
  <c r="S237"/>
  <c r="U238"/>
  <c r="S238"/>
  <c r="U239"/>
  <c r="S239"/>
  <c r="T43"/>
  <c r="T44"/>
  <c r="T45"/>
  <c r="T46"/>
  <c r="T47"/>
  <c r="T48"/>
  <c r="T49"/>
  <c r="U84"/>
  <c r="S84"/>
  <c r="U85"/>
  <c r="S85"/>
  <c r="U86"/>
  <c r="S86"/>
  <c r="U87"/>
  <c r="S87"/>
  <c r="U88"/>
  <c r="S88"/>
  <c r="U89"/>
  <c r="S89"/>
  <c r="U90"/>
  <c r="S90"/>
  <c r="U91"/>
  <c r="S91"/>
  <c r="U92"/>
  <c r="S92"/>
  <c r="U93"/>
  <c r="S93"/>
  <c r="U94"/>
  <c r="S94"/>
  <c r="U95"/>
  <c r="S95"/>
  <c r="U96"/>
  <c r="S96"/>
  <c r="U97"/>
  <c r="S97"/>
  <c r="U98"/>
  <c r="S98"/>
  <c r="U99"/>
  <c r="S99"/>
  <c r="U100"/>
  <c r="S100"/>
  <c r="U101"/>
  <c r="S101"/>
  <c r="U102"/>
  <c r="S102"/>
  <c r="R492"/>
  <c r="S43"/>
  <c r="S44"/>
  <c r="S45"/>
  <c r="S46"/>
  <c r="S47"/>
  <c r="S48"/>
  <c r="S49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120"/>
  <c r="T121"/>
  <c r="T122"/>
  <c r="T123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U354"/>
  <c r="S354"/>
  <c r="U355"/>
  <c r="S355"/>
  <c r="U356"/>
  <c r="S356"/>
  <c r="U357"/>
  <c r="S357"/>
  <c r="U358"/>
  <c r="S358"/>
  <c r="U359"/>
  <c r="S359"/>
  <c r="U360"/>
  <c r="S360"/>
  <c r="U361"/>
  <c r="S361"/>
  <c r="U362"/>
  <c r="S362"/>
  <c r="U363"/>
  <c r="S363"/>
  <c r="U364"/>
  <c r="S364"/>
  <c r="U365"/>
  <c r="S365"/>
  <c r="U366"/>
  <c r="S366"/>
  <c r="U367"/>
  <c r="S367"/>
  <c r="U368"/>
  <c r="S368"/>
  <c r="U369"/>
  <c r="S369"/>
  <c r="U370"/>
  <c r="S370"/>
  <c r="U371"/>
  <c r="S371"/>
  <c r="U372"/>
  <c r="S372"/>
  <c r="U373"/>
  <c r="S373"/>
  <c r="U374"/>
  <c r="S374"/>
  <c r="U375"/>
  <c r="S375"/>
  <c r="U376"/>
  <c r="S376"/>
  <c r="U377"/>
  <c r="S377"/>
  <c r="U378"/>
  <c r="S378"/>
  <c r="U379"/>
  <c r="S379"/>
  <c r="U380"/>
  <c r="S380"/>
  <c r="U381"/>
  <c r="S381"/>
  <c r="U382"/>
  <c r="S382"/>
  <c r="U383"/>
  <c r="S383"/>
  <c r="U384"/>
  <c r="S384"/>
  <c r="U385"/>
  <c r="S385"/>
  <c r="U386"/>
  <c r="S386"/>
  <c r="U387"/>
  <c r="S387"/>
  <c r="U388"/>
  <c r="S388"/>
  <c r="U389"/>
  <c r="S389"/>
  <c r="U390"/>
  <c r="S390"/>
  <c r="U391"/>
  <c r="S391"/>
  <c r="U392"/>
  <c r="S392"/>
  <c r="U393"/>
  <c r="S393"/>
  <c r="U394"/>
  <c r="S394"/>
  <c r="U395"/>
  <c r="S395"/>
  <c r="U396"/>
  <c r="S396"/>
  <c r="U397"/>
  <c r="S397"/>
  <c r="U406"/>
  <c r="S406"/>
  <c r="T240"/>
  <c r="T241"/>
  <c r="T242"/>
  <c r="T243"/>
  <c r="T244"/>
  <c r="T245"/>
  <c r="T246"/>
  <c r="T247"/>
  <c r="T248"/>
  <c r="T249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S240"/>
  <c r="S241"/>
  <c r="S242"/>
  <c r="S243"/>
  <c r="S244"/>
  <c r="S245"/>
  <c r="S246"/>
  <c r="S247"/>
  <c r="S248"/>
  <c r="S249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T327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82"/>
  <c r="T483"/>
  <c r="T484"/>
  <c r="T485"/>
  <c r="T486"/>
  <c r="T487"/>
  <c r="T488"/>
  <c r="T489"/>
  <c r="T490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82"/>
  <c r="S483"/>
  <c r="S484"/>
  <c r="S485"/>
  <c r="S486"/>
  <c r="S487"/>
  <c r="S488"/>
  <c r="S489"/>
  <c r="S490"/>
  <c r="L165" i="4"/>
  <c r="J87" i="8"/>
  <c r="F46" i="10"/>
  <c r="E46" s="1"/>
  <c r="F42"/>
  <c r="F102" s="1"/>
  <c r="E97"/>
  <c r="D42"/>
  <c r="J265" i="9"/>
  <c r="L17"/>
  <c r="F62" i="10" s="1"/>
  <c r="E62" s="1"/>
  <c r="L145" i="3"/>
  <c r="N237" i="7"/>
  <c r="O237"/>
  <c r="N239"/>
  <c r="O239"/>
  <c r="N241"/>
  <c r="O241"/>
  <c r="N243"/>
  <c r="O243"/>
  <c r="N245"/>
  <c r="O245"/>
  <c r="N247"/>
  <c r="O247"/>
  <c r="N249"/>
  <c r="O249"/>
  <c r="N250"/>
  <c r="O250"/>
  <c r="N252"/>
  <c r="O252"/>
  <c r="N254"/>
  <c r="O254"/>
  <c r="N256"/>
  <c r="O256"/>
  <c r="N258"/>
  <c r="O258"/>
  <c r="N260"/>
  <c r="O260"/>
  <c r="N262"/>
  <c r="O262"/>
  <c r="N264"/>
  <c r="O264"/>
  <c r="N268"/>
  <c r="O268"/>
  <c r="N270"/>
  <c r="O270"/>
  <c r="N272"/>
  <c r="O272"/>
  <c r="N274"/>
  <c r="O274"/>
  <c r="N276"/>
  <c r="O276"/>
  <c r="N278"/>
  <c r="O278"/>
  <c r="N280"/>
  <c r="O280"/>
  <c r="N282"/>
  <c r="O282"/>
  <c r="N284"/>
  <c r="O284"/>
  <c r="N286"/>
  <c r="O286"/>
  <c r="P22"/>
  <c r="P24"/>
  <c r="P26"/>
  <c r="P28"/>
  <c r="P30"/>
  <c r="P32"/>
  <c r="P35"/>
  <c r="P37"/>
  <c r="P39"/>
  <c r="P41"/>
  <c r="P45"/>
  <c r="P47"/>
  <c r="P49"/>
  <c r="P50"/>
  <c r="P51"/>
  <c r="P53"/>
  <c r="P55"/>
  <c r="P57"/>
  <c r="P59"/>
  <c r="P61"/>
  <c r="P63"/>
  <c r="P65"/>
  <c r="P67"/>
  <c r="P69"/>
  <c r="P71"/>
  <c r="P73"/>
  <c r="P77"/>
  <c r="P79"/>
  <c r="P81"/>
  <c r="O22"/>
  <c r="O24"/>
  <c r="O26"/>
  <c r="O28"/>
  <c r="O30"/>
  <c r="O32"/>
  <c r="O35"/>
  <c r="O37"/>
  <c r="O39"/>
  <c r="O41"/>
  <c r="O45"/>
  <c r="O47"/>
  <c r="O49"/>
  <c r="O50"/>
  <c r="O51"/>
  <c r="O53"/>
  <c r="O55"/>
  <c r="O57"/>
  <c r="O59"/>
  <c r="O61"/>
  <c r="O63"/>
  <c r="O65"/>
  <c r="O67"/>
  <c r="O69"/>
  <c r="O71"/>
  <c r="O73"/>
  <c r="O77"/>
  <c r="O79"/>
  <c r="O81"/>
  <c r="P237"/>
  <c r="P239"/>
  <c r="P241"/>
  <c r="P243"/>
  <c r="P245"/>
  <c r="P247"/>
  <c r="P249"/>
  <c r="P250"/>
  <c r="P252"/>
  <c r="P254"/>
  <c r="P256"/>
  <c r="P258"/>
  <c r="P260"/>
  <c r="P262"/>
  <c r="P264"/>
  <c r="P268"/>
  <c r="P270"/>
  <c r="P272"/>
  <c r="P274"/>
  <c r="P276"/>
  <c r="P278"/>
  <c r="P280"/>
  <c r="P282"/>
  <c r="P284"/>
  <c r="P286"/>
  <c r="P288"/>
  <c r="P290"/>
  <c r="P292"/>
  <c r="P294"/>
  <c r="P296"/>
  <c r="P298"/>
  <c r="P300"/>
  <c r="P302"/>
  <c r="P304"/>
  <c r="P306"/>
  <c r="P308"/>
  <c r="P310"/>
  <c r="P312"/>
  <c r="P314"/>
  <c r="P316"/>
  <c r="P318"/>
  <c r="P321"/>
  <c r="P323"/>
  <c r="P333"/>
  <c r="P335"/>
  <c r="P341"/>
  <c r="P343"/>
  <c r="P349"/>
  <c r="P351"/>
  <c r="P359"/>
  <c r="P361"/>
  <c r="P367"/>
  <c r="P369"/>
  <c r="P371"/>
  <c r="P373"/>
  <c r="P375"/>
  <c r="P377"/>
  <c r="P379"/>
  <c r="P381"/>
  <c r="P383"/>
  <c r="P385"/>
  <c r="P387"/>
  <c r="P389"/>
  <c r="P391"/>
  <c r="P393"/>
  <c r="P395"/>
  <c r="P397"/>
  <c r="P398"/>
  <c r="P399"/>
  <c r="P401"/>
  <c r="P403"/>
  <c r="P405"/>
  <c r="P406"/>
  <c r="P407"/>
  <c r="P409"/>
  <c r="P411"/>
  <c r="P413"/>
  <c r="P415"/>
  <c r="P417"/>
  <c r="P419"/>
  <c r="P421"/>
  <c r="P423"/>
  <c r="P424"/>
  <c r="P425"/>
  <c r="P427"/>
  <c r="P429"/>
  <c r="P431"/>
  <c r="P433"/>
  <c r="P435"/>
  <c r="P437"/>
  <c r="P439"/>
  <c r="P441"/>
  <c r="P443"/>
  <c r="P445"/>
  <c r="P447"/>
  <c r="P449"/>
  <c r="P451"/>
  <c r="P453"/>
  <c r="P455"/>
  <c r="P457"/>
  <c r="P461"/>
  <c r="P463"/>
  <c r="P465"/>
  <c r="P467"/>
  <c r="P469"/>
  <c r="P471"/>
  <c r="P473"/>
  <c r="P475"/>
  <c r="P476"/>
  <c r="P477"/>
  <c r="P479"/>
  <c r="P481"/>
  <c r="P482"/>
  <c r="P483"/>
  <c r="P485"/>
  <c r="P487"/>
  <c r="P489"/>
  <c r="O288"/>
  <c r="O290"/>
  <c r="O292"/>
  <c r="O294"/>
  <c r="O296"/>
  <c r="O298"/>
  <c r="O300"/>
  <c r="O302"/>
  <c r="O304"/>
  <c r="O306"/>
  <c r="O308"/>
  <c r="O310"/>
  <c r="O312"/>
  <c r="O314"/>
  <c r="O316"/>
  <c r="O318"/>
  <c r="P320"/>
  <c r="O321"/>
  <c r="O323"/>
  <c r="O333"/>
  <c r="O335"/>
  <c r="O341"/>
  <c r="O343"/>
  <c r="O349"/>
  <c r="O351"/>
  <c r="O359"/>
  <c r="O361"/>
  <c r="O367"/>
  <c r="O369"/>
  <c r="O371"/>
  <c r="O373"/>
  <c r="O375"/>
  <c r="O377"/>
  <c r="O379"/>
  <c r="O381"/>
  <c r="O383"/>
  <c r="O385"/>
  <c r="O387"/>
  <c r="O389"/>
  <c r="O391"/>
  <c r="O393"/>
  <c r="O395"/>
  <c r="O397"/>
  <c r="O398"/>
  <c r="O399"/>
  <c r="O401"/>
  <c r="O403"/>
  <c r="O405"/>
  <c r="O406"/>
  <c r="O407"/>
  <c r="O409"/>
  <c r="O411"/>
  <c r="O413"/>
  <c r="O415"/>
  <c r="O417"/>
  <c r="O419"/>
  <c r="O421"/>
  <c r="O423"/>
  <c r="O424"/>
  <c r="O425"/>
  <c r="O427"/>
  <c r="O429"/>
  <c r="O431"/>
  <c r="O433"/>
  <c r="O435"/>
  <c r="O437"/>
  <c r="O439"/>
  <c r="O441"/>
  <c r="O443"/>
  <c r="O445"/>
  <c r="O447"/>
  <c r="O449"/>
  <c r="O451"/>
  <c r="O453"/>
  <c r="O455"/>
  <c r="O457"/>
  <c r="O461"/>
  <c r="O463"/>
  <c r="O465"/>
  <c r="O467"/>
  <c r="O469"/>
  <c r="O471"/>
  <c r="O473"/>
  <c r="O475"/>
  <c r="O476"/>
  <c r="O477"/>
  <c r="O479"/>
  <c r="O481"/>
  <c r="O482"/>
  <c r="O483"/>
  <c r="O485"/>
  <c r="O487"/>
  <c r="O489"/>
  <c r="D59" i="10" l="1"/>
  <c r="D102"/>
  <c r="J25"/>
  <c r="E15"/>
  <c r="B100"/>
  <c r="B103" s="1"/>
  <c r="B104" s="1"/>
  <c r="B105" s="1"/>
  <c r="B106" s="1"/>
  <c r="B107" s="1"/>
  <c r="B108" s="1"/>
  <c r="B109" s="1"/>
  <c r="B110" s="1"/>
  <c r="L265" i="9"/>
  <c r="N4"/>
  <c r="N6" s="1"/>
  <c r="J281"/>
  <c r="E17" i="10"/>
  <c r="I28"/>
  <c r="J30"/>
  <c r="E25"/>
  <c r="L281" i="9"/>
  <c r="O4"/>
  <c r="F79" i="10"/>
  <c r="E79"/>
  <c r="E42"/>
  <c r="F57"/>
  <c r="F111" s="1"/>
  <c r="K265" i="9"/>
  <c r="K281" s="1"/>
  <c r="U492" i="7"/>
  <c r="O492"/>
  <c r="S492"/>
  <c r="T492"/>
  <c r="D80" i="10"/>
  <c r="N492" i="7"/>
  <c r="P492"/>
  <c r="U493" l="1"/>
  <c r="B111" i="10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E57"/>
  <c r="E111" s="1"/>
  <c r="D82"/>
  <c r="D107"/>
  <c r="F59"/>
  <c r="E59" s="1"/>
  <c r="D96"/>
  <c r="D100" s="1"/>
  <c r="B17" i="7"/>
  <c r="D103" i="10" l="1"/>
  <c r="D104" s="1"/>
  <c r="D109"/>
  <c r="F80"/>
  <c r="F107" l="1"/>
  <c r="F82"/>
  <c r="D112"/>
  <c r="F96"/>
  <c r="F100" s="1"/>
  <c r="E102" s="1"/>
  <c r="E80"/>
  <c r="D113" l="1"/>
  <c r="D118" s="1"/>
  <c r="D122" s="1"/>
  <c r="E82"/>
  <c r="E96"/>
  <c r="E107" s="1"/>
  <c r="F109" s="1"/>
  <c r="E109" s="1"/>
  <c r="B16" i="7"/>
  <c r="B18" s="1"/>
  <c r="E100" i="10"/>
  <c r="F103"/>
  <c r="H104" l="1"/>
  <c r="F104"/>
  <c r="H103" s="1"/>
  <c r="H106"/>
  <c r="F112"/>
  <c r="F113" l="1"/>
  <c r="E113" s="1"/>
  <c r="H113"/>
  <c r="F118"/>
  <c r="E118" s="1"/>
  <c r="E104"/>
  <c r="F122" l="1"/>
  <c r="E122" s="1"/>
</calcChain>
</file>

<file path=xl/sharedStrings.xml><?xml version="1.0" encoding="utf-8"?>
<sst xmlns="http://schemas.openxmlformats.org/spreadsheetml/2006/main" count="2711" uniqueCount="1168">
  <si>
    <t>Working Capital</t>
  </si>
  <si>
    <t>2</t>
  </si>
  <si>
    <t>Common Stock</t>
  </si>
  <si>
    <t>Common Stock Issued - PSE $10 Par</t>
  </si>
  <si>
    <t>4</t>
  </si>
  <si>
    <t>Additional Paid in Capital</t>
  </si>
  <si>
    <t>Gas - Premium on Cap Stock - Common</t>
  </si>
  <si>
    <t>Electric - Premium on Cap Stock - Common</t>
  </si>
  <si>
    <t>Premium on Cap Stock - Common Stock</t>
  </si>
  <si>
    <t>4.84% Prfd - Gain on Reacqu Cap Stock</t>
  </si>
  <si>
    <t>Miscellaneous Paid in Capital</t>
  </si>
  <si>
    <t>Gas - Common Stock Expense</t>
  </si>
  <si>
    <t>Electric - Common Stock Expense</t>
  </si>
  <si>
    <t>5</t>
  </si>
  <si>
    <t>Unamortized Debt Expense</t>
  </si>
  <si>
    <t>6.74% MT Notes Due 06/15/18 - Unamort Debt Ex</t>
  </si>
  <si>
    <t>9/1/20 Bonds 27th - Unamort Debt Expense</t>
  </si>
  <si>
    <t>Med Term Notes - B - Unamort Debt Expense</t>
  </si>
  <si>
    <t>Med Term Notes - C - Unamort Debt Expense</t>
  </si>
  <si>
    <t>8.14% MT Notes Due 11/30/06 - Unamort Debt Ex</t>
  </si>
  <si>
    <t>7.75% MT Notes Due 2/1/07 - Unamort Debt Exp</t>
  </si>
  <si>
    <t>$250M 30 Year Senior Notes</t>
  </si>
  <si>
    <t>Unamortized Debt Issuance Cost</t>
  </si>
  <si>
    <t>CAP Securities - Unamort Debt Exp</t>
  </si>
  <si>
    <t>7.02% MT Note Issued - Unamort Debt Expen</t>
  </si>
  <si>
    <t>6.46% MTN Series B Due 3/9/09 - Unamort</t>
  </si>
  <si>
    <t>7.00% MTN Series B Due 3/9/29 - Unamort</t>
  </si>
  <si>
    <t>7.96% MTN, Series B Due 2/22/10 - Unamo</t>
  </si>
  <si>
    <t>7.61% MTN, Series B Due 9/8/08 - Unamor</t>
  </si>
  <si>
    <t>7.69% MTN Due 2/1/11 - Unamort Debt Exp</t>
  </si>
  <si>
    <t>5.0% PCB-Series 2003A due 03/01/2031-Un</t>
  </si>
  <si>
    <t>5.1% PCB-Series 2003B due 03/01/2031-Un</t>
  </si>
  <si>
    <t>PSE $350M 3 Year Credit Facility Unamor</t>
  </si>
  <si>
    <t>Receivables and other Investments</t>
  </si>
  <si>
    <t>Hybrid Security 2007 - Unamort Debt Exp</t>
  </si>
  <si>
    <t>3.363% MT Notes due 6/1/08 - Unamortize</t>
  </si>
  <si>
    <t>5.197% Snr Notes Due 10/01/15 - Unamort Debt Expense</t>
  </si>
  <si>
    <t>6.724% MTN due 6/15/2036 - Unamort Debt Expense</t>
  </si>
  <si>
    <t>6.274% Senior Notes Due 3/15/2037 - Unamortized Debt Expense</t>
  </si>
  <si>
    <t>Hedging Credit Facility - Unamort Debt Expense</t>
  </si>
  <si>
    <t>6.974% Jr Sub Notes (Hybrid) due 6/1/20</t>
  </si>
  <si>
    <t>5.197% Senior Notes Due 10/01/15</t>
  </si>
  <si>
    <t>6.274% Senior Notes Due 3/15/2037</t>
  </si>
  <si>
    <t>6</t>
  </si>
  <si>
    <t>Unappropriated Retained Earnings</t>
  </si>
  <si>
    <t>Total Profit and Loss</t>
  </si>
  <si>
    <t>Approp RE - Fed Amort Reserve - Baker</t>
  </si>
  <si>
    <t>Approp RE - Fed Amort Reserve - Snoqualmie</t>
  </si>
  <si>
    <t>Dividends on Common Stock (Gas History)</t>
  </si>
  <si>
    <t>Dividends on Preferred Stock (Gas History)</t>
  </si>
  <si>
    <t>Excess Premium - Preferred Stock</t>
  </si>
  <si>
    <t>Unappropriated Retained Earnings (Elect Histo</t>
  </si>
  <si>
    <t>Unappropriated RE</t>
  </si>
  <si>
    <t>Retained Earnings - Encogen</t>
  </si>
  <si>
    <t>Puget Western - Retained Earnings</t>
  </si>
  <si>
    <t>Hydro Energy Dev Corp - Retained Earnings</t>
  </si>
  <si>
    <t>Dividends Declared - Common Stock</t>
  </si>
  <si>
    <t>8</t>
  </si>
  <si>
    <t>Long Term Debt</t>
  </si>
  <si>
    <t>9.57% FMB Due 09/01/20 - 27th Supplement</t>
  </si>
  <si>
    <t>6.53% Med Term Notes B - Due 08/18/08</t>
  </si>
  <si>
    <t>6.83% Med Term Notes B - Due 08/19/13</t>
  </si>
  <si>
    <t>6.51% Med Term Notes B - Due 08/19/08</t>
  </si>
  <si>
    <t>6.90% Med Term Notes B - Due 10/01/13</t>
  </si>
  <si>
    <t>7.02% Med Term Notes C - Due 09/11/07</t>
  </si>
  <si>
    <t>7.04% Med Term Notes C - Due 09/12/07</t>
  </si>
  <si>
    <t>7.12% Med Term Notes C - Due 09/13/10</t>
  </si>
  <si>
    <t>7.35% Med Term Notes C - Due 09/11/15</t>
  </si>
  <si>
    <t>7.36% Med Term Notes C - Due 09/15/15</t>
  </si>
  <si>
    <t>6.61% Med Term Notes C - Due 12/21/09</t>
  </si>
  <si>
    <t>6.62% Med Term Notes C - Due 12/22/09</t>
  </si>
  <si>
    <t>7.15% Med Term Notes C - Due 12/19/25</t>
  </si>
  <si>
    <t>6.58% Med Term Notes C - Due 12/21/06</t>
  </si>
  <si>
    <t>7.20% Med Term Notes C - Due 12/22/25</t>
  </si>
  <si>
    <t>8.14% Med Term Notes Due 11/30/06</t>
  </si>
  <si>
    <t>7.75% Med Term Notes Due 2/1/07</t>
  </si>
  <si>
    <t>7.02% Med Term Notes due 12/01/27</t>
  </si>
  <si>
    <t>6.74% Med Term Notes - Due 06/15/18</t>
  </si>
  <si>
    <t>6.46% MTN Series B Due 3/9/09</t>
  </si>
  <si>
    <t>7.00% MTN Series B Due 3/9/29</t>
  </si>
  <si>
    <t>7.96% MTN Series B Due 2/22/10</t>
  </si>
  <si>
    <t>7.61% MTN Series B Due 9/8/08</t>
  </si>
  <si>
    <t>7.69% MTN Due 2/1/11</t>
  </si>
  <si>
    <t>5.0% PCB-Series 2003A due 03/01/2031</t>
  </si>
  <si>
    <t>5.1% PCB-Series 2003B due 03/01/2031</t>
  </si>
  <si>
    <t>3.363%Senior Notes - Due 6/1/08</t>
  </si>
  <si>
    <t>6.724% 30 Year Notes Due 6/15/2036</t>
  </si>
  <si>
    <t>6.974% Junior Subordinated Notes Due 6/</t>
  </si>
  <si>
    <t>8.231% Capital Trust I Pfd Stock Due 6/</t>
  </si>
  <si>
    <t>4.70%  Preferred Stock - Mandatory Rede</t>
  </si>
  <si>
    <t>4.84%  Preferred Stock - Mandatory Rede</t>
  </si>
  <si>
    <t>9</t>
  </si>
  <si>
    <t>Short Term Debt</t>
  </si>
  <si>
    <t>Note Payable - Hopper - Wind Ridge Site</t>
  </si>
  <si>
    <t>Lehman Brother CP issuances</t>
  </si>
  <si>
    <t>Short Term Debt - Citibank</t>
  </si>
  <si>
    <t>Short Term Debt - JP Morgan Chase</t>
  </si>
  <si>
    <t>Wells Fargo Bank - Commercial Paper</t>
  </si>
  <si>
    <t>Merrill Lynch - Commercial Paper</t>
  </si>
  <si>
    <t>Wachovia - Credit Facility Loan</t>
  </si>
  <si>
    <t>Note Payable to Puget Energy</t>
  </si>
  <si>
    <t>10</t>
  </si>
  <si>
    <t>Accumulated Deferred ITC</t>
  </si>
  <si>
    <t>Accum Defer Inv Tax Cr - Gas</t>
  </si>
  <si>
    <t>11</t>
  </si>
  <si>
    <t>Deferred Debits-Other</t>
  </si>
  <si>
    <t>2004 Credit Facility</t>
  </si>
  <si>
    <t>2006 - Shelf Registration</t>
  </si>
  <si>
    <t>APB-25 Restricted Stock Grant</t>
  </si>
  <si>
    <t>12</t>
  </si>
  <si>
    <t>Unamortized Gain/Loss on Debt</t>
  </si>
  <si>
    <t>Unamort Loss on Reacquired Debt - 1995</t>
  </si>
  <si>
    <t>8.25% Series 4/1/96 - Unam Loss Reacq Debt</t>
  </si>
  <si>
    <t>9-5/8% Series 9/15/94 - Unam Loss Reacq Debt</t>
  </si>
  <si>
    <t>$200M VRN - Amort of Debt Retirement</t>
  </si>
  <si>
    <t>8.231% Trust Preferred Notes - Amort of</t>
  </si>
  <si>
    <t>9.14% Med Term Notes Due 06/15/18- Unam Loss</t>
  </si>
  <si>
    <t>7.05% PCB Series 1991A-Unamort Loss on</t>
  </si>
  <si>
    <t>7.25% PCB Series 1991B-Unamort Loss on</t>
  </si>
  <si>
    <t>6.8% PCB Series 1992-Unamort Loss on Re</t>
  </si>
  <si>
    <t>5.875% PCB Series 1993-Unamort Loss on</t>
  </si>
  <si>
    <t>8.4%WING MTN SERIES A DUE 1/13/2022 (rd</t>
  </si>
  <si>
    <t>8.39%WNG MTN SERIES A DUE 1/13/2022 (rd</t>
  </si>
  <si>
    <t>8.4% PP MTN SERIES A DUE 5/7/07 (rdeemd</t>
  </si>
  <si>
    <t>8.25% WNG MTN SERIES A DUE 8/12/22, rde</t>
  </si>
  <si>
    <t>8.2% PSPL MTN SERIES B DUE 12/21/12 rde</t>
  </si>
  <si>
    <t>8.59% PSPL MTN SERIE A DUE 4/9/12 rdeem</t>
  </si>
  <si>
    <t>7.19% WNG Series B due 8/18/2023</t>
  </si>
  <si>
    <t>8.40% Cap Trst - Unamort Reacq Debt</t>
  </si>
  <si>
    <t>8.231% Capital Trust I Pfd Stock Due 6/1/2</t>
  </si>
  <si>
    <t>Unamort Gain on Reqired Debt-WNG MTN 7.</t>
  </si>
  <si>
    <t>18</t>
  </si>
  <si>
    <t>Plant in Service (includes acquisition adj)</t>
  </si>
  <si>
    <t>Electric - Plant in Service</t>
  </si>
  <si>
    <t>50</t>
  </si>
  <si>
    <t>Electric - Plant in Service - ARC where ARO Not Recovered in Depreciation Rates</t>
  </si>
  <si>
    <t>ARC  - Electric Plant</t>
  </si>
  <si>
    <t>Encogen - Plant in Service</t>
  </si>
  <si>
    <t>Electric - Plant Purchased or Sold</t>
  </si>
  <si>
    <t>Sale of Skookumchuck</t>
  </si>
  <si>
    <t>Electric - Plant Acq Adj. Milwaukee RR</t>
  </si>
  <si>
    <t>Electric - Plant Acq Adj. DuPont</t>
  </si>
  <si>
    <t>Acquisition Adjustment - Encogen</t>
  </si>
  <si>
    <t>ARO-Electric Shuffleton Harbor Lease</t>
  </si>
  <si>
    <t>ARO-Electric Whitehorn 2 &amp; 3 Lease</t>
  </si>
  <si>
    <t>ARO-Electric Colstrip 1 &amp; 2 ash pond ca</t>
  </si>
  <si>
    <t>ARO-Electric Colstrip 3 &amp; 4 ash pond ca</t>
  </si>
  <si>
    <t>ARO-Hopkins Ridge</t>
  </si>
  <si>
    <t>ARO - Transmission Wood Poles</t>
  </si>
  <si>
    <t>ARO - Distribution Wood Poles</t>
  </si>
  <si>
    <t>ARO - Contaminated Oil &amp; Related Equipment</t>
  </si>
  <si>
    <t>ARO - Asbestos Electric</t>
  </si>
  <si>
    <t>ARO - Electric Shuffelton Harbor Lease to</t>
  </si>
  <si>
    <t>ARO - Frederickson</t>
  </si>
  <si>
    <t>ARO - Transmission Wood Poles to Short Term</t>
  </si>
  <si>
    <t>ARO - Distribution Wood Poles Short Term</t>
  </si>
  <si>
    <t>ARO - Contaminated Oil &amp; Related Equipment To Short</t>
  </si>
  <si>
    <t>ARO - Electric Short Term</t>
  </si>
  <si>
    <t>ARO - Asbestos Electric ST</t>
  </si>
  <si>
    <t>ARO - Asbestos Electric - ST</t>
  </si>
  <si>
    <t>19</t>
  </si>
  <si>
    <t>Electric Future Use Property</t>
  </si>
  <si>
    <t>Electric - Plant Held for Future Use</t>
  </si>
  <si>
    <t>52</t>
  </si>
  <si>
    <t>20</t>
  </si>
  <si>
    <t>Customer Advances for Construction</t>
  </si>
  <si>
    <t>1998 Cust Advances for Construction</t>
  </si>
  <si>
    <t>Cust Advances for  Const Posted 9/1</t>
  </si>
  <si>
    <t>Contractor's Security Bond</t>
  </si>
  <si>
    <t>Residential Single Family Elec Customer</t>
  </si>
  <si>
    <t>Residential Plat Elec Customer Advances</t>
  </si>
  <si>
    <t>Non-Residential Elec Customer Advances</t>
  </si>
  <si>
    <t>CIAC - Seattle Public Utilities-Electri</t>
  </si>
  <si>
    <t>21</t>
  </si>
  <si>
    <t>Customer Deposits</t>
  </si>
  <si>
    <t>Transmission Services Deposits</t>
  </si>
  <si>
    <t>28</t>
  </si>
  <si>
    <t>Customer Deposits - Electric CLX</t>
  </si>
  <si>
    <t>Customer Deposits - Elect CLX - Effecti</t>
  </si>
  <si>
    <t>22</t>
  </si>
  <si>
    <t>Deferred Taxes</t>
  </si>
  <si>
    <t>Def FIT - White River Water Right</t>
  </si>
  <si>
    <t>CIAC after 10/8/76 - Accum Def Income Tax</t>
  </si>
  <si>
    <t>23</t>
  </si>
  <si>
    <t>CIAC - 1986 Changes - Accum Def Income Tax</t>
  </si>
  <si>
    <t>24</t>
  </si>
  <si>
    <t>CIAC - 7/1/87 - Accum Def Income Tax</t>
  </si>
  <si>
    <t>25</t>
  </si>
  <si>
    <t>Cabot Gas Contract - Accum Def Inc Taxe</t>
  </si>
  <si>
    <t>Deferred FIT - Canwest Gas Supply - Ele</t>
  </si>
  <si>
    <t>Def FIT - Production Tax Credit</t>
  </si>
  <si>
    <t>Major Projects - Property Tax Expense</t>
  </si>
  <si>
    <t>Def Inc Tax - Pre 1981 Additions</t>
  </si>
  <si>
    <t>Def Inc Tax - Post 1980 Additions</t>
  </si>
  <si>
    <t>Colstrip 3 &amp; 4 Deferred Inc Tax</t>
  </si>
  <si>
    <t>34</t>
  </si>
  <si>
    <t>Excess Def Taxes - Centralia Sale</t>
  </si>
  <si>
    <t>35</t>
  </si>
  <si>
    <t>Def FIT Indirect Cost Adj - Electric</t>
  </si>
  <si>
    <t>Def FIT Removal Cost</t>
  </si>
  <si>
    <t>Def FIT White River</t>
  </si>
  <si>
    <t>Def Tax -Schedule 94 - Residential Exchange</t>
  </si>
  <si>
    <t>Def FIT Bond Redemption Costs</t>
  </si>
  <si>
    <t>37</t>
  </si>
  <si>
    <t>Def Tax - Fredonia Turbine Lease</t>
  </si>
  <si>
    <t>Deferred Taxes WNP#3</t>
  </si>
  <si>
    <t>Accum Def Inc Tax - Tenaska Purchase</t>
  </si>
  <si>
    <t>Accum Def Inc Tax - Cabot Gas Contract</t>
  </si>
  <si>
    <t>DFIT - Goldendale Deferral - UE-070533</t>
  </si>
  <si>
    <t>DFIT - Goldendale Carrying Costs - UE-070533</t>
  </si>
  <si>
    <t>Deferred Debits - Other</t>
  </si>
  <si>
    <t>Canwest Settlement Receivable</t>
  </si>
  <si>
    <t>A/R Hopkins BPA Transm Int Recble 05TX-11905</t>
  </si>
  <si>
    <t>A/R Hopkins BPA Transm Int Recble 02TX-11040</t>
  </si>
  <si>
    <t>White River Preliminary Survey Tunnel I</t>
  </si>
  <si>
    <t>White River Plant Costs Reg Asset</t>
  </si>
  <si>
    <t>White River Land Reg Asset</t>
  </si>
  <si>
    <t>White River Accum Depreciation to 1/15/</t>
  </si>
  <si>
    <t>White River Accum Amort. from 1/16/04 R</t>
  </si>
  <si>
    <t>Tenaska Regulatory Asset</t>
  </si>
  <si>
    <t>Electric - Def AFUDC - Regulatory Asset</t>
  </si>
  <si>
    <t>Electric - Colstrip Common FERC Adj - Reg Ass</t>
  </si>
  <si>
    <t>Electric - Accum Amort Colstrip Common FERC A</t>
  </si>
  <si>
    <t>Electric - BPA Power Exch Invstmt - Reg Asset</t>
  </si>
  <si>
    <t>Electric - BPA Power Exch Inv Amort - Reg Ass</t>
  </si>
  <si>
    <t>Cabot Oil &amp; Gas - Encogen Regulatory Asset</t>
  </si>
  <si>
    <t>Carrying Cost-Ratebase Cap OH Tax Reduct</t>
  </si>
  <si>
    <t>Hopkins Ridge BPA Trans Upgrade 05TX-11905</t>
  </si>
  <si>
    <t>Interest on PTC Deferred Tax</t>
  </si>
  <si>
    <t>Interest on PTC Deferred Tax - Contra</t>
  </si>
  <si>
    <t>Chelan PUD Contract Initiation</t>
  </si>
  <si>
    <t>Hopkins Ridge BPA Trans Upgrade 02TX-11040</t>
  </si>
  <si>
    <t>Goldendale Deferral - UE-070533</t>
  </si>
  <si>
    <t>Goldendale Carrying Costs - UE-070533</t>
  </si>
  <si>
    <t>Residential Exchange Deferral UE-071024</t>
  </si>
  <si>
    <t>White River Relicensing &amp; CWIP Reg Asse</t>
  </si>
  <si>
    <t>White River Salvage</t>
  </si>
  <si>
    <t>PCA Customer Portion</t>
  </si>
  <si>
    <t>PCA - Customer Deferral Contra</t>
  </si>
  <si>
    <t>White River Relicensing - UE-040641</t>
  </si>
  <si>
    <t>White River Safety &amp; Regulatory - UE-040641</t>
  </si>
  <si>
    <t>White River Water Rights - UE-040641</t>
  </si>
  <si>
    <t>White River Relicensing - UE-040641 - Post Jan 15, 2004</t>
  </si>
  <si>
    <t>White River Safety &amp; Regulatory - UE-040641 - Post Jan 15, 2004</t>
  </si>
  <si>
    <t>White River Water Rights - UE-040641 - Post Jan 15, 2004</t>
  </si>
  <si>
    <t>PCA Customer Portion - Interest</t>
  </si>
  <si>
    <t>Hopkins Ridge Transmission Interest Due</t>
  </si>
  <si>
    <t>Tenaska Disallowance Reserve</t>
  </si>
  <si>
    <t>Tenaska Disallowance Reserve Contra</t>
  </si>
  <si>
    <t>Proceeds from Canwest Settlement</t>
  </si>
  <si>
    <t>Deferred FIT - PCA Customer Portion</t>
  </si>
  <si>
    <t>Less: Accumulated Depreciation</t>
  </si>
  <si>
    <t>Elec-Accum Depreciation</t>
  </si>
  <si>
    <t>Elec-Accum Depreciation - ARC where ARO Not Recovered in Depreciation Rate</t>
  </si>
  <si>
    <t>Elec-RWIP-Mass C.O.R./Salvage</t>
  </si>
  <si>
    <t>Elec-RWIP-Specific C.O.R./Salvage</t>
  </si>
  <si>
    <t>Accum Depreciation Non-legal Cost of Removal</t>
  </si>
  <si>
    <t>Contra Accum Depreciation Non-legal Cost of Remova</t>
  </si>
  <si>
    <t>Elec-Accum Depreciation AMA Reserve</t>
  </si>
  <si>
    <t>Elec-Accum Depreciation -PP</t>
  </si>
  <si>
    <t>Elec-RWIP-CED3 C.O.R./Salvage-PP</t>
  </si>
  <si>
    <t>Accum Dep - Encogen</t>
  </si>
  <si>
    <t>Elec-Accum Provisions for Retired Assets</t>
  </si>
  <si>
    <t>Accum Amort Acq Adj. Milwaukee RR - Electric</t>
  </si>
  <si>
    <t>Accum Amort Acq Adj. DuPont - Electric</t>
  </si>
  <si>
    <t>Accumulated Amort Acqu Adj. - Encogen</t>
  </si>
  <si>
    <t>Accum Amort Acquis Adjust - Encogen</t>
  </si>
  <si>
    <t>Electric - Colstrip Def Depr FERC Adj - Reg A</t>
  </si>
  <si>
    <t>Conservation Investment</t>
  </si>
  <si>
    <t>Electric - Accum Unamort Consrv Costs</t>
  </si>
  <si>
    <t>26</t>
  </si>
  <si>
    <t>Common Plant-Allocation to Electric</t>
  </si>
  <si>
    <t>Common - Plant in Service</t>
  </si>
  <si>
    <t>Common - Plant in Service - ARC where ARO Not Recovered in Depreciation Rates</t>
  </si>
  <si>
    <t>ARO - Asbestos Common</t>
  </si>
  <si>
    <t>ARO - Common - Short Term</t>
  </si>
  <si>
    <t>ARO - Asebestos Common - ST</t>
  </si>
  <si>
    <t>PSE Building (A) - Landlord Incentives</t>
  </si>
  <si>
    <t>PSE Building (B) - Landlord Incentives</t>
  </si>
  <si>
    <t>27</t>
  </si>
  <si>
    <t>Common Accum Depr-Allocation to Electric</t>
  </si>
  <si>
    <t>Common-Accum Depreciation</t>
  </si>
  <si>
    <t>Common-Accum Depreciation - ARC where ARO Not Recovered in Depreciation Rates</t>
  </si>
  <si>
    <t>Common-RWIP-Mass C.O.R./Salvage</t>
  </si>
  <si>
    <t>Common-Accum Depreciation AMA Reserve</t>
  </si>
  <si>
    <t>Common-RWIP-RET1 C.O.R./Salvage PP</t>
  </si>
  <si>
    <t>Common Deferred Taxes-Allocation to Electric</t>
  </si>
  <si>
    <t>Deferred Tax - Common Depreciation</t>
  </si>
  <si>
    <t>Def Tax - CLX Amortization</t>
  </si>
  <si>
    <t>Def FIT Bond Related</t>
  </si>
  <si>
    <t>Deferred Income Tax - SAP Amortization</t>
  </si>
  <si>
    <t>IRS Carryover Adjustments (a)</t>
  </si>
  <si>
    <t>Gas Utility Plant in Service</t>
  </si>
  <si>
    <t>Gas - Plant in Service</t>
  </si>
  <si>
    <t>Gas - Plant Held for Future Use</t>
  </si>
  <si>
    <t>ARO - Gas Mains</t>
  </si>
  <si>
    <t>ARO-Gas Cast Iron Pipe Removal</t>
  </si>
  <si>
    <t>ARO-Gas Bare Steel Pipe Removal</t>
  </si>
  <si>
    <t>ARO - Gas Cast Iron Pipe Removal to Short</t>
  </si>
  <si>
    <t>ARO - Gas Bare Steel Pipe Removal to Short</t>
  </si>
  <si>
    <t>ARO - Gas Short Term</t>
  </si>
  <si>
    <t>Deferred Items - Other</t>
  </si>
  <si>
    <t>36</t>
  </si>
  <si>
    <t>Gas Stored Underground, Non-Current</t>
  </si>
  <si>
    <t>Gas Stored at JP Reservoir - Noncurrent</t>
  </si>
  <si>
    <t>Gas Accumulated  Depreciation</t>
  </si>
  <si>
    <t>Gas-Accum Depreciation</t>
  </si>
  <si>
    <t>Gas-RWIP-Mass C.O.R./Salvage</t>
  </si>
  <si>
    <t>Gas-RWIP-Specific C.O.R./Salvage</t>
  </si>
  <si>
    <t>Gas-Accum Depreciation AMA Reserve</t>
  </si>
  <si>
    <t>GAS-Accum Depreciation -PP</t>
  </si>
  <si>
    <t>Gas-Accum Provisions for Retired Assets</t>
  </si>
  <si>
    <t>38</t>
  </si>
  <si>
    <t>Gas Customer Advances for Construction</t>
  </si>
  <si>
    <t>Developers Deposit Rule 7</t>
  </si>
  <si>
    <t>Rule 7 Customer Advances Posted 9/1</t>
  </si>
  <si>
    <t>Developers Deposit Rule 7 Posted 9/1</t>
  </si>
  <si>
    <t>NewRule7 nonref zero consump cust advan</t>
  </si>
  <si>
    <t>NewRule 7 Refund zero consump cust adva</t>
  </si>
  <si>
    <t>Rule 7 Cust Adv With Tax (9-1-03)</t>
  </si>
  <si>
    <t>Rule 7 Cust Adv W/O Tax (9-1-03)</t>
  </si>
  <si>
    <t>Developers Deposit Rule 7 (9-1-03)</t>
  </si>
  <si>
    <t>CA to Eliminate the NCR (9-1-03)</t>
  </si>
  <si>
    <t>Rule 7A Cust Adv With Tax (Kitt) (9-1-0</t>
  </si>
  <si>
    <t>Rule 7A Cust Adv W/O Tax (Kitt) (9-1-03</t>
  </si>
  <si>
    <t>Unearned Mt.Star Conversion Revenue</t>
  </si>
  <si>
    <t>39</t>
  </si>
  <si>
    <t>DFIT 17</t>
  </si>
  <si>
    <t>Def FIT - Bad Debts</t>
  </si>
  <si>
    <t>Def FIT - Demand Side Mgmt</t>
  </si>
  <si>
    <t>Def FIT - ARO</t>
  </si>
  <si>
    <t>Def FIT - Net CIAC</t>
  </si>
  <si>
    <t>Def FIT - Environmental</t>
  </si>
  <si>
    <t>Def FIT - Software</t>
  </si>
  <si>
    <t>Def FIT - Rate Case</t>
  </si>
  <si>
    <t>Deferred Inc Tax - Liberalized Deprec</t>
  </si>
  <si>
    <t>Def FIT Indirect Cost Adj - Gas</t>
  </si>
  <si>
    <t>40</t>
  </si>
  <si>
    <t>PGA</t>
  </si>
  <si>
    <t>Current Demand Def - Unrec Purch Gas Costs</t>
  </si>
  <si>
    <t>Curr Commodity Def - Unrec Purch Gas Costs</t>
  </si>
  <si>
    <t>Interest Curr Comm.- Unrcvd Purch Gas C</t>
  </si>
  <si>
    <t>Interest Curr Demand-Unrcvd Purch Gas C</t>
  </si>
  <si>
    <t>PGA  Amort - Demand</t>
  </si>
  <si>
    <t>PGA  Amort - Dommod</t>
  </si>
  <si>
    <t>41</t>
  </si>
  <si>
    <t>Common Plant-Allocation to Gas</t>
  </si>
  <si>
    <t>42</t>
  </si>
  <si>
    <t>Common Deferred Tax</t>
  </si>
  <si>
    <t>43</t>
  </si>
  <si>
    <t>Common Accumulated Depreciation-Allocation to Gas</t>
  </si>
  <si>
    <t>39.1</t>
  </si>
  <si>
    <t>Electric Construction work in Progress</t>
  </si>
  <si>
    <t>Electric - Construction Work in Progress</t>
  </si>
  <si>
    <t>Gas Construction work in Progress</t>
  </si>
  <si>
    <t>CWIP/Retention Clearing (Debit) - Electric</t>
  </si>
  <si>
    <t>Common Construction Work In Progress</t>
  </si>
  <si>
    <t>CWIP SP Accrual - Electric</t>
  </si>
  <si>
    <t>White River Conveyance Costs Reimbursem</t>
  </si>
  <si>
    <t>WHR Conveyence Costs - Army Corp Reimbursement</t>
  </si>
  <si>
    <t>White River Land Sales Costs</t>
  </si>
  <si>
    <t>39.3</t>
  </si>
  <si>
    <t>Construction Work in Process - Common Plant</t>
  </si>
  <si>
    <t>Construction Support Clearing - Common</t>
  </si>
  <si>
    <t>39.2</t>
  </si>
  <si>
    <t>Gas - Construction Work in Progress</t>
  </si>
  <si>
    <t>CWIP/Retention Clearing (Debit) - Gas</t>
  </si>
  <si>
    <t>CWIP SP Accrual - Gas</t>
  </si>
  <si>
    <t>39.4</t>
  </si>
  <si>
    <t>Other Work IN  Progress</t>
  </si>
  <si>
    <t>OWIP - Electric - Non-Temp Facility &amp; Damage</t>
  </si>
  <si>
    <t>Upper Baker Structure Fire- Interim Mit</t>
  </si>
  <si>
    <t>JO1 Job Orders Temporary Facilities</t>
  </si>
  <si>
    <t>JO2 Job Orders Non-Temp Facilities</t>
  </si>
  <si>
    <t>CEO1 186 Orders Billed by G/L</t>
  </si>
  <si>
    <t>Deferred Electric Conservation Grant - Bremerton</t>
  </si>
  <si>
    <t>Non Utility Property</t>
  </si>
  <si>
    <t>Nonutility Property</t>
  </si>
  <si>
    <t>Nonutility Plant in Service</t>
  </si>
  <si>
    <t>Accum Prov for Deprec &amp; Amort - Nonutil</t>
  </si>
  <si>
    <t>Cash - Residential Exchange - Restricte</t>
  </si>
  <si>
    <t>Invest in Derivative Instruments - Opti</t>
  </si>
  <si>
    <t>FAS 133 Day 1 Gain Deferral - Electric</t>
  </si>
  <si>
    <t>FAS 133 CFH Unrealized Gain ST</t>
  </si>
  <si>
    <t>FAS 133 Unrealized Gain ST</t>
  </si>
  <si>
    <t>FAS 133 CFH Unrealized Gain LT</t>
  </si>
  <si>
    <t>FAS 133 Unrealized Gain LT</t>
  </si>
  <si>
    <t>FAS 133 Non-qualified NPNS - Electric Long-Term</t>
  </si>
  <si>
    <t>FAS 133 Non-qualified NPNS - Electric Short-Term</t>
  </si>
  <si>
    <t>FAS 133 Non-qualified NPNS - LT Reserve</t>
  </si>
  <si>
    <t>FAS 133 NQ NPNS ST RESERVE</t>
  </si>
  <si>
    <t>PGA FAS 133 Net Unrealized Gain/(Loss)</t>
  </si>
  <si>
    <t>OCI-FAS133C-15NPNS</t>
  </si>
  <si>
    <t>OCI-FAS133C-15NPNS Reclass to Earnings</t>
  </si>
  <si>
    <t>OCI-FAS133</t>
  </si>
  <si>
    <t>OCI-FAS133 Reclass to Earnings</t>
  </si>
  <si>
    <t>FAS 87 - Minimun Pension Liability Adju</t>
  </si>
  <si>
    <t>OCI - FAS 133 Fwd Swap CQ Marks</t>
  </si>
  <si>
    <t>OCI - Treasury Lock Settlements</t>
  </si>
  <si>
    <t>OCI - Forward Swap Settlement</t>
  </si>
  <si>
    <t>OCI - Forward Swap 9/13/06</t>
  </si>
  <si>
    <t>FAS 133 Opt Unrealized Loss ST</t>
  </si>
  <si>
    <t>FAS 133 Opt Unrealized Loss LT</t>
  </si>
  <si>
    <t>FAS 133 Day 1 Loss Deferral - Electric - ST</t>
  </si>
  <si>
    <t>FAS 133 Day 1 Loss Deferral - Electric - LT</t>
  </si>
  <si>
    <t>FAS 133 Cash Flow Hedge Unrealized Loss</t>
  </si>
  <si>
    <t>FAS 133 Unrealized Loss - ST</t>
  </si>
  <si>
    <t>FAS 133 Unrealized Loss - LT</t>
  </si>
  <si>
    <t>FAS 133 -Ineffective CFH Loss LT</t>
  </si>
  <si>
    <t>Unearned Easement Revenue</t>
  </si>
  <si>
    <t>Deferred Credit - Green Power Tariff</t>
  </si>
  <si>
    <t>Unearned Rev-Renewable Energy Credit-Wi</t>
  </si>
  <si>
    <t>Unapplied Conservation and Receivables</t>
  </si>
  <si>
    <t>DFIT - FAS 133 LT Liability - Gas</t>
  </si>
  <si>
    <t>DFIT - FAS 133 Liability - PGA</t>
  </si>
  <si>
    <t>Residential Exchange - Other Deferred C</t>
  </si>
  <si>
    <t>Invest in Assoc.-Other than Rainier Receivables</t>
  </si>
  <si>
    <t>Invest in Assoc.-Rainier Receivables</t>
  </si>
  <si>
    <t>Intercompany accounts receivable</t>
  </si>
  <si>
    <t>Intercompany Accounts - PSE Funding</t>
  </si>
  <si>
    <t>AP Associated Companies</t>
  </si>
  <si>
    <t>A/P Associated Company</t>
  </si>
  <si>
    <t>Whitehorn Capital Lease</t>
  </si>
  <si>
    <t>Account Receivable</t>
  </si>
  <si>
    <t>Secure Pledge Accounts Receivable</t>
  </si>
  <si>
    <t>Whitehorn Capital Lease - Non-Current</t>
  </si>
  <si>
    <t>Accrued Interest Whitehorn Capital Lease</t>
  </si>
  <si>
    <t>Whitehorn Capital Lease - Current</t>
  </si>
  <si>
    <t>DFIT - FAS 133 ST Liability - Electric</t>
  </si>
  <si>
    <t>Other Investments - Stock Misc</t>
  </si>
  <si>
    <t>Other Investment Life Insurance</t>
  </si>
  <si>
    <t>Other Investments - Ramgen Power System</t>
  </si>
  <si>
    <t>Notes Rec - Misc</t>
  </si>
  <si>
    <t>Notes Rec - Sheridan</t>
  </si>
  <si>
    <t>Notes Rec - Intolight</t>
  </si>
  <si>
    <t>Notes Rec - BOA Keyport Lighting &amp; Capa</t>
  </si>
  <si>
    <t>Notes Rec - Newcastle Homeowners' Assoc.</t>
  </si>
  <si>
    <t>S-T Notes Rec - Misc</t>
  </si>
  <si>
    <t>Notes Rec Line Extensions</t>
  </si>
  <si>
    <t>Accounts Receivable - PSE Customers - E</t>
  </si>
  <si>
    <t>Accounts Receivable - PSE Customers - G</t>
  </si>
  <si>
    <t>Discount for NPV - Elect</t>
  </si>
  <si>
    <t>Discount for NPV - Gas</t>
  </si>
  <si>
    <t>California ISO/PX Receivables</t>
  </si>
  <si>
    <t>Discount for uncollectible accounts - E</t>
  </si>
  <si>
    <t>Discount for uncollectible accounts - G</t>
  </si>
  <si>
    <t>Interest Rec - Newcastle Homeowners' As</t>
  </si>
  <si>
    <t>Unbilled Revenue, PSE customers, Electr</t>
  </si>
  <si>
    <t>Unbilled Revenue, PSE customers, Gas</t>
  </si>
  <si>
    <t>DFIT - FAS 133 CFH TLOCK ST</t>
  </si>
  <si>
    <t>DFIT - FAS 133 ST Asset - Gas</t>
  </si>
  <si>
    <t>DFIT - FAS 133 ST Asset - Electric</t>
  </si>
  <si>
    <t>Deferred FIT - FAS 133 Fwd Swap Short Term</t>
  </si>
  <si>
    <t>Deferred FIT - FAS 143 ARO Gain/Loss on Settlement</t>
  </si>
  <si>
    <t>DFIT - FAS 133 LT Asset - Gas</t>
  </si>
  <si>
    <t>DFIT - FAS 133 CFH TLOCK LT</t>
  </si>
  <si>
    <t>DFIT - FAS 133 LT Asset - Electric</t>
  </si>
  <si>
    <t>Deferred FIT - FAS 133 Fwd Swap Long Term</t>
  </si>
  <si>
    <t>Deferred FIT - California ISO</t>
  </si>
  <si>
    <t>OCI - Fwd Swap 6/27/2036 Amortization</t>
  </si>
  <si>
    <t>PSE Customer Connections Penalty</t>
  </si>
  <si>
    <t>Common - WUTC SQI Penalty</t>
  </si>
  <si>
    <t>DFIT - FAS 133 LT Liability - Electric</t>
  </si>
  <si>
    <t>DFIT - FAS 133 Frwd Swap Int LT</t>
  </si>
  <si>
    <t>Deferred FIT - Ramgen Reserve</t>
  </si>
  <si>
    <t>WUTC Gas Pipeline Penalty</t>
  </si>
  <si>
    <t>Encogen Acid Rain Fines</t>
  </si>
  <si>
    <t>Penalties - Crystal Mountain Oil Spill</t>
  </si>
  <si>
    <t>Electric - WUTC SQI Penalty</t>
  </si>
  <si>
    <t>DFIT - FAS 133 ST Liability - Gas</t>
  </si>
  <si>
    <t>DFIT - FAS 133 Frwd Swap Int ST</t>
  </si>
  <si>
    <t>47</t>
  </si>
  <si>
    <t>FAS 123R LTIP Equity Awards</t>
  </si>
  <si>
    <t>FAS 123R LTIP Equity Awards - Performance</t>
  </si>
  <si>
    <t>Env Rem - WSDOT Fedl/State Legal Costs</t>
  </si>
  <si>
    <t>Env Rem - Olympia ( Columbia Street) MGP</t>
  </si>
  <si>
    <t>PCA YR #5  Gross</t>
  </si>
  <si>
    <t>PCA YR #6 Gross</t>
  </si>
  <si>
    <t>PCA YR #6  Gross # Contra</t>
  </si>
  <si>
    <t>FAS 123R ESPP Equity</t>
  </si>
  <si>
    <t>SFAS 123R Tax Windfall Benefit</t>
  </si>
  <si>
    <t>Acc Other Comprehensive Income - FAS 15</t>
  </si>
  <si>
    <t>SFAS 158 Tax Benefit Qualified Pension</t>
  </si>
  <si>
    <t>SFAS 158 Tax Benefit SERP - AOCI</t>
  </si>
  <si>
    <t>Acc Other Cmprhnsve Income-FAS 158 Post</t>
  </si>
  <si>
    <t>SFAS 158 Tax Benefit Post Ret. Benefit</t>
  </si>
  <si>
    <t>Electric Conservation not in RB</t>
  </si>
  <si>
    <t>Electric - Gross PCA</t>
  </si>
  <si>
    <t>Electric - Gross PCA - Contra</t>
  </si>
  <si>
    <t>Cons Costs NIRB - 1998 Conservation Rider</t>
  </si>
  <si>
    <t>FAS 109 Taxes</t>
  </si>
  <si>
    <t>PCA YR #2  Gross</t>
  </si>
  <si>
    <t>PCA YR #2 Gross - Contra</t>
  </si>
  <si>
    <t>PCA YR #3  Gross</t>
  </si>
  <si>
    <t>PCA YR #3 Gross - Contra</t>
  </si>
  <si>
    <t>PCA YR #4  Gross</t>
  </si>
  <si>
    <t>PCA YR #4 Gross - Contra</t>
  </si>
  <si>
    <t>PCA YR #5 Gross - Contra</t>
  </si>
  <si>
    <t>PCA Company Portion</t>
  </si>
  <si>
    <t>PCA Company Portion - contra</t>
  </si>
  <si>
    <t>2001 Rate Case Expenses - Electric</t>
  </si>
  <si>
    <t>2004 Rate Case Costs - Electric</t>
  </si>
  <si>
    <t>Generating Plant Expenses</t>
  </si>
  <si>
    <t>PTC Credits (Sch 95a)</t>
  </si>
  <si>
    <t>PTC Credits (Sch 95a) Contra</t>
  </si>
  <si>
    <t>Redmond Ridge Soil Mgmt Agmt</t>
  </si>
  <si>
    <t>Whitehorn Turbine Repair</t>
  </si>
  <si>
    <t>SFAS 71 - Snoqualmie License Expenses</t>
  </si>
  <si>
    <t>FIN 48 Capitalized Overheads - Electric</t>
  </si>
  <si>
    <t>WUTC-AFUDC</t>
  </si>
  <si>
    <t>Interest Accrued</t>
  </si>
  <si>
    <t>Spec Employee Retire Benefits</t>
  </si>
  <si>
    <t>FAS87 Add'l Min Pension Liab - Officer Supp R</t>
  </si>
  <si>
    <t>Def Credit for Stock Options Payable</t>
  </si>
  <si>
    <t>LT Incentive Plan for Sr Mgmt</t>
  </si>
  <si>
    <t>FAS 148, 123 LTIP</t>
  </si>
  <si>
    <t>Def FIT Pension</t>
  </si>
  <si>
    <t>Regulatory Asset</t>
  </si>
  <si>
    <t>Gas Conservation - Tracker Programs</t>
  </si>
  <si>
    <t>UG950288 DSM Tracker Balance</t>
  </si>
  <si>
    <t>Gas Conservation - Equity Kicker on Low Inc P</t>
  </si>
  <si>
    <t>Gas Rental Equip Pipe &amp; Vent UE-001315</t>
  </si>
  <si>
    <t>Gas Rental Equip Pipe &amp; Vent Amortize U</t>
  </si>
  <si>
    <t>2001 Rate Case Expenses - Gas</t>
  </si>
  <si>
    <t>Env Rem - South Seattle GS</t>
  </si>
  <si>
    <t>2004 Rate Case Costs - Gas</t>
  </si>
  <si>
    <t>Env Rem - Lake Union Legal Costs</t>
  </si>
  <si>
    <t>Gas - Misc Def Debits</t>
  </si>
  <si>
    <t>Residential Exchange - Misc Deferred De</t>
  </si>
  <si>
    <t>FIN 48 Capitalized Overheads - Gas</t>
  </si>
  <si>
    <t>Env Rem - Estimated Future Costs Misc Gas Sit</t>
  </si>
  <si>
    <t>Env Rem - Tacoma Tide Flats Remediation Costs</t>
  </si>
  <si>
    <t>Env Rem - Tacoma Tide Flats Legal Costs</t>
  </si>
  <si>
    <t>Env Rem - Tac Tide Flts Historical Internal C</t>
  </si>
  <si>
    <t>Env Rem - Everett Remediation Costs</t>
  </si>
  <si>
    <t>Env Rem - Everett Legal Costs</t>
  </si>
  <si>
    <t>Env Rem - Chehalis Remediation Costs</t>
  </si>
  <si>
    <t>Env Rem - Gas Works Remediation Costs</t>
  </si>
  <si>
    <t>Env Rem - Gas Works Legal Costs</t>
  </si>
  <si>
    <t>Env Rem - Gas Works Historical Internal Costs</t>
  </si>
  <si>
    <t>Env Rem - WSDOT Upland Remediation Costs</t>
  </si>
  <si>
    <t>Env Rem - WSDOT Thea Foss Remediation Costs</t>
  </si>
  <si>
    <t>Env Rem - WSDOT Thea Foss Legal Costs</t>
  </si>
  <si>
    <t>Env Rem - Tulalip Remediation Costs</t>
  </si>
  <si>
    <t>Env Rem - System Oil Insur Lit Legal Co</t>
  </si>
  <si>
    <t>Env Rem - Onmnibus Insur Lit Legal Cost</t>
  </si>
  <si>
    <t>Env Rem - 5th &amp; Jackson Remediation Costs</t>
  </si>
  <si>
    <t>Env Rem - Mercer Street Remediation Costs</t>
  </si>
  <si>
    <t>Env Rem - Quendall Terminal Remediation</t>
  </si>
  <si>
    <t>Env Rem - Quendall Terminal Legal Costs</t>
  </si>
  <si>
    <t>Env Rem - Bay Station (Elliot Ave) MGP</t>
  </si>
  <si>
    <t>Gas - Accrued Environ Remediation Costs</t>
  </si>
  <si>
    <t>Env Rem - UG Tank - Estimated Future Co</t>
  </si>
  <si>
    <t>Env Rem - Swarr Station</t>
  </si>
  <si>
    <t>Intang FAS87 Pension Asset - Misc Def Debits</t>
  </si>
  <si>
    <t>Prepd Pens Cost Excess Contrib - Misc Def Deb</t>
  </si>
  <si>
    <t>Def Debits - Misc Def Debits</t>
  </si>
  <si>
    <t>48</t>
  </si>
  <si>
    <t>Deferred FIT</t>
  </si>
  <si>
    <t>Defrrd Tax Asset - SFAS 158 Qualified P</t>
  </si>
  <si>
    <t>Defrrd Tax Asset - SFAS 158 SERP</t>
  </si>
  <si>
    <t>Defrrd Tax Asset - SFAS 158 Postrtrmnt</t>
  </si>
  <si>
    <t>Non-Qual SRP - Officers - Accum Def Inc Taxes</t>
  </si>
  <si>
    <t>DFIT - LTIP Restricted Stock</t>
  </si>
  <si>
    <t>DFIT - Officer Restricted Stock</t>
  </si>
  <si>
    <t>Sr Mgmt L-T Incentive Plan - Accum Def Inc Ta</t>
  </si>
  <si>
    <t>Def FIT - FAS 123 LTIP</t>
  </si>
  <si>
    <t>Gardiner Property Deferred Loss</t>
  </si>
  <si>
    <t>DFIT FIN 48 Interest - Electric</t>
  </si>
  <si>
    <t>AFUCE Deferred Taxes</t>
  </si>
  <si>
    <t>Def Tax - Interest Inc - HEDC</t>
  </si>
  <si>
    <t>Accum Def Tax Liability - SFAS 109</t>
  </si>
  <si>
    <t>DFIT FIN 48 Interest - Gas</t>
  </si>
  <si>
    <t>Def FIT - FAS 109</t>
  </si>
  <si>
    <t>49</t>
  </si>
  <si>
    <t>Temporary Cash Investment</t>
  </si>
  <si>
    <t>Temporary Cash Investments-Non Tax Exempt</t>
  </si>
  <si>
    <t>Temporary Cash Investments-Taxable</t>
  </si>
  <si>
    <t>Temporary Cash Investments- Key Bank</t>
  </si>
  <si>
    <t>Electric Preliminary Surveys</t>
  </si>
  <si>
    <t>Elec-White River Tunnel Inspection</t>
  </si>
  <si>
    <t>Elec-Update Seismic Analysis for Baker</t>
  </si>
  <si>
    <t>51</t>
  </si>
  <si>
    <t>Environmental Receivables</t>
  </si>
  <si>
    <t>Env Rem - Gas Historical Actual Ins Recoverie</t>
  </si>
  <si>
    <t>Current Accounts</t>
  </si>
  <si>
    <t>Cashiers Shortages - Misc Def Debits</t>
  </si>
  <si>
    <t>Cashiers Shortages - CLX</t>
  </si>
  <si>
    <t>Cash - PE Key Bank 7738</t>
  </si>
  <si>
    <t>Cash - State Bank - Concrete</t>
  </si>
  <si>
    <t>US Bank - General Account 1775586</t>
  </si>
  <si>
    <t>US Bank - Damage Claims 1771847</t>
  </si>
  <si>
    <t>Cash-UBOC-Payment Processing Bothell 44</t>
  </si>
  <si>
    <t>Cash-UBOC-Bill Payment Consolidator 443</t>
  </si>
  <si>
    <t>Cash-Key Bank-Concentration 47968102460</t>
  </si>
  <si>
    <t>Cash-Key Bank-PSE Receipts 479681024614</t>
  </si>
  <si>
    <t>Cash-Key Bank-Baker Recreation 47968102</t>
  </si>
  <si>
    <t>Cash-Key Bank-Credit Card Receipts 4796</t>
  </si>
  <si>
    <t>Cash-Key Bank-Payroll 190994701174</t>
  </si>
  <si>
    <t>Cash-Key Bank-Accounts Payable 19099470</t>
  </si>
  <si>
    <t>Cash-Key Bank- SAP Credit Balance Refun</t>
  </si>
  <si>
    <t>Cash-Citibank-Direct Debit Deposit AFT</t>
  </si>
  <si>
    <t>Cash - Citibank E-Payment</t>
  </si>
  <si>
    <t>CLX Cash Clearing</t>
  </si>
  <si>
    <t>Other Special Deposits</t>
  </si>
  <si>
    <t>Other Special Deposits - Gas</t>
  </si>
  <si>
    <t>PSE Merchant Deposit - Transmission</t>
  </si>
  <si>
    <t>PSE Transmission Contra - Merchant Deposit</t>
  </si>
  <si>
    <t>BPA Cross-Cascades Transmission Request</t>
  </si>
  <si>
    <t>BPA Hopkins Ridge Transmission Request</t>
  </si>
  <si>
    <t>BPA Linden Transmission Request Deposit</t>
  </si>
  <si>
    <t>PSE Ben Protect Trust-Bank of NY Money</t>
  </si>
  <si>
    <t>BPA Saddleback Transmission Request Deposit</t>
  </si>
  <si>
    <t>Payroll - Health / Dependent Spending Deposit</t>
  </si>
  <si>
    <t>Health / Dependent Spending Deposit - Year 2</t>
  </si>
  <si>
    <t>Petty Cash</t>
  </si>
  <si>
    <t>Freddie #1 Operating Advance</t>
  </si>
  <si>
    <t>Colstrip 500KV Transmission O&amp;M Operati</t>
  </si>
  <si>
    <t>Colstrip 1&amp;2 Operating Advance</t>
  </si>
  <si>
    <t>Colstrip 3&amp;4 Operating Advance</t>
  </si>
  <si>
    <t>Workers Comp - ESIS Working Fund</t>
  </si>
  <si>
    <t>RW (Right of Way) Easements &amp; Permits</t>
  </si>
  <si>
    <t>Customer Accounts Receivable</t>
  </si>
  <si>
    <t>Elec/Cust Accounts Receivable CLX</t>
  </si>
  <si>
    <t>Gas - Cust Accts Rec - Unprocessed Rece</t>
  </si>
  <si>
    <t>Gas- Cust Accounts Receivable CLX</t>
  </si>
  <si>
    <t>Cust Accounts Receivable Clearing - CLX</t>
  </si>
  <si>
    <t>Accts Rec - Misc -401k forfeiture accou</t>
  </si>
  <si>
    <t>Gas Off System Sales - Other Accts Rec</t>
  </si>
  <si>
    <t>Jackson Prairie / NW Pipeline - Other A/R</t>
  </si>
  <si>
    <t>Jackson Prairie / WWP - Other A/R</t>
  </si>
  <si>
    <t>Power Sales - Other Accts Rec</t>
  </si>
  <si>
    <t>Transmission - Other Accts Rec</t>
  </si>
  <si>
    <t>BPA Residential Exchange - Other Accts Rec</t>
  </si>
  <si>
    <t>A/R - Crystal Mountain Insurance Receivable</t>
  </si>
  <si>
    <t>Other Accts Rec - Misc</t>
  </si>
  <si>
    <t>Emp Rec / Payroll Advances &amp; Misc - OARM</t>
  </si>
  <si>
    <t>Loans - Exit Payback - Other Accts Rec</t>
  </si>
  <si>
    <t>A/R - Damage Claims - CLX</t>
  </si>
  <si>
    <t>A/R - Energy Diversion - CLX</t>
  </si>
  <si>
    <t>A/R - Subsidiaries - CLX</t>
  </si>
  <si>
    <t>A/R - Miscellaneous - CLX</t>
  </si>
  <si>
    <t>Whitehorn Unit 2 Reimbursable Repair Co</t>
  </si>
  <si>
    <t>A/R - Goldendale Insurance Receivable</t>
  </si>
  <si>
    <t>A/R-Mellon Investor Services</t>
  </si>
  <si>
    <t>A/R-Treble Damages</t>
  </si>
  <si>
    <t>A/R - Damage Claim Conversion - CLX</t>
  </si>
  <si>
    <t>A/R - Powerex Power Exchange</t>
  </si>
  <si>
    <t>A/R - Refundable Federal Fuel Tax</t>
  </si>
  <si>
    <t>Refundable GST on PSE Gas Purchase</t>
  </si>
  <si>
    <t>Electric APUA - Customer Accts Receivab</t>
  </si>
  <si>
    <t>Gas - APUA - Customer Accts Receivable</t>
  </si>
  <si>
    <t>APUA - Electric Counterparties</t>
  </si>
  <si>
    <t>APUA - Damage Claims - CLX</t>
  </si>
  <si>
    <t>APUA - Energy Diversion - CLX</t>
  </si>
  <si>
    <t>APUA - Miscellaneous - CLX</t>
  </si>
  <si>
    <t>APUA-Treble Damages</t>
  </si>
  <si>
    <t>Fuel Stock - Colstrip 1&amp;2</t>
  </si>
  <si>
    <t>Fuel Stock - Colstrip 3&amp;4</t>
  </si>
  <si>
    <t>Fuel Stock - Colstrip 3&amp;4 Fuel</t>
  </si>
  <si>
    <t>Fuel Stock - Crystal Mountain</t>
  </si>
  <si>
    <t>Fuel Stock - Whitehorn #1</t>
  </si>
  <si>
    <t>Fuel Stock - Frederickson #1</t>
  </si>
  <si>
    <t>Fuel Stock - Fredonia 1&amp;2</t>
  </si>
  <si>
    <t>Fuel Stock - Propane SWARR Station</t>
  </si>
  <si>
    <t>Fuel Stock - Whitehorn Non-Core Gas Inv</t>
  </si>
  <si>
    <t>Fuel Stock - Frederickson Non-Core Gas</t>
  </si>
  <si>
    <t>Fuel Stock - Fredonia Non-Core Gas Inve</t>
  </si>
  <si>
    <t>Fuel Stock - Colstrip 1&amp;2 Propane</t>
  </si>
  <si>
    <t>Fuel Stock - Tenaska - Oil</t>
  </si>
  <si>
    <t>Fuel Stock - Pooled CT Non-Core Gas Inv</t>
  </si>
  <si>
    <t>Fuel Stock - Encogen Oil</t>
  </si>
  <si>
    <t>Fuel Stock - Encogen Natural Gas</t>
  </si>
  <si>
    <t>Inventory - Pre-Capitalized Material</t>
  </si>
  <si>
    <t>Plant Materials - Colstrip 1 &amp; 2</t>
  </si>
  <si>
    <t>Inventory Reserve Account - Pre-Capitalized M</t>
  </si>
  <si>
    <t>Plant Materials - Colstrip 3 &amp; 4</t>
  </si>
  <si>
    <t>Encogen Storeroom</t>
  </si>
  <si>
    <t>Hopkins Ridge Storeroom</t>
  </si>
  <si>
    <t>Wild Horse Wind Farm Storeroom</t>
  </si>
  <si>
    <t>Electric - Plant Material &amp; Supplies</t>
  </si>
  <si>
    <t>Gas - Plant Material &amp; Supplies</t>
  </si>
  <si>
    <t>Plant Material &amp; Supplies</t>
  </si>
  <si>
    <t>Inventory - Fredonia</t>
  </si>
  <si>
    <t>Inventory - Fredrickson</t>
  </si>
  <si>
    <t>Inventory - Whitehorn</t>
  </si>
  <si>
    <t>Inventory - Goldendale</t>
  </si>
  <si>
    <t>CT Site Inventories</t>
  </si>
  <si>
    <t>Undistributed Stores Expense</t>
  </si>
  <si>
    <t>Undistributed Substation Equipment Stor</t>
  </si>
  <si>
    <t>SGS-1 Gas Stored Underground</t>
  </si>
  <si>
    <t>SGS-2 Gas Stored Underground</t>
  </si>
  <si>
    <t>Clay Basin Gas Storage - 00925</t>
  </si>
  <si>
    <t>AECO - Gas Stored Underground</t>
  </si>
  <si>
    <t>Liquefied Natural Gas Stored</t>
  </si>
  <si>
    <t>LNG - Gig Harbor</t>
  </si>
  <si>
    <t>Gas - Prepaid Insurance</t>
  </si>
  <si>
    <t>Prepmts - Puget Auto / General Liability</t>
  </si>
  <si>
    <t>Prepmts - WIES - Blackout / Brownout</t>
  </si>
  <si>
    <t>Prepmts - Puget Crime Insurance</t>
  </si>
  <si>
    <t>Prepmts - Puget Dir &amp; Officers Liab Ins</t>
  </si>
  <si>
    <t>Prepmts - BC Auto Liability</t>
  </si>
  <si>
    <t>Prepmts - Puget Workman's Comp - Aegis</t>
  </si>
  <si>
    <t>Prepmts - Workman Comp / Letters of Credit</t>
  </si>
  <si>
    <t>Prepmts - All Risk Property Insurance</t>
  </si>
  <si>
    <t>Prepmts - King Air Aircraft Insurance</t>
  </si>
  <si>
    <t>Prepmts - M&amp;M Consulting Fee</t>
  </si>
  <si>
    <t>Prepmts - Pollution Control Bond</t>
  </si>
  <si>
    <t>Prepaid- Transmission software</t>
  </si>
  <si>
    <t>Prepmts - Misc - Prepaid Insurance</t>
  </si>
  <si>
    <t>Prepaid SAP Support</t>
  </si>
  <si>
    <t>Prepayments - Misc Employee Benefits</t>
  </si>
  <si>
    <t>Prepmts - Heavy Vehicle Licenses</t>
  </si>
  <si>
    <t>Prepmts - 3 yr. Websense License</t>
  </si>
  <si>
    <t>Prepmts - Electric - Municipal Taxes</t>
  </si>
  <si>
    <t>Prepmts - Interest</t>
  </si>
  <si>
    <t>Microsoft Maintenance Contract</t>
  </si>
  <si>
    <t>Prepmts - FERC License Fee - Lower Baker</t>
  </si>
  <si>
    <t>Prepmts - FERC License Fee - Upper Baker</t>
  </si>
  <si>
    <t>Prepmts - SCL - Bothell</t>
  </si>
  <si>
    <t>Prepaid Sales Tax - Fredonia CT 3 &amp; 4</t>
  </si>
  <si>
    <t>Prepaid- Miscellaneous</t>
  </si>
  <si>
    <t>Prepayments - Licensing Fees (Vehicles)</t>
  </si>
  <si>
    <t>Prepaid insurance - Liab - Navy Contrac</t>
  </si>
  <si>
    <t>Caminus Aces Prepaid Maintenance (elect</t>
  </si>
  <si>
    <t>Caminus GMS Prepaid Maintenance (gas)</t>
  </si>
  <si>
    <t>Prepaid Edison Electric Institute dues</t>
  </si>
  <si>
    <t>Prepaid American Gas Association Dues</t>
  </si>
  <si>
    <t>Prepaid NW Gas Association Dues</t>
  </si>
  <si>
    <t>Prepaid Subscrptns</t>
  </si>
  <si>
    <t>Prepaid -2007 CISCO Smartnet (Dimension</t>
  </si>
  <si>
    <t>Prepaid Rent for Skagit Svc Ctr</t>
  </si>
  <si>
    <t>Prepaid KWI Maintenance</t>
  </si>
  <si>
    <t>Advance/Down Payments</t>
  </si>
  <si>
    <t>Wildhorse Prepaid O&amp;M to Vestas</t>
  </si>
  <si>
    <t>Prepaid - Future Year Expenses</t>
  </si>
  <si>
    <t>Prepaid Colstrip 1&amp;2 WECo Coal Resv Ded.</t>
  </si>
  <si>
    <t>Electric - Accrued Utility Revenue</t>
  </si>
  <si>
    <t>Gas - Unbilled Revenue</t>
  </si>
  <si>
    <t>Electric-Accrued Utility Revenue-Transp</t>
  </si>
  <si>
    <t>Energy Storage</t>
  </si>
  <si>
    <t>12/4/03  Wind Storm - Extr Property Los</t>
  </si>
  <si>
    <t>2006 Storm Excess Costs</t>
  </si>
  <si>
    <t>2007 Storm Excess Costs</t>
  </si>
  <si>
    <t>Electric - SFAS106 Post Ret Bene - Reg Asset</t>
  </si>
  <si>
    <t>Env Rem - UG Tank - Whidbey Is. (Future</t>
  </si>
  <si>
    <t>Env Rem - UG Tank - Tenino (Future Cost</t>
  </si>
  <si>
    <t>Residential Exchange Carrying Costs UE-</t>
  </si>
  <si>
    <t>Virtual Right of Way</t>
  </si>
  <si>
    <t>Env Rem - Buckely Headworks Site Est Fu</t>
  </si>
  <si>
    <t>Buckley Ph II Burn Pile &amp; Wood Debris E</t>
  </si>
  <si>
    <t>Env Rem - Duwamish River Site (former G</t>
  </si>
  <si>
    <t>Env Rem - UG Tank -Poulsbo Service Cent</t>
  </si>
  <si>
    <t>Tenino Service Center - UG Tank - Env</t>
  </si>
  <si>
    <t>Env. Rem. - Bremerton UST Def Site</t>
  </si>
  <si>
    <t>Env Rem - UG Tank - Bremerton ( Future C</t>
  </si>
  <si>
    <t>Low Income Grants - Electric</t>
  </si>
  <si>
    <t>Low Income Grants - Gas</t>
  </si>
  <si>
    <t>PSE Low Income Program Costs - Electric</t>
  </si>
  <si>
    <t>PSE Low Income Program Costs - Gas</t>
  </si>
  <si>
    <t>Low Income Agency Admin Fees - Electric</t>
  </si>
  <si>
    <t>Low Income Agency Admin Fees - Gas</t>
  </si>
  <si>
    <t>Contra Low Income Program - Electric</t>
  </si>
  <si>
    <t>Contra Low Income Program - Gas</t>
  </si>
  <si>
    <t>Conservation &amp; Renewable Discount Progr</t>
  </si>
  <si>
    <t>BPA Reimbursement of C&amp;R Costs - Electr</t>
  </si>
  <si>
    <t>Land Transportation Clearing</t>
  </si>
  <si>
    <t>Employee Related Taxes Clearing</t>
  </si>
  <si>
    <t>Employee Benefits Clearing</t>
  </si>
  <si>
    <t>Employee Incentive Plan Clearing</t>
  </si>
  <si>
    <t>CLX Bank Credit Adjustments</t>
  </si>
  <si>
    <t>Credit Balance Refund Clearing</t>
  </si>
  <si>
    <t>ZCLM Damage Claim Orders</t>
  </si>
  <si>
    <t>Advance Pmt Montana Firm Contract - Misc Def</t>
  </si>
  <si>
    <t>Real Estate Brokerage Fee</t>
  </si>
  <si>
    <t>Electric - Def Losses fr Disposition of Utili</t>
  </si>
  <si>
    <t>Def Losses fr Disposition of Utility Pl</t>
  </si>
  <si>
    <t>Def Loss Disp Plt. - Electric</t>
  </si>
  <si>
    <t>Def Loss Disp Plt. - Gas</t>
  </si>
  <si>
    <t>Deferred Losses post 12/31/05 Property</t>
  </si>
  <si>
    <t>Def FIT Deferred Compensation</t>
  </si>
  <si>
    <t>Def FIT FAS 106 Retirement Benefits</t>
  </si>
  <si>
    <t>Deferred Revenue Connext - Accum Def Income Tax</t>
  </si>
  <si>
    <t>Pipeline Capacity Assignment</t>
  </si>
  <si>
    <t>DFIT - Gain on Sale of Crossroads Building</t>
  </si>
  <si>
    <t>Vacation Pay - Accum Def Inc Taxes</t>
  </si>
  <si>
    <t>Land Sales - Accum Def Inc Taxes</t>
  </si>
  <si>
    <t>SERPS - Accum Def Inc Taxes</t>
  </si>
  <si>
    <t>DFIT Gain on Skagit Sale</t>
  </si>
  <si>
    <t>Electric - Env Remediation Costs - Accum Def</t>
  </si>
  <si>
    <t>Gain on Disp Of Emiss Allow - Acc Def Inc Tax</t>
  </si>
  <si>
    <t>IRS Audit 92-94 - Accum Def Inc Taxes</t>
  </si>
  <si>
    <t>Def Tax Colstrip Reclamation Electric</t>
  </si>
  <si>
    <t>Deferred FIT Receivable - NOL</t>
  </si>
  <si>
    <t>Deferred FIT - FAS 143 Whitehorn 2 &amp; 3</t>
  </si>
  <si>
    <t>Deferred FIT - Sale of GO</t>
  </si>
  <si>
    <t>Deferred FIT - Horizon Wind Energy Paym</t>
  </si>
  <si>
    <t>Encogen Activity - Electric</t>
  </si>
  <si>
    <t>Deferred FIT Colstrip 1&amp;2 Liability Res</t>
  </si>
  <si>
    <t>DFIT Summit Purchase Opt Buyout</t>
  </si>
  <si>
    <t>Def FIT - Demand Charges</t>
  </si>
  <si>
    <t>Def FIT - JP Storage 263A</t>
  </si>
  <si>
    <t>Injuries / Damages</t>
  </si>
  <si>
    <t>Accrued Env Rem - NWT - Mission Pole</t>
  </si>
  <si>
    <t>Accrued Env Rem - White River (Buckley</t>
  </si>
  <si>
    <t>Accrued Env Rem - Olympia UST</t>
  </si>
  <si>
    <t>Accrued Env Rem - Bremerton UST</t>
  </si>
  <si>
    <t>Accrued Env Rem - Whidbey Island UST</t>
  </si>
  <si>
    <t>Accrued Env Rem - Tenino UST</t>
  </si>
  <si>
    <t>Accrued Env Rem - White River UST</t>
  </si>
  <si>
    <t>Accrued Env Rem - Puyallup Garage</t>
  </si>
  <si>
    <t>Accrued Env Rem - Poulsbo Service Cente</t>
  </si>
  <si>
    <t>Accrued Env. Remediation - Crystal Mountain</t>
  </si>
  <si>
    <t>White River Selling Cost - Carpenter Shop</t>
  </si>
  <si>
    <t>AETNA II Lawsuit unallocated proceeds -</t>
  </si>
  <si>
    <t>WECO - Vouchers Payable</t>
  </si>
  <si>
    <t>A/P - Power Cost</t>
  </si>
  <si>
    <t>Accounts Payable - Vouchers (Electric Sys)</t>
  </si>
  <si>
    <t>A/P - BPA Transmission Payable</t>
  </si>
  <si>
    <t>A/P - Firm Contract Power Payable</t>
  </si>
  <si>
    <t>A/P - Secondary Power Payable</t>
  </si>
  <si>
    <t>Accounts Payable - Payroll (Electric Sys)</t>
  </si>
  <si>
    <t>A/P - PURPA Power Payable</t>
  </si>
  <si>
    <t>A/P - Combustion Turbine Fuel Payable</t>
  </si>
  <si>
    <t>A/P - Competitive Bid Conservation Paya</t>
  </si>
  <si>
    <t>A/P - Financial Swap payable</t>
  </si>
  <si>
    <t>Salvation Army Donations</t>
  </si>
  <si>
    <t>A/P - Transmission Payable (Non-BPA)</t>
  </si>
  <si>
    <t>Payroll W/Holding - Energy Fund</t>
  </si>
  <si>
    <t>A/P Frederickson #1 Vouchers</t>
  </si>
  <si>
    <t>Misc Payroll Deductions</t>
  </si>
  <si>
    <t>Deductions - Medical Insurance (Electric Hist</t>
  </si>
  <si>
    <t>A/P - Everett Delta - NW Pipeline - Gas</t>
  </si>
  <si>
    <t>A/P - Gas Pipeline Liability</t>
  </si>
  <si>
    <t>AP - BPA 2006 Capital Projects</t>
  </si>
  <si>
    <t>A/P - Gas Purchases</t>
  </si>
  <si>
    <t>Electric - Payroll Deductions - IBEW Union Du</t>
  </si>
  <si>
    <t>Gas - Payroll Deductions - UA Union Dues</t>
  </si>
  <si>
    <t>A/P Payroll W/H - Stock Purchase Plan</t>
  </si>
  <si>
    <t>Payroll - Parking Payable</t>
  </si>
  <si>
    <t>PTO / Holiday / etc - Clearing</t>
  </si>
  <si>
    <t>Incentive Pay Liability</t>
  </si>
  <si>
    <t>DBS Non-PO Accrual</t>
  </si>
  <si>
    <t>Medical Insurance - Group Health</t>
  </si>
  <si>
    <t>Dental Insurance - WDS</t>
  </si>
  <si>
    <t>AD&amp;D Insurance - CIGNA</t>
  </si>
  <si>
    <t>LTD Insurance - Hartford</t>
  </si>
  <si>
    <t>A/P - Salary Month End Payroll Accrual</t>
  </si>
  <si>
    <t>A/P - Hourly Month End Payroll Accrual</t>
  </si>
  <si>
    <t>Payroll - Misc Payable Deductions-good</t>
  </si>
  <si>
    <t>Payroll - 401k company match</t>
  </si>
  <si>
    <t>LTC Insurance - UNUM</t>
  </si>
  <si>
    <t>Life Insurance - Hartford</t>
  </si>
  <si>
    <t>Default Payroll Withholding - S/B $0.00</t>
  </si>
  <si>
    <t>Charitable Contribution Pledges</t>
  </si>
  <si>
    <t>Accounts Payable Reconcilation Account</t>
  </si>
  <si>
    <t>GR/IR Clearing Account</t>
  </si>
  <si>
    <t>Medical Aid - Supplemental</t>
  </si>
  <si>
    <t>Health/Dependent Spending Accts - Year 1</t>
  </si>
  <si>
    <t>Health/Dependent Spending Accts - Year</t>
  </si>
  <si>
    <t>United Way - Payroll Deductions</t>
  </si>
  <si>
    <t>401(k) Plan EE</t>
  </si>
  <si>
    <t>Loan Payback 401(k)</t>
  </si>
  <si>
    <t>P/R-401(k) PE Common Stk issue rounding</t>
  </si>
  <si>
    <t>Cash Discount Clearing</t>
  </si>
  <si>
    <t>Accounts Payable - BillServ NSF's and A</t>
  </si>
  <si>
    <t>Accounts Payable - APS NSF's and Adj-Ke</t>
  </si>
  <si>
    <t>Payroll - Medical Insurance Payable- Re</t>
  </si>
  <si>
    <t>Payroll - ArtsFund Workplace Giving Pay</t>
  </si>
  <si>
    <t>Payroll - Life Insurance Payable- Retir</t>
  </si>
  <si>
    <t>A/P Liability - Credit Balance Refund</t>
  </si>
  <si>
    <t>Medical Insurance - Regence</t>
  </si>
  <si>
    <t>Customer Deposits - Gas CLX- Effective</t>
  </si>
  <si>
    <t>FIT Payable</t>
  </si>
  <si>
    <t>WA  Property Tax-Freddie 1-Electric</t>
  </si>
  <si>
    <t>Accrued WA Tax - Unbilled Electric Reve</t>
  </si>
  <si>
    <t>Accrued WA Tax - Unbilled Gas Revenue</t>
  </si>
  <si>
    <t>FIT Current Payable</t>
  </si>
  <si>
    <t>Federal Income Taxes</t>
  </si>
  <si>
    <t>Federal Excise Tax - Fuel/Drayage Veh</t>
  </si>
  <si>
    <t>Accrued FICA - Company</t>
  </si>
  <si>
    <t>Property Taxes - Washington - Electric</t>
  </si>
  <si>
    <t>Property Taxes - Montana - Electric</t>
  </si>
  <si>
    <t>Washington Unemployment Tax - Employer</t>
  </si>
  <si>
    <t>Property Taxes - Oregon - Electric</t>
  </si>
  <si>
    <t>Property Taxes - Washington - Gas</t>
  </si>
  <si>
    <t>Accrued Washington Municipal Util Tax - Elect</t>
  </si>
  <si>
    <t>Montana State Electric Energy Producer Tax</t>
  </si>
  <si>
    <t>Montana Unemployment Tax Withheld - Employee</t>
  </si>
  <si>
    <t>Corp License Tax - Montana</t>
  </si>
  <si>
    <t>Accrued Washington State Utility Tax - Electr</t>
  </si>
  <si>
    <t>Accrued Washington State Utility Tax - Gas</t>
  </si>
  <si>
    <t>Accrued Washington Municipal Utility Taxes -</t>
  </si>
  <si>
    <t>Accrued WA State &amp; Local Use Tax</t>
  </si>
  <si>
    <t>Accrued WA State B &amp; O Taxes</t>
  </si>
  <si>
    <t>Accrued WA City B &amp; O Taxes</t>
  </si>
  <si>
    <t>Federal Unemployment Tax - Employer</t>
  </si>
  <si>
    <t>accrued int construction of  Lake Young</t>
  </si>
  <si>
    <t>Accrued Int 20 Bonds Due Mar &amp; Sep</t>
  </si>
  <si>
    <t>Accrued Int 6.53% Notes Due Dec &amp; Jun</t>
  </si>
  <si>
    <t>Accrued Int 6.83% Notes Due Dec &amp; Jun</t>
  </si>
  <si>
    <t>Interest Payable - Debt</t>
  </si>
  <si>
    <t>Accrued Int 6.51% Notes Due Dec &amp; Jun</t>
  </si>
  <si>
    <t>Accrued Int 6.90% Notes Due Dec &amp; Jun</t>
  </si>
  <si>
    <t>Accrued Int 7.02% Notes Due Dec &amp; Jun</t>
  </si>
  <si>
    <t>Accrued Int 7.04% Notes Due Dec &amp; Jun</t>
  </si>
  <si>
    <t>Accrued Int 7.12% Notes Due Dec &amp; Jun</t>
  </si>
  <si>
    <t>Accrued Int 7.35% Notes Due Dec &amp; Jun</t>
  </si>
  <si>
    <t>Accrued Int 7.36% Notes Due Dec &amp; Jun</t>
  </si>
  <si>
    <t>Accrued Int 6.61% Notes Due Dec &amp; Jun</t>
  </si>
  <si>
    <t>Accrued Int 6.62% Notes Due Dec &amp; Jun</t>
  </si>
  <si>
    <t>Accrued Int 7.15% Notes Due Dec &amp; Jun</t>
  </si>
  <si>
    <t>Accrued Int 6.58% Notes Due Dec &amp; Jun</t>
  </si>
  <si>
    <t>Accrued Int 7.20% Notes Due Dec &amp; Jun</t>
  </si>
  <si>
    <t>8.14% Med Term Notes Due 11/30/06 - Accrued I</t>
  </si>
  <si>
    <t>7.75% Med Term Notes Due 2/1/07 - Accrued Int</t>
  </si>
  <si>
    <t>8.231% Debentures Due 6/1/27 - Accrued Int.</t>
  </si>
  <si>
    <t>Accrued Int Bank Notes - Domestic</t>
  </si>
  <si>
    <t>Accrued Interest - Misc Liabilities</t>
  </si>
  <si>
    <t>6.46% MTN Series B Due 3/9/09 - Accrued</t>
  </si>
  <si>
    <t>7.00% MTN Series B Due 3/9/29 - Accrued</t>
  </si>
  <si>
    <t>Electric - Accrued Interest Customer De</t>
  </si>
  <si>
    <t>Gas - Accrued Interest Customer Deposit</t>
  </si>
  <si>
    <t>6.74% Med Term Notes Due 6/15/18 - Accrued In</t>
  </si>
  <si>
    <t>Accrued Interest - Transm Deposits</t>
  </si>
  <si>
    <t>Accrued Interest - 7.96% MTN Series B D</t>
  </si>
  <si>
    <t>Accrued Interest - 7.61% MTN Series B D</t>
  </si>
  <si>
    <t>Accrued Int - Bonds 9.14% MTN Due 06/21/01</t>
  </si>
  <si>
    <t>7.69% MTN Due 2/1/11 - Accrued Interest</t>
  </si>
  <si>
    <t>5.0% PCB-Series 2003A due 03/01/2031-Ac</t>
  </si>
  <si>
    <t>5.1% PCB-Series 2003B due 03/01/2031-Ac</t>
  </si>
  <si>
    <t>5.483% Senior Notes due 6/1/2035</t>
  </si>
  <si>
    <t>5.197% Senior Notes Dues 10/1/05 - Interest Accr</t>
  </si>
  <si>
    <t>3.363% Senior Notes Due 6/1/08 - Accrue</t>
  </si>
  <si>
    <t>Accrued Interest on PE Note</t>
  </si>
  <si>
    <t>Accrued Interest - 6.724% Notes Due 6/1</t>
  </si>
  <si>
    <t>Accrued Interest - 6.274% Senior Notes Due 3/15/2037</t>
  </si>
  <si>
    <t>Federal Income Tax Withheld - Employee</t>
  </si>
  <si>
    <t>FICA Tax Withheld - Employee</t>
  </si>
  <si>
    <t>Washington State &amp; Local Sales Tax Collected</t>
  </si>
  <si>
    <t>Montana Income Tax Withheld - Employee</t>
  </si>
  <si>
    <t>GST on Gas Sales from PSE</t>
  </si>
  <si>
    <t>Colstrip Units 1 &amp; 2 loss reserve</t>
  </si>
  <si>
    <t>Misc Accd Liabilities - Western Energy</t>
  </si>
  <si>
    <t>Whitehorn #2 &amp; #3 - Leases Oper or Leveraged</t>
  </si>
  <si>
    <t>Wash St Annual Filing Fee</t>
  </si>
  <si>
    <t>Lower Baker - FERC License Fees</t>
  </si>
  <si>
    <t>Upper Baker - FERC License Fees</t>
  </si>
  <si>
    <t>Snoqualmie #1 - FERC License Fees</t>
  </si>
  <si>
    <t>Snoqualmie #2 - FERC License Fees</t>
  </si>
  <si>
    <t>PSE Non-Employee Director Stock Plan</t>
  </si>
  <si>
    <t>Trading Floor FERC Fees Payable</t>
  </si>
  <si>
    <t>Accrued Real Estate Brokerage Fee</t>
  </si>
  <si>
    <t>Accrued WUTC Fee</t>
  </si>
  <si>
    <t>401(k) 1% Company Contribution</t>
  </si>
  <si>
    <t>Wrkrs Comp Reserve- Richard Grant Accident 10</t>
  </si>
  <si>
    <t>Accrual - 401(k) Match on Incentive Pla</t>
  </si>
  <si>
    <t>Non-Employee DSP Unissued Shares</t>
  </si>
  <si>
    <t>Colstrip 3 &amp; 4 Final Reclamation Liability</t>
  </si>
  <si>
    <t>J Harvey Const Encroach. Dep/BPA Kitsap</t>
  </si>
  <si>
    <t>Colstrip 3&amp;4 Coal Supply Agreement Loss</t>
  </si>
  <si>
    <t>Deferred Compensation - Salary Deferred</t>
  </si>
  <si>
    <t>Unearned Revenue - Pole Contacts</t>
  </si>
  <si>
    <t>FAS106 - Post Retirmnt Benefits</t>
  </si>
  <si>
    <t>Def Rev Sch85 Lifetime O&amp;M on Increm Li</t>
  </si>
  <si>
    <t>Deferred Pole Contact Compliance Payment</t>
  </si>
  <si>
    <t>Unclaimed Vendor Payments</t>
  </si>
  <si>
    <t>Unearned Revenue - Miscellaneous</t>
  </si>
  <si>
    <t>Deferred Interchange Power</t>
  </si>
  <si>
    <t>Bothell Access Center Tenant Incentives</t>
  </si>
  <si>
    <t>Oth Deferrd Credit-Alliance Data Sys In</t>
  </si>
  <si>
    <t>Unclaimed Property - Customer Refunds</t>
  </si>
  <si>
    <t>Unclaimed Property - Payroll Checks</t>
  </si>
  <si>
    <t>Snoqualmie License O&amp;M Liability</t>
  </si>
  <si>
    <t>Workers Compensation Reserve - Pinnacle</t>
  </si>
  <si>
    <t>PSE Non-Qualified Retirement Plan Liability</t>
  </si>
  <si>
    <t>Summit Purchase Option Buyout Receipt</t>
  </si>
  <si>
    <t>2002 Cashiers Overages</t>
  </si>
  <si>
    <t>2003 Cashiers Overages</t>
  </si>
  <si>
    <t>2004 Cashiers Overages</t>
  </si>
  <si>
    <t>2005 Cashiers Overages</t>
  </si>
  <si>
    <t>2006 Cashiers Overages</t>
  </si>
  <si>
    <t>2007 Cashiers Overages</t>
  </si>
  <si>
    <t>2002 Cashiers Overages-Baker Resort</t>
  </si>
  <si>
    <t>2003 Cashiers Overages-Baker Resort</t>
  </si>
  <si>
    <t>2004 Cashiers Overages-Baker Resort</t>
  </si>
  <si>
    <t>2005 Cashiers Overages-Baker Resort</t>
  </si>
  <si>
    <t>2006 Cashiers Overages-Baker Resort</t>
  </si>
  <si>
    <t>2007 Cashiers Overages-Baker Resort</t>
  </si>
  <si>
    <t>Low Income Program - Electric</t>
  </si>
  <si>
    <t>Low Income Program - Gas</t>
  </si>
  <si>
    <t>Rock Island Power Costs</t>
  </si>
  <si>
    <t>Gain from Sale of Former Bellevue GO Bu</t>
  </si>
  <si>
    <t>Gain from Sale of Crossroads land and building</t>
  </si>
  <si>
    <t>Unamortized Gain from Disp Allowance - Centra</t>
  </si>
  <si>
    <t>Unamortized Gain from Disp Allowance - Colstr</t>
  </si>
  <si>
    <t>Unamort Gain from Disp Allow - Conserva</t>
  </si>
  <si>
    <t>Gain on Sale Bellevue General Office -</t>
  </si>
  <si>
    <t>Gain on Sale Crossroads - Electric</t>
  </si>
  <si>
    <t>Gain on Sale Crossroads - Gas</t>
  </si>
  <si>
    <t>Gain on Sale Skagit Svc Ctr-Electric</t>
  </si>
  <si>
    <t>DETM - NW Pipeline Capacity Agreement</t>
  </si>
  <si>
    <t>DETM - Westcoast Pipeline Cap. 10% Agreement</t>
  </si>
  <si>
    <t>DETM - Westcoast Cap. Transition Agreement</t>
  </si>
  <si>
    <t>Def Gains - Disp Utility Plant 7/1/92 - 6/30/</t>
  </si>
  <si>
    <t>Def Gains fr Disp Utility Plant - Elec</t>
  </si>
  <si>
    <t>Def Gains for Disp Utility Plant - Gas</t>
  </si>
  <si>
    <t>Deferred Gains post 12/31/05 Property s</t>
  </si>
  <si>
    <t>DFIT - Loss on Sale of Everett Building</t>
  </si>
  <si>
    <t>DFIT - 2006 Storm Excess Costs</t>
  </si>
  <si>
    <t>DFIT - Section 263 A Deductible Costs</t>
  </si>
  <si>
    <t>Def FIT - 1/16/00 Wind Storm Damage</t>
  </si>
  <si>
    <t>Def FIT - 12/04/03 Wind Storm Damage</t>
  </si>
  <si>
    <t>Deferred Income Tax - Virtual Right of Way Pr</t>
  </si>
  <si>
    <t>DFIT - 2007 Storm Damage Deferred</t>
  </si>
  <si>
    <t>A</t>
  </si>
  <si>
    <t>B</t>
  </si>
  <si>
    <t>Acc No.</t>
  </si>
  <si>
    <t>Description</t>
  </si>
  <si>
    <t>Amount</t>
  </si>
  <si>
    <t>Percent</t>
  </si>
  <si>
    <t>Electric</t>
  </si>
  <si>
    <t>Gas</t>
  </si>
  <si>
    <t>Common</t>
  </si>
  <si>
    <t>Return?</t>
  </si>
  <si>
    <t>Total Investment</t>
  </si>
  <si>
    <t>40 Total</t>
  </si>
  <si>
    <t>41 Total</t>
  </si>
  <si>
    <t>42 Total</t>
  </si>
  <si>
    <t>Total Average Operating Investment - Gas</t>
  </si>
  <si>
    <t>39.3 Total</t>
  </si>
  <si>
    <t>39.4 Total</t>
  </si>
  <si>
    <t>48 Total</t>
  </si>
  <si>
    <t>49 Total</t>
  </si>
  <si>
    <t>50 Total</t>
  </si>
  <si>
    <t>51 Total</t>
  </si>
  <si>
    <t>52 Total</t>
  </si>
  <si>
    <t>Current Accounts - Gas Allocation Only</t>
  </si>
  <si>
    <t>dr {cr}</t>
  </si>
  <si>
    <t>Investment in associated company</t>
  </si>
  <si>
    <t>Other Work in  Progress</t>
  </si>
  <si>
    <t>131 Cash</t>
  </si>
  <si>
    <t>Company</t>
  </si>
  <si>
    <t>Staff</t>
  </si>
  <si>
    <t>Schedule</t>
  </si>
  <si>
    <t>company</t>
  </si>
  <si>
    <t>Non-Operating Accounts</t>
  </si>
  <si>
    <t xml:space="preserve">    Merchandising Inventory - Gas Only</t>
  </si>
  <si>
    <t>Input</t>
  </si>
  <si>
    <t>Average Invested Capital</t>
  </si>
  <si>
    <t xml:space="preserve">   Common Stock</t>
  </si>
  <si>
    <t xml:space="preserve">   Preferred Stock</t>
  </si>
  <si>
    <t xml:space="preserve">   Additional Paid in Capital</t>
  </si>
  <si>
    <t xml:space="preserve">   Unamortized Debt Expense</t>
  </si>
  <si>
    <t xml:space="preserve">   Unappropriated Retained Earnings</t>
  </si>
  <si>
    <t xml:space="preserve">   Notes Payable - Misc</t>
  </si>
  <si>
    <t xml:space="preserve">   Long Term Debt</t>
  </si>
  <si>
    <t xml:space="preserve">   Short Term Debt</t>
  </si>
  <si>
    <t xml:space="preserve">   Accumulated Deferred ITC</t>
  </si>
  <si>
    <t xml:space="preserve">   Deferred Debits-Other</t>
  </si>
  <si>
    <t xml:space="preserve">   Unamortized Gain/Loss on Debt</t>
  </si>
  <si>
    <t>Total Average Invested Capital</t>
  </si>
  <si>
    <t>Average Operating Investments - Electric</t>
  </si>
  <si>
    <t xml:space="preserve">   Plant in Service (includes acquisition adj)</t>
  </si>
  <si>
    <t xml:space="preserve">   Electric Future Use Property</t>
  </si>
  <si>
    <t xml:space="preserve">   Customer Advances for Construction</t>
  </si>
  <si>
    <t xml:space="preserve">   Customer Deposits</t>
  </si>
  <si>
    <t xml:space="preserve">   Deferred Taxes</t>
  </si>
  <si>
    <t xml:space="preserve">   Deferred Debits - Other</t>
  </si>
  <si>
    <t xml:space="preserve">   Less: Accumulated Depreciation</t>
  </si>
  <si>
    <t xml:space="preserve">   Conservation Investment</t>
  </si>
  <si>
    <t xml:space="preserve">   Common Plant-Allocation to Electric</t>
  </si>
  <si>
    <t xml:space="preserve">   Common Accum Depr-Allocation to Electric</t>
  </si>
  <si>
    <t xml:space="preserve">   Common Deferred Taxes-Allocation to Electric</t>
  </si>
  <si>
    <t xml:space="preserve">Total Average Operating Investment - Electric </t>
  </si>
  <si>
    <t>Average Operating Investments - Gas</t>
  </si>
  <si>
    <t xml:space="preserve">   Gas Utility Plant in Service</t>
  </si>
  <si>
    <t xml:space="preserve">   Deferred Items - Other</t>
  </si>
  <si>
    <t xml:space="preserve">   Gas Stored Underground, Non-Current</t>
  </si>
  <si>
    <t xml:space="preserve">   Gas Accumulated  Depreciation</t>
  </si>
  <si>
    <t xml:space="preserve">   Gas Customer Advances for Construction</t>
  </si>
  <si>
    <t xml:space="preserve">   DFIT 17</t>
  </si>
  <si>
    <t xml:space="preserve">   PGA</t>
  </si>
  <si>
    <t xml:space="preserve">   Common Plant-Allocation to Gas </t>
  </si>
  <si>
    <t xml:space="preserve">   Common Deferred Tax</t>
  </si>
  <si>
    <t xml:space="preserve">   Common Accumulated Depreciation-Allocation to Gas</t>
  </si>
  <si>
    <t xml:space="preserve">Total Average Operating Investment - Gas </t>
  </si>
  <si>
    <t>Total Electric &amp; Gas Operating Investment</t>
  </si>
  <si>
    <t xml:space="preserve">   Elec Construction Work in Process</t>
  </si>
  <si>
    <t xml:space="preserve">   Gas Construction Work in Process</t>
  </si>
  <si>
    <t xml:space="preserve">   Other  Work in Process</t>
  </si>
  <si>
    <t xml:space="preserve">   Non-Utility Property </t>
  </si>
  <si>
    <t xml:space="preserve">   Investment in Associated Companies</t>
  </si>
  <si>
    <t xml:space="preserve">   Other Investments &amp; FAS 133</t>
  </si>
  <si>
    <t xml:space="preserve">   Deferred Items-Other</t>
  </si>
  <si>
    <t xml:space="preserve">   Deferred Federal Income Tax</t>
  </si>
  <si>
    <t xml:space="preserve">   Temporary Cash Investments</t>
  </si>
  <si>
    <t xml:space="preserve">   Electric Preliminary Surveys</t>
  </si>
  <si>
    <t xml:space="preserve">   Environmental Receivables</t>
  </si>
  <si>
    <t xml:space="preserve">   Current Accounts - Gas Allocation only</t>
  </si>
  <si>
    <t>Total Investor Supplied Capital</t>
  </si>
  <si>
    <t xml:space="preserve">            Other Work in Progress</t>
  </si>
  <si>
    <t xml:space="preserve">             Preliminary Surveys</t>
  </si>
  <si>
    <t>Non Operating Working Capital</t>
  </si>
  <si>
    <t>Adjustment</t>
  </si>
  <si>
    <t>Detail</t>
  </si>
  <si>
    <t>Staff WC</t>
  </si>
  <si>
    <t>PSE WC</t>
  </si>
  <si>
    <t>Adjusted</t>
  </si>
  <si>
    <t>as filed</t>
  </si>
  <si>
    <t xml:space="preserve">   Merchandising Inventory - Gas Only</t>
  </si>
  <si>
    <t xml:space="preserve">   Rounding</t>
  </si>
  <si>
    <t>Total Non-Operating Accounts</t>
  </si>
  <si>
    <t>Add: Amounts included in total working capital but not included in rate base</t>
  </si>
  <si>
    <t>DFIT Storm</t>
  </si>
  <si>
    <t>Deferred Storm Damage Costs</t>
  </si>
  <si>
    <t>Total Average Investment</t>
  </si>
  <si>
    <t xml:space="preserve">                                             Electric Working Capital Ratio</t>
  </si>
  <si>
    <t xml:space="preserve">                                             Electric Working Capital</t>
  </si>
  <si>
    <t>Adjusted Average Investment</t>
  </si>
  <si>
    <t>UG-040640</t>
  </si>
  <si>
    <t>Total Nonoperating</t>
  </si>
  <si>
    <t>Line No.</t>
  </si>
  <si>
    <t xml:space="preserve">Electric Constrction Wo. </t>
  </si>
  <si>
    <t>Revised to zero</t>
  </si>
  <si>
    <t>(REVISED from -76,250)</t>
  </si>
  <si>
    <t>(b)</t>
  </si>
  <si>
    <t>(c)</t>
  </si>
  <si>
    <t>(d)</t>
  </si>
  <si>
    <t>(a)</t>
  </si>
  <si>
    <t>Non-operating Investments</t>
  </si>
  <si>
    <t>COMPUTATION OF TOTAL WORKING CAPITAL</t>
  </si>
  <si>
    <t>Total Lines 1-11</t>
  </si>
  <si>
    <t>Source</t>
  </si>
  <si>
    <t xml:space="preserve">                            Electric CWIP</t>
  </si>
  <si>
    <t>Ln 38 + Ln 46 + Ln 51</t>
  </si>
  <si>
    <t>Average Investment</t>
  </si>
  <si>
    <t>(e)</t>
  </si>
  <si>
    <t>ALLOCATION OF TOTAL INVESTOR-SUPPLIED WORKING CAPITAL</t>
  </si>
  <si>
    <t>Total Investor-Supplied Working Capital</t>
  </si>
  <si>
    <t>Natural Gas</t>
  </si>
  <si>
    <t xml:space="preserve">Non-Operating </t>
  </si>
  <si>
    <t xml:space="preserve">                                Natural Gas CWIP</t>
  </si>
  <si>
    <t>Natural Gas Working Capital Ratio</t>
  </si>
  <si>
    <t>Ln 22* Ln 23</t>
  </si>
  <si>
    <t>Total Lines 18-28</t>
  </si>
  <si>
    <t>Ln 13* Ln 14</t>
  </si>
  <si>
    <t xml:space="preserve">  Electric - Accrued Utility Revenue</t>
  </si>
  <si>
    <t xml:space="preserve">  Gas - Unbilled Revenue</t>
  </si>
  <si>
    <t>STAFF ADJUSTMENT</t>
  </si>
  <si>
    <t>Natural Gas Working Capital</t>
  </si>
  <si>
    <t>Total Lines 34-43</t>
  </si>
  <si>
    <t>Ln 13 + Ln 29 + Ln 45</t>
  </si>
  <si>
    <t>Total Lines 50-66</t>
  </si>
  <si>
    <t>Total Ln 47 + Ln 67</t>
  </si>
  <si>
    <t>Ln 13 - Ln 68</t>
  </si>
  <si>
    <t>Total Lines 7-10</t>
  </si>
  <si>
    <t>(b) + (c)</t>
  </si>
  <si>
    <t xml:space="preserve">Total Adjusted Average Operating Investment - Electric </t>
  </si>
  <si>
    <t xml:space="preserve">Total Adjusted Average Operating Investment - Natural Gas </t>
  </si>
  <si>
    <t>Page 1, Ln 68</t>
  </si>
  <si>
    <t>Line 18 + 19</t>
  </si>
  <si>
    <t>Page 1, Ln 30</t>
  </si>
  <si>
    <t>(Page 1, Ln 70) /  Ln 11</t>
  </si>
  <si>
    <t>Page 1, Ln 45</t>
  </si>
  <si>
    <t>(Page 1, Ln 70) /  Ln 20</t>
  </si>
  <si>
    <t>(Page 1, Ln 70) - Ln 15 - Ln 24</t>
  </si>
  <si>
    <t>Exhibit No. ___ (DPK-2)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</si>
</sst>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{#,##0\}"/>
    <numFmt numFmtId="166" formatCode="0.0000%"/>
    <numFmt numFmtId="167" formatCode="_(&quot;$&quot;* #,##0_);_(&quot;$&quot;* \(#,##0\);_(&quot;$&quot;* &quot;-&quot;??_);_(@_)"/>
  </numFmts>
  <fonts count="18">
    <font>
      <sz val="10"/>
      <name val="MS Sans Serif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8.5"/>
      <name val="MS Sans Serif"/>
      <family val="2"/>
    </font>
    <font>
      <sz val="9"/>
      <color indexed="8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b/>
      <u/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u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1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/>
    <xf numFmtId="165" fontId="0" fillId="0" borderId="0" xfId="1" applyNumberFormat="1" applyFont="1"/>
    <xf numFmtId="165" fontId="0" fillId="0" borderId="1" xfId="1" applyNumberFormat="1" applyFont="1" applyBorder="1"/>
    <xf numFmtId="0" fontId="0" fillId="2" borderId="0" xfId="0" applyFill="1"/>
    <xf numFmtId="165" fontId="0" fillId="0" borderId="0" xfId="0" applyNumberFormat="1"/>
    <xf numFmtId="37" fontId="0" fillId="0" borderId="0" xfId="0" applyNumberFormat="1"/>
    <xf numFmtId="37" fontId="0" fillId="0" borderId="0" xfId="1" applyNumberFormat="1" applyFont="1"/>
    <xf numFmtId="37" fontId="0" fillId="0" borderId="1" xfId="1" applyNumberFormat="1" applyFont="1" applyBorder="1"/>
    <xf numFmtId="165" fontId="0" fillId="0" borderId="1" xfId="0" applyNumberFormat="1" applyBorder="1"/>
    <xf numFmtId="37" fontId="0" fillId="0" borderId="1" xfId="0" applyNumberFormat="1" applyBorder="1"/>
    <xf numFmtId="9" fontId="0" fillId="0" borderId="0" xfId="2" applyFont="1" applyAlignment="1">
      <alignment horizontal="center"/>
    </xf>
    <xf numFmtId="165" fontId="1" fillId="2" borderId="0" xfId="1" applyNumberFormat="1" applyFont="1" applyFill="1"/>
    <xf numFmtId="9" fontId="1" fillId="2" borderId="0" xfId="2" applyFont="1" applyFill="1"/>
    <xf numFmtId="0" fontId="0" fillId="3" borderId="0" xfId="0" applyFill="1"/>
    <xf numFmtId="0" fontId="2" fillId="0" borderId="3" xfId="0" applyFont="1" applyFill="1" applyBorder="1"/>
    <xf numFmtId="164" fontId="2" fillId="0" borderId="3" xfId="1" applyNumberFormat="1" applyFont="1" applyFill="1" applyBorder="1"/>
    <xf numFmtId="0" fontId="2" fillId="0" borderId="0" xfId="0" applyFont="1" applyFill="1"/>
    <xf numFmtId="164" fontId="2" fillId="0" borderId="0" xfId="1" applyNumberFormat="1" applyFont="1" applyFill="1"/>
    <xf numFmtId="9" fontId="2" fillId="0" borderId="0" xfId="2" applyFont="1" applyFill="1" applyAlignment="1">
      <alignment horizontal="center"/>
    </xf>
    <xf numFmtId="164" fontId="2" fillId="0" borderId="0" xfId="0" applyNumberFormat="1" applyFont="1" applyFill="1"/>
    <xf numFmtId="43" fontId="2" fillId="0" borderId="0" xfId="1" applyFont="1" applyFill="1"/>
    <xf numFmtId="164" fontId="2" fillId="0" borderId="1" xfId="1" applyNumberFormat="1" applyFont="1" applyFill="1" applyBorder="1"/>
    <xf numFmtId="0" fontId="2" fillId="0" borderId="4" xfId="0" applyFont="1" applyFill="1" applyBorder="1"/>
    <xf numFmtId="164" fontId="2" fillId="0" borderId="2" xfId="1" applyNumberFormat="1" applyFont="1" applyFill="1" applyBorder="1"/>
    <xf numFmtId="9" fontId="2" fillId="0" borderId="2" xfId="2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5" xfId="1" applyNumberFormat="1" applyFont="1" applyFill="1" applyBorder="1"/>
    <xf numFmtId="0" fontId="2" fillId="0" borderId="6" xfId="0" applyFont="1" applyFill="1" applyBorder="1"/>
    <xf numFmtId="164" fontId="2" fillId="0" borderId="0" xfId="1" applyNumberFormat="1" applyFont="1" applyFill="1" applyBorder="1"/>
    <xf numFmtId="9" fontId="2" fillId="0" borderId="0" xfId="2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7" xfId="1" applyNumberFormat="1" applyFont="1" applyFill="1" applyBorder="1"/>
    <xf numFmtId="0" fontId="2" fillId="0" borderId="8" xfId="0" applyFont="1" applyFill="1" applyBorder="1"/>
    <xf numFmtId="164" fontId="2" fillId="0" borderId="9" xfId="1" applyNumberFormat="1" applyFont="1" applyFill="1" applyBorder="1"/>
    <xf numFmtId="9" fontId="2" fillId="0" borderId="9" xfId="2" applyFont="1" applyFill="1" applyBorder="1" applyAlignment="1">
      <alignment horizontal="center"/>
    </xf>
    <xf numFmtId="0" fontId="2" fillId="0" borderId="9" xfId="0" applyFont="1" applyFill="1" applyBorder="1"/>
    <xf numFmtId="164" fontId="2" fillId="0" borderId="10" xfId="1" applyNumberFormat="1" applyFont="1" applyFill="1" applyBorder="1"/>
    <xf numFmtId="0" fontId="2" fillId="0" borderId="11" xfId="0" applyFont="1" applyFill="1" applyBorder="1"/>
    <xf numFmtId="164" fontId="2" fillId="0" borderId="12" xfId="1" applyNumberFormat="1" applyFont="1" applyFill="1" applyBorder="1"/>
    <xf numFmtId="9" fontId="2" fillId="0" borderId="12" xfId="2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1" applyNumberFormat="1" applyFont="1" applyFill="1" applyBorder="1"/>
    <xf numFmtId="164" fontId="2" fillId="0" borderId="14" xfId="1" applyNumberFormat="1" applyFont="1" applyFill="1" applyBorder="1"/>
    <xf numFmtId="164" fontId="2" fillId="0" borderId="15" xfId="1" applyNumberFormat="1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164" fontId="2" fillId="0" borderId="16" xfId="1" applyNumberFormat="1" applyFont="1" applyFill="1" applyBorder="1"/>
    <xf numFmtId="0" fontId="2" fillId="0" borderId="16" xfId="0" applyFont="1" applyFill="1" applyBorder="1"/>
    <xf numFmtId="0" fontId="0" fillId="4" borderId="0" xfId="0" applyFill="1"/>
    <xf numFmtId="164" fontId="1" fillId="4" borderId="0" xfId="1" applyNumberFormat="1" applyFont="1" applyFill="1"/>
    <xf numFmtId="164" fontId="2" fillId="0" borderId="3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2" borderId="0" xfId="1" applyNumberFormat="1" applyFont="1" applyFill="1"/>
    <xf numFmtId="0" fontId="3" fillId="0" borderId="0" xfId="0" applyFont="1"/>
    <xf numFmtId="0" fontId="3" fillId="0" borderId="0" xfId="0" applyFont="1" applyAlignment="1">
      <alignment horizontal="right"/>
    </xf>
    <xf numFmtId="165" fontId="3" fillId="0" borderId="1" xfId="1" applyNumberFormat="1" applyFont="1" applyBorder="1"/>
    <xf numFmtId="0" fontId="4" fillId="0" borderId="0" xfId="0" applyNumberFormat="1" applyFont="1"/>
    <xf numFmtId="0" fontId="4" fillId="0" borderId="0" xfId="0" applyFont="1"/>
    <xf numFmtId="164" fontId="0" fillId="0" borderId="0" xfId="1" applyNumberFormat="1" applyFont="1" applyBorder="1"/>
    <xf numFmtId="9" fontId="0" fillId="2" borderId="0" xfId="2" applyFont="1" applyFill="1"/>
    <xf numFmtId="0" fontId="0" fillId="5" borderId="0" xfId="0" applyFill="1"/>
    <xf numFmtId="0" fontId="0" fillId="0" borderId="0" xfId="0" applyBorder="1"/>
    <xf numFmtId="9" fontId="0" fillId="0" borderId="0" xfId="2" applyFont="1" applyBorder="1"/>
    <xf numFmtId="43" fontId="3" fillId="0" borderId="0" xfId="1" applyFont="1" applyAlignment="1">
      <alignment horizontal="right"/>
    </xf>
    <xf numFmtId="164" fontId="3" fillId="0" borderId="0" xfId="1" applyNumberFormat="1" applyFont="1"/>
    <xf numFmtId="0" fontId="5" fillId="0" borderId="0" xfId="0" applyNumberFormat="1" applyFont="1" applyFill="1" applyAlignment="1">
      <alignment horizontal="left"/>
    </xf>
    <xf numFmtId="0" fontId="0" fillId="0" borderId="0" xfId="0" applyFill="1"/>
    <xf numFmtId="165" fontId="0" fillId="0" borderId="12" xfId="1" applyNumberFormat="1" applyFont="1" applyBorder="1"/>
    <xf numFmtId="165" fontId="0" fillId="0" borderId="0" xfId="1" applyNumberFormat="1" applyFont="1" applyBorder="1"/>
    <xf numFmtId="165" fontId="0" fillId="0" borderId="2" xfId="1" applyNumberFormat="1" applyFont="1" applyBorder="1"/>
    <xf numFmtId="165" fontId="1" fillId="0" borderId="0" xfId="1" applyNumberFormat="1" applyFont="1"/>
    <xf numFmtId="165" fontId="3" fillId="0" borderId="0" xfId="1" applyNumberFormat="1" applyFont="1" applyBorder="1"/>
    <xf numFmtId="9" fontId="3" fillId="0" borderId="0" xfId="2" applyFont="1"/>
    <xf numFmtId="165" fontId="3" fillId="0" borderId="0" xfId="1" applyNumberFormat="1" applyFont="1"/>
    <xf numFmtId="164" fontId="3" fillId="0" borderId="0" xfId="1" applyNumberFormat="1" applyFont="1" applyAlignment="1">
      <alignment horizontal="right"/>
    </xf>
    <xf numFmtId="164" fontId="1" fillId="0" borderId="0" xfId="1" applyNumberFormat="1" applyFont="1"/>
    <xf numFmtId="164" fontId="5" fillId="0" borderId="0" xfId="1" applyNumberFormat="1" applyFont="1" applyFill="1"/>
    <xf numFmtId="164" fontId="3" fillId="0" borderId="0" xfId="0" applyNumberFormat="1" applyFont="1"/>
    <xf numFmtId="0" fontId="2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0" fontId="3" fillId="0" borderId="9" xfId="0" applyFont="1" applyBorder="1"/>
    <xf numFmtId="164" fontId="3" fillId="0" borderId="9" xfId="1" applyNumberFormat="1" applyFont="1" applyBorder="1" applyAlignment="1">
      <alignment horizontal="center"/>
    </xf>
    <xf numFmtId="0" fontId="0" fillId="3" borderId="0" xfId="0" applyFill="1" applyBorder="1"/>
    <xf numFmtId="164" fontId="0" fillId="3" borderId="0" xfId="1" applyNumberFormat="1" applyFont="1" applyFill="1"/>
    <xf numFmtId="165" fontId="0" fillId="3" borderId="0" xfId="1" applyNumberFormat="1" applyFont="1" applyFill="1"/>
    <xf numFmtId="0" fontId="6" fillId="0" borderId="0" xfId="0" applyFont="1" applyAlignment="1">
      <alignment horizontal="right"/>
    </xf>
    <xf numFmtId="0" fontId="7" fillId="0" borderId="0" xfId="0" applyNumberFormat="1" applyFont="1" applyAlignment="1" applyProtection="1">
      <alignment horizontal="left"/>
    </xf>
    <xf numFmtId="164" fontId="0" fillId="5" borderId="0" xfId="1" applyNumberFormat="1" applyFont="1" applyFill="1"/>
    <xf numFmtId="37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164" fontId="0" fillId="0" borderId="21" xfId="1" applyNumberFormat="1" applyFont="1" applyBorder="1"/>
    <xf numFmtId="164" fontId="0" fillId="0" borderId="22" xfId="1" applyNumberFormat="1" applyFont="1" applyBorder="1"/>
    <xf numFmtId="164" fontId="2" fillId="0" borderId="23" xfId="1" applyNumberFormat="1" applyFont="1" applyFill="1" applyBorder="1" applyAlignment="1">
      <alignment horizontal="center"/>
    </xf>
    <xf numFmtId="164" fontId="2" fillId="0" borderId="6" xfId="0" applyNumberFormat="1" applyFont="1" applyFill="1" applyBorder="1"/>
    <xf numFmtId="164" fontId="2" fillId="0" borderId="6" xfId="1" applyNumberFormat="1" applyFont="1" applyFill="1" applyBorder="1"/>
    <xf numFmtId="164" fontId="2" fillId="0" borderId="20" xfId="1" applyNumberFormat="1" applyFont="1" applyFill="1" applyBorder="1"/>
    <xf numFmtId="164" fontId="2" fillId="0" borderId="4" xfId="1" applyNumberFormat="1" applyFont="1" applyFill="1" applyBorder="1"/>
    <xf numFmtId="164" fontId="2" fillId="0" borderId="8" xfId="1" applyNumberFormat="1" applyFont="1" applyFill="1" applyBorder="1"/>
    <xf numFmtId="164" fontId="2" fillId="0" borderId="11" xfId="1" applyNumberFormat="1" applyFont="1" applyFill="1" applyBorder="1"/>
    <xf numFmtId="164" fontId="2" fillId="0" borderId="24" xfId="1" applyNumberFormat="1" applyFont="1" applyFill="1" applyBorder="1"/>
    <xf numFmtId="164" fontId="2" fillId="0" borderId="25" xfId="1" applyNumberFormat="1" applyFont="1" applyFill="1" applyBorder="1" applyAlignment="1">
      <alignment horizontal="center"/>
    </xf>
    <xf numFmtId="164" fontId="2" fillId="0" borderId="15" xfId="0" applyNumberFormat="1" applyFont="1" applyFill="1" applyBorder="1"/>
    <xf numFmtId="164" fontId="2" fillId="0" borderId="26" xfId="1" applyNumberFormat="1" applyFont="1" applyFill="1" applyBorder="1"/>
    <xf numFmtId="164" fontId="2" fillId="0" borderId="27" xfId="1" applyNumberFormat="1" applyFont="1" applyFill="1" applyBorder="1" applyAlignment="1">
      <alignment horizontal="center"/>
    </xf>
    <xf numFmtId="164" fontId="2" fillId="0" borderId="7" xfId="0" applyNumberFormat="1" applyFont="1" applyFill="1" applyBorder="1"/>
    <xf numFmtId="164" fontId="2" fillId="0" borderId="28" xfId="1" applyNumberFormat="1" applyFont="1" applyFill="1" applyBorder="1"/>
    <xf numFmtId="165" fontId="0" fillId="2" borderId="0" xfId="0" applyNumberFormat="1" applyFill="1"/>
    <xf numFmtId="164" fontId="0" fillId="4" borderId="0" xfId="0" applyNumberFormat="1" applyFill="1"/>
    <xf numFmtId="164" fontId="0" fillId="4" borderId="0" xfId="1" applyNumberFormat="1" applyFont="1" applyFill="1"/>
    <xf numFmtId="164" fontId="2" fillId="2" borderId="6" xfId="1" applyNumberFormat="1" applyFont="1" applyFill="1" applyBorder="1"/>
    <xf numFmtId="164" fontId="2" fillId="2" borderId="14" xfId="1" applyNumberFormat="1" applyFont="1" applyFill="1" applyBorder="1"/>
    <xf numFmtId="164" fontId="2" fillId="2" borderId="15" xfId="1" applyNumberFormat="1" applyFont="1" applyFill="1" applyBorder="1"/>
    <xf numFmtId="164" fontId="2" fillId="2" borderId="16" xfId="1" applyNumberFormat="1" applyFont="1" applyFill="1" applyBorder="1"/>
    <xf numFmtId="165" fontId="0" fillId="2" borderId="0" xfId="1" applyNumberFormat="1" applyFont="1" applyFill="1"/>
    <xf numFmtId="165" fontId="0" fillId="3" borderId="0" xfId="0" applyNumberFormat="1" applyFill="1"/>
    <xf numFmtId="0" fontId="0" fillId="3" borderId="0" xfId="0" applyFill="1" applyAlignment="1">
      <alignment horizontal="center"/>
    </xf>
    <xf numFmtId="165" fontId="0" fillId="0" borderId="22" xfId="1" applyNumberFormat="1" applyFont="1" applyBorder="1"/>
    <xf numFmtId="165" fontId="0" fillId="0" borderId="22" xfId="0" applyNumberFormat="1" applyBorder="1"/>
    <xf numFmtId="164" fontId="5" fillId="0" borderId="0" xfId="1" applyNumberFormat="1" applyFont="1" applyBorder="1"/>
    <xf numFmtId="9" fontId="0" fillId="0" borderId="0" xfId="2" applyFont="1" applyAlignment="1">
      <alignment horizontal="right"/>
    </xf>
    <xf numFmtId="165" fontId="1" fillId="0" borderId="0" xfId="1" applyNumberFormat="1" applyFont="1" applyBorder="1"/>
    <xf numFmtId="0" fontId="1" fillId="0" borderId="0" xfId="0" applyFont="1" applyFill="1" applyBorder="1"/>
    <xf numFmtId="164" fontId="1" fillId="0" borderId="0" xfId="1" applyNumberFormat="1" applyFont="1" applyFill="1" applyBorder="1"/>
    <xf numFmtId="9" fontId="1" fillId="0" borderId="0" xfId="2" applyFont="1" applyFill="1" applyBorder="1" applyAlignment="1">
      <alignment horizontal="center"/>
    </xf>
    <xf numFmtId="0" fontId="1" fillId="0" borderId="0" xfId="0" applyFont="1"/>
    <xf numFmtId="164" fontId="2" fillId="0" borderId="29" xfId="1" applyNumberFormat="1" applyFont="1" applyFill="1" applyBorder="1"/>
    <xf numFmtId="164" fontId="1" fillId="0" borderId="9" xfId="1" applyNumberFormat="1" applyFont="1" applyFill="1" applyBorder="1"/>
    <xf numFmtId="164" fontId="0" fillId="0" borderId="9" xfId="0" applyNumberFormat="1" applyBorder="1"/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37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/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0" applyNumberFormat="1" applyFont="1"/>
    <xf numFmtId="164" fontId="2" fillId="0" borderId="0" xfId="1" applyNumberFormat="1" applyFont="1" applyFill="1" applyBorder="1" applyAlignment="1">
      <alignment horizontal="right"/>
    </xf>
    <xf numFmtId="164" fontId="2" fillId="0" borderId="9" xfId="1" applyNumberFormat="1" applyFont="1" applyFill="1" applyBorder="1" applyAlignment="1">
      <alignment horizontal="right"/>
    </xf>
    <xf numFmtId="0" fontId="2" fillId="0" borderId="0" xfId="0" applyFont="1" applyBorder="1"/>
    <xf numFmtId="0" fontId="9" fillId="0" borderId="0" xfId="0" applyNumberFormat="1" applyFont="1" applyFill="1" applyBorder="1" applyProtection="1"/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quotePrefix="1" applyNumberFormat="1" applyFont="1" applyFill="1" applyBorder="1" applyAlignment="1" applyProtection="1">
      <alignment horizontal="left"/>
    </xf>
    <xf numFmtId="0" fontId="10" fillId="0" borderId="0" xfId="0" applyFont="1" applyBorder="1"/>
    <xf numFmtId="0" fontId="10" fillId="0" borderId="9" xfId="0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2" fillId="0" borderId="0" xfId="0" quotePrefix="1" applyFont="1" applyBorder="1" applyAlignment="1">
      <alignment horizontal="left"/>
    </xf>
    <xf numFmtId="0" fontId="9" fillId="0" borderId="0" xfId="0" applyNumberFormat="1" applyFont="1" applyAlignment="1" applyProtection="1">
      <alignment horizontal="left"/>
    </xf>
    <xf numFmtId="164" fontId="2" fillId="0" borderId="12" xfId="1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9" xfId="0" applyNumberFormat="1" applyFont="1" applyBorder="1"/>
    <xf numFmtId="166" fontId="2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0" xfId="0" applyNumberFormat="1" applyFont="1" applyBorder="1"/>
    <xf numFmtId="164" fontId="2" fillId="0" borderId="22" xfId="1" applyNumberFormat="1" applyFont="1" applyBorder="1" applyAlignment="1">
      <alignment horizontal="right"/>
    </xf>
    <xf numFmtId="166" fontId="2" fillId="0" borderId="9" xfId="2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1" xfId="0" applyNumberFormat="1" applyFont="1" applyBorder="1"/>
    <xf numFmtId="164" fontId="2" fillId="0" borderId="22" xfId="0" applyNumberFormat="1" applyFont="1" applyBorder="1"/>
    <xf numFmtId="165" fontId="0" fillId="0" borderId="9" xfId="0" applyNumberFormat="1" applyBorder="1"/>
    <xf numFmtId="164" fontId="2" fillId="0" borderId="1" xfId="0" applyNumberFormat="1" applyFont="1" applyFill="1" applyBorder="1" applyAlignment="1">
      <alignment horizontal="right"/>
    </xf>
    <xf numFmtId="10" fontId="2" fillId="0" borderId="0" xfId="2" applyNumberFormat="1" applyFont="1" applyFill="1"/>
    <xf numFmtId="166" fontId="2" fillId="0" borderId="0" xfId="2" applyNumberFormat="1" applyFont="1" applyFill="1"/>
    <xf numFmtId="0" fontId="8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9" fontId="1" fillId="0" borderId="0" xfId="2" applyFont="1"/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 applyBorder="1"/>
    <xf numFmtId="0" fontId="13" fillId="0" borderId="0" xfId="0" applyFont="1" applyAlignment="1">
      <alignment horizontal="left"/>
    </xf>
    <xf numFmtId="164" fontId="13" fillId="0" borderId="0" xfId="1" applyNumberFormat="1" applyFont="1" applyBorder="1" applyAlignment="1">
      <alignment horizontal="left"/>
    </xf>
    <xf numFmtId="164" fontId="13" fillId="0" borderId="0" xfId="1" applyNumberFormat="1" applyFont="1" applyFill="1" applyAlignment="1">
      <alignment horizontal="left"/>
    </xf>
    <xf numFmtId="164" fontId="13" fillId="0" borderId="0" xfId="1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0" xfId="1" applyNumberFormat="1" applyFont="1" applyAlignment="1">
      <alignment horizontal="left"/>
    </xf>
    <xf numFmtId="164" fontId="13" fillId="0" borderId="0" xfId="0" applyNumberFormat="1" applyFont="1" applyBorder="1" applyAlignment="1">
      <alignment horizontal="left"/>
    </xf>
    <xf numFmtId="0" fontId="13" fillId="0" borderId="0" xfId="0" applyFont="1" applyFill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43" fontId="2" fillId="0" borderId="9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4" fillId="0" borderId="9" xfId="0" applyFont="1" applyBorder="1"/>
    <xf numFmtId="0" fontId="15" fillId="0" borderId="9" xfId="0" applyFont="1" applyBorder="1"/>
    <xf numFmtId="0" fontId="16" fillId="0" borderId="0" xfId="0" applyFont="1" applyFill="1" applyBorder="1" applyAlignment="1">
      <alignment horizontal="center"/>
    </xf>
    <xf numFmtId="0" fontId="17" fillId="0" borderId="0" xfId="0" applyFont="1" applyBorder="1"/>
    <xf numFmtId="167" fontId="2" fillId="0" borderId="22" xfId="3" applyNumberFormat="1" applyFont="1" applyBorder="1" applyAlignment="1">
      <alignment horizontal="right"/>
    </xf>
    <xf numFmtId="167" fontId="2" fillId="0" borderId="0" xfId="3" applyNumberFormat="1" applyFont="1" applyBorder="1" applyAlignment="1">
      <alignment horizontal="right"/>
    </xf>
    <xf numFmtId="167" fontId="2" fillId="0" borderId="1" xfId="3" applyNumberFormat="1" applyFont="1" applyBorder="1" applyAlignment="1">
      <alignment horizontal="right"/>
    </xf>
    <xf numFmtId="167" fontId="2" fillId="0" borderId="0" xfId="3" applyNumberFormat="1" applyFont="1" applyFill="1" applyAlignment="1">
      <alignment horizontal="right"/>
    </xf>
    <xf numFmtId="167" fontId="2" fillId="0" borderId="0" xfId="3" applyNumberFormat="1" applyFont="1" applyFill="1" applyBorder="1" applyAlignment="1">
      <alignment horizontal="right"/>
    </xf>
    <xf numFmtId="167" fontId="2" fillId="0" borderId="12" xfId="3" applyNumberFormat="1" applyFont="1" applyBorder="1" applyAlignment="1">
      <alignment horizontal="right"/>
    </xf>
    <xf numFmtId="167" fontId="2" fillId="0" borderId="22" xfId="0" applyNumberFormat="1" applyFont="1" applyBorder="1"/>
    <xf numFmtId="0" fontId="14" fillId="0" borderId="0" xfId="0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6" fillId="0" borderId="0" xfId="0" applyFont="1"/>
    <xf numFmtId="16" fontId="2" fillId="4" borderId="0" xfId="0" applyNumberFormat="1" applyFont="1" applyFill="1"/>
    <xf numFmtId="164" fontId="2" fillId="4" borderId="0" xfId="0" applyNumberFormat="1" applyFont="1" applyFill="1"/>
    <xf numFmtId="43" fontId="2" fillId="4" borderId="0" xfId="0" applyNumberFormat="1" applyFont="1" applyFill="1"/>
    <xf numFmtId="0" fontId="13" fillId="0" borderId="0" xfId="0" applyFont="1" applyAlignment="1">
      <alignment horizontal="center" vertical="top"/>
    </xf>
    <xf numFmtId="44" fontId="2" fillId="4" borderId="0" xfId="0" applyNumberFormat="1" applyFont="1" applyFill="1"/>
    <xf numFmtId="165" fontId="3" fillId="0" borderId="0" xfId="1" applyNumberFormat="1" applyFont="1" applyAlignment="1">
      <alignment horizontal="center"/>
    </xf>
    <xf numFmtId="165" fontId="3" fillId="6" borderId="17" xfId="1" applyNumberFormat="1" applyFont="1" applyFill="1" applyBorder="1" applyAlignment="1">
      <alignment horizontal="center"/>
    </xf>
    <xf numFmtId="165" fontId="3" fillId="6" borderId="18" xfId="1" applyNumberFormat="1" applyFont="1" applyFill="1" applyBorder="1" applyAlignment="1">
      <alignment horizontal="center"/>
    </xf>
    <xf numFmtId="165" fontId="3" fillId="6" borderId="19" xfId="1" applyNumberFormat="1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SE\PSE%20UE%20072300\ISWC\Copy%20of%203.03%20&amp;%203.04%20WC-RB%20%20Ratebas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.03 E ERB"/>
      <sheetName val="3.04 G GRB"/>
      <sheetName val="CWC"/>
      <sheetName val="PPXLSaveData0"/>
      <sheetName val="BS"/>
      <sheetName val="PPXLFunctions"/>
      <sheetName val="PPXLOpen"/>
      <sheetName val="GasMerchInv"/>
      <sheetName val="Working Capital Accts"/>
      <sheetName val="Electric Ratebase Detail"/>
      <sheetName val="Gas Ratebase Detail"/>
    </sheetNames>
    <sheetDataSet>
      <sheetData sheetId="0"/>
      <sheetData sheetId="1"/>
      <sheetData sheetId="2"/>
      <sheetData sheetId="3" refreshError="1"/>
      <sheetData sheetId="4">
        <row r="7">
          <cell r="R7">
            <v>5229114948.4575014</v>
          </cell>
          <cell r="T7">
            <v>18</v>
          </cell>
          <cell r="V7">
            <v>50</v>
          </cell>
          <cell r="X7">
            <v>18</v>
          </cell>
        </row>
        <row r="8">
          <cell r="R8">
            <v>1056827.5416666667</v>
          </cell>
          <cell r="T8">
            <v>18</v>
          </cell>
          <cell r="V8">
            <v>50</v>
          </cell>
          <cell r="X8">
            <v>18</v>
          </cell>
        </row>
        <row r="9">
          <cell r="R9">
            <v>0</v>
          </cell>
          <cell r="T9">
            <v>18</v>
          </cell>
          <cell r="V9">
            <v>50</v>
          </cell>
          <cell r="X9">
            <v>18</v>
          </cell>
        </row>
        <row r="10">
          <cell r="R10">
            <v>2123370167.0108337</v>
          </cell>
          <cell r="T10">
            <v>53</v>
          </cell>
          <cell r="V10">
            <v>9</v>
          </cell>
          <cell r="X10">
            <v>18</v>
          </cell>
        </row>
        <row r="11">
          <cell r="R11">
            <v>0</v>
          </cell>
          <cell r="T11">
            <v>53</v>
          </cell>
          <cell r="V11">
            <v>9</v>
          </cell>
          <cell r="X11">
            <v>18</v>
          </cell>
        </row>
        <row r="12">
          <cell r="R12">
            <v>450057823.1558333</v>
          </cell>
          <cell r="T12" t="str">
            <v>28/54</v>
          </cell>
          <cell r="V12" t="str">
            <v>23/51</v>
          </cell>
          <cell r="X12">
            <v>18</v>
          </cell>
        </row>
        <row r="13">
          <cell r="R13">
            <v>12097</v>
          </cell>
          <cell r="T13" t="str">
            <v>28/54</v>
          </cell>
          <cell r="V13" t="str">
            <v>23/51</v>
          </cell>
          <cell r="X13">
            <v>18</v>
          </cell>
        </row>
        <row r="14">
          <cell r="R14">
            <v>20084066.101250004</v>
          </cell>
          <cell r="T14" t="str">
            <v>41b</v>
          </cell>
          <cell r="V14" t="str">
            <v>50aa</v>
          </cell>
          <cell r="X14" t="str">
            <v>41</v>
          </cell>
        </row>
        <row r="15">
          <cell r="R15">
            <v>0</v>
          </cell>
          <cell r="T15">
            <v>18</v>
          </cell>
          <cell r="V15">
            <v>50</v>
          </cell>
          <cell r="X15">
            <v>18</v>
          </cell>
        </row>
        <row r="16">
          <cell r="R16">
            <v>-15988870.669166667</v>
          </cell>
          <cell r="T16">
            <v>18</v>
          </cell>
          <cell r="V16">
            <v>50</v>
          </cell>
          <cell r="X16">
            <v>18</v>
          </cell>
        </row>
        <row r="17">
          <cell r="R17">
            <v>0</v>
          </cell>
          <cell r="T17">
            <v>18</v>
          </cell>
          <cell r="V17">
            <v>50</v>
          </cell>
          <cell r="X17">
            <v>18</v>
          </cell>
        </row>
        <row r="18">
          <cell r="R18">
            <v>8390149.4341666661</v>
          </cell>
          <cell r="T18">
            <v>19</v>
          </cell>
          <cell r="V18">
            <v>52</v>
          </cell>
          <cell r="X18">
            <v>19</v>
          </cell>
        </row>
        <row r="19">
          <cell r="R19">
            <v>64439.339999999975</v>
          </cell>
          <cell r="T19">
            <v>53</v>
          </cell>
          <cell r="V19">
            <v>9</v>
          </cell>
          <cell r="X19">
            <v>18</v>
          </cell>
        </row>
        <row r="20">
          <cell r="R20">
            <v>225707474.32999995</v>
          </cell>
          <cell r="T20">
            <v>43</v>
          </cell>
          <cell r="V20">
            <v>62</v>
          </cell>
          <cell r="X20" t="str">
            <v>39.1</v>
          </cell>
        </row>
        <row r="21">
          <cell r="R21">
            <v>39066315.341250002</v>
          </cell>
          <cell r="T21">
            <v>58</v>
          </cell>
          <cell r="V21">
            <v>28</v>
          </cell>
          <cell r="X21" t="str">
            <v>39.2</v>
          </cell>
        </row>
        <row r="22">
          <cell r="R22">
            <v>15791635.11458333</v>
          </cell>
          <cell r="T22" t="str">
            <v>44/59</v>
          </cell>
          <cell r="V22" t="str">
            <v>29/62</v>
          </cell>
          <cell r="X22" t="str">
            <v>39.3</v>
          </cell>
        </row>
        <row r="23">
          <cell r="R23">
            <v>-653222.30291666661</v>
          </cell>
          <cell r="T23" t="str">
            <v>44/59</v>
          </cell>
          <cell r="V23" t="str">
            <v>29/62</v>
          </cell>
          <cell r="X23" t="str">
            <v>39.3</v>
          </cell>
        </row>
        <row r="24">
          <cell r="R24">
            <v>16255.880833333335</v>
          </cell>
          <cell r="T24">
            <v>43</v>
          </cell>
          <cell r="V24">
            <v>62</v>
          </cell>
          <cell r="X24" t="str">
            <v>39.1</v>
          </cell>
        </row>
        <row r="25">
          <cell r="R25">
            <v>8590.9525000000012</v>
          </cell>
          <cell r="T25" t="str">
            <v>58</v>
          </cell>
          <cell r="V25" t="str">
            <v>28</v>
          </cell>
          <cell r="X25" t="str">
            <v>39.2</v>
          </cell>
        </row>
        <row r="26">
          <cell r="R26">
            <v>9925514.5712499991</v>
          </cell>
          <cell r="T26">
            <v>43</v>
          </cell>
          <cell r="V26">
            <v>62</v>
          </cell>
          <cell r="X26" t="str">
            <v>39.1</v>
          </cell>
        </row>
        <row r="27">
          <cell r="R27">
            <v>16294915.430833332</v>
          </cell>
          <cell r="T27">
            <v>58</v>
          </cell>
          <cell r="V27">
            <v>28</v>
          </cell>
          <cell r="X27" t="str">
            <v>39.2</v>
          </cell>
        </row>
        <row r="28">
          <cell r="R28">
            <v>-2103985390.7370832</v>
          </cell>
          <cell r="T28">
            <v>24</v>
          </cell>
          <cell r="V28">
            <v>58</v>
          </cell>
          <cell r="X28">
            <v>24</v>
          </cell>
        </row>
        <row r="29">
          <cell r="R29">
            <v>-126648.10083333334</v>
          </cell>
          <cell r="T29">
            <v>24</v>
          </cell>
          <cell r="V29">
            <v>58</v>
          </cell>
          <cell r="X29" t="str">
            <v>24</v>
          </cell>
        </row>
        <row r="30">
          <cell r="R30">
            <v>-676610989.29958332</v>
          </cell>
          <cell r="T30">
            <v>61</v>
          </cell>
          <cell r="V30">
            <v>14</v>
          </cell>
          <cell r="X30">
            <v>24</v>
          </cell>
        </row>
        <row r="31">
          <cell r="R31">
            <v>-31096240.700833336</v>
          </cell>
          <cell r="T31" t="str">
            <v>30/62</v>
          </cell>
          <cell r="V31" t="str">
            <v>24/59</v>
          </cell>
          <cell r="X31">
            <v>24</v>
          </cell>
        </row>
        <row r="32">
          <cell r="R32">
            <v>-11571.270833333334</v>
          </cell>
          <cell r="T32" t="str">
            <v>30/62</v>
          </cell>
          <cell r="V32" t="str">
            <v>24/59</v>
          </cell>
          <cell r="X32" t="str">
            <v>24</v>
          </cell>
        </row>
        <row r="33">
          <cell r="R33">
            <v>12836343.173333332</v>
          </cell>
          <cell r="T33">
            <v>24</v>
          </cell>
          <cell r="V33">
            <v>58</v>
          </cell>
          <cell r="X33">
            <v>24</v>
          </cell>
        </row>
        <row r="34">
          <cell r="R34">
            <v>3407485.7337500001</v>
          </cell>
          <cell r="T34">
            <v>61</v>
          </cell>
          <cell r="V34">
            <v>14</v>
          </cell>
          <cell r="X34">
            <v>24</v>
          </cell>
        </row>
        <row r="35">
          <cell r="R35">
            <v>3358764.4429166671</v>
          </cell>
          <cell r="T35" t="str">
            <v>30/62</v>
          </cell>
          <cell r="V35" t="str">
            <v>24/59</v>
          </cell>
          <cell r="X35">
            <v>24</v>
          </cell>
        </row>
        <row r="36">
          <cell r="R36">
            <v>441017.69166666671</v>
          </cell>
          <cell r="T36">
            <v>24</v>
          </cell>
          <cell r="V36">
            <v>58</v>
          </cell>
          <cell r="X36">
            <v>24</v>
          </cell>
        </row>
        <row r="37">
          <cell r="R37">
            <v>3606430.2808333333</v>
          </cell>
          <cell r="T37">
            <v>61</v>
          </cell>
          <cell r="V37">
            <v>14</v>
          </cell>
          <cell r="X37">
            <v>24</v>
          </cell>
        </row>
        <row r="38">
          <cell r="R38">
            <v>-33161745.125</v>
          </cell>
          <cell r="T38">
            <v>24</v>
          </cell>
          <cell r="V38">
            <v>58</v>
          </cell>
          <cell r="X38">
            <v>24</v>
          </cell>
        </row>
        <row r="39">
          <cell r="R39">
            <v>-97268846.166666672</v>
          </cell>
          <cell r="T39">
            <v>61</v>
          </cell>
          <cell r="V39">
            <v>14</v>
          </cell>
          <cell r="X39">
            <v>24</v>
          </cell>
        </row>
        <row r="40">
          <cell r="R40">
            <v>33161745.125</v>
          </cell>
          <cell r="T40">
            <v>24</v>
          </cell>
          <cell r="V40">
            <v>58</v>
          </cell>
          <cell r="X40">
            <v>24</v>
          </cell>
        </row>
        <row r="41">
          <cell r="R41">
            <v>97268846.166666672</v>
          </cell>
          <cell r="T41">
            <v>61</v>
          </cell>
          <cell r="V41">
            <v>14</v>
          </cell>
          <cell r="X41">
            <v>24</v>
          </cell>
        </row>
        <row r="42">
          <cell r="R42">
            <v>177327.65708333335</v>
          </cell>
          <cell r="T42">
            <v>24</v>
          </cell>
          <cell r="V42">
            <v>58</v>
          </cell>
          <cell r="X42">
            <v>24</v>
          </cell>
        </row>
        <row r="43">
          <cell r="R43">
            <v>-73224.804583333331</v>
          </cell>
          <cell r="T43">
            <v>61</v>
          </cell>
          <cell r="V43">
            <v>14</v>
          </cell>
          <cell r="X43">
            <v>24</v>
          </cell>
        </row>
        <row r="44">
          <cell r="R44">
            <v>216271.76708333337</v>
          </cell>
          <cell r="T44" t="str">
            <v>30/62</v>
          </cell>
          <cell r="V44" t="str">
            <v>24/59</v>
          </cell>
          <cell r="X44">
            <v>24</v>
          </cell>
        </row>
        <row r="45">
          <cell r="R45">
            <v>76313.383333333331</v>
          </cell>
          <cell r="T45" t="str">
            <v>24</v>
          </cell>
          <cell r="V45" t="str">
            <v>58</v>
          </cell>
          <cell r="X45" t="str">
            <v>24</v>
          </cell>
        </row>
        <row r="46">
          <cell r="R46">
            <v>-80390.92041666666</v>
          </cell>
          <cell r="T46" t="str">
            <v>61</v>
          </cell>
          <cell r="V46" t="str">
            <v>14</v>
          </cell>
          <cell r="X46" t="str">
            <v>24</v>
          </cell>
        </row>
        <row r="47">
          <cell r="R47">
            <v>0</v>
          </cell>
          <cell r="T47" t="str">
            <v>24</v>
          </cell>
          <cell r="V47" t="str">
            <v>58</v>
          </cell>
          <cell r="X47" t="str">
            <v>24</v>
          </cell>
        </row>
        <row r="48">
          <cell r="R48">
            <v>0</v>
          </cell>
          <cell r="T48" t="str">
            <v>30/62</v>
          </cell>
          <cell r="V48" t="str">
            <v>24/59</v>
          </cell>
          <cell r="X48">
            <v>24</v>
          </cell>
        </row>
        <row r="49">
          <cell r="R49">
            <v>0</v>
          </cell>
          <cell r="T49">
            <v>61</v>
          </cell>
          <cell r="V49">
            <v>14</v>
          </cell>
          <cell r="X49">
            <v>24</v>
          </cell>
        </row>
        <row r="50">
          <cell r="R50">
            <v>-14.285416666666668</v>
          </cell>
          <cell r="T50">
            <v>24</v>
          </cell>
          <cell r="V50">
            <v>58</v>
          </cell>
          <cell r="X50">
            <v>24</v>
          </cell>
        </row>
        <row r="51">
          <cell r="R51">
            <v>-8005073.0083333328</v>
          </cell>
          <cell r="T51">
            <v>24</v>
          </cell>
          <cell r="V51">
            <v>58</v>
          </cell>
          <cell r="X51">
            <v>24</v>
          </cell>
        </row>
        <row r="52">
          <cell r="R52">
            <v>-8655328.769166667</v>
          </cell>
          <cell r="T52">
            <v>61</v>
          </cell>
          <cell r="V52">
            <v>14</v>
          </cell>
          <cell r="X52">
            <v>24</v>
          </cell>
        </row>
        <row r="53">
          <cell r="R53">
            <v>-191412958.40874997</v>
          </cell>
          <cell r="T53" t="str">
            <v>30/62</v>
          </cell>
          <cell r="V53" t="str">
            <v>24/59</v>
          </cell>
          <cell r="X53">
            <v>24</v>
          </cell>
        </row>
        <row r="54">
          <cell r="R54">
            <v>39580.799999999996</v>
          </cell>
          <cell r="T54">
            <v>24</v>
          </cell>
          <cell r="V54">
            <v>58</v>
          </cell>
          <cell r="X54">
            <v>24</v>
          </cell>
        </row>
        <row r="55">
          <cell r="R55">
            <v>-43135.02</v>
          </cell>
          <cell r="T55">
            <v>61</v>
          </cell>
          <cell r="V55">
            <v>14</v>
          </cell>
          <cell r="X55">
            <v>24</v>
          </cell>
        </row>
        <row r="56">
          <cell r="R56">
            <v>946172.25</v>
          </cell>
          <cell r="T56">
            <v>18</v>
          </cell>
          <cell r="V56">
            <v>50</v>
          </cell>
          <cell r="X56">
            <v>18</v>
          </cell>
        </row>
        <row r="57">
          <cell r="R57">
            <v>0</v>
          </cell>
          <cell r="T57">
            <v>53</v>
          </cell>
          <cell r="V57">
            <v>9</v>
          </cell>
          <cell r="X57">
            <v>18</v>
          </cell>
        </row>
        <row r="58">
          <cell r="R58">
            <v>302358.00999999995</v>
          </cell>
          <cell r="T58">
            <v>18</v>
          </cell>
          <cell r="V58">
            <v>50</v>
          </cell>
          <cell r="X58">
            <v>18</v>
          </cell>
        </row>
        <row r="59">
          <cell r="R59">
            <v>76622596.840000018</v>
          </cell>
          <cell r="T59">
            <v>18</v>
          </cell>
          <cell r="V59">
            <v>50</v>
          </cell>
          <cell r="X59">
            <v>18</v>
          </cell>
        </row>
        <row r="60">
          <cell r="R60">
            <v>0</v>
          </cell>
          <cell r="T60">
            <v>18</v>
          </cell>
          <cell r="V60">
            <v>50</v>
          </cell>
          <cell r="X60">
            <v>18</v>
          </cell>
        </row>
        <row r="61">
          <cell r="R61">
            <v>-648039</v>
          </cell>
          <cell r="T61">
            <v>24</v>
          </cell>
          <cell r="V61">
            <v>58</v>
          </cell>
          <cell r="X61">
            <v>24</v>
          </cell>
        </row>
        <row r="62">
          <cell r="R62">
            <v>0</v>
          </cell>
          <cell r="T62">
            <v>61</v>
          </cell>
          <cell r="V62">
            <v>14</v>
          </cell>
          <cell r="X62">
            <v>24</v>
          </cell>
        </row>
        <row r="63">
          <cell r="R63">
            <v>-251999.11</v>
          </cell>
          <cell r="T63">
            <v>24</v>
          </cell>
          <cell r="V63">
            <v>58</v>
          </cell>
          <cell r="X63">
            <v>24</v>
          </cell>
        </row>
        <row r="64">
          <cell r="R64">
            <v>-35281563.659999989</v>
          </cell>
          <cell r="T64">
            <v>24</v>
          </cell>
          <cell r="V64">
            <v>58</v>
          </cell>
          <cell r="X64">
            <v>24</v>
          </cell>
        </row>
        <row r="65">
          <cell r="R65">
            <v>0</v>
          </cell>
          <cell r="T65">
            <v>24</v>
          </cell>
          <cell r="V65">
            <v>58</v>
          </cell>
          <cell r="X65">
            <v>24</v>
          </cell>
        </row>
        <row r="66">
          <cell r="R66">
            <v>5771152.7895833328</v>
          </cell>
          <cell r="T66">
            <v>60</v>
          </cell>
          <cell r="V66">
            <v>13</v>
          </cell>
          <cell r="X66">
            <v>27</v>
          </cell>
        </row>
        <row r="67">
          <cell r="R67">
            <v>299265.68374999997</v>
          </cell>
          <cell r="T67">
            <v>39</v>
          </cell>
          <cell r="V67" t="str">
            <v>60a</v>
          </cell>
          <cell r="X67">
            <v>40</v>
          </cell>
        </row>
        <row r="68">
          <cell r="R68">
            <v>2745601.637083333</v>
          </cell>
          <cell r="T68">
            <v>39</v>
          </cell>
          <cell r="V68" t="str">
            <v>60a</v>
          </cell>
          <cell r="X68">
            <v>40</v>
          </cell>
        </row>
        <row r="69">
          <cell r="R69">
            <v>0</v>
          </cell>
          <cell r="T69">
            <v>39</v>
          </cell>
          <cell r="V69" t="str">
            <v>60a</v>
          </cell>
          <cell r="X69">
            <v>40</v>
          </cell>
        </row>
        <row r="70">
          <cell r="R70">
            <v>0</v>
          </cell>
          <cell r="T70">
            <v>39</v>
          </cell>
          <cell r="V70" t="str">
            <v>60a</v>
          </cell>
          <cell r="X70">
            <v>40</v>
          </cell>
        </row>
        <row r="71">
          <cell r="R71">
            <v>-445522.25</v>
          </cell>
          <cell r="T71">
            <v>39</v>
          </cell>
          <cell r="V71" t="str">
            <v>60a</v>
          </cell>
          <cell r="X71">
            <v>40</v>
          </cell>
        </row>
        <row r="72">
          <cell r="R72">
            <v>317532007.26708335</v>
          </cell>
          <cell r="T72">
            <v>40</v>
          </cell>
          <cell r="V72" t="str">
            <v>61e</v>
          </cell>
          <cell r="X72">
            <v>41</v>
          </cell>
        </row>
        <row r="73">
          <cell r="R73">
            <v>0</v>
          </cell>
          <cell r="T73">
            <v>40</v>
          </cell>
          <cell r="V73" t="str">
            <v>61e</v>
          </cell>
          <cell r="X73">
            <v>41</v>
          </cell>
        </row>
        <row r="74">
          <cell r="R74">
            <v>100000</v>
          </cell>
          <cell r="T74">
            <v>41</v>
          </cell>
          <cell r="V74" t="str">
            <v>61f</v>
          </cell>
          <cell r="X74">
            <v>42</v>
          </cell>
        </row>
        <row r="75">
          <cell r="R75">
            <v>55338293.027916662</v>
          </cell>
          <cell r="T75">
            <v>41</v>
          </cell>
          <cell r="V75" t="str">
            <v>61f</v>
          </cell>
          <cell r="X75">
            <v>42</v>
          </cell>
        </row>
        <row r="76">
          <cell r="R76">
            <v>-100000</v>
          </cell>
          <cell r="T76">
            <v>41</v>
          </cell>
          <cell r="V76" t="str">
            <v>61f</v>
          </cell>
          <cell r="X76">
            <v>42</v>
          </cell>
        </row>
        <row r="77">
          <cell r="R77">
            <v>-4714.025833333334</v>
          </cell>
          <cell r="T77">
            <v>41</v>
          </cell>
          <cell r="V77" t="str">
            <v>61f</v>
          </cell>
          <cell r="X77">
            <v>42</v>
          </cell>
        </row>
        <row r="78">
          <cell r="R78">
            <v>0</v>
          </cell>
          <cell r="T78">
            <v>41</v>
          </cell>
          <cell r="V78" t="str">
            <v>61f</v>
          </cell>
          <cell r="X78">
            <v>42</v>
          </cell>
        </row>
        <row r="79">
          <cell r="R79">
            <v>19005.39</v>
          </cell>
          <cell r="T79">
            <v>41</v>
          </cell>
          <cell r="V79" t="str">
            <v>61f</v>
          </cell>
          <cell r="X79">
            <v>42</v>
          </cell>
        </row>
        <row r="80">
          <cell r="R80">
            <v>1493888.3791666664</v>
          </cell>
          <cell r="T80">
            <v>41</v>
          </cell>
          <cell r="V80" t="str">
            <v>61f</v>
          </cell>
          <cell r="X80">
            <v>42</v>
          </cell>
        </row>
        <row r="81">
          <cell r="R81">
            <v>0</v>
          </cell>
          <cell r="T81">
            <v>41</v>
          </cell>
          <cell r="V81" t="str">
            <v>61f</v>
          </cell>
          <cell r="X81">
            <v>42</v>
          </cell>
        </row>
        <row r="82">
          <cell r="R82">
            <v>799597.14624999987</v>
          </cell>
          <cell r="T82">
            <v>41</v>
          </cell>
          <cell r="V82" t="str">
            <v>61f</v>
          </cell>
          <cell r="X82">
            <v>42</v>
          </cell>
        </row>
        <row r="83">
          <cell r="R83">
            <v>0</v>
          </cell>
          <cell r="T83">
            <v>41</v>
          </cell>
          <cell r="V83" t="str">
            <v>61f</v>
          </cell>
          <cell r="X83">
            <v>42</v>
          </cell>
        </row>
        <row r="84">
          <cell r="R84">
            <v>0</v>
          </cell>
          <cell r="T84">
            <v>41</v>
          </cell>
          <cell r="V84" t="str">
            <v>61f</v>
          </cell>
          <cell r="X84">
            <v>42</v>
          </cell>
        </row>
        <row r="85">
          <cell r="R85">
            <v>0</v>
          </cell>
          <cell r="T85">
            <v>41</v>
          </cell>
          <cell r="V85" t="str">
            <v>61f</v>
          </cell>
          <cell r="X85">
            <v>42</v>
          </cell>
        </row>
        <row r="86">
          <cell r="R86">
            <v>0</v>
          </cell>
          <cell r="T86">
            <v>41</v>
          </cell>
          <cell r="V86" t="str">
            <v>61f</v>
          </cell>
          <cell r="X86">
            <v>42</v>
          </cell>
        </row>
        <row r="87">
          <cell r="R87">
            <v>17574.630000000005</v>
          </cell>
          <cell r="T87">
            <v>41</v>
          </cell>
          <cell r="V87" t="str">
            <v>61f</v>
          </cell>
          <cell r="X87">
            <v>42</v>
          </cell>
        </row>
        <row r="88">
          <cell r="R88">
            <v>0</v>
          </cell>
          <cell r="T88">
            <v>41</v>
          </cell>
          <cell r="V88" t="str">
            <v>61f</v>
          </cell>
          <cell r="X88">
            <v>42</v>
          </cell>
        </row>
        <row r="89">
          <cell r="R89">
            <v>0</v>
          </cell>
          <cell r="T89">
            <v>41</v>
          </cell>
          <cell r="V89" t="str">
            <v>61f</v>
          </cell>
          <cell r="X89">
            <v>42</v>
          </cell>
        </row>
        <row r="90">
          <cell r="R90">
            <v>0</v>
          </cell>
          <cell r="T90">
            <v>41</v>
          </cell>
          <cell r="V90" t="str">
            <v>61f</v>
          </cell>
          <cell r="X90">
            <v>42</v>
          </cell>
        </row>
        <row r="91">
          <cell r="R91">
            <v>0</v>
          </cell>
          <cell r="T91" t="str">
            <v>65a</v>
          </cell>
          <cell r="V91" t="str">
            <v>50a</v>
          </cell>
        </row>
        <row r="92">
          <cell r="R92">
            <v>0</v>
          </cell>
          <cell r="T92" t="str">
            <v>65a</v>
          </cell>
          <cell r="V92" t="str">
            <v>50a</v>
          </cell>
        </row>
        <row r="93">
          <cell r="R93">
            <v>0</v>
          </cell>
          <cell r="T93" t="str">
            <v>65a</v>
          </cell>
          <cell r="V93" t="str">
            <v>50a</v>
          </cell>
        </row>
        <row r="94">
          <cell r="R94">
            <v>0</v>
          </cell>
          <cell r="T94" t="str">
            <v>65a</v>
          </cell>
          <cell r="V94" t="str">
            <v>50a</v>
          </cell>
        </row>
        <row r="95">
          <cell r="R95">
            <v>0</v>
          </cell>
          <cell r="T95" t="str">
            <v>65a</v>
          </cell>
          <cell r="V95" t="str">
            <v>50a</v>
          </cell>
        </row>
        <row r="96">
          <cell r="R96">
            <v>833333.33333333337</v>
          </cell>
          <cell r="T96" t="str">
            <v>65a</v>
          </cell>
          <cell r="V96" t="str">
            <v>50a</v>
          </cell>
        </row>
        <row r="97">
          <cell r="R97">
            <v>0</v>
          </cell>
          <cell r="T97" t="str">
            <v>65a</v>
          </cell>
          <cell r="V97" t="str">
            <v>50a</v>
          </cell>
        </row>
        <row r="98">
          <cell r="R98">
            <v>196338.37916666668</v>
          </cell>
          <cell r="T98" t="str">
            <v>65a</v>
          </cell>
          <cell r="V98" t="str">
            <v>50a</v>
          </cell>
        </row>
        <row r="99">
          <cell r="R99">
            <v>1095661.8033333332</v>
          </cell>
          <cell r="T99" t="str">
            <v>65a</v>
          </cell>
          <cell r="V99" t="str">
            <v>50a</v>
          </cell>
        </row>
        <row r="100">
          <cell r="R100">
            <v>-748904.71999999986</v>
          </cell>
          <cell r="T100" t="str">
            <v>65a</v>
          </cell>
          <cell r="V100" t="str">
            <v>50a</v>
          </cell>
        </row>
        <row r="101">
          <cell r="R101">
            <v>0</v>
          </cell>
          <cell r="T101" t="str">
            <v>65a</v>
          </cell>
          <cell r="V101" t="str">
            <v>50a</v>
          </cell>
        </row>
        <row r="102">
          <cell r="R102">
            <v>0</v>
          </cell>
          <cell r="V102" t="str">
            <v>50b</v>
          </cell>
        </row>
        <row r="103">
          <cell r="R103">
            <v>-6.708333333333333</v>
          </cell>
          <cell r="T103" t="str">
            <v>41a</v>
          </cell>
          <cell r="V103" t="str">
            <v>61d</v>
          </cell>
          <cell r="X103">
            <v>40</v>
          </cell>
        </row>
        <row r="104">
          <cell r="R104">
            <v>0</v>
          </cell>
          <cell r="T104" t="str">
            <v>65a</v>
          </cell>
          <cell r="V104" t="str">
            <v>50a</v>
          </cell>
        </row>
        <row r="105">
          <cell r="R105">
            <v>9880876.4266666677</v>
          </cell>
          <cell r="T105" t="str">
            <v>65a</v>
          </cell>
          <cell r="V105" t="str">
            <v>50a</v>
          </cell>
        </row>
        <row r="106">
          <cell r="R106">
            <v>-483.73874999999998</v>
          </cell>
          <cell r="T106" t="str">
            <v>65a</v>
          </cell>
          <cell r="V106" t="str">
            <v>50a</v>
          </cell>
        </row>
        <row r="107">
          <cell r="R107">
            <v>2550916.69</v>
          </cell>
          <cell r="T107" t="str">
            <v>65a</v>
          </cell>
          <cell r="V107" t="str">
            <v>50a</v>
          </cell>
        </row>
        <row r="108">
          <cell r="R108">
            <v>1176673.6100000001</v>
          </cell>
          <cell r="T108" t="str">
            <v>65a</v>
          </cell>
          <cell r="V108" t="str">
            <v>50a</v>
          </cell>
        </row>
        <row r="109">
          <cell r="R109">
            <v>0</v>
          </cell>
          <cell r="T109" t="str">
            <v>65a</v>
          </cell>
          <cell r="V109" t="str">
            <v>50a</v>
          </cell>
        </row>
        <row r="110">
          <cell r="R110">
            <v>1204.8079166666666</v>
          </cell>
          <cell r="T110" t="str">
            <v>65a</v>
          </cell>
          <cell r="V110" t="str">
            <v>50a</v>
          </cell>
        </row>
        <row r="111">
          <cell r="R111">
            <v>1.6666666666666666E-2</v>
          </cell>
          <cell r="T111" t="str">
            <v>65a</v>
          </cell>
          <cell r="V111" t="str">
            <v>50a</v>
          </cell>
        </row>
        <row r="112">
          <cell r="R112">
            <v>-3611.0333333333315</v>
          </cell>
          <cell r="T112" t="str">
            <v>65a</v>
          </cell>
          <cell r="V112" t="str">
            <v>50a</v>
          </cell>
        </row>
        <row r="113">
          <cell r="R113">
            <v>-576649.56333333324</v>
          </cell>
          <cell r="T113" t="str">
            <v>65a</v>
          </cell>
          <cell r="V113" t="str">
            <v>50a</v>
          </cell>
        </row>
        <row r="114">
          <cell r="R114">
            <v>0</v>
          </cell>
          <cell r="T114" t="str">
            <v>65a</v>
          </cell>
          <cell r="V114" t="str">
            <v>50a</v>
          </cell>
        </row>
        <row r="115">
          <cell r="R115">
            <v>-11262708.914166668</v>
          </cell>
          <cell r="T115" t="str">
            <v>65a</v>
          </cell>
          <cell r="V115" t="str">
            <v>50a</v>
          </cell>
        </row>
        <row r="116">
          <cell r="R116">
            <v>-879021.79458333331</v>
          </cell>
          <cell r="T116" t="str">
            <v>65a</v>
          </cell>
          <cell r="V116" t="str">
            <v>50a</v>
          </cell>
        </row>
        <row r="117">
          <cell r="R117">
            <v>0</v>
          </cell>
          <cell r="T117" t="str">
            <v>65a</v>
          </cell>
          <cell r="V117" t="str">
            <v>50a</v>
          </cell>
        </row>
        <row r="118">
          <cell r="R118">
            <v>408263.17458333331</v>
          </cell>
          <cell r="T118" t="str">
            <v>65a</v>
          </cell>
          <cell r="V118" t="str">
            <v>50a</v>
          </cell>
        </row>
        <row r="119">
          <cell r="R119">
            <v>401.55874999999992</v>
          </cell>
          <cell r="T119" t="str">
            <v>65a</v>
          </cell>
          <cell r="V119" t="str">
            <v>50a</v>
          </cell>
        </row>
        <row r="120">
          <cell r="R120">
            <v>0</v>
          </cell>
          <cell r="T120" t="str">
            <v>65a</v>
          </cell>
          <cell r="V120" t="str">
            <v>50a</v>
          </cell>
        </row>
        <row r="121">
          <cell r="R121">
            <v>0</v>
          </cell>
          <cell r="T121" t="str">
            <v>65a</v>
          </cell>
          <cell r="V121" t="str">
            <v>50a</v>
          </cell>
        </row>
        <row r="122">
          <cell r="R122">
            <v>256945.52874999994</v>
          </cell>
          <cell r="T122" t="str">
            <v>65a</v>
          </cell>
          <cell r="V122" t="str">
            <v>50a</v>
          </cell>
        </row>
        <row r="123">
          <cell r="R123">
            <v>8662.5</v>
          </cell>
          <cell r="V123" t="str">
            <v>50b</v>
          </cell>
        </row>
        <row r="124">
          <cell r="R124">
            <v>2083.3333333333335</v>
          </cell>
          <cell r="T124" t="str">
            <v>65b</v>
          </cell>
        </row>
        <row r="125">
          <cell r="R125">
            <v>424996.5</v>
          </cell>
          <cell r="V125" t="str">
            <v>50b</v>
          </cell>
        </row>
        <row r="126">
          <cell r="R126">
            <v>-424996.5</v>
          </cell>
          <cell r="V126" t="str">
            <v>50b</v>
          </cell>
        </row>
        <row r="127">
          <cell r="R127">
            <v>35466.666666666664</v>
          </cell>
          <cell r="V127" t="str">
            <v>50b</v>
          </cell>
        </row>
        <row r="128">
          <cell r="R128">
            <v>0</v>
          </cell>
          <cell r="V128" t="str">
            <v>50b</v>
          </cell>
        </row>
        <row r="129">
          <cell r="R129">
            <v>2314</v>
          </cell>
          <cell r="V129" t="str">
            <v>50b</v>
          </cell>
        </row>
        <row r="130">
          <cell r="R130">
            <v>8512</v>
          </cell>
          <cell r="V130" t="str">
            <v>50b</v>
          </cell>
        </row>
        <row r="131">
          <cell r="R131">
            <v>1396.1541666666665</v>
          </cell>
          <cell r="T131" t="str">
            <v>65a</v>
          </cell>
          <cell r="V131" t="str">
            <v>50a</v>
          </cell>
        </row>
        <row r="132">
          <cell r="R132">
            <v>2018586.8070833331</v>
          </cell>
          <cell r="T132" t="str">
            <v>65a</v>
          </cell>
          <cell r="V132" t="str">
            <v>50a</v>
          </cell>
        </row>
        <row r="133">
          <cell r="R133">
            <v>3800</v>
          </cell>
          <cell r="V133" t="str">
            <v>50b</v>
          </cell>
        </row>
        <row r="134">
          <cell r="R134">
            <v>37826.269999999997</v>
          </cell>
          <cell r="T134" t="str">
            <v>65a</v>
          </cell>
          <cell r="V134" t="str">
            <v>50a</v>
          </cell>
        </row>
        <row r="135">
          <cell r="R135">
            <v>31342.231250000001</v>
          </cell>
          <cell r="T135" t="str">
            <v>65a</v>
          </cell>
          <cell r="V135" t="str">
            <v>50a</v>
          </cell>
        </row>
        <row r="136">
          <cell r="R136">
            <v>91537.05333333333</v>
          </cell>
          <cell r="T136" t="str">
            <v>65a</v>
          </cell>
          <cell r="V136" t="str">
            <v>50a</v>
          </cell>
        </row>
        <row r="137">
          <cell r="R137">
            <v>224664.84541666668</v>
          </cell>
          <cell r="V137" t="str">
            <v>50b</v>
          </cell>
        </row>
        <row r="138">
          <cell r="R138">
            <v>73353</v>
          </cell>
          <cell r="V138" t="str">
            <v>50b</v>
          </cell>
        </row>
        <row r="139">
          <cell r="R139">
            <v>1160548.125</v>
          </cell>
          <cell r="V139" t="str">
            <v>50b</v>
          </cell>
        </row>
        <row r="140">
          <cell r="R140">
            <v>892820.75</v>
          </cell>
          <cell r="V140" t="str">
            <v>50b</v>
          </cell>
        </row>
        <row r="141">
          <cell r="R141">
            <v>0</v>
          </cell>
          <cell r="T141" t="str">
            <v>65a</v>
          </cell>
          <cell r="V141" t="str">
            <v>50a</v>
          </cell>
        </row>
        <row r="142">
          <cell r="R142">
            <v>0</v>
          </cell>
          <cell r="V142" t="str">
            <v>50b</v>
          </cell>
        </row>
        <row r="143">
          <cell r="R143">
            <v>0</v>
          </cell>
          <cell r="T143" t="str">
            <v>65b</v>
          </cell>
        </row>
        <row r="144">
          <cell r="R144">
            <v>67655.044999999998</v>
          </cell>
          <cell r="T144" t="str">
            <v>65a</v>
          </cell>
          <cell r="V144" t="str">
            <v>50a</v>
          </cell>
        </row>
        <row r="145">
          <cell r="R145">
            <v>0</v>
          </cell>
          <cell r="T145" t="str">
            <v>65a</v>
          </cell>
          <cell r="V145" t="str">
            <v>50a</v>
          </cell>
        </row>
        <row r="146">
          <cell r="R146">
            <v>0</v>
          </cell>
          <cell r="T146" t="str">
            <v>65b</v>
          </cell>
        </row>
        <row r="147">
          <cell r="R147">
            <v>2686.1858333333334</v>
          </cell>
          <cell r="T147" t="str">
            <v>65a</v>
          </cell>
          <cell r="V147" t="str">
            <v>50a</v>
          </cell>
        </row>
        <row r="148">
          <cell r="R148">
            <v>0</v>
          </cell>
          <cell r="V148" t="str">
            <v>50b</v>
          </cell>
        </row>
        <row r="149">
          <cell r="R149">
            <v>6858333.333333333</v>
          </cell>
          <cell r="T149">
            <v>51</v>
          </cell>
          <cell r="V149" t="str">
            <v>61b</v>
          </cell>
          <cell r="X149">
            <v>49</v>
          </cell>
        </row>
        <row r="150">
          <cell r="R150">
            <v>1770833.3333333333</v>
          </cell>
          <cell r="T150">
            <v>51</v>
          </cell>
          <cell r="V150" t="str">
            <v>61b</v>
          </cell>
          <cell r="X150">
            <v>49</v>
          </cell>
        </row>
        <row r="151">
          <cell r="R151">
            <v>14071.546249999999</v>
          </cell>
          <cell r="T151" t="str">
            <v>51</v>
          </cell>
          <cell r="V151" t="str">
            <v>61b</v>
          </cell>
          <cell r="X151" t="str">
            <v>49</v>
          </cell>
        </row>
        <row r="152">
          <cell r="R152">
            <v>4714.025833333334</v>
          </cell>
          <cell r="T152">
            <v>41</v>
          </cell>
          <cell r="V152" t="str">
            <v>61f</v>
          </cell>
          <cell r="X152">
            <v>42</v>
          </cell>
        </row>
        <row r="153">
          <cell r="R153">
            <v>2448294.7066666665</v>
          </cell>
          <cell r="T153">
            <v>41</v>
          </cell>
          <cell r="V153" t="str">
            <v>61f</v>
          </cell>
          <cell r="X153">
            <v>42</v>
          </cell>
        </row>
        <row r="154">
          <cell r="R154">
            <v>-346385.76874999999</v>
          </cell>
          <cell r="T154" t="str">
            <v>65a</v>
          </cell>
          <cell r="V154" t="str">
            <v>50a</v>
          </cell>
        </row>
        <row r="155">
          <cell r="R155">
            <v>254658327.48249999</v>
          </cell>
          <cell r="T155" t="str">
            <v>41b</v>
          </cell>
          <cell r="V155" t="str">
            <v>61e</v>
          </cell>
          <cell r="X155">
            <v>41</v>
          </cell>
        </row>
        <row r="156">
          <cell r="R156">
            <v>128150069.58</v>
          </cell>
          <cell r="V156" t="str">
            <v>50b</v>
          </cell>
        </row>
        <row r="157">
          <cell r="R157">
            <v>12187.5</v>
          </cell>
          <cell r="T157" t="str">
            <v>65b</v>
          </cell>
        </row>
        <row r="158">
          <cell r="R158">
            <v>101083333.33333333</v>
          </cell>
          <cell r="T158" t="str">
            <v>41b</v>
          </cell>
          <cell r="V158" t="str">
            <v>61e</v>
          </cell>
          <cell r="X158">
            <v>41</v>
          </cell>
        </row>
        <row r="159">
          <cell r="R159">
            <v>0</v>
          </cell>
          <cell r="T159" t="str">
            <v>66a</v>
          </cell>
          <cell r="V159" t="str">
            <v>33b/62</v>
          </cell>
          <cell r="X159">
            <v>44</v>
          </cell>
        </row>
        <row r="160">
          <cell r="R160">
            <v>0</v>
          </cell>
          <cell r="T160" t="str">
            <v>66a</v>
          </cell>
          <cell r="V160" t="str">
            <v>33b/62</v>
          </cell>
          <cell r="X160">
            <v>44</v>
          </cell>
        </row>
        <row r="161">
          <cell r="R161">
            <v>89399875.152499989</v>
          </cell>
          <cell r="T161" t="str">
            <v>65b</v>
          </cell>
        </row>
        <row r="162">
          <cell r="R162">
            <v>-128150069.58</v>
          </cell>
          <cell r="T162">
            <v>41</v>
          </cell>
          <cell r="V162" t="str">
            <v>61f</v>
          </cell>
          <cell r="X162">
            <v>42</v>
          </cell>
        </row>
        <row r="163">
          <cell r="R163">
            <v>-89399875.152499989</v>
          </cell>
          <cell r="T163">
            <v>41</v>
          </cell>
          <cell r="V163" t="str">
            <v>61f</v>
          </cell>
          <cell r="X163">
            <v>42</v>
          </cell>
        </row>
        <row r="164">
          <cell r="R164">
            <v>0</v>
          </cell>
          <cell r="T164">
            <v>41</v>
          </cell>
          <cell r="V164" t="str">
            <v>61f</v>
          </cell>
          <cell r="X164">
            <v>42</v>
          </cell>
        </row>
        <row r="165">
          <cell r="R165">
            <v>0</v>
          </cell>
          <cell r="T165">
            <v>9</v>
          </cell>
          <cell r="V165" t="str">
            <v>2b</v>
          </cell>
          <cell r="X165">
            <v>9</v>
          </cell>
        </row>
        <row r="166">
          <cell r="R166">
            <v>471244.2491666667</v>
          </cell>
          <cell r="T166">
            <v>41</v>
          </cell>
          <cell r="V166" t="str">
            <v>61f</v>
          </cell>
          <cell r="X166">
            <v>42</v>
          </cell>
        </row>
        <row r="167">
          <cell r="R167">
            <v>323389.30708333338</v>
          </cell>
          <cell r="T167">
            <v>41</v>
          </cell>
          <cell r="V167" t="str">
            <v>61f</v>
          </cell>
          <cell r="X167">
            <v>42</v>
          </cell>
        </row>
        <row r="168">
          <cell r="R168">
            <v>-17024266.732083332</v>
          </cell>
          <cell r="T168" t="str">
            <v>65a</v>
          </cell>
          <cell r="V168" t="str">
            <v>50a</v>
          </cell>
        </row>
        <row r="169">
          <cell r="R169">
            <v>7811.7512500000003</v>
          </cell>
          <cell r="T169" t="str">
            <v>65a</v>
          </cell>
          <cell r="V169" t="str">
            <v>50a</v>
          </cell>
        </row>
        <row r="170">
          <cell r="R170">
            <v>0</v>
          </cell>
          <cell r="T170">
            <v>23</v>
          </cell>
          <cell r="V170" t="str">
            <v>57</v>
          </cell>
          <cell r="X170">
            <v>23</v>
          </cell>
        </row>
        <row r="171">
          <cell r="R171">
            <v>25973746.118750002</v>
          </cell>
          <cell r="T171" t="str">
            <v>65b</v>
          </cell>
        </row>
        <row r="172">
          <cell r="R172">
            <v>113526.42041666668</v>
          </cell>
          <cell r="T172" t="str">
            <v>23</v>
          </cell>
          <cell r="V172" t="str">
            <v>57</v>
          </cell>
          <cell r="X172" t="str">
            <v>23</v>
          </cell>
        </row>
        <row r="173">
          <cell r="R173">
            <v>576945.7020833334</v>
          </cell>
          <cell r="T173" t="str">
            <v>65b</v>
          </cell>
        </row>
        <row r="174">
          <cell r="R174">
            <v>546031.76166666672</v>
          </cell>
          <cell r="T174" t="str">
            <v>65b</v>
          </cell>
        </row>
        <row r="175">
          <cell r="R175">
            <v>484645.54416666669</v>
          </cell>
          <cell r="T175" t="str">
            <v>23</v>
          </cell>
          <cell r="V175" t="str">
            <v>57</v>
          </cell>
          <cell r="X175" t="str">
            <v>23</v>
          </cell>
        </row>
        <row r="176">
          <cell r="R176">
            <v>14364209.471666669</v>
          </cell>
          <cell r="V176" t="str">
            <v>50b</v>
          </cell>
        </row>
        <row r="177">
          <cell r="R177">
            <v>914960.07500000007</v>
          </cell>
          <cell r="V177" t="str">
            <v>50b</v>
          </cell>
        </row>
        <row r="178">
          <cell r="R178">
            <v>6727672.8999999994</v>
          </cell>
          <cell r="V178" t="str">
            <v>50b</v>
          </cell>
        </row>
        <row r="179">
          <cell r="R179">
            <v>8859284.4887499996</v>
          </cell>
          <cell r="V179" t="str">
            <v>50b</v>
          </cell>
        </row>
        <row r="180">
          <cell r="R180">
            <v>4137.2816666666668</v>
          </cell>
          <cell r="T180" t="str">
            <v>65a</v>
          </cell>
          <cell r="V180" t="str">
            <v>50a</v>
          </cell>
        </row>
        <row r="181">
          <cell r="R181">
            <v>130.02000000000001</v>
          </cell>
          <cell r="T181" t="str">
            <v>65a</v>
          </cell>
          <cell r="V181" t="str">
            <v>50a</v>
          </cell>
        </row>
        <row r="182">
          <cell r="R182">
            <v>207499.96000000005</v>
          </cell>
          <cell r="T182" t="str">
            <v>65a</v>
          </cell>
          <cell r="V182" t="str">
            <v>50a</v>
          </cell>
        </row>
        <row r="183">
          <cell r="R183">
            <v>4067196.6950000003</v>
          </cell>
          <cell r="T183" t="str">
            <v>65a</v>
          </cell>
          <cell r="V183" t="str">
            <v>50a</v>
          </cell>
        </row>
        <row r="184">
          <cell r="R184">
            <v>31509.926666666666</v>
          </cell>
          <cell r="T184" t="str">
            <v>65a</v>
          </cell>
          <cell r="V184" t="str">
            <v>50a</v>
          </cell>
        </row>
        <row r="185">
          <cell r="R185">
            <v>0</v>
          </cell>
          <cell r="T185" t="str">
            <v>65a</v>
          </cell>
          <cell r="V185" t="str">
            <v>50a</v>
          </cell>
        </row>
        <row r="186">
          <cell r="R186">
            <v>58426.770000000011</v>
          </cell>
          <cell r="T186" t="str">
            <v>65a</v>
          </cell>
          <cell r="V186" t="str">
            <v>50a</v>
          </cell>
        </row>
        <row r="187">
          <cell r="R187">
            <v>9712821.5237499978</v>
          </cell>
          <cell r="T187" t="str">
            <v>65a</v>
          </cell>
          <cell r="V187" t="str">
            <v>50a</v>
          </cell>
        </row>
        <row r="188">
          <cell r="R188">
            <v>21161714.073750004</v>
          </cell>
          <cell r="T188">
            <v>41</v>
          </cell>
          <cell r="V188" t="str">
            <v>61f</v>
          </cell>
          <cell r="X188">
            <v>42</v>
          </cell>
        </row>
        <row r="189">
          <cell r="R189">
            <v>0</v>
          </cell>
          <cell r="V189" t="str">
            <v>50b</v>
          </cell>
        </row>
        <row r="190">
          <cell r="R190">
            <v>1918912.1991666667</v>
          </cell>
          <cell r="V190" t="str">
            <v>50b</v>
          </cell>
        </row>
        <row r="191">
          <cell r="R191">
            <v>418750</v>
          </cell>
          <cell r="V191" t="str">
            <v>50b</v>
          </cell>
        </row>
        <row r="192">
          <cell r="R192">
            <v>2387.0358333333334</v>
          </cell>
          <cell r="T192" t="str">
            <v>65a</v>
          </cell>
          <cell r="V192" t="str">
            <v>50a</v>
          </cell>
        </row>
        <row r="193">
          <cell r="R193">
            <v>527554.59458333335</v>
          </cell>
          <cell r="T193" t="str">
            <v>65a</v>
          </cell>
          <cell r="V193" t="str">
            <v>50a</v>
          </cell>
        </row>
        <row r="194">
          <cell r="R194">
            <v>0</v>
          </cell>
          <cell r="T194" t="str">
            <v>65a</v>
          </cell>
          <cell r="V194" t="str">
            <v>50a</v>
          </cell>
        </row>
        <row r="195">
          <cell r="R195">
            <v>0</v>
          </cell>
          <cell r="T195" t="str">
            <v>65a</v>
          </cell>
          <cell r="V195" t="str">
            <v>50a</v>
          </cell>
        </row>
        <row r="196">
          <cell r="R196">
            <v>14099.482083333334</v>
          </cell>
          <cell r="T196" t="str">
            <v>65a</v>
          </cell>
          <cell r="V196" t="str">
            <v>50a</v>
          </cell>
        </row>
        <row r="197">
          <cell r="R197">
            <v>416520.13833333337</v>
          </cell>
          <cell r="V197" t="str">
            <v>50b</v>
          </cell>
        </row>
        <row r="198">
          <cell r="R198">
            <v>465002.20041666663</v>
          </cell>
          <cell r="V198" t="str">
            <v>50b</v>
          </cell>
        </row>
        <row r="199">
          <cell r="R199">
            <v>0</v>
          </cell>
          <cell r="V199" t="str">
            <v>50b</v>
          </cell>
        </row>
        <row r="200">
          <cell r="R200">
            <v>0</v>
          </cell>
        </row>
        <row r="201">
          <cell r="R201">
            <v>3768704.0641666669</v>
          </cell>
          <cell r="T201" t="str">
            <v>65b</v>
          </cell>
        </row>
        <row r="202">
          <cell r="R202">
            <v>-801618.88916666678</v>
          </cell>
          <cell r="V202" t="str">
            <v>50b</v>
          </cell>
        </row>
        <row r="203">
          <cell r="R203">
            <v>-487785.59083333338</v>
          </cell>
          <cell r="T203" t="str">
            <v>65b</v>
          </cell>
        </row>
        <row r="204">
          <cell r="R204">
            <v>0</v>
          </cell>
          <cell r="T204">
            <v>41</v>
          </cell>
          <cell r="V204" t="str">
            <v>61f</v>
          </cell>
          <cell r="X204">
            <v>42</v>
          </cell>
        </row>
        <row r="205">
          <cell r="R205">
            <v>731072.47250000003</v>
          </cell>
          <cell r="T205">
            <v>41</v>
          </cell>
          <cell r="V205" t="str">
            <v>61f</v>
          </cell>
          <cell r="X205">
            <v>42</v>
          </cell>
        </row>
        <row r="206">
          <cell r="R206">
            <v>447029.60666666669</v>
          </cell>
          <cell r="T206">
            <v>41</v>
          </cell>
          <cell r="V206" t="str">
            <v>61f</v>
          </cell>
          <cell r="X206">
            <v>42</v>
          </cell>
        </row>
        <row r="207">
          <cell r="R207">
            <v>-158520.81791666665</v>
          </cell>
          <cell r="V207" t="str">
            <v>50b</v>
          </cell>
        </row>
        <row r="208">
          <cell r="R208">
            <v>-609494.66374999995</v>
          </cell>
          <cell r="T208" t="str">
            <v>65a</v>
          </cell>
          <cell r="V208" t="str">
            <v>50a</v>
          </cell>
        </row>
        <row r="209">
          <cell r="R209">
            <v>2377.5470833333334</v>
          </cell>
          <cell r="T209" t="str">
            <v>65a</v>
          </cell>
          <cell r="V209" t="str">
            <v>50a</v>
          </cell>
        </row>
        <row r="210">
          <cell r="R210">
            <v>0</v>
          </cell>
          <cell r="T210" t="str">
            <v>65a</v>
          </cell>
          <cell r="V210" t="str">
            <v>50a</v>
          </cell>
        </row>
        <row r="211">
          <cell r="R211">
            <v>19379.124583333334</v>
          </cell>
          <cell r="T211" t="str">
            <v>65a</v>
          </cell>
          <cell r="V211" t="str">
            <v>50a</v>
          </cell>
        </row>
        <row r="212">
          <cell r="R212">
            <v>0</v>
          </cell>
          <cell r="T212" t="str">
            <v>65a</v>
          </cell>
          <cell r="V212" t="str">
            <v>50a</v>
          </cell>
        </row>
        <row r="213">
          <cell r="R213">
            <v>0</v>
          </cell>
          <cell r="T213" t="str">
            <v>65a</v>
          </cell>
          <cell r="V213" t="str">
            <v>50a</v>
          </cell>
        </row>
        <row r="214">
          <cell r="R214">
            <v>-527554.59458333335</v>
          </cell>
          <cell r="T214" t="str">
            <v>65a</v>
          </cell>
          <cell r="V214" t="str">
            <v>50a</v>
          </cell>
        </row>
        <row r="215">
          <cell r="R215">
            <v>1306992.8250000002</v>
          </cell>
          <cell r="T215">
            <v>40</v>
          </cell>
          <cell r="V215" t="str">
            <v>36b</v>
          </cell>
          <cell r="X215">
            <v>41</v>
          </cell>
        </row>
        <row r="216">
          <cell r="R216">
            <v>1000</v>
          </cell>
          <cell r="T216" t="str">
            <v>40</v>
          </cell>
          <cell r="V216" t="str">
            <v>61e</v>
          </cell>
          <cell r="X216">
            <v>41</v>
          </cell>
        </row>
        <row r="217">
          <cell r="R217">
            <v>1089609.9249999998</v>
          </cell>
          <cell r="V217" t="str">
            <v>50b</v>
          </cell>
        </row>
        <row r="218">
          <cell r="R218">
            <v>1299972.2170833333</v>
          </cell>
          <cell r="V218" t="str">
            <v>50b</v>
          </cell>
        </row>
        <row r="219">
          <cell r="R219">
            <v>285549.78166666673</v>
          </cell>
          <cell r="V219" t="str">
            <v>50b</v>
          </cell>
        </row>
        <row r="220">
          <cell r="R220">
            <v>33523.094583333332</v>
          </cell>
          <cell r="V220" t="str">
            <v>50b</v>
          </cell>
        </row>
        <row r="221">
          <cell r="R221">
            <v>925602.02749999997</v>
          </cell>
          <cell r="V221" t="str">
            <v>50b</v>
          </cell>
        </row>
        <row r="222">
          <cell r="R222">
            <v>737852.04791666649</v>
          </cell>
          <cell r="V222" t="str">
            <v>50b</v>
          </cell>
        </row>
        <row r="223">
          <cell r="R223">
            <v>1026070.3374999999</v>
          </cell>
          <cell r="V223" t="str">
            <v>50b</v>
          </cell>
        </row>
        <row r="224">
          <cell r="R224">
            <v>-369.47833333333347</v>
          </cell>
          <cell r="V224" t="str">
            <v>50b</v>
          </cell>
        </row>
        <row r="225">
          <cell r="R225">
            <v>295023.12875000009</v>
          </cell>
          <cell r="T225" t="str">
            <v>65b</v>
          </cell>
        </row>
        <row r="226">
          <cell r="R226">
            <v>5983.8929166666667</v>
          </cell>
          <cell r="V226" t="str">
            <v>50b</v>
          </cell>
        </row>
        <row r="227">
          <cell r="R227">
            <v>-501.39708333333334</v>
          </cell>
          <cell r="V227" t="str">
            <v>50b</v>
          </cell>
        </row>
        <row r="228">
          <cell r="R228">
            <v>-360.92416666666668</v>
          </cell>
          <cell r="V228" t="str">
            <v>50b</v>
          </cell>
        </row>
        <row r="229">
          <cell r="R229">
            <v>151830.27666666661</v>
          </cell>
          <cell r="V229" t="str">
            <v>50b</v>
          </cell>
        </row>
        <row r="230">
          <cell r="R230">
            <v>1317600.4991666665</v>
          </cell>
          <cell r="V230" t="str">
            <v>50b</v>
          </cell>
        </row>
        <row r="231">
          <cell r="R231">
            <v>89375.17333333334</v>
          </cell>
          <cell r="V231" t="str">
            <v>50b</v>
          </cell>
        </row>
        <row r="232">
          <cell r="R232">
            <v>0</v>
          </cell>
          <cell r="V232" t="str">
            <v>50b</v>
          </cell>
        </row>
        <row r="233">
          <cell r="R233">
            <v>0</v>
          </cell>
          <cell r="V233" t="str">
            <v>50b</v>
          </cell>
        </row>
        <row r="234">
          <cell r="R234">
            <v>470986.68708333332</v>
          </cell>
          <cell r="V234" t="str">
            <v>50b</v>
          </cell>
        </row>
        <row r="235">
          <cell r="R235">
            <v>3103.1525000000001</v>
          </cell>
          <cell r="V235" t="str">
            <v>50b</v>
          </cell>
        </row>
        <row r="236">
          <cell r="R236">
            <v>9230471.2837499995</v>
          </cell>
          <cell r="T236" t="str">
            <v>65a</v>
          </cell>
          <cell r="V236" t="str">
            <v>50a</v>
          </cell>
        </row>
        <row r="237">
          <cell r="R237">
            <v>3271504.6200000006</v>
          </cell>
          <cell r="V237" t="str">
            <v>50b</v>
          </cell>
        </row>
        <row r="238">
          <cell r="R238">
            <v>-9230363.3262499999</v>
          </cell>
          <cell r="T238" t="str">
            <v>65a</v>
          </cell>
          <cell r="V238" t="str">
            <v>50a</v>
          </cell>
        </row>
        <row r="239">
          <cell r="R239">
            <v>2518649.1233333326</v>
          </cell>
          <cell r="V239" t="str">
            <v>50b</v>
          </cell>
        </row>
        <row r="240">
          <cell r="R240">
            <v>1457422.0216666667</v>
          </cell>
          <cell r="V240" t="str">
            <v>50b</v>
          </cell>
        </row>
        <row r="241">
          <cell r="R241">
            <v>72776.166666666672</v>
          </cell>
          <cell r="V241" t="str">
            <v>50b</v>
          </cell>
        </row>
        <row r="242">
          <cell r="R242">
            <v>85667.041666666672</v>
          </cell>
          <cell r="V242" t="str">
            <v>50b</v>
          </cell>
        </row>
        <row r="243">
          <cell r="R243">
            <v>29303970.265000001</v>
          </cell>
          <cell r="V243" t="str">
            <v>50b</v>
          </cell>
        </row>
        <row r="244">
          <cell r="R244">
            <v>7163573.1854166677</v>
          </cell>
          <cell r="T244" t="str">
            <v>65b</v>
          </cell>
        </row>
        <row r="245">
          <cell r="R245">
            <v>3114340.4766666666</v>
          </cell>
          <cell r="T245" t="str">
            <v>65a</v>
          </cell>
          <cell r="V245" t="str">
            <v>50a</v>
          </cell>
        </row>
        <row r="246">
          <cell r="R246">
            <v>182698</v>
          </cell>
          <cell r="V246" t="str">
            <v>50b</v>
          </cell>
        </row>
        <row r="247">
          <cell r="R247">
            <v>1079147.1295833332</v>
          </cell>
          <cell r="V247" t="str">
            <v>50b</v>
          </cell>
        </row>
        <row r="248">
          <cell r="R248">
            <v>188678.23541666669</v>
          </cell>
          <cell r="V248" t="str">
            <v>50b</v>
          </cell>
        </row>
        <row r="249">
          <cell r="R249">
            <v>577068.91666666663</v>
          </cell>
          <cell r="V249" t="str">
            <v>50b</v>
          </cell>
        </row>
        <row r="250">
          <cell r="R250">
            <v>253999.9895833334</v>
          </cell>
          <cell r="V250" t="str">
            <v>50b</v>
          </cell>
        </row>
        <row r="251">
          <cell r="R251">
            <v>1794930.0158333331</v>
          </cell>
          <cell r="T251" t="str">
            <v>65a</v>
          </cell>
          <cell r="V251" t="str">
            <v>50a</v>
          </cell>
        </row>
        <row r="252">
          <cell r="R252">
            <v>478505.02833333332</v>
          </cell>
          <cell r="T252" t="str">
            <v>65a</v>
          </cell>
          <cell r="V252" t="str">
            <v>50a</v>
          </cell>
        </row>
        <row r="253">
          <cell r="R253">
            <v>0</v>
          </cell>
          <cell r="T253" t="str">
            <v>65a</v>
          </cell>
          <cell r="V253" t="str">
            <v>50a</v>
          </cell>
        </row>
        <row r="254">
          <cell r="R254">
            <v>0</v>
          </cell>
          <cell r="T254" t="str">
            <v>65a</v>
          </cell>
          <cell r="V254" t="str">
            <v>50a</v>
          </cell>
        </row>
        <row r="255">
          <cell r="R255">
            <v>29617682.139583334</v>
          </cell>
          <cell r="T255" t="str">
            <v>65b</v>
          </cell>
        </row>
        <row r="256">
          <cell r="R256">
            <v>6589180.3304166654</v>
          </cell>
          <cell r="T256" t="str">
            <v>65b</v>
          </cell>
        </row>
        <row r="257">
          <cell r="R257">
            <v>45144929.565416671</v>
          </cell>
          <cell r="T257" t="str">
            <v>65b</v>
          </cell>
        </row>
        <row r="258">
          <cell r="R258">
            <v>6295722.7383333333</v>
          </cell>
          <cell r="T258" t="str">
            <v>65b</v>
          </cell>
        </row>
        <row r="259">
          <cell r="R259">
            <v>576201.29999999993</v>
          </cell>
          <cell r="T259" t="str">
            <v>65b</v>
          </cell>
        </row>
        <row r="260">
          <cell r="R260">
            <v>77678.550416666651</v>
          </cell>
          <cell r="T260" t="str">
            <v>65b</v>
          </cell>
        </row>
        <row r="261">
          <cell r="R261">
            <v>14312.239583333334</v>
          </cell>
          <cell r="T261" t="str">
            <v>65b</v>
          </cell>
        </row>
        <row r="262">
          <cell r="R262">
            <v>1014718.4725</v>
          </cell>
          <cell r="T262" t="str">
            <v>65a</v>
          </cell>
          <cell r="V262" t="str">
            <v>50a</v>
          </cell>
        </row>
        <row r="263">
          <cell r="R263">
            <v>0</v>
          </cell>
          <cell r="V263" t="str">
            <v>50b</v>
          </cell>
        </row>
        <row r="264">
          <cell r="R264">
            <v>32425.839999999997</v>
          </cell>
          <cell r="V264" t="str">
            <v>50b</v>
          </cell>
        </row>
        <row r="265">
          <cell r="R265">
            <v>0</v>
          </cell>
          <cell r="V265" t="str">
            <v>50b</v>
          </cell>
        </row>
        <row r="266">
          <cell r="R266">
            <v>10705.858333333335</v>
          </cell>
          <cell r="T266" t="str">
            <v>65a</v>
          </cell>
          <cell r="V266" t="str">
            <v>50a</v>
          </cell>
        </row>
        <row r="267">
          <cell r="R267">
            <v>934353.1987500001</v>
          </cell>
          <cell r="T267" t="str">
            <v>65a</v>
          </cell>
          <cell r="V267" t="str">
            <v>50a</v>
          </cell>
        </row>
        <row r="268">
          <cell r="R268">
            <v>23229.953750000001</v>
          </cell>
          <cell r="V268" t="str">
            <v>50b</v>
          </cell>
        </row>
        <row r="269">
          <cell r="R269">
            <v>80966.381666666653</v>
          </cell>
          <cell r="T269" t="str">
            <v>65a</v>
          </cell>
          <cell r="V269" t="str">
            <v>50a</v>
          </cell>
        </row>
        <row r="270">
          <cell r="R270">
            <v>44667.39875</v>
          </cell>
          <cell r="T270" t="str">
            <v>65a</v>
          </cell>
          <cell r="V270" t="str">
            <v>50a</v>
          </cell>
        </row>
        <row r="271">
          <cell r="R271">
            <v>837415.99791666667</v>
          </cell>
          <cell r="T271" t="str">
            <v>65a</v>
          </cell>
          <cell r="V271" t="str">
            <v>50a</v>
          </cell>
        </row>
        <row r="272">
          <cell r="R272">
            <v>11148.315000000001</v>
          </cell>
          <cell r="T272" t="str">
            <v>65a</v>
          </cell>
          <cell r="V272" t="str">
            <v>50a</v>
          </cell>
        </row>
        <row r="273">
          <cell r="R273">
            <v>32083.34041666667</v>
          </cell>
          <cell r="T273" t="str">
            <v>65a</v>
          </cell>
          <cell r="V273" t="str">
            <v>50a</v>
          </cell>
        </row>
        <row r="274">
          <cell r="R274">
            <v>166918.125</v>
          </cell>
          <cell r="T274" t="str">
            <v>65a</v>
          </cell>
          <cell r="V274" t="str">
            <v>50a</v>
          </cell>
        </row>
        <row r="275">
          <cell r="R275">
            <v>265492.93583333329</v>
          </cell>
          <cell r="T275" t="str">
            <v>65a</v>
          </cell>
          <cell r="V275" t="str">
            <v>50a</v>
          </cell>
        </row>
        <row r="276">
          <cell r="R276">
            <v>0</v>
          </cell>
          <cell r="V276" t="str">
            <v>50b</v>
          </cell>
        </row>
        <row r="277">
          <cell r="R277">
            <v>12176.453333333331</v>
          </cell>
          <cell r="T277" t="str">
            <v>65a</v>
          </cell>
          <cell r="V277" t="str">
            <v>50a</v>
          </cell>
        </row>
        <row r="278">
          <cell r="R278">
            <v>0</v>
          </cell>
          <cell r="T278" t="str">
            <v>65a</v>
          </cell>
          <cell r="V278" t="str">
            <v>50a</v>
          </cell>
        </row>
        <row r="279">
          <cell r="R279">
            <v>0</v>
          </cell>
          <cell r="T279" t="str">
            <v>65b</v>
          </cell>
        </row>
        <row r="280">
          <cell r="R280">
            <v>474538.71208333335</v>
          </cell>
          <cell r="T280" t="str">
            <v>65a</v>
          </cell>
          <cell r="V280" t="str">
            <v>50a</v>
          </cell>
        </row>
        <row r="281">
          <cell r="R281">
            <v>224601.95291666666</v>
          </cell>
          <cell r="T281" t="str">
            <v>65a</v>
          </cell>
          <cell r="V281" t="str">
            <v>50a</v>
          </cell>
        </row>
        <row r="282">
          <cell r="R282">
            <v>1553.75</v>
          </cell>
          <cell r="T282" t="str">
            <v>65a</v>
          </cell>
          <cell r="V282" t="str">
            <v>50a</v>
          </cell>
        </row>
        <row r="283">
          <cell r="R283">
            <v>0</v>
          </cell>
          <cell r="V283" t="str">
            <v>50b</v>
          </cell>
        </row>
        <row r="284">
          <cell r="R284">
            <v>15363.672083333333</v>
          </cell>
          <cell r="T284" t="str">
            <v>65a</v>
          </cell>
          <cell r="V284" t="str">
            <v>50a</v>
          </cell>
        </row>
        <row r="285">
          <cell r="R285">
            <v>1041.6666666666667</v>
          </cell>
          <cell r="V285" t="str">
            <v>50b</v>
          </cell>
        </row>
        <row r="286">
          <cell r="R286">
            <v>778681.47833333351</v>
          </cell>
          <cell r="T286" t="str">
            <v>65a</v>
          </cell>
          <cell r="V286" t="str">
            <v>50a</v>
          </cell>
        </row>
        <row r="287">
          <cell r="R287">
            <v>27153.715833333335</v>
          </cell>
          <cell r="T287" t="str">
            <v>65a</v>
          </cell>
          <cell r="V287" t="str">
            <v>50a</v>
          </cell>
        </row>
        <row r="288">
          <cell r="R288">
            <v>0</v>
          </cell>
          <cell r="T288" t="str">
            <v>65a</v>
          </cell>
          <cell r="V288" t="str">
            <v>50a</v>
          </cell>
        </row>
        <row r="289">
          <cell r="R289">
            <v>48536.292083333341</v>
          </cell>
          <cell r="V289" t="str">
            <v>50b</v>
          </cell>
        </row>
        <row r="290">
          <cell r="R290">
            <v>48536.305</v>
          </cell>
          <cell r="V290" t="str">
            <v>50b</v>
          </cell>
        </row>
        <row r="291">
          <cell r="R291">
            <v>105553.37</v>
          </cell>
          <cell r="V291" t="str">
            <v>50b</v>
          </cell>
        </row>
        <row r="292">
          <cell r="R292">
            <v>2324434</v>
          </cell>
          <cell r="V292" t="str">
            <v>50b</v>
          </cell>
        </row>
        <row r="293">
          <cell r="R293">
            <v>0</v>
          </cell>
          <cell r="V293" t="str">
            <v>50b</v>
          </cell>
        </row>
        <row r="294">
          <cell r="R294">
            <v>0</v>
          </cell>
          <cell r="V294" t="str">
            <v>50b</v>
          </cell>
        </row>
        <row r="295">
          <cell r="R295">
            <v>347092.90583333332</v>
          </cell>
          <cell r="T295" t="str">
            <v>65a</v>
          </cell>
          <cell r="V295" t="str">
            <v>50a</v>
          </cell>
        </row>
        <row r="296">
          <cell r="R296">
            <v>101185.53500000002</v>
          </cell>
          <cell r="T296" t="str">
            <v>65a</v>
          </cell>
          <cell r="V296" t="str">
            <v>50a</v>
          </cell>
        </row>
        <row r="297">
          <cell r="R297">
            <v>25392.544583333325</v>
          </cell>
          <cell r="T297" t="str">
            <v>65a</v>
          </cell>
          <cell r="V297" t="str">
            <v>50a</v>
          </cell>
        </row>
        <row r="298">
          <cell r="R298">
            <v>27177.390000000003</v>
          </cell>
          <cell r="V298" t="str">
            <v>50b</v>
          </cell>
        </row>
        <row r="299">
          <cell r="R299">
            <v>17164.759583333336</v>
          </cell>
          <cell r="T299" t="str">
            <v>65b</v>
          </cell>
        </row>
        <row r="300">
          <cell r="R300">
            <v>222159.83833333335</v>
          </cell>
          <cell r="V300" t="str">
            <v>50b</v>
          </cell>
        </row>
        <row r="301">
          <cell r="R301">
            <v>148338.23749999999</v>
          </cell>
          <cell r="T301" t="str">
            <v>65b</v>
          </cell>
        </row>
        <row r="302">
          <cell r="R302">
            <v>13460.959583333331</v>
          </cell>
          <cell r="T302" t="str">
            <v>65b</v>
          </cell>
        </row>
        <row r="303">
          <cell r="R303">
            <v>14875.842916666663</v>
          </cell>
          <cell r="T303" t="str">
            <v>65a</v>
          </cell>
          <cell r="V303" t="str">
            <v>50a</v>
          </cell>
        </row>
        <row r="304">
          <cell r="R304">
            <v>104431.65583333334</v>
          </cell>
          <cell r="T304" t="str">
            <v>65a</v>
          </cell>
          <cell r="V304" t="str">
            <v>50a</v>
          </cell>
        </row>
        <row r="305">
          <cell r="R305">
            <v>24085.5825</v>
          </cell>
          <cell r="V305" t="str">
            <v>50b</v>
          </cell>
        </row>
        <row r="306">
          <cell r="R306">
            <v>114164.59458333334</v>
          </cell>
          <cell r="T306" t="str">
            <v>65a</v>
          </cell>
          <cell r="V306" t="str">
            <v>50a</v>
          </cell>
        </row>
        <row r="307">
          <cell r="R307">
            <v>57785.657500000008</v>
          </cell>
          <cell r="T307" t="str">
            <v>65a</v>
          </cell>
          <cell r="V307" t="str">
            <v>50a</v>
          </cell>
        </row>
        <row r="308">
          <cell r="R308">
            <v>290283.60625000001</v>
          </cell>
          <cell r="V308" t="str">
            <v>50b</v>
          </cell>
        </row>
        <row r="309">
          <cell r="R309">
            <v>7134.4633333333331</v>
          </cell>
          <cell r="T309" t="str">
            <v>65a</v>
          </cell>
          <cell r="V309" t="str">
            <v>50a</v>
          </cell>
        </row>
        <row r="310">
          <cell r="R310">
            <v>2708333.3333333335</v>
          </cell>
          <cell r="V310" t="str">
            <v>50b</v>
          </cell>
        </row>
        <row r="311">
          <cell r="R311">
            <v>0</v>
          </cell>
          <cell r="T311">
            <v>41</v>
          </cell>
          <cell r="V311" t="str">
            <v>61f</v>
          </cell>
          <cell r="X311">
            <v>42</v>
          </cell>
        </row>
        <row r="312">
          <cell r="R312">
            <v>0</v>
          </cell>
          <cell r="T312">
            <v>41</v>
          </cell>
          <cell r="V312" t="str">
            <v>61f</v>
          </cell>
          <cell r="X312">
            <v>42</v>
          </cell>
        </row>
        <row r="313">
          <cell r="R313">
            <v>0</v>
          </cell>
          <cell r="T313">
            <v>41</v>
          </cell>
          <cell r="V313" t="str">
            <v>61f</v>
          </cell>
          <cell r="X313">
            <v>42</v>
          </cell>
        </row>
        <row r="314">
          <cell r="R314">
            <v>651.10374999999999</v>
          </cell>
          <cell r="T314">
            <v>41</v>
          </cell>
          <cell r="V314" t="str">
            <v>61f</v>
          </cell>
          <cell r="X314">
            <v>42</v>
          </cell>
        </row>
        <row r="315">
          <cell r="R315">
            <v>0</v>
          </cell>
          <cell r="T315">
            <v>41</v>
          </cell>
          <cell r="V315" t="str">
            <v>61f</v>
          </cell>
          <cell r="X315">
            <v>42</v>
          </cell>
        </row>
        <row r="316">
          <cell r="R316">
            <v>82927419.708333328</v>
          </cell>
          <cell r="V316" t="str">
            <v>50b</v>
          </cell>
        </row>
        <row r="317">
          <cell r="R317">
            <v>56318935.152916662</v>
          </cell>
          <cell r="T317" t="str">
            <v>65b</v>
          </cell>
        </row>
        <row r="318">
          <cell r="R318">
            <v>804039.44125000003</v>
          </cell>
          <cell r="V318" t="str">
            <v>50b</v>
          </cell>
        </row>
        <row r="319">
          <cell r="R319">
            <v>-83845516.565833315</v>
          </cell>
          <cell r="T319">
            <v>41</v>
          </cell>
          <cell r="V319" t="str">
            <v>61f</v>
          </cell>
          <cell r="X319">
            <v>42</v>
          </cell>
        </row>
        <row r="320">
          <cell r="R320">
            <v>-56318935.152916662</v>
          </cell>
          <cell r="T320">
            <v>41</v>
          </cell>
          <cell r="V320" t="str">
            <v>61f</v>
          </cell>
          <cell r="X320">
            <v>42</v>
          </cell>
        </row>
        <row r="321">
          <cell r="R321">
            <v>3894021.9116666666</v>
          </cell>
          <cell r="V321" t="str">
            <v>50b</v>
          </cell>
        </row>
        <row r="322">
          <cell r="R322">
            <v>410441.91666666669</v>
          </cell>
          <cell r="T322" t="str">
            <v>41a</v>
          </cell>
          <cell r="V322" t="str">
            <v>61d</v>
          </cell>
          <cell r="X322">
            <v>40</v>
          </cell>
        </row>
        <row r="323">
          <cell r="R323">
            <v>-4969.291666666667</v>
          </cell>
          <cell r="T323" t="str">
            <v>41a</v>
          </cell>
          <cell r="V323" t="str">
            <v>61d</v>
          </cell>
          <cell r="X323">
            <v>40</v>
          </cell>
        </row>
        <row r="324">
          <cell r="R324">
            <v>11307417.041666666</v>
          </cell>
          <cell r="T324" t="str">
            <v>41a</v>
          </cell>
          <cell r="V324" t="str">
            <v>61d</v>
          </cell>
          <cell r="X324">
            <v>40</v>
          </cell>
        </row>
        <row r="325">
          <cell r="R325">
            <v>7018477.125</v>
          </cell>
          <cell r="T325" t="str">
            <v>41a</v>
          </cell>
          <cell r="V325" t="str">
            <v>61d</v>
          </cell>
          <cell r="X325">
            <v>40</v>
          </cell>
        </row>
        <row r="326">
          <cell r="R326">
            <v>4715328</v>
          </cell>
          <cell r="T326" t="str">
            <v>41a</v>
          </cell>
          <cell r="V326" t="str">
            <v>61d</v>
          </cell>
          <cell r="X326">
            <v>40</v>
          </cell>
        </row>
        <row r="327">
          <cell r="R327">
            <v>51581.125</v>
          </cell>
          <cell r="T327" t="str">
            <v>41a</v>
          </cell>
          <cell r="V327" t="str">
            <v>61d</v>
          </cell>
          <cell r="X327">
            <v>40</v>
          </cell>
        </row>
        <row r="328">
          <cell r="R328">
            <v>0</v>
          </cell>
          <cell r="T328" t="str">
            <v>41a</v>
          </cell>
          <cell r="V328" t="str">
            <v>61d</v>
          </cell>
          <cell r="X328">
            <v>40</v>
          </cell>
        </row>
        <row r="329">
          <cell r="R329">
            <v>2478273.9166666665</v>
          </cell>
          <cell r="T329" t="str">
            <v>41a</v>
          </cell>
          <cell r="V329" t="str">
            <v>61d</v>
          </cell>
          <cell r="X329">
            <v>40</v>
          </cell>
        </row>
        <row r="330">
          <cell r="R330">
            <v>3916614.125</v>
          </cell>
          <cell r="T330" t="str">
            <v>41a</v>
          </cell>
          <cell r="V330" t="str">
            <v>61d</v>
          </cell>
          <cell r="X330">
            <v>40</v>
          </cell>
        </row>
        <row r="331">
          <cell r="R331">
            <v>-2128262.4166666665</v>
          </cell>
          <cell r="T331" t="str">
            <v>41a</v>
          </cell>
          <cell r="V331" t="str">
            <v>61d</v>
          </cell>
          <cell r="X331">
            <v>40</v>
          </cell>
        </row>
        <row r="332">
          <cell r="R332">
            <v>-1681592</v>
          </cell>
          <cell r="T332" t="str">
            <v>41a</v>
          </cell>
          <cell r="V332" t="str">
            <v>61d</v>
          </cell>
          <cell r="X332">
            <v>40</v>
          </cell>
        </row>
        <row r="333">
          <cell r="R333">
            <v>1131246.72</v>
          </cell>
          <cell r="T333">
            <v>5</v>
          </cell>
          <cell r="V333">
            <v>2</v>
          </cell>
          <cell r="X333">
            <v>5</v>
          </cell>
        </row>
        <row r="334">
          <cell r="R334">
            <v>67298</v>
          </cell>
          <cell r="T334">
            <v>5</v>
          </cell>
          <cell r="V334">
            <v>2</v>
          </cell>
          <cell r="X334">
            <v>5</v>
          </cell>
        </row>
        <row r="335">
          <cell r="R335">
            <v>53936.19</v>
          </cell>
          <cell r="T335">
            <v>5</v>
          </cell>
          <cell r="V335">
            <v>2</v>
          </cell>
          <cell r="X335">
            <v>5</v>
          </cell>
        </row>
        <row r="336">
          <cell r="R336">
            <v>178321.33833333329</v>
          </cell>
          <cell r="T336">
            <v>5</v>
          </cell>
          <cell r="V336">
            <v>2</v>
          </cell>
          <cell r="X336">
            <v>5</v>
          </cell>
        </row>
        <row r="337">
          <cell r="R337">
            <v>191.66499999999999</v>
          </cell>
          <cell r="T337">
            <v>5</v>
          </cell>
          <cell r="V337">
            <v>2</v>
          </cell>
          <cell r="X337">
            <v>5</v>
          </cell>
        </row>
        <row r="338">
          <cell r="R338">
            <v>3106.8024999999998</v>
          </cell>
          <cell r="T338">
            <v>5</v>
          </cell>
          <cell r="V338">
            <v>2</v>
          </cell>
          <cell r="X338">
            <v>5</v>
          </cell>
        </row>
        <row r="339">
          <cell r="R339">
            <v>0</v>
          </cell>
          <cell r="T339">
            <v>5</v>
          </cell>
          <cell r="V339">
            <v>2</v>
          </cell>
          <cell r="X339">
            <v>5</v>
          </cell>
        </row>
        <row r="340">
          <cell r="R340">
            <v>2310144.0500000003</v>
          </cell>
          <cell r="T340">
            <v>5</v>
          </cell>
          <cell r="V340">
            <v>2</v>
          </cell>
          <cell r="X340">
            <v>5</v>
          </cell>
        </row>
        <row r="341">
          <cell r="R341">
            <v>0</v>
          </cell>
          <cell r="T341">
            <v>5</v>
          </cell>
          <cell r="V341">
            <v>2</v>
          </cell>
          <cell r="X341">
            <v>5</v>
          </cell>
        </row>
        <row r="342">
          <cell r="R342">
            <v>0</v>
          </cell>
          <cell r="T342">
            <v>5</v>
          </cell>
          <cell r="V342">
            <v>2</v>
          </cell>
          <cell r="X342">
            <v>5</v>
          </cell>
        </row>
        <row r="343">
          <cell r="R343">
            <v>0</v>
          </cell>
          <cell r="T343">
            <v>5</v>
          </cell>
          <cell r="V343">
            <v>2</v>
          </cell>
          <cell r="X343">
            <v>5</v>
          </cell>
        </row>
        <row r="344">
          <cell r="R344">
            <v>253928.6466666667</v>
          </cell>
          <cell r="T344">
            <v>5</v>
          </cell>
          <cell r="V344">
            <v>2</v>
          </cell>
          <cell r="X344">
            <v>5</v>
          </cell>
        </row>
        <row r="345">
          <cell r="R345">
            <v>0</v>
          </cell>
          <cell r="T345">
            <v>5</v>
          </cell>
          <cell r="V345">
            <v>2</v>
          </cell>
          <cell r="X345">
            <v>5</v>
          </cell>
        </row>
        <row r="346">
          <cell r="R346">
            <v>0</v>
          </cell>
          <cell r="T346">
            <v>5</v>
          </cell>
          <cell r="V346">
            <v>2</v>
          </cell>
          <cell r="X346">
            <v>5</v>
          </cell>
        </row>
        <row r="347">
          <cell r="R347">
            <v>255948.19375000001</v>
          </cell>
          <cell r="T347">
            <v>5</v>
          </cell>
          <cell r="V347">
            <v>2</v>
          </cell>
          <cell r="X347">
            <v>5</v>
          </cell>
        </row>
        <row r="348">
          <cell r="R348">
            <v>2090966.4000000001</v>
          </cell>
          <cell r="T348">
            <v>5</v>
          </cell>
          <cell r="V348">
            <v>2</v>
          </cell>
          <cell r="X348">
            <v>5</v>
          </cell>
        </row>
        <row r="349">
          <cell r="R349">
            <v>212911.32291666672</v>
          </cell>
          <cell r="T349">
            <v>5</v>
          </cell>
          <cell r="V349">
            <v>2</v>
          </cell>
          <cell r="X349">
            <v>5</v>
          </cell>
        </row>
        <row r="350">
          <cell r="R350">
            <v>698501.11999999988</v>
          </cell>
          <cell r="T350">
            <v>5</v>
          </cell>
          <cell r="V350">
            <v>2</v>
          </cell>
          <cell r="X350">
            <v>5</v>
          </cell>
        </row>
        <row r="351">
          <cell r="R351">
            <v>495414.69000000012</v>
          </cell>
          <cell r="T351">
            <v>5</v>
          </cell>
          <cell r="V351">
            <v>2</v>
          </cell>
          <cell r="X351">
            <v>5</v>
          </cell>
        </row>
        <row r="352">
          <cell r="R352">
            <v>35102.990416666667</v>
          </cell>
          <cell r="T352">
            <v>5</v>
          </cell>
          <cell r="V352">
            <v>2</v>
          </cell>
          <cell r="X352">
            <v>5</v>
          </cell>
        </row>
        <row r="353">
          <cell r="R353">
            <v>700625.71</v>
          </cell>
          <cell r="T353">
            <v>5</v>
          </cell>
          <cell r="V353">
            <v>2</v>
          </cell>
          <cell r="X353">
            <v>5</v>
          </cell>
        </row>
        <row r="354">
          <cell r="R354">
            <v>0</v>
          </cell>
          <cell r="T354">
            <v>5</v>
          </cell>
          <cell r="V354">
            <v>2</v>
          </cell>
          <cell r="X354">
            <v>5</v>
          </cell>
        </row>
        <row r="355">
          <cell r="R355">
            <v>5281797.2699999996</v>
          </cell>
          <cell r="T355">
            <v>5</v>
          </cell>
          <cell r="V355">
            <v>2</v>
          </cell>
          <cell r="X355">
            <v>5</v>
          </cell>
        </row>
        <row r="356">
          <cell r="R356">
            <v>892633.54</v>
          </cell>
          <cell r="T356">
            <v>5</v>
          </cell>
          <cell r="V356">
            <v>2</v>
          </cell>
          <cell r="X356">
            <v>5</v>
          </cell>
        </row>
        <row r="357">
          <cell r="R357">
            <v>1187755.4908333335</v>
          </cell>
          <cell r="T357">
            <v>5</v>
          </cell>
          <cell r="V357">
            <v>2</v>
          </cell>
          <cell r="X357">
            <v>5</v>
          </cell>
        </row>
        <row r="358">
          <cell r="R358">
            <v>0</v>
          </cell>
          <cell r="T358">
            <v>5</v>
          </cell>
          <cell r="V358">
            <v>2</v>
          </cell>
          <cell r="X358">
            <v>5</v>
          </cell>
        </row>
        <row r="359">
          <cell r="R359">
            <v>0</v>
          </cell>
          <cell r="T359">
            <v>5</v>
          </cell>
          <cell r="V359">
            <v>2</v>
          </cell>
          <cell r="X359">
            <v>5</v>
          </cell>
        </row>
        <row r="360">
          <cell r="R360">
            <v>0</v>
          </cell>
          <cell r="T360" t="str">
            <v>5</v>
          </cell>
          <cell r="V360" t="str">
            <v>2</v>
          </cell>
          <cell r="X360" t="str">
            <v>5</v>
          </cell>
        </row>
        <row r="361">
          <cell r="R361">
            <v>369550.80916666664</v>
          </cell>
          <cell r="T361" t="str">
            <v>5</v>
          </cell>
          <cell r="V361" t="str">
            <v>2</v>
          </cell>
          <cell r="X361" t="str">
            <v>5</v>
          </cell>
        </row>
        <row r="362">
          <cell r="R362">
            <v>0</v>
          </cell>
          <cell r="T362">
            <v>5</v>
          </cell>
          <cell r="V362">
            <v>2</v>
          </cell>
          <cell r="X362">
            <v>5</v>
          </cell>
        </row>
        <row r="363">
          <cell r="R363">
            <v>0</v>
          </cell>
          <cell r="T363">
            <v>5</v>
          </cell>
          <cell r="V363">
            <v>2</v>
          </cell>
          <cell r="X363">
            <v>5</v>
          </cell>
        </row>
        <row r="364">
          <cell r="R364">
            <v>274523.62999999995</v>
          </cell>
          <cell r="T364">
            <v>5</v>
          </cell>
          <cell r="V364">
            <v>2</v>
          </cell>
          <cell r="X364">
            <v>5</v>
          </cell>
        </row>
        <row r="365">
          <cell r="R365">
            <v>1028958.94</v>
          </cell>
          <cell r="T365">
            <v>5</v>
          </cell>
          <cell r="V365">
            <v>2</v>
          </cell>
          <cell r="X365">
            <v>5</v>
          </cell>
        </row>
        <row r="366">
          <cell r="R366">
            <v>2449509.8037499995</v>
          </cell>
          <cell r="T366" t="str">
            <v>5</v>
          </cell>
          <cell r="V366" t="str">
            <v>2</v>
          </cell>
          <cell r="X366" t="str">
            <v>5</v>
          </cell>
        </row>
        <row r="367">
          <cell r="R367">
            <v>2843613.2416666667</v>
          </cell>
          <cell r="T367" t="str">
            <v>5</v>
          </cell>
          <cell r="V367" t="str">
            <v>2</v>
          </cell>
          <cell r="X367" t="str">
            <v>5</v>
          </cell>
        </row>
        <row r="368">
          <cell r="R368">
            <v>119375.74958333334</v>
          </cell>
          <cell r="T368" t="str">
            <v>5</v>
          </cell>
          <cell r="V368" t="str">
            <v>2</v>
          </cell>
          <cell r="X368" t="str">
            <v>5</v>
          </cell>
        </row>
        <row r="369">
          <cell r="R369">
            <v>869124.69458333345</v>
          </cell>
          <cell r="T369" t="str">
            <v>5</v>
          </cell>
          <cell r="V369" t="str">
            <v>2</v>
          </cell>
          <cell r="X369" t="str">
            <v>5</v>
          </cell>
        </row>
        <row r="370">
          <cell r="R370">
            <v>0</v>
          </cell>
          <cell r="V370" t="str">
            <v>50b</v>
          </cell>
        </row>
        <row r="371">
          <cell r="R371">
            <v>0</v>
          </cell>
          <cell r="V371" t="str">
            <v>50b</v>
          </cell>
        </row>
        <row r="372">
          <cell r="R372">
            <v>0</v>
          </cell>
          <cell r="V372" t="str">
            <v>50b</v>
          </cell>
        </row>
        <row r="373">
          <cell r="R373">
            <v>8084554.7983333347</v>
          </cell>
          <cell r="V373" t="str">
            <v>50b</v>
          </cell>
        </row>
        <row r="374">
          <cell r="R374">
            <v>85995204.725416675</v>
          </cell>
          <cell r="V374" t="str">
            <v>50b</v>
          </cell>
        </row>
        <row r="375">
          <cell r="R375">
            <v>398358.67041666666</v>
          </cell>
          <cell r="V375" t="str">
            <v>50b</v>
          </cell>
        </row>
        <row r="376">
          <cell r="R376">
            <v>74421.66</v>
          </cell>
          <cell r="T376">
            <v>23</v>
          </cell>
          <cell r="V376" t="str">
            <v>57</v>
          </cell>
          <cell r="X376">
            <v>23</v>
          </cell>
        </row>
        <row r="377">
          <cell r="R377">
            <v>65824332.039999992</v>
          </cell>
          <cell r="T377">
            <v>23</v>
          </cell>
          <cell r="V377" t="str">
            <v>57</v>
          </cell>
          <cell r="X377">
            <v>23</v>
          </cell>
        </row>
        <row r="378">
          <cell r="R378">
            <v>744794.53000000014</v>
          </cell>
          <cell r="T378">
            <v>23</v>
          </cell>
          <cell r="V378" t="str">
            <v>57</v>
          </cell>
          <cell r="X378">
            <v>23</v>
          </cell>
        </row>
        <row r="379">
          <cell r="R379">
            <v>-18840989.280000001</v>
          </cell>
          <cell r="T379">
            <v>23</v>
          </cell>
          <cell r="V379" t="str">
            <v>57</v>
          </cell>
          <cell r="X379">
            <v>23</v>
          </cell>
        </row>
        <row r="380">
          <cell r="R380">
            <v>-4795502.2400000012</v>
          </cell>
          <cell r="T380">
            <v>23</v>
          </cell>
          <cell r="V380" t="str">
            <v>57</v>
          </cell>
          <cell r="X380">
            <v>23</v>
          </cell>
        </row>
        <row r="381">
          <cell r="R381">
            <v>157250505.25</v>
          </cell>
          <cell r="T381">
            <v>23</v>
          </cell>
          <cell r="V381" t="str">
            <v>57</v>
          </cell>
          <cell r="X381">
            <v>23</v>
          </cell>
        </row>
        <row r="382">
          <cell r="R382">
            <v>24752207.333333332</v>
          </cell>
          <cell r="T382">
            <v>65</v>
          </cell>
          <cell r="V382" t="str">
            <v>45b</v>
          </cell>
          <cell r="X382" t="str">
            <v>47</v>
          </cell>
        </row>
        <row r="383">
          <cell r="R383">
            <v>0</v>
          </cell>
          <cell r="T383">
            <v>65</v>
          </cell>
          <cell r="V383" t="str">
            <v>45b</v>
          </cell>
          <cell r="X383" t="str">
            <v>47</v>
          </cell>
        </row>
        <row r="384">
          <cell r="R384">
            <v>19386569.202083331</v>
          </cell>
          <cell r="T384">
            <v>47</v>
          </cell>
          <cell r="V384" t="str">
            <v>62</v>
          </cell>
          <cell r="X384">
            <v>47</v>
          </cell>
        </row>
        <row r="385">
          <cell r="R385">
            <v>33826267.229999997</v>
          </cell>
          <cell r="T385">
            <v>23</v>
          </cell>
          <cell r="V385" t="str">
            <v>57</v>
          </cell>
          <cell r="X385">
            <v>23</v>
          </cell>
        </row>
        <row r="386">
          <cell r="R386">
            <v>4943990.6454166668</v>
          </cell>
          <cell r="T386">
            <v>65</v>
          </cell>
          <cell r="V386" t="str">
            <v>42b</v>
          </cell>
          <cell r="X386">
            <v>47</v>
          </cell>
        </row>
        <row r="387">
          <cell r="R387">
            <v>21589277</v>
          </cell>
          <cell r="T387">
            <v>23</v>
          </cell>
          <cell r="V387">
            <v>57</v>
          </cell>
          <cell r="X387">
            <v>23</v>
          </cell>
        </row>
        <row r="388">
          <cell r="R388">
            <v>3991331.1929166671</v>
          </cell>
          <cell r="T388">
            <v>65</v>
          </cell>
          <cell r="V388" t="str">
            <v>42b</v>
          </cell>
          <cell r="X388">
            <v>47</v>
          </cell>
        </row>
        <row r="389">
          <cell r="R389">
            <v>-11673842.58</v>
          </cell>
          <cell r="T389">
            <v>23</v>
          </cell>
          <cell r="V389">
            <v>57</v>
          </cell>
          <cell r="X389">
            <v>23</v>
          </cell>
        </row>
        <row r="390">
          <cell r="R390">
            <v>2392180</v>
          </cell>
          <cell r="T390">
            <v>24</v>
          </cell>
          <cell r="V390">
            <v>58</v>
          </cell>
          <cell r="X390">
            <v>24</v>
          </cell>
        </row>
        <row r="391">
          <cell r="R391">
            <v>113632921</v>
          </cell>
          <cell r="T391">
            <v>23</v>
          </cell>
          <cell r="V391">
            <v>57</v>
          </cell>
          <cell r="X391">
            <v>23</v>
          </cell>
        </row>
        <row r="392">
          <cell r="R392">
            <v>-77485157.989999995</v>
          </cell>
          <cell r="T392">
            <v>23</v>
          </cell>
          <cell r="V392">
            <v>57</v>
          </cell>
          <cell r="X392">
            <v>23</v>
          </cell>
        </row>
        <row r="393">
          <cell r="R393">
            <v>1276556</v>
          </cell>
          <cell r="V393" t="str">
            <v>50b</v>
          </cell>
        </row>
        <row r="394">
          <cell r="R394">
            <v>3704032.9787499998</v>
          </cell>
          <cell r="T394">
            <v>23</v>
          </cell>
          <cell r="V394" t="str">
            <v>57</v>
          </cell>
          <cell r="X394">
            <v>23</v>
          </cell>
        </row>
        <row r="395">
          <cell r="R395">
            <v>0</v>
          </cell>
          <cell r="T395" t="str">
            <v>26a</v>
          </cell>
          <cell r="V395" t="str">
            <v xml:space="preserve"> </v>
          </cell>
          <cell r="X395" t="str">
            <v xml:space="preserve"> </v>
          </cell>
        </row>
        <row r="396">
          <cell r="R396">
            <v>3101145.1908333325</v>
          </cell>
          <cell r="T396">
            <v>23</v>
          </cell>
          <cell r="V396">
            <v>57</v>
          </cell>
          <cell r="X396">
            <v>23</v>
          </cell>
        </row>
        <row r="397">
          <cell r="R397">
            <v>2141680.0054166666</v>
          </cell>
          <cell r="T397" t="str">
            <v>65f</v>
          </cell>
          <cell r="V397">
            <v>10</v>
          </cell>
          <cell r="X397" t="str">
            <v>23</v>
          </cell>
        </row>
        <row r="398">
          <cell r="R398">
            <v>576.65749999999991</v>
          </cell>
          <cell r="T398">
            <v>26</v>
          </cell>
          <cell r="V398">
            <v>61</v>
          </cell>
          <cell r="X398">
            <v>26</v>
          </cell>
        </row>
        <row r="399">
          <cell r="R399">
            <v>4623594.2391666677</v>
          </cell>
          <cell r="T399">
            <v>23</v>
          </cell>
          <cell r="V399" t="str">
            <v>57</v>
          </cell>
          <cell r="X399">
            <v>23</v>
          </cell>
        </row>
        <row r="400">
          <cell r="R400">
            <v>0</v>
          </cell>
          <cell r="V400" t="str">
            <v>50b</v>
          </cell>
        </row>
        <row r="401">
          <cell r="R401">
            <v>2269066</v>
          </cell>
          <cell r="T401">
            <v>47</v>
          </cell>
          <cell r="V401" t="str">
            <v>62</v>
          </cell>
          <cell r="X401">
            <v>47</v>
          </cell>
        </row>
        <row r="402">
          <cell r="R402">
            <v>-2269066</v>
          </cell>
          <cell r="T402">
            <v>47</v>
          </cell>
          <cell r="V402" t="str">
            <v>62</v>
          </cell>
          <cell r="X402">
            <v>47</v>
          </cell>
        </row>
        <row r="403">
          <cell r="R403">
            <v>-141879.13833333331</v>
          </cell>
          <cell r="T403">
            <v>23</v>
          </cell>
          <cell r="V403">
            <v>57</v>
          </cell>
          <cell r="X403">
            <v>23</v>
          </cell>
        </row>
        <row r="404">
          <cell r="R404">
            <v>141879.13833333331</v>
          </cell>
          <cell r="T404" t="str">
            <v>23</v>
          </cell>
          <cell r="V404" t="str">
            <v>57</v>
          </cell>
          <cell r="X404" t="str">
            <v>23</v>
          </cell>
        </row>
        <row r="405">
          <cell r="R405">
            <v>15000</v>
          </cell>
          <cell r="V405" t="str">
            <v>50b</v>
          </cell>
        </row>
        <row r="406">
          <cell r="R406">
            <v>52471.63</v>
          </cell>
          <cell r="V406" t="str">
            <v>50b</v>
          </cell>
        </row>
        <row r="407">
          <cell r="R407">
            <v>0</v>
          </cell>
          <cell r="V407" t="str">
            <v>50b</v>
          </cell>
        </row>
        <row r="408">
          <cell r="R408">
            <v>97921326.109166667</v>
          </cell>
          <cell r="T408" t="str">
            <v>23</v>
          </cell>
          <cell r="V408" t="str">
            <v>57</v>
          </cell>
          <cell r="X408" t="str">
            <v>23</v>
          </cell>
        </row>
        <row r="409">
          <cell r="R409">
            <v>3893264.855833333</v>
          </cell>
          <cell r="T409">
            <v>23</v>
          </cell>
          <cell r="V409" t="str">
            <v>57</v>
          </cell>
          <cell r="X409">
            <v>23</v>
          </cell>
        </row>
        <row r="410">
          <cell r="R410">
            <v>3402676.2083333335</v>
          </cell>
          <cell r="T410" t="str">
            <v>23</v>
          </cell>
          <cell r="V410" t="str">
            <v>57</v>
          </cell>
          <cell r="X410" t="str">
            <v>23</v>
          </cell>
        </row>
        <row r="411">
          <cell r="R411">
            <v>69426.860416666663</v>
          </cell>
          <cell r="T411" t="str">
            <v>23</v>
          </cell>
          <cell r="V411" t="str">
            <v>57</v>
          </cell>
          <cell r="X411" t="str">
            <v>23</v>
          </cell>
        </row>
        <row r="412">
          <cell r="R412">
            <v>951.58208333333334</v>
          </cell>
          <cell r="T412">
            <v>65</v>
          </cell>
          <cell r="V412" t="str">
            <v>42b</v>
          </cell>
          <cell r="X412">
            <v>47</v>
          </cell>
        </row>
        <row r="413">
          <cell r="R413">
            <v>0</v>
          </cell>
          <cell r="T413">
            <v>65</v>
          </cell>
          <cell r="V413" t="str">
            <v>42b</v>
          </cell>
          <cell r="X413">
            <v>47</v>
          </cell>
        </row>
        <row r="414">
          <cell r="R414">
            <v>2678362.0787499999</v>
          </cell>
          <cell r="T414">
            <v>65</v>
          </cell>
          <cell r="V414" t="str">
            <v>42b</v>
          </cell>
          <cell r="X414">
            <v>47</v>
          </cell>
        </row>
        <row r="415">
          <cell r="R415">
            <v>-1218683.4045833331</v>
          </cell>
          <cell r="T415">
            <v>65</v>
          </cell>
          <cell r="V415" t="str">
            <v>42b</v>
          </cell>
          <cell r="X415">
            <v>47</v>
          </cell>
        </row>
        <row r="416">
          <cell r="R416">
            <v>4204501.99125</v>
          </cell>
          <cell r="T416" t="str">
            <v>23</v>
          </cell>
          <cell r="V416" t="str">
            <v>57</v>
          </cell>
          <cell r="X416" t="str">
            <v>23</v>
          </cell>
        </row>
        <row r="417">
          <cell r="R417">
            <v>118146.43166666669</v>
          </cell>
          <cell r="V417" t="str">
            <v>50b</v>
          </cell>
        </row>
        <row r="418">
          <cell r="R418">
            <v>-25533911.418333337</v>
          </cell>
          <cell r="T418">
            <v>47</v>
          </cell>
          <cell r="V418" t="str">
            <v>62</v>
          </cell>
          <cell r="X418">
            <v>47</v>
          </cell>
        </row>
        <row r="419">
          <cell r="R419">
            <v>87284814</v>
          </cell>
          <cell r="T419">
            <v>47</v>
          </cell>
          <cell r="V419">
            <v>62</v>
          </cell>
          <cell r="X419">
            <v>47</v>
          </cell>
        </row>
        <row r="420">
          <cell r="R420">
            <v>562.76833333333332</v>
          </cell>
          <cell r="T420">
            <v>23</v>
          </cell>
          <cell r="V420" t="str">
            <v>57</v>
          </cell>
          <cell r="X420">
            <v>23</v>
          </cell>
        </row>
        <row r="421">
          <cell r="R421">
            <v>-473284.50999999983</v>
          </cell>
          <cell r="T421">
            <v>23</v>
          </cell>
          <cell r="V421" t="str">
            <v>57</v>
          </cell>
          <cell r="X421">
            <v>23</v>
          </cell>
        </row>
        <row r="422">
          <cell r="R422">
            <v>30203454</v>
          </cell>
          <cell r="T422">
            <v>47</v>
          </cell>
          <cell r="V422" t="str">
            <v>62</v>
          </cell>
          <cell r="X422">
            <v>47</v>
          </cell>
        </row>
        <row r="423">
          <cell r="R423">
            <v>-30203454</v>
          </cell>
          <cell r="T423">
            <v>47</v>
          </cell>
          <cell r="V423" t="str">
            <v>62</v>
          </cell>
          <cell r="X423">
            <v>47</v>
          </cell>
        </row>
        <row r="424">
          <cell r="R424">
            <v>10302187</v>
          </cell>
          <cell r="T424">
            <v>47</v>
          </cell>
          <cell r="V424" t="str">
            <v>62</v>
          </cell>
          <cell r="X424">
            <v>47</v>
          </cell>
        </row>
        <row r="425">
          <cell r="R425">
            <v>-10302187</v>
          </cell>
          <cell r="T425">
            <v>47</v>
          </cell>
          <cell r="V425" t="str">
            <v>62</v>
          </cell>
          <cell r="X425">
            <v>47</v>
          </cell>
        </row>
        <row r="426">
          <cell r="R426">
            <v>-10522768</v>
          </cell>
          <cell r="T426">
            <v>47</v>
          </cell>
          <cell r="V426" t="str">
            <v>62</v>
          </cell>
          <cell r="X426">
            <v>47</v>
          </cell>
        </row>
        <row r="427">
          <cell r="R427">
            <v>10522768</v>
          </cell>
          <cell r="T427">
            <v>47</v>
          </cell>
          <cell r="V427" t="str">
            <v>62</v>
          </cell>
          <cell r="X427">
            <v>47</v>
          </cell>
        </row>
        <row r="428">
          <cell r="R428">
            <v>-1922357.125</v>
          </cell>
          <cell r="T428">
            <v>47</v>
          </cell>
          <cell r="V428" t="str">
            <v>62</v>
          </cell>
          <cell r="X428">
            <v>47</v>
          </cell>
        </row>
        <row r="429">
          <cell r="R429">
            <v>1922357.125</v>
          </cell>
          <cell r="T429">
            <v>47</v>
          </cell>
          <cell r="V429" t="str">
            <v>62</v>
          </cell>
          <cell r="X429">
            <v>47</v>
          </cell>
        </row>
        <row r="430">
          <cell r="R430">
            <v>-10441326.833333334</v>
          </cell>
          <cell r="T430">
            <v>47</v>
          </cell>
          <cell r="V430" t="str">
            <v>62</v>
          </cell>
          <cell r="X430">
            <v>47</v>
          </cell>
        </row>
        <row r="431">
          <cell r="R431">
            <v>10441326.833333334</v>
          </cell>
          <cell r="T431">
            <v>47</v>
          </cell>
          <cell r="V431" t="str">
            <v>62</v>
          </cell>
          <cell r="X431">
            <v>47</v>
          </cell>
        </row>
        <row r="432">
          <cell r="R432">
            <v>17637494.083333332</v>
          </cell>
          <cell r="T432">
            <v>47</v>
          </cell>
          <cell r="V432" t="str">
            <v>62</v>
          </cell>
          <cell r="X432">
            <v>47</v>
          </cell>
        </row>
        <row r="433">
          <cell r="R433">
            <v>-17637494.083333332</v>
          </cell>
          <cell r="T433">
            <v>47</v>
          </cell>
          <cell r="V433" t="str">
            <v>62</v>
          </cell>
          <cell r="X433">
            <v>47</v>
          </cell>
        </row>
        <row r="434">
          <cell r="R434">
            <v>2250761.9583333335</v>
          </cell>
          <cell r="T434">
            <v>23</v>
          </cell>
          <cell r="V434">
            <v>57</v>
          </cell>
          <cell r="X434">
            <v>23</v>
          </cell>
        </row>
        <row r="435">
          <cell r="R435">
            <v>0</v>
          </cell>
          <cell r="T435">
            <v>23</v>
          </cell>
          <cell r="V435">
            <v>57</v>
          </cell>
          <cell r="X435">
            <v>23</v>
          </cell>
        </row>
        <row r="436">
          <cell r="R436">
            <v>1795526.8804166669</v>
          </cell>
          <cell r="T436">
            <v>43</v>
          </cell>
          <cell r="V436">
            <v>62</v>
          </cell>
          <cell r="X436" t="str">
            <v>39.1</v>
          </cell>
        </row>
        <row r="437">
          <cell r="R437">
            <v>18649747.219999999</v>
          </cell>
          <cell r="V437" t="str">
            <v>50b</v>
          </cell>
        </row>
        <row r="438">
          <cell r="R438">
            <v>258373.98708333331</v>
          </cell>
          <cell r="T438">
            <v>47</v>
          </cell>
          <cell r="V438" t="str">
            <v>62</v>
          </cell>
          <cell r="X438">
            <v>47</v>
          </cell>
        </row>
        <row r="439">
          <cell r="R439">
            <v>353454.7441666667</v>
          </cell>
          <cell r="T439">
            <v>65</v>
          </cell>
          <cell r="V439" t="str">
            <v>42b</v>
          </cell>
          <cell r="X439">
            <v>47</v>
          </cell>
        </row>
        <row r="440">
          <cell r="R440">
            <v>269180.65208333329</v>
          </cell>
          <cell r="T440">
            <v>43</v>
          </cell>
          <cell r="V440">
            <v>62</v>
          </cell>
          <cell r="X440" t="str">
            <v>39.1</v>
          </cell>
        </row>
        <row r="441">
          <cell r="R441">
            <v>397599.54916666663</v>
          </cell>
          <cell r="T441" t="str">
            <v>43</v>
          </cell>
          <cell r="V441" t="str">
            <v>62</v>
          </cell>
          <cell r="X441" t="str">
            <v>39.1</v>
          </cell>
        </row>
        <row r="442">
          <cell r="R442">
            <v>978825.81958333321</v>
          </cell>
          <cell r="V442" t="str">
            <v>50b</v>
          </cell>
        </row>
        <row r="443">
          <cell r="R443">
            <v>0</v>
          </cell>
          <cell r="V443" t="str">
            <v>50b</v>
          </cell>
        </row>
        <row r="444">
          <cell r="R444">
            <v>531807.70291666675</v>
          </cell>
          <cell r="V444" t="str">
            <v>50b</v>
          </cell>
        </row>
        <row r="445">
          <cell r="R445">
            <v>56800.680000000015</v>
          </cell>
          <cell r="V445" t="str">
            <v>50b</v>
          </cell>
        </row>
        <row r="446">
          <cell r="R446">
            <v>0</v>
          </cell>
          <cell r="V446" t="str">
            <v>50b</v>
          </cell>
        </row>
        <row r="447">
          <cell r="R447">
            <v>0</v>
          </cell>
          <cell r="V447" t="str">
            <v>50b</v>
          </cell>
        </row>
        <row r="448">
          <cell r="R448">
            <v>0</v>
          </cell>
          <cell r="V448" t="str">
            <v>50b</v>
          </cell>
        </row>
        <row r="449">
          <cell r="R449">
            <v>10000</v>
          </cell>
          <cell r="V449" t="str">
            <v>50b</v>
          </cell>
        </row>
        <row r="450">
          <cell r="R450">
            <v>0</v>
          </cell>
          <cell r="V450" t="str">
            <v>50b</v>
          </cell>
        </row>
        <row r="451">
          <cell r="R451">
            <v>0</v>
          </cell>
          <cell r="V451" t="str">
            <v>50b</v>
          </cell>
        </row>
        <row r="452">
          <cell r="R452">
            <v>22528.37</v>
          </cell>
          <cell r="V452" t="str">
            <v>50b</v>
          </cell>
        </row>
        <row r="453">
          <cell r="R453">
            <v>33850.926666666666</v>
          </cell>
          <cell r="V453" t="str">
            <v>50b</v>
          </cell>
        </row>
        <row r="454">
          <cell r="R454">
            <v>28417.517500000002</v>
          </cell>
          <cell r="V454" t="str">
            <v>50b</v>
          </cell>
        </row>
        <row r="455">
          <cell r="R455">
            <v>15256064.069999995</v>
          </cell>
          <cell r="T455">
            <v>23</v>
          </cell>
          <cell r="V455" t="str">
            <v>57</v>
          </cell>
          <cell r="X455">
            <v>23</v>
          </cell>
        </row>
        <row r="456">
          <cell r="R456">
            <v>117715.23166666667</v>
          </cell>
          <cell r="T456" t="str">
            <v>65d</v>
          </cell>
          <cell r="V456">
            <v>62</v>
          </cell>
          <cell r="X456">
            <v>47</v>
          </cell>
        </row>
        <row r="457">
          <cell r="R457">
            <v>2873005.7599999993</v>
          </cell>
          <cell r="T457">
            <v>23</v>
          </cell>
          <cell r="V457" t="str">
            <v>57</v>
          </cell>
          <cell r="X457">
            <v>23</v>
          </cell>
        </row>
        <row r="458">
          <cell r="R458">
            <v>-228709.77</v>
          </cell>
          <cell r="T458">
            <v>23</v>
          </cell>
          <cell r="V458" t="str">
            <v>57</v>
          </cell>
          <cell r="X458">
            <v>23</v>
          </cell>
        </row>
        <row r="459">
          <cell r="R459">
            <v>106901.88833333332</v>
          </cell>
          <cell r="T459">
            <v>23</v>
          </cell>
          <cell r="V459" t="str">
            <v>57</v>
          </cell>
          <cell r="X459">
            <v>23</v>
          </cell>
        </row>
        <row r="460">
          <cell r="R460">
            <v>4903902.0266666664</v>
          </cell>
          <cell r="T460">
            <v>23</v>
          </cell>
          <cell r="V460" t="str">
            <v>57</v>
          </cell>
          <cell r="X460">
            <v>23</v>
          </cell>
        </row>
        <row r="461">
          <cell r="R461">
            <v>2354290.0795833333</v>
          </cell>
          <cell r="T461">
            <v>23</v>
          </cell>
          <cell r="V461" t="str">
            <v>57</v>
          </cell>
          <cell r="X461">
            <v>23</v>
          </cell>
        </row>
        <row r="462">
          <cell r="R462">
            <v>0</v>
          </cell>
          <cell r="T462" t="str">
            <v>65</v>
          </cell>
          <cell r="V462" t="str">
            <v>42b</v>
          </cell>
          <cell r="X462">
            <v>47</v>
          </cell>
        </row>
        <row r="463">
          <cell r="R463">
            <v>0</v>
          </cell>
          <cell r="T463" t="str">
            <v>65</v>
          </cell>
          <cell r="V463" t="str">
            <v>42b</v>
          </cell>
          <cell r="X463">
            <v>47</v>
          </cell>
        </row>
        <row r="464">
          <cell r="R464">
            <v>186444.46416666664</v>
          </cell>
          <cell r="T464" t="str">
            <v>65d</v>
          </cell>
          <cell r="V464" t="str">
            <v>42b</v>
          </cell>
          <cell r="X464">
            <v>47</v>
          </cell>
        </row>
        <row r="465">
          <cell r="R465">
            <v>5006.9708333333338</v>
          </cell>
          <cell r="T465" t="str">
            <v>65</v>
          </cell>
          <cell r="V465" t="str">
            <v>42b</v>
          </cell>
          <cell r="X465">
            <v>47</v>
          </cell>
        </row>
        <row r="466">
          <cell r="R466">
            <v>368103.20374999993</v>
          </cell>
          <cell r="T466">
            <v>47</v>
          </cell>
          <cell r="V466" t="str">
            <v>62</v>
          </cell>
          <cell r="X466">
            <v>47</v>
          </cell>
        </row>
        <row r="467">
          <cell r="R467">
            <v>163791.55958333329</v>
          </cell>
          <cell r="T467">
            <v>65</v>
          </cell>
          <cell r="V467" t="str">
            <v>42b</v>
          </cell>
          <cell r="X467">
            <v>47</v>
          </cell>
        </row>
        <row r="468">
          <cell r="R468">
            <v>0</v>
          </cell>
          <cell r="T468" t="str">
            <v>66a</v>
          </cell>
          <cell r="V468" t="str">
            <v>41b</v>
          </cell>
          <cell r="X468">
            <v>47</v>
          </cell>
        </row>
        <row r="469">
          <cell r="R469">
            <v>0</v>
          </cell>
          <cell r="V469">
            <v>57</v>
          </cell>
        </row>
        <row r="470">
          <cell r="R470">
            <v>0</v>
          </cell>
          <cell r="V470">
            <v>57</v>
          </cell>
        </row>
        <row r="471">
          <cell r="R471">
            <v>20175187.13625</v>
          </cell>
          <cell r="V471" t="str">
            <v>50b</v>
          </cell>
        </row>
        <row r="472">
          <cell r="R472">
            <v>7305663.0420833332</v>
          </cell>
          <cell r="T472" t="str">
            <v>65b</v>
          </cell>
        </row>
        <row r="473">
          <cell r="R473">
            <v>765817.95458333322</v>
          </cell>
          <cell r="V473" t="str">
            <v>50b</v>
          </cell>
        </row>
        <row r="474">
          <cell r="R474">
            <v>381469.28250000003</v>
          </cell>
          <cell r="T474" t="str">
            <v>65b</v>
          </cell>
        </row>
        <row r="475">
          <cell r="R475">
            <v>4601406.2716666665</v>
          </cell>
          <cell r="V475" t="str">
            <v>50b</v>
          </cell>
        </row>
        <row r="476">
          <cell r="R476">
            <v>2269038.2099999995</v>
          </cell>
          <cell r="T476" t="str">
            <v>65b</v>
          </cell>
        </row>
        <row r="477">
          <cell r="R477">
            <v>-25542411.362499997</v>
          </cell>
          <cell r="V477" t="str">
            <v>50b</v>
          </cell>
        </row>
        <row r="478">
          <cell r="R478">
            <v>-9956170.534583332</v>
          </cell>
          <cell r="T478" t="str">
            <v>65b</v>
          </cell>
        </row>
        <row r="479">
          <cell r="R479">
            <v>14767136.338749999</v>
          </cell>
          <cell r="V479" t="str">
            <v>50b</v>
          </cell>
        </row>
        <row r="480">
          <cell r="R480">
            <v>-14541958.863333335</v>
          </cell>
          <cell r="V480" t="str">
            <v>50b</v>
          </cell>
        </row>
        <row r="481">
          <cell r="R481">
            <v>1342807.7916666667</v>
          </cell>
          <cell r="T481">
            <v>23</v>
          </cell>
          <cell r="V481">
            <v>57</v>
          </cell>
          <cell r="X481">
            <v>23</v>
          </cell>
        </row>
        <row r="482">
          <cell r="R482">
            <v>907.75</v>
          </cell>
          <cell r="T482">
            <v>52</v>
          </cell>
          <cell r="V482">
            <v>62</v>
          </cell>
          <cell r="X482">
            <v>50</v>
          </cell>
        </row>
        <row r="483">
          <cell r="R483">
            <v>712384.45541666669</v>
          </cell>
          <cell r="T483">
            <v>52</v>
          </cell>
          <cell r="V483" t="str">
            <v>61a</v>
          </cell>
          <cell r="X483">
            <v>50</v>
          </cell>
        </row>
        <row r="484">
          <cell r="R484">
            <v>-549676.20291666663</v>
          </cell>
          <cell r="T484" t="str">
            <v>65a</v>
          </cell>
          <cell r="V484" t="str">
            <v>50a</v>
          </cell>
        </row>
        <row r="485">
          <cell r="R485">
            <v>160924.95208333337</v>
          </cell>
          <cell r="T485" t="str">
            <v>65a</v>
          </cell>
          <cell r="V485" t="str">
            <v>50a</v>
          </cell>
        </row>
        <row r="486">
          <cell r="R486">
            <v>-378300.24583333341</v>
          </cell>
          <cell r="T486" t="str">
            <v>65a</v>
          </cell>
          <cell r="V486" t="str">
            <v>50a</v>
          </cell>
        </row>
        <row r="487">
          <cell r="R487">
            <v>0</v>
          </cell>
          <cell r="T487" t="str">
            <v>65a</v>
          </cell>
          <cell r="V487" t="str">
            <v>50a</v>
          </cell>
        </row>
        <row r="488">
          <cell r="R488">
            <v>0</v>
          </cell>
          <cell r="T488" t="str">
            <v>65a</v>
          </cell>
          <cell r="V488" t="str">
            <v>50a</v>
          </cell>
        </row>
        <row r="489">
          <cell r="R489">
            <v>631723.23208333331</v>
          </cell>
          <cell r="T489" t="str">
            <v>65a</v>
          </cell>
          <cell r="V489" t="str">
            <v>50a</v>
          </cell>
        </row>
        <row r="490">
          <cell r="R490">
            <v>0</v>
          </cell>
          <cell r="T490" t="str">
            <v>65a</v>
          </cell>
          <cell r="V490" t="str">
            <v>50a</v>
          </cell>
        </row>
        <row r="491">
          <cell r="R491">
            <v>0</v>
          </cell>
          <cell r="T491" t="str">
            <v>65a</v>
          </cell>
          <cell r="V491" t="str">
            <v>50a</v>
          </cell>
        </row>
        <row r="492">
          <cell r="R492">
            <v>17.266666666666666</v>
          </cell>
          <cell r="T492" t="str">
            <v>65a</v>
          </cell>
          <cell r="V492" t="str">
            <v>50a</v>
          </cell>
        </row>
        <row r="493">
          <cell r="R493">
            <v>-6890.5875000000005</v>
          </cell>
          <cell r="T493" t="str">
            <v>65a</v>
          </cell>
          <cell r="V493" t="str">
            <v>50a</v>
          </cell>
        </row>
        <row r="494">
          <cell r="R494">
            <v>0</v>
          </cell>
          <cell r="T494" t="str">
            <v>65a</v>
          </cell>
          <cell r="V494" t="str">
            <v>50a</v>
          </cell>
        </row>
        <row r="495">
          <cell r="R495">
            <v>-339475.77124999999</v>
          </cell>
          <cell r="T495">
            <v>46</v>
          </cell>
          <cell r="V495" t="str">
            <v>42b/62</v>
          </cell>
          <cell r="X495" t="str">
            <v>39.4</v>
          </cell>
        </row>
        <row r="496">
          <cell r="R496">
            <v>0</v>
          </cell>
          <cell r="T496">
            <v>11</v>
          </cell>
          <cell r="V496">
            <v>2</v>
          </cell>
          <cell r="X496">
            <v>11</v>
          </cell>
        </row>
        <row r="497">
          <cell r="R497">
            <v>-64000.798333333332</v>
          </cell>
          <cell r="T497">
            <v>45</v>
          </cell>
          <cell r="V497">
            <v>62</v>
          </cell>
          <cell r="X497" t="str">
            <v>39.4</v>
          </cell>
        </row>
        <row r="498">
          <cell r="R498">
            <v>6618.97</v>
          </cell>
          <cell r="T498">
            <v>45</v>
          </cell>
          <cell r="V498">
            <v>62</v>
          </cell>
          <cell r="X498" t="str">
            <v>39.4</v>
          </cell>
        </row>
        <row r="499">
          <cell r="R499">
            <v>1008782.1595833333</v>
          </cell>
          <cell r="T499">
            <v>46</v>
          </cell>
          <cell r="V499" t="str">
            <v>42b/62</v>
          </cell>
          <cell r="X499" t="str">
            <v>39.4</v>
          </cell>
        </row>
        <row r="500">
          <cell r="R500">
            <v>999283.32958333346</v>
          </cell>
          <cell r="T500" t="str">
            <v>65a</v>
          </cell>
          <cell r="V500" t="str">
            <v>50a</v>
          </cell>
        </row>
        <row r="501">
          <cell r="R501">
            <v>168.63291666666666</v>
          </cell>
          <cell r="T501" t="str">
            <v>65d</v>
          </cell>
          <cell r="V501" t="str">
            <v>42b/62</v>
          </cell>
          <cell r="X501">
            <v>52</v>
          </cell>
        </row>
        <row r="502">
          <cell r="R502">
            <v>1263441.6666666667</v>
          </cell>
          <cell r="T502" t="str">
            <v>66a</v>
          </cell>
          <cell r="V502" t="str">
            <v>42b/62</v>
          </cell>
          <cell r="X502">
            <v>47</v>
          </cell>
        </row>
        <row r="503">
          <cell r="R503">
            <v>142056.74041666667</v>
          </cell>
          <cell r="T503">
            <v>65</v>
          </cell>
          <cell r="V503">
            <v>62</v>
          </cell>
          <cell r="X503">
            <v>47</v>
          </cell>
        </row>
        <row r="504">
          <cell r="R504">
            <v>105377100.44999999</v>
          </cell>
          <cell r="T504" t="str">
            <v>66a</v>
          </cell>
          <cell r="V504" t="str">
            <v>42b/62</v>
          </cell>
          <cell r="X504">
            <v>47</v>
          </cell>
        </row>
        <row r="505">
          <cell r="R505">
            <v>6475.1108333333332</v>
          </cell>
          <cell r="T505">
            <v>47</v>
          </cell>
          <cell r="V505">
            <v>62</v>
          </cell>
          <cell r="X505">
            <v>47</v>
          </cell>
        </row>
        <row r="506">
          <cell r="R506">
            <v>0</v>
          </cell>
          <cell r="T506">
            <v>47</v>
          </cell>
          <cell r="V506">
            <v>62</v>
          </cell>
          <cell r="X506">
            <v>47</v>
          </cell>
        </row>
        <row r="507">
          <cell r="R507">
            <v>0</v>
          </cell>
          <cell r="T507">
            <v>47</v>
          </cell>
          <cell r="V507">
            <v>62</v>
          </cell>
          <cell r="X507">
            <v>47</v>
          </cell>
        </row>
        <row r="508">
          <cell r="R508">
            <v>52.868750000000006</v>
          </cell>
          <cell r="T508">
            <v>65</v>
          </cell>
          <cell r="V508">
            <v>62</v>
          </cell>
          <cell r="X508">
            <v>47</v>
          </cell>
        </row>
        <row r="509">
          <cell r="R509">
            <v>135486.71708333332</v>
          </cell>
          <cell r="T509" t="str">
            <v>65d</v>
          </cell>
          <cell r="V509" t="str">
            <v>42b/62</v>
          </cell>
          <cell r="X509">
            <v>52</v>
          </cell>
        </row>
        <row r="510">
          <cell r="R510">
            <v>0</v>
          </cell>
          <cell r="T510">
            <v>47</v>
          </cell>
          <cell r="V510">
            <v>62</v>
          </cell>
          <cell r="X510">
            <v>47</v>
          </cell>
        </row>
        <row r="511">
          <cell r="R511">
            <v>5335033.5395833328</v>
          </cell>
          <cell r="T511">
            <v>47</v>
          </cell>
          <cell r="V511" t="str">
            <v>62</v>
          </cell>
          <cell r="X511">
            <v>47</v>
          </cell>
        </row>
        <row r="512">
          <cell r="R512">
            <v>1568739.9824999999</v>
          </cell>
          <cell r="T512">
            <v>46</v>
          </cell>
          <cell r="V512">
            <v>62</v>
          </cell>
          <cell r="X512" t="str">
            <v>39.4</v>
          </cell>
        </row>
        <row r="513">
          <cell r="R513">
            <v>-5335033.5395833328</v>
          </cell>
          <cell r="T513">
            <v>47</v>
          </cell>
          <cell r="V513" t="str">
            <v>62</v>
          </cell>
          <cell r="X513">
            <v>47</v>
          </cell>
        </row>
        <row r="514">
          <cell r="R514">
            <v>191333.29</v>
          </cell>
          <cell r="V514" t="str">
            <v>50b</v>
          </cell>
        </row>
        <row r="515">
          <cell r="R515">
            <v>-142.11666666666667</v>
          </cell>
          <cell r="T515">
            <v>11</v>
          </cell>
          <cell r="V515">
            <v>2</v>
          </cell>
          <cell r="X515">
            <v>11</v>
          </cell>
        </row>
        <row r="516">
          <cell r="R516">
            <v>8700.9908333333333</v>
          </cell>
          <cell r="T516" t="str">
            <v>66a</v>
          </cell>
          <cell r="V516">
            <v>62</v>
          </cell>
          <cell r="X516">
            <v>47</v>
          </cell>
        </row>
        <row r="517">
          <cell r="R517">
            <v>0</v>
          </cell>
          <cell r="T517" t="str">
            <v>11</v>
          </cell>
          <cell r="V517" t="str">
            <v>2</v>
          </cell>
          <cell r="X517" t="str">
            <v>11</v>
          </cell>
        </row>
        <row r="518">
          <cell r="R518">
            <v>34634.387083333328</v>
          </cell>
          <cell r="T518" t="str">
            <v>11</v>
          </cell>
          <cell r="V518" t="str">
            <v>2</v>
          </cell>
          <cell r="X518" t="str">
            <v>11</v>
          </cell>
        </row>
        <row r="519">
          <cell r="R519">
            <v>15.602916666666667</v>
          </cell>
          <cell r="T519" t="str">
            <v>47</v>
          </cell>
          <cell r="V519" t="str">
            <v>62</v>
          </cell>
          <cell r="X519" t="str">
            <v>47</v>
          </cell>
        </row>
        <row r="520">
          <cell r="R520">
            <v>13821650.859166667</v>
          </cell>
          <cell r="T520">
            <v>65</v>
          </cell>
          <cell r="V520">
            <v>62</v>
          </cell>
          <cell r="X520">
            <v>47</v>
          </cell>
        </row>
        <row r="521">
          <cell r="R521">
            <v>0</v>
          </cell>
          <cell r="T521">
            <v>11</v>
          </cell>
          <cell r="V521">
            <v>2</v>
          </cell>
          <cell r="X521">
            <v>11</v>
          </cell>
        </row>
        <row r="522">
          <cell r="R522">
            <v>2023.25</v>
          </cell>
          <cell r="T522" t="str">
            <v>47</v>
          </cell>
          <cell r="V522" t="str">
            <v>62</v>
          </cell>
          <cell r="X522" t="str">
            <v>47</v>
          </cell>
        </row>
        <row r="523">
          <cell r="R523">
            <v>0</v>
          </cell>
          <cell r="T523">
            <v>65</v>
          </cell>
          <cell r="V523">
            <v>62</v>
          </cell>
          <cell r="X523">
            <v>47</v>
          </cell>
        </row>
        <row r="524">
          <cell r="R524">
            <v>131770.17000000001</v>
          </cell>
          <cell r="V524" t="str">
            <v>50b</v>
          </cell>
        </row>
        <row r="525">
          <cell r="R525">
            <v>0</v>
          </cell>
          <cell r="T525" t="str">
            <v>49</v>
          </cell>
          <cell r="V525" t="str">
            <v>62</v>
          </cell>
          <cell r="X525" t="str">
            <v>47</v>
          </cell>
        </row>
        <row r="526">
          <cell r="R526">
            <v>0</v>
          </cell>
          <cell r="T526" t="str">
            <v>41a</v>
          </cell>
          <cell r="V526" t="str">
            <v>61d</v>
          </cell>
          <cell r="X526">
            <v>40</v>
          </cell>
        </row>
        <row r="527">
          <cell r="R527">
            <v>33388483.083333332</v>
          </cell>
          <cell r="T527" t="str">
            <v>41a</v>
          </cell>
          <cell r="V527" t="str">
            <v>61d</v>
          </cell>
          <cell r="X527">
            <v>40</v>
          </cell>
        </row>
        <row r="528">
          <cell r="R528">
            <v>2050639.3333333333</v>
          </cell>
          <cell r="T528">
            <v>47</v>
          </cell>
          <cell r="V528">
            <v>62</v>
          </cell>
          <cell r="X528">
            <v>47</v>
          </cell>
        </row>
        <row r="529">
          <cell r="R529">
            <v>0</v>
          </cell>
          <cell r="T529" t="str">
            <v>41a</v>
          </cell>
          <cell r="V529" t="str">
            <v>61d</v>
          </cell>
          <cell r="X529">
            <v>40</v>
          </cell>
        </row>
        <row r="530">
          <cell r="R530">
            <v>0</v>
          </cell>
          <cell r="T530" t="str">
            <v>5</v>
          </cell>
          <cell r="V530" t="str">
            <v>2</v>
          </cell>
          <cell r="X530" t="str">
            <v>5</v>
          </cell>
        </row>
        <row r="531">
          <cell r="R531">
            <v>0</v>
          </cell>
          <cell r="T531">
            <v>43</v>
          </cell>
          <cell r="V531">
            <v>62</v>
          </cell>
          <cell r="X531" t="str">
            <v>39.1</v>
          </cell>
        </row>
        <row r="532">
          <cell r="R532">
            <v>78030.12</v>
          </cell>
          <cell r="T532">
            <v>11</v>
          </cell>
          <cell r="V532">
            <v>2</v>
          </cell>
          <cell r="X532">
            <v>11</v>
          </cell>
        </row>
        <row r="533">
          <cell r="R533">
            <v>0</v>
          </cell>
          <cell r="T533" t="str">
            <v>4</v>
          </cell>
          <cell r="V533" t="str">
            <v>7b</v>
          </cell>
          <cell r="X533" t="str">
            <v>4</v>
          </cell>
        </row>
        <row r="534">
          <cell r="R534">
            <v>0</v>
          </cell>
          <cell r="T534">
            <v>11</v>
          </cell>
          <cell r="V534">
            <v>2</v>
          </cell>
          <cell r="X534">
            <v>11</v>
          </cell>
        </row>
        <row r="535">
          <cell r="R535">
            <v>0</v>
          </cell>
          <cell r="T535">
            <v>11</v>
          </cell>
          <cell r="V535">
            <v>2</v>
          </cell>
          <cell r="X535">
            <v>11</v>
          </cell>
        </row>
        <row r="536">
          <cell r="R536">
            <v>0</v>
          </cell>
          <cell r="T536">
            <v>11</v>
          </cell>
          <cell r="V536">
            <v>2</v>
          </cell>
          <cell r="X536">
            <v>11</v>
          </cell>
        </row>
        <row r="537">
          <cell r="R537">
            <v>0</v>
          </cell>
          <cell r="T537">
            <v>11</v>
          </cell>
          <cell r="V537">
            <v>2</v>
          </cell>
          <cell r="X537">
            <v>11</v>
          </cell>
        </row>
        <row r="538">
          <cell r="R538">
            <v>0</v>
          </cell>
          <cell r="T538" t="str">
            <v>5</v>
          </cell>
          <cell r="V538" t="str">
            <v>2</v>
          </cell>
          <cell r="X538" t="str">
            <v>5</v>
          </cell>
        </row>
        <row r="539">
          <cell r="R539">
            <v>174.4</v>
          </cell>
          <cell r="T539" t="str">
            <v>5</v>
          </cell>
          <cell r="V539" t="str">
            <v>2</v>
          </cell>
          <cell r="X539" t="str">
            <v>5</v>
          </cell>
        </row>
        <row r="540">
          <cell r="R540">
            <v>1449365.9166666667</v>
          </cell>
          <cell r="T540">
            <v>47</v>
          </cell>
          <cell r="V540" t="str">
            <v>62</v>
          </cell>
          <cell r="X540">
            <v>47</v>
          </cell>
        </row>
        <row r="541">
          <cell r="R541">
            <v>1003029.9166666666</v>
          </cell>
          <cell r="T541">
            <v>65</v>
          </cell>
          <cell r="V541" t="str">
            <v>42b</v>
          </cell>
          <cell r="X541">
            <v>47</v>
          </cell>
        </row>
        <row r="542">
          <cell r="R542">
            <v>29394329.997916669</v>
          </cell>
          <cell r="T542">
            <v>65</v>
          </cell>
          <cell r="V542" t="str">
            <v>42b</v>
          </cell>
          <cell r="X542">
            <v>47</v>
          </cell>
        </row>
        <row r="543">
          <cell r="R543">
            <v>-66259120.677083336</v>
          </cell>
          <cell r="T543" t="str">
            <v>65e</v>
          </cell>
          <cell r="V543" t="str">
            <v>44b</v>
          </cell>
          <cell r="X543">
            <v>51</v>
          </cell>
        </row>
        <row r="544">
          <cell r="R544">
            <v>37254323.685833335</v>
          </cell>
          <cell r="T544">
            <v>65</v>
          </cell>
          <cell r="V544" t="str">
            <v>42b</v>
          </cell>
          <cell r="X544">
            <v>47</v>
          </cell>
        </row>
        <row r="545">
          <cell r="R545">
            <v>9351936.5800000001</v>
          </cell>
          <cell r="T545">
            <v>65</v>
          </cell>
          <cell r="V545" t="str">
            <v>42b</v>
          </cell>
          <cell r="X545">
            <v>47</v>
          </cell>
        </row>
        <row r="546">
          <cell r="R546">
            <v>209796.52</v>
          </cell>
          <cell r="T546">
            <v>65</v>
          </cell>
          <cell r="V546" t="str">
            <v>42b</v>
          </cell>
          <cell r="X546">
            <v>47</v>
          </cell>
        </row>
        <row r="547">
          <cell r="R547">
            <v>1309153.4804166669</v>
          </cell>
          <cell r="T547">
            <v>65</v>
          </cell>
          <cell r="V547" t="str">
            <v>42b</v>
          </cell>
          <cell r="X547">
            <v>47</v>
          </cell>
        </row>
        <row r="548">
          <cell r="R548">
            <v>8717.5</v>
          </cell>
          <cell r="T548">
            <v>65</v>
          </cell>
          <cell r="V548" t="str">
            <v>42b</v>
          </cell>
          <cell r="X548">
            <v>47</v>
          </cell>
        </row>
        <row r="549">
          <cell r="R549">
            <v>2499614.1545833335</v>
          </cell>
          <cell r="T549">
            <v>65</v>
          </cell>
          <cell r="V549" t="str">
            <v>42b</v>
          </cell>
          <cell r="X549">
            <v>47</v>
          </cell>
        </row>
        <row r="550">
          <cell r="R550">
            <v>2574191.6649999996</v>
          </cell>
          <cell r="T550">
            <v>65</v>
          </cell>
          <cell r="V550" t="str">
            <v>42b</v>
          </cell>
          <cell r="X550">
            <v>47</v>
          </cell>
        </row>
        <row r="551">
          <cell r="R551">
            <v>856121.11</v>
          </cell>
          <cell r="T551">
            <v>65</v>
          </cell>
          <cell r="V551" t="str">
            <v>42b</v>
          </cell>
          <cell r="X551">
            <v>47</v>
          </cell>
        </row>
        <row r="552">
          <cell r="R552">
            <v>366.94999999999987</v>
          </cell>
          <cell r="T552">
            <v>65</v>
          </cell>
          <cell r="V552" t="str">
            <v>42b</v>
          </cell>
          <cell r="X552">
            <v>47</v>
          </cell>
        </row>
        <row r="553">
          <cell r="R553">
            <v>0</v>
          </cell>
          <cell r="T553">
            <v>65</v>
          </cell>
          <cell r="V553" t="str">
            <v>42b</v>
          </cell>
          <cell r="X553">
            <v>47</v>
          </cell>
        </row>
        <row r="554">
          <cell r="R554">
            <v>379591.39999999997</v>
          </cell>
          <cell r="T554">
            <v>65</v>
          </cell>
          <cell r="V554" t="str">
            <v>42b</v>
          </cell>
          <cell r="X554">
            <v>47</v>
          </cell>
        </row>
        <row r="555">
          <cell r="R555">
            <v>769040.33</v>
          </cell>
          <cell r="T555">
            <v>65</v>
          </cell>
          <cell r="V555" t="str">
            <v>42b</v>
          </cell>
          <cell r="X555">
            <v>47</v>
          </cell>
        </row>
        <row r="556">
          <cell r="R556">
            <v>15888.200000000003</v>
          </cell>
          <cell r="T556">
            <v>65</v>
          </cell>
          <cell r="V556" t="str">
            <v>42b</v>
          </cell>
          <cell r="X556">
            <v>47</v>
          </cell>
        </row>
        <row r="557">
          <cell r="R557">
            <v>3103295.5641666669</v>
          </cell>
          <cell r="T557">
            <v>65</v>
          </cell>
          <cell r="V557" t="str">
            <v>42b</v>
          </cell>
          <cell r="X557">
            <v>47</v>
          </cell>
        </row>
        <row r="558">
          <cell r="R558">
            <v>3180773.3633333333</v>
          </cell>
          <cell r="T558">
            <v>65</v>
          </cell>
          <cell r="V558" t="str">
            <v>42b</v>
          </cell>
          <cell r="X558">
            <v>47</v>
          </cell>
        </row>
        <row r="559">
          <cell r="R559">
            <v>995</v>
          </cell>
          <cell r="T559">
            <v>65</v>
          </cell>
          <cell r="V559" t="str">
            <v>42b</v>
          </cell>
          <cell r="X559">
            <v>47</v>
          </cell>
        </row>
        <row r="560">
          <cell r="R560">
            <v>63.291666666666664</v>
          </cell>
          <cell r="T560">
            <v>65</v>
          </cell>
          <cell r="V560" t="str">
            <v>42b</v>
          </cell>
          <cell r="X560">
            <v>47</v>
          </cell>
        </row>
        <row r="561">
          <cell r="R561">
            <v>0</v>
          </cell>
          <cell r="T561">
            <v>65</v>
          </cell>
          <cell r="V561" t="str">
            <v>42b</v>
          </cell>
          <cell r="X561">
            <v>47</v>
          </cell>
        </row>
        <row r="562">
          <cell r="R562">
            <v>3072298.5508333333</v>
          </cell>
          <cell r="T562">
            <v>65</v>
          </cell>
          <cell r="V562" t="str">
            <v>42b</v>
          </cell>
          <cell r="X562">
            <v>47</v>
          </cell>
        </row>
        <row r="563">
          <cell r="R563">
            <v>2225.1479166666663</v>
          </cell>
          <cell r="T563">
            <v>65</v>
          </cell>
          <cell r="V563" t="str">
            <v>42b</v>
          </cell>
          <cell r="X563">
            <v>47</v>
          </cell>
        </row>
        <row r="564">
          <cell r="R564">
            <v>0</v>
          </cell>
          <cell r="T564">
            <v>65</v>
          </cell>
          <cell r="V564" t="str">
            <v>42b</v>
          </cell>
          <cell r="X564">
            <v>47</v>
          </cell>
        </row>
        <row r="565">
          <cell r="R565">
            <v>0</v>
          </cell>
          <cell r="T565">
            <v>65</v>
          </cell>
          <cell r="V565" t="str">
            <v>42b</v>
          </cell>
          <cell r="X565">
            <v>47</v>
          </cell>
        </row>
        <row r="566">
          <cell r="R566">
            <v>0</v>
          </cell>
          <cell r="T566">
            <v>65</v>
          </cell>
          <cell r="V566" t="str">
            <v>42b</v>
          </cell>
          <cell r="X566">
            <v>47</v>
          </cell>
        </row>
        <row r="567">
          <cell r="R567">
            <v>66942.150000000009</v>
          </cell>
          <cell r="T567">
            <v>65</v>
          </cell>
          <cell r="V567" t="str">
            <v>42b</v>
          </cell>
          <cell r="X567">
            <v>47</v>
          </cell>
        </row>
        <row r="568">
          <cell r="R568">
            <v>6439723.7466666671</v>
          </cell>
          <cell r="T568">
            <v>65</v>
          </cell>
          <cell r="V568" t="str">
            <v>42b</v>
          </cell>
          <cell r="X568">
            <v>47</v>
          </cell>
        </row>
        <row r="569">
          <cell r="R569">
            <v>59008.027499999997</v>
          </cell>
          <cell r="T569">
            <v>65</v>
          </cell>
          <cell r="V569" t="str">
            <v>42b</v>
          </cell>
          <cell r="X569">
            <v>47</v>
          </cell>
        </row>
        <row r="570">
          <cell r="R570">
            <v>18158.737500000003</v>
          </cell>
          <cell r="T570">
            <v>65</v>
          </cell>
          <cell r="V570" t="str">
            <v>42b</v>
          </cell>
          <cell r="X570">
            <v>47</v>
          </cell>
        </row>
        <row r="571">
          <cell r="R571">
            <v>21.834166666666665</v>
          </cell>
          <cell r="T571">
            <v>65</v>
          </cell>
          <cell r="V571" t="str">
            <v>42b</v>
          </cell>
          <cell r="X571">
            <v>47</v>
          </cell>
        </row>
        <row r="572">
          <cell r="R572">
            <v>0</v>
          </cell>
          <cell r="T572" t="str">
            <v>5</v>
          </cell>
          <cell r="V572" t="str">
            <v>2</v>
          </cell>
          <cell r="X572" t="str">
            <v>5</v>
          </cell>
        </row>
        <row r="573">
          <cell r="R573">
            <v>132319.72083333335</v>
          </cell>
          <cell r="T573" t="str">
            <v>47</v>
          </cell>
          <cell r="V573" t="str">
            <v>62</v>
          </cell>
          <cell r="X573" t="str">
            <v>47</v>
          </cell>
        </row>
        <row r="574">
          <cell r="R574">
            <v>468696.10749999998</v>
          </cell>
          <cell r="V574" t="str">
            <v>50b</v>
          </cell>
        </row>
        <row r="575">
          <cell r="R575">
            <v>184152.25166666668</v>
          </cell>
          <cell r="T575" t="str">
            <v>65b</v>
          </cell>
        </row>
        <row r="576">
          <cell r="R576">
            <v>497515.23791666661</v>
          </cell>
          <cell r="T576" t="str">
            <v>65a</v>
          </cell>
          <cell r="V576" t="str">
            <v>50a</v>
          </cell>
        </row>
        <row r="577">
          <cell r="R577">
            <v>682070.49708333332</v>
          </cell>
          <cell r="V577" t="str">
            <v>50b</v>
          </cell>
        </row>
        <row r="578">
          <cell r="R578">
            <v>379352.62958333333</v>
          </cell>
          <cell r="T578" t="str">
            <v>65b</v>
          </cell>
        </row>
        <row r="579">
          <cell r="R579">
            <v>20654.940833333334</v>
          </cell>
          <cell r="V579" t="str">
            <v>50b</v>
          </cell>
        </row>
        <row r="580">
          <cell r="R580">
            <v>-9485.652916666666</v>
          </cell>
          <cell r="T580" t="str">
            <v>65b</v>
          </cell>
        </row>
        <row r="581">
          <cell r="R581">
            <v>176510</v>
          </cell>
          <cell r="T581">
            <v>12</v>
          </cell>
          <cell r="V581">
            <v>2</v>
          </cell>
          <cell r="X581">
            <v>12</v>
          </cell>
        </row>
        <row r="582">
          <cell r="R582">
            <v>0</v>
          </cell>
          <cell r="T582">
            <v>12</v>
          </cell>
          <cell r="V582">
            <v>2</v>
          </cell>
          <cell r="X582">
            <v>12</v>
          </cell>
        </row>
        <row r="583">
          <cell r="R583">
            <v>6065.4187499999998</v>
          </cell>
          <cell r="T583">
            <v>12</v>
          </cell>
          <cell r="V583">
            <v>2</v>
          </cell>
          <cell r="X583">
            <v>12</v>
          </cell>
        </row>
        <row r="584">
          <cell r="R584">
            <v>2842815.52</v>
          </cell>
          <cell r="T584">
            <v>12</v>
          </cell>
          <cell r="V584">
            <v>2</v>
          </cell>
          <cell r="X584">
            <v>12</v>
          </cell>
        </row>
        <row r="585">
          <cell r="R585">
            <v>481270.83</v>
          </cell>
          <cell r="T585">
            <v>12</v>
          </cell>
          <cell r="V585">
            <v>2</v>
          </cell>
          <cell r="X585">
            <v>12</v>
          </cell>
        </row>
        <row r="586">
          <cell r="R586">
            <v>4634591.8708333327</v>
          </cell>
          <cell r="T586">
            <v>12</v>
          </cell>
          <cell r="V586">
            <v>2</v>
          </cell>
          <cell r="X586">
            <v>12</v>
          </cell>
        </row>
        <row r="587">
          <cell r="R587">
            <v>0</v>
          </cell>
          <cell r="T587">
            <v>12</v>
          </cell>
          <cell r="V587">
            <v>2</v>
          </cell>
          <cell r="X587">
            <v>12</v>
          </cell>
        </row>
        <row r="588">
          <cell r="R588">
            <v>39361.5</v>
          </cell>
          <cell r="T588">
            <v>12</v>
          </cell>
          <cell r="V588">
            <v>2</v>
          </cell>
          <cell r="X588">
            <v>12</v>
          </cell>
        </row>
        <row r="589">
          <cell r="R589">
            <v>1087740.8999999999</v>
          </cell>
          <cell r="T589">
            <v>12</v>
          </cell>
          <cell r="V589">
            <v>2</v>
          </cell>
          <cell r="X589">
            <v>12</v>
          </cell>
        </row>
        <row r="590">
          <cell r="R590">
            <v>826593.52999999991</v>
          </cell>
          <cell r="T590">
            <v>12</v>
          </cell>
          <cell r="V590">
            <v>2</v>
          </cell>
          <cell r="X590">
            <v>12</v>
          </cell>
        </row>
        <row r="591">
          <cell r="R591">
            <v>2530991.67</v>
          </cell>
          <cell r="T591">
            <v>12</v>
          </cell>
          <cell r="V591">
            <v>2</v>
          </cell>
          <cell r="X591">
            <v>12</v>
          </cell>
        </row>
        <row r="592">
          <cell r="R592">
            <v>772456.00999999989</v>
          </cell>
          <cell r="T592">
            <v>12</v>
          </cell>
          <cell r="V592">
            <v>2</v>
          </cell>
          <cell r="X592">
            <v>12</v>
          </cell>
        </row>
        <row r="593">
          <cell r="R593">
            <v>16831.11</v>
          </cell>
          <cell r="T593">
            <v>12</v>
          </cell>
          <cell r="V593">
            <v>2</v>
          </cell>
          <cell r="X593">
            <v>12</v>
          </cell>
        </row>
        <row r="594">
          <cell r="R594">
            <v>39271.89</v>
          </cell>
          <cell r="T594">
            <v>12</v>
          </cell>
          <cell r="V594">
            <v>2</v>
          </cell>
          <cell r="X594">
            <v>12</v>
          </cell>
        </row>
        <row r="595">
          <cell r="R595">
            <v>1029.5362500000001</v>
          </cell>
          <cell r="T595">
            <v>12</v>
          </cell>
          <cell r="V595">
            <v>2</v>
          </cell>
          <cell r="X595">
            <v>12</v>
          </cell>
        </row>
        <row r="596">
          <cell r="R596">
            <v>963321.25999999989</v>
          </cell>
          <cell r="T596">
            <v>12</v>
          </cell>
          <cell r="V596">
            <v>2</v>
          </cell>
          <cell r="X596">
            <v>12</v>
          </cell>
        </row>
        <row r="597">
          <cell r="R597">
            <v>568325.23</v>
          </cell>
          <cell r="T597">
            <v>12</v>
          </cell>
          <cell r="V597">
            <v>2</v>
          </cell>
          <cell r="X597">
            <v>12</v>
          </cell>
        </row>
        <row r="598">
          <cell r="R598">
            <v>77213.25</v>
          </cell>
          <cell r="T598">
            <v>12</v>
          </cell>
          <cell r="V598">
            <v>2</v>
          </cell>
          <cell r="X598">
            <v>12</v>
          </cell>
        </row>
        <row r="599">
          <cell r="R599">
            <v>174048.09000000003</v>
          </cell>
          <cell r="T599">
            <v>12</v>
          </cell>
          <cell r="V599">
            <v>2</v>
          </cell>
          <cell r="X599">
            <v>12</v>
          </cell>
        </row>
        <row r="600">
          <cell r="R600">
            <v>0</v>
          </cell>
          <cell r="T600">
            <v>12</v>
          </cell>
          <cell r="V600">
            <v>2</v>
          </cell>
          <cell r="X600">
            <v>12</v>
          </cell>
        </row>
        <row r="601">
          <cell r="R601">
            <v>5762875.21</v>
          </cell>
          <cell r="T601" t="str">
            <v>12</v>
          </cell>
          <cell r="V601" t="str">
            <v>2</v>
          </cell>
          <cell r="X601" t="str">
            <v>12</v>
          </cell>
        </row>
        <row r="602">
          <cell r="R602">
            <v>546342.92625000002</v>
          </cell>
          <cell r="T602" t="str">
            <v>12</v>
          </cell>
          <cell r="V602" t="str">
            <v>2</v>
          </cell>
          <cell r="X602" t="str">
            <v>12</v>
          </cell>
        </row>
        <row r="603">
          <cell r="R603">
            <v>412105</v>
          </cell>
          <cell r="T603">
            <v>41</v>
          </cell>
          <cell r="V603" t="str">
            <v>61f</v>
          </cell>
          <cell r="X603">
            <v>42</v>
          </cell>
        </row>
        <row r="604">
          <cell r="R604">
            <v>14087116.916666666</v>
          </cell>
          <cell r="T604">
            <v>41</v>
          </cell>
          <cell r="V604" t="str">
            <v>61f</v>
          </cell>
          <cell r="X604">
            <v>42</v>
          </cell>
        </row>
        <row r="605">
          <cell r="R605">
            <v>0</v>
          </cell>
          <cell r="T605">
            <v>41</v>
          </cell>
          <cell r="V605" t="str">
            <v>61f</v>
          </cell>
          <cell r="X605">
            <v>42</v>
          </cell>
        </row>
        <row r="606">
          <cell r="R606">
            <v>0</v>
          </cell>
          <cell r="T606">
            <v>41</v>
          </cell>
          <cell r="V606" t="str">
            <v>61f</v>
          </cell>
          <cell r="X606">
            <v>42</v>
          </cell>
        </row>
        <row r="607">
          <cell r="R607">
            <v>3674536.2916666665</v>
          </cell>
          <cell r="T607">
            <v>41</v>
          </cell>
          <cell r="V607" t="str">
            <v>61f</v>
          </cell>
          <cell r="X607">
            <v>42</v>
          </cell>
        </row>
        <row r="608">
          <cell r="R608">
            <v>2908595.875</v>
          </cell>
          <cell r="T608" t="str">
            <v>64a</v>
          </cell>
          <cell r="V608" t="str">
            <v>56a</v>
          </cell>
        </row>
        <row r="609">
          <cell r="R609">
            <v>7474</v>
          </cell>
          <cell r="T609" t="str">
            <v>41</v>
          </cell>
          <cell r="V609" t="str">
            <v>61f</v>
          </cell>
          <cell r="X609" t="str">
            <v>42</v>
          </cell>
        </row>
        <row r="610">
          <cell r="R610">
            <v>-5078.375</v>
          </cell>
          <cell r="T610" t="str">
            <v>41</v>
          </cell>
          <cell r="V610" t="str">
            <v>61f</v>
          </cell>
          <cell r="X610" t="str">
            <v>42</v>
          </cell>
        </row>
        <row r="611">
          <cell r="R611">
            <v>285467</v>
          </cell>
          <cell r="T611">
            <v>64</v>
          </cell>
          <cell r="V611">
            <v>17</v>
          </cell>
          <cell r="X611">
            <v>22</v>
          </cell>
        </row>
        <row r="612">
          <cell r="R612">
            <v>1270717.4583333333</v>
          </cell>
          <cell r="T612" t="str">
            <v>65b</v>
          </cell>
        </row>
        <row r="613">
          <cell r="R613">
            <v>179522.125</v>
          </cell>
          <cell r="T613" t="str">
            <v>65b</v>
          </cell>
        </row>
        <row r="614">
          <cell r="R614">
            <v>-3157072.6666666665</v>
          </cell>
          <cell r="T614">
            <v>64</v>
          </cell>
          <cell r="V614">
            <v>17</v>
          </cell>
          <cell r="X614">
            <v>22</v>
          </cell>
        </row>
        <row r="615">
          <cell r="R615">
            <v>3139052.6083333329</v>
          </cell>
          <cell r="T615" t="str">
            <v>65g</v>
          </cell>
          <cell r="V615">
            <v>22</v>
          </cell>
          <cell r="X615">
            <v>23</v>
          </cell>
        </row>
        <row r="616">
          <cell r="R616">
            <v>-50622407.924583338</v>
          </cell>
          <cell r="T616" t="str">
            <v>65g</v>
          </cell>
          <cell r="V616">
            <v>22</v>
          </cell>
          <cell r="X616">
            <v>23</v>
          </cell>
        </row>
        <row r="617">
          <cell r="R617">
            <v>-920265.38083333336</v>
          </cell>
          <cell r="T617" t="str">
            <v>65g</v>
          </cell>
          <cell r="V617">
            <v>22</v>
          </cell>
          <cell r="X617">
            <v>23</v>
          </cell>
        </row>
        <row r="618">
          <cell r="R618">
            <v>362130.90416666662</v>
          </cell>
          <cell r="T618" t="str">
            <v>65g</v>
          </cell>
          <cell r="V618">
            <v>22</v>
          </cell>
          <cell r="X618">
            <v>23</v>
          </cell>
        </row>
        <row r="619">
          <cell r="R619">
            <v>8322901.0862499997</v>
          </cell>
          <cell r="T619" t="str">
            <v>65g</v>
          </cell>
          <cell r="V619">
            <v>22</v>
          </cell>
          <cell r="X619">
            <v>23</v>
          </cell>
        </row>
        <row r="620">
          <cell r="R620">
            <v>39577389.361666664</v>
          </cell>
          <cell r="T620" t="str">
            <v>65g</v>
          </cell>
          <cell r="V620">
            <v>22</v>
          </cell>
          <cell r="X620">
            <v>23</v>
          </cell>
        </row>
        <row r="621">
          <cell r="R621">
            <v>-11685968.375</v>
          </cell>
          <cell r="T621" t="str">
            <v>41a</v>
          </cell>
          <cell r="V621" t="str">
            <v>61d</v>
          </cell>
          <cell r="X621" t="str">
            <v>40</v>
          </cell>
        </row>
        <row r="622">
          <cell r="R622">
            <v>-4886913.458333333</v>
          </cell>
          <cell r="T622">
            <v>41</v>
          </cell>
          <cell r="V622" t="str">
            <v>61f</v>
          </cell>
          <cell r="X622">
            <v>42</v>
          </cell>
        </row>
        <row r="623">
          <cell r="R623">
            <v>-2456467.1666666665</v>
          </cell>
          <cell r="T623">
            <v>41</v>
          </cell>
          <cell r="V623" t="str">
            <v>61f</v>
          </cell>
          <cell r="X623">
            <v>42</v>
          </cell>
        </row>
        <row r="624">
          <cell r="R624">
            <v>-248764</v>
          </cell>
          <cell r="T624" t="str">
            <v>41</v>
          </cell>
          <cell r="V624" t="str">
            <v>61f</v>
          </cell>
          <cell r="X624" t="str">
            <v>42</v>
          </cell>
        </row>
        <row r="625">
          <cell r="R625">
            <v>7115720379.5399952</v>
          </cell>
        </row>
        <row r="626">
          <cell r="R626">
            <v>-110478472.41374993</v>
          </cell>
          <cell r="T626">
            <v>6</v>
          </cell>
          <cell r="V626" t="str">
            <v>8b</v>
          </cell>
          <cell r="X626">
            <v>6</v>
          </cell>
        </row>
        <row r="627">
          <cell r="R627">
            <v>1760736.7062499998</v>
          </cell>
          <cell r="T627">
            <v>6</v>
          </cell>
          <cell r="V627" t="str">
            <v>8b</v>
          </cell>
          <cell r="X627">
            <v>6</v>
          </cell>
        </row>
        <row r="628">
          <cell r="R628">
            <v>12501474.996666668</v>
          </cell>
          <cell r="T628" t="str">
            <v>65a</v>
          </cell>
          <cell r="V628" t="str">
            <v>50a</v>
          </cell>
        </row>
        <row r="629">
          <cell r="R629">
            <v>0</v>
          </cell>
          <cell r="T629">
            <v>41</v>
          </cell>
          <cell r="V629" t="str">
            <v>61f</v>
          </cell>
          <cell r="X629">
            <v>42</v>
          </cell>
        </row>
        <row r="630">
          <cell r="R630">
            <v>0</v>
          </cell>
          <cell r="T630">
            <v>64</v>
          </cell>
          <cell r="V630">
            <v>17</v>
          </cell>
          <cell r="X630">
            <v>22</v>
          </cell>
        </row>
        <row r="631">
          <cell r="R631">
            <v>4504876.125</v>
          </cell>
          <cell r="T631" t="str">
            <v>65a</v>
          </cell>
          <cell r="V631" t="str">
            <v>50a</v>
          </cell>
        </row>
        <row r="632">
          <cell r="R632">
            <v>1951416.6666666667</v>
          </cell>
          <cell r="T632">
            <v>22</v>
          </cell>
          <cell r="V632">
            <v>56</v>
          </cell>
          <cell r="X632">
            <v>22</v>
          </cell>
        </row>
        <row r="633">
          <cell r="R633">
            <v>0</v>
          </cell>
          <cell r="T633">
            <v>64</v>
          </cell>
          <cell r="V633" t="str">
            <v>17/21</v>
          </cell>
          <cell r="X633">
            <v>48</v>
          </cell>
        </row>
        <row r="634">
          <cell r="R634">
            <v>2691000</v>
          </cell>
          <cell r="T634" t="str">
            <v>65a</v>
          </cell>
          <cell r="V634" t="str">
            <v>50a</v>
          </cell>
        </row>
        <row r="635">
          <cell r="R635">
            <v>10700.246666666668</v>
          </cell>
          <cell r="T635">
            <v>22</v>
          </cell>
          <cell r="V635">
            <v>56</v>
          </cell>
          <cell r="X635">
            <v>22</v>
          </cell>
        </row>
        <row r="636">
          <cell r="R636">
            <v>73372.458333333328</v>
          </cell>
          <cell r="T636">
            <v>41</v>
          </cell>
          <cell r="V636" t="str">
            <v>61f</v>
          </cell>
          <cell r="X636">
            <v>42</v>
          </cell>
        </row>
        <row r="637">
          <cell r="R637">
            <v>11191253</v>
          </cell>
          <cell r="T637">
            <v>41</v>
          </cell>
          <cell r="V637" t="str">
            <v>61f</v>
          </cell>
          <cell r="X637">
            <v>42</v>
          </cell>
        </row>
        <row r="638">
          <cell r="R638">
            <v>-19757.458333333332</v>
          </cell>
          <cell r="T638">
            <v>22</v>
          </cell>
          <cell r="V638">
            <v>56</v>
          </cell>
          <cell r="X638">
            <v>22</v>
          </cell>
        </row>
        <row r="639">
          <cell r="R639">
            <v>57685210.541666664</v>
          </cell>
          <cell r="T639">
            <v>22</v>
          </cell>
          <cell r="V639">
            <v>56</v>
          </cell>
          <cell r="X639">
            <v>22</v>
          </cell>
        </row>
        <row r="640">
          <cell r="R640">
            <v>14581041.666666666</v>
          </cell>
          <cell r="T640" t="str">
            <v>65b</v>
          </cell>
        </row>
        <row r="641">
          <cell r="R641">
            <v>516057</v>
          </cell>
          <cell r="T641" t="str">
            <v>65a</v>
          </cell>
          <cell r="V641" t="str">
            <v>50a</v>
          </cell>
        </row>
        <row r="642">
          <cell r="R642">
            <v>0</v>
          </cell>
          <cell r="T642" t="str">
            <v>66a</v>
          </cell>
          <cell r="V642">
            <v>62</v>
          </cell>
          <cell r="X642">
            <v>47</v>
          </cell>
        </row>
        <row r="643">
          <cell r="R643">
            <v>1023734.4583333334</v>
          </cell>
          <cell r="T643">
            <v>41</v>
          </cell>
          <cell r="V643" t="str">
            <v>61f</v>
          </cell>
          <cell r="X643">
            <v>42</v>
          </cell>
        </row>
        <row r="644">
          <cell r="R644">
            <v>510889.66666666669</v>
          </cell>
          <cell r="V644" t="str">
            <v>50b</v>
          </cell>
        </row>
        <row r="645">
          <cell r="R645">
            <v>617208.33333333337</v>
          </cell>
          <cell r="T645">
            <v>22</v>
          </cell>
          <cell r="V645">
            <v>56</v>
          </cell>
          <cell r="X645">
            <v>22</v>
          </cell>
        </row>
        <row r="646">
          <cell r="R646">
            <v>-3573.125</v>
          </cell>
          <cell r="T646" t="str">
            <v>65a</v>
          </cell>
          <cell r="V646" t="str">
            <v>50a</v>
          </cell>
        </row>
        <row r="647">
          <cell r="R647">
            <v>0</v>
          </cell>
          <cell r="T647">
            <v>41</v>
          </cell>
          <cell r="V647" t="str">
            <v>61f</v>
          </cell>
          <cell r="X647">
            <v>42</v>
          </cell>
        </row>
        <row r="648">
          <cell r="R648">
            <v>8632425.25</v>
          </cell>
          <cell r="T648" t="str">
            <v>50/67</v>
          </cell>
          <cell r="V648" t="str">
            <v>61c</v>
          </cell>
          <cell r="X648">
            <v>48</v>
          </cell>
        </row>
        <row r="649">
          <cell r="R649">
            <v>68625</v>
          </cell>
          <cell r="V649" t="str">
            <v>50b</v>
          </cell>
        </row>
        <row r="650">
          <cell r="R650">
            <v>0</v>
          </cell>
          <cell r="T650" t="str">
            <v>50/67</v>
          </cell>
          <cell r="V650" t="str">
            <v>61c</v>
          </cell>
          <cell r="X650">
            <v>48</v>
          </cell>
        </row>
        <row r="651">
          <cell r="R651">
            <v>0</v>
          </cell>
          <cell r="V651" t="str">
            <v>50b</v>
          </cell>
        </row>
        <row r="652">
          <cell r="R652">
            <v>325484.70833333331</v>
          </cell>
          <cell r="T652">
            <v>48</v>
          </cell>
          <cell r="V652" t="str">
            <v>61c</v>
          </cell>
          <cell r="X652">
            <v>48</v>
          </cell>
        </row>
        <row r="653">
          <cell r="R653">
            <v>14587.583333333334</v>
          </cell>
          <cell r="T653">
            <v>48</v>
          </cell>
          <cell r="V653" t="str">
            <v>61c</v>
          </cell>
          <cell r="X653">
            <v>48</v>
          </cell>
        </row>
        <row r="654">
          <cell r="R654">
            <v>984000</v>
          </cell>
          <cell r="V654" t="str">
            <v>50b</v>
          </cell>
        </row>
        <row r="655">
          <cell r="R655">
            <v>0</v>
          </cell>
          <cell r="V655" t="str">
            <v>50b</v>
          </cell>
        </row>
        <row r="656">
          <cell r="R656">
            <v>0</v>
          </cell>
          <cell r="T656" t="str">
            <v>65a</v>
          </cell>
          <cell r="V656" t="str">
            <v>50a</v>
          </cell>
        </row>
        <row r="657">
          <cell r="R657">
            <v>0</v>
          </cell>
          <cell r="T657" t="str">
            <v>65a</v>
          </cell>
          <cell r="V657" t="str">
            <v>50a</v>
          </cell>
        </row>
        <row r="658">
          <cell r="R658">
            <v>590829.91666666663</v>
          </cell>
          <cell r="V658" t="str">
            <v>50b</v>
          </cell>
        </row>
        <row r="659">
          <cell r="R659">
            <v>0</v>
          </cell>
          <cell r="V659" t="str">
            <v>50b</v>
          </cell>
        </row>
        <row r="660">
          <cell r="R660">
            <v>0</v>
          </cell>
          <cell r="V660" t="str">
            <v>50b</v>
          </cell>
        </row>
        <row r="661">
          <cell r="R661">
            <v>0</v>
          </cell>
          <cell r="T661">
            <v>64</v>
          </cell>
          <cell r="V661">
            <v>17</v>
          </cell>
          <cell r="X661">
            <v>22</v>
          </cell>
        </row>
        <row r="662">
          <cell r="R662">
            <v>-4713</v>
          </cell>
          <cell r="T662">
            <v>48</v>
          </cell>
          <cell r="V662" t="str">
            <v>61c</v>
          </cell>
          <cell r="X662">
            <v>48</v>
          </cell>
        </row>
        <row r="663">
          <cell r="R663">
            <v>0</v>
          </cell>
          <cell r="T663" t="str">
            <v>65a</v>
          </cell>
          <cell r="V663" t="str">
            <v>50a</v>
          </cell>
        </row>
        <row r="664">
          <cell r="R664">
            <v>-161383</v>
          </cell>
          <cell r="V664" t="str">
            <v>50b</v>
          </cell>
        </row>
        <row r="665">
          <cell r="R665">
            <v>1702583.5833333333</v>
          </cell>
          <cell r="T665">
            <v>48</v>
          </cell>
          <cell r="V665" t="str">
            <v>61c</v>
          </cell>
          <cell r="X665">
            <v>48</v>
          </cell>
        </row>
        <row r="666">
          <cell r="R666">
            <v>0</v>
          </cell>
          <cell r="T666">
            <v>48</v>
          </cell>
          <cell r="V666" t="str">
            <v>61c</v>
          </cell>
          <cell r="X666">
            <v>48</v>
          </cell>
        </row>
        <row r="667">
          <cell r="R667">
            <v>0</v>
          </cell>
          <cell r="V667" t="str">
            <v>50b</v>
          </cell>
        </row>
        <row r="668">
          <cell r="R668">
            <v>0</v>
          </cell>
          <cell r="T668" t="str">
            <v>65b</v>
          </cell>
        </row>
        <row r="669">
          <cell r="R669">
            <v>159437</v>
          </cell>
          <cell r="T669">
            <v>48</v>
          </cell>
          <cell r="V669" t="str">
            <v>61c</v>
          </cell>
          <cell r="X669">
            <v>48</v>
          </cell>
        </row>
        <row r="670">
          <cell r="R670">
            <v>718877.66666666663</v>
          </cell>
          <cell r="V670" t="str">
            <v>50b</v>
          </cell>
        </row>
        <row r="671">
          <cell r="R671">
            <v>0</v>
          </cell>
          <cell r="V671" t="str">
            <v>50b</v>
          </cell>
        </row>
        <row r="672">
          <cell r="R672">
            <v>0</v>
          </cell>
          <cell r="T672" t="str">
            <v>65a</v>
          </cell>
          <cell r="V672" t="str">
            <v>50a</v>
          </cell>
        </row>
        <row r="673">
          <cell r="R673">
            <v>212743</v>
          </cell>
          <cell r="T673" t="str">
            <v>41</v>
          </cell>
          <cell r="V673" t="str">
            <v>61f</v>
          </cell>
          <cell r="X673" t="str">
            <v>42</v>
          </cell>
        </row>
        <row r="674">
          <cell r="R674">
            <v>-670541.04166666663</v>
          </cell>
          <cell r="T674">
            <v>41</v>
          </cell>
          <cell r="V674" t="str">
            <v>61f</v>
          </cell>
          <cell r="X674">
            <v>42</v>
          </cell>
        </row>
        <row r="675">
          <cell r="R675">
            <v>0</v>
          </cell>
          <cell r="V675" t="str">
            <v>50b</v>
          </cell>
        </row>
        <row r="676">
          <cell r="R676">
            <v>1458.3333333333333</v>
          </cell>
          <cell r="T676" t="str">
            <v>48</v>
          </cell>
          <cell r="V676" t="str">
            <v>61c</v>
          </cell>
          <cell r="X676" t="str">
            <v>42</v>
          </cell>
        </row>
        <row r="677">
          <cell r="R677">
            <v>0</v>
          </cell>
          <cell r="T677" t="str">
            <v>65a</v>
          </cell>
          <cell r="V677" t="str">
            <v>50a</v>
          </cell>
        </row>
        <row r="678">
          <cell r="R678">
            <v>2235293.4166666665</v>
          </cell>
          <cell r="T678" t="str">
            <v>65c</v>
          </cell>
          <cell r="V678" t="str">
            <v>50a1</v>
          </cell>
        </row>
        <row r="679">
          <cell r="R679">
            <v>675893.33333333337</v>
          </cell>
          <cell r="V679" t="str">
            <v>50b</v>
          </cell>
        </row>
        <row r="680">
          <cell r="R680">
            <v>5659500.7770833336</v>
          </cell>
          <cell r="T680">
            <v>48</v>
          </cell>
          <cell r="V680" t="str">
            <v>61c</v>
          </cell>
          <cell r="X680">
            <v>48</v>
          </cell>
        </row>
        <row r="681">
          <cell r="R681">
            <v>1658000</v>
          </cell>
          <cell r="T681">
            <v>22</v>
          </cell>
          <cell r="V681">
            <v>56</v>
          </cell>
          <cell r="X681">
            <v>22</v>
          </cell>
        </row>
        <row r="682">
          <cell r="R682">
            <v>4147216.8833333328</v>
          </cell>
          <cell r="T682">
            <v>48</v>
          </cell>
          <cell r="V682" t="str">
            <v>61c</v>
          </cell>
          <cell r="X682">
            <v>48</v>
          </cell>
        </row>
        <row r="683">
          <cell r="R683">
            <v>2345024</v>
          </cell>
          <cell r="T683" t="str">
            <v>65a</v>
          </cell>
          <cell r="V683" t="str">
            <v>50a</v>
          </cell>
        </row>
        <row r="684">
          <cell r="R684">
            <v>-396495.6454166667</v>
          </cell>
          <cell r="T684">
            <v>48</v>
          </cell>
          <cell r="V684" t="str">
            <v>61c</v>
          </cell>
          <cell r="X684">
            <v>48</v>
          </cell>
        </row>
        <row r="685">
          <cell r="R685">
            <v>188678.04166666666</v>
          </cell>
          <cell r="V685" t="str">
            <v>50b</v>
          </cell>
        </row>
        <row r="686">
          <cell r="R686">
            <v>-4123424</v>
          </cell>
          <cell r="V686" t="str">
            <v>50b</v>
          </cell>
        </row>
        <row r="687">
          <cell r="R687">
            <v>0</v>
          </cell>
          <cell r="V687" t="str">
            <v>50b</v>
          </cell>
        </row>
        <row r="688">
          <cell r="R688">
            <v>82152</v>
          </cell>
          <cell r="V688" t="str">
            <v>50b</v>
          </cell>
        </row>
        <row r="689">
          <cell r="R689">
            <v>1931416.6666666667</v>
          </cell>
          <cell r="T689" t="str">
            <v>65a</v>
          </cell>
          <cell r="V689" t="str">
            <v>50a</v>
          </cell>
        </row>
        <row r="690">
          <cell r="R690">
            <v>5011756.375</v>
          </cell>
          <cell r="T690">
            <v>22</v>
          </cell>
          <cell r="V690" t="str">
            <v>56</v>
          </cell>
          <cell r="X690">
            <v>22</v>
          </cell>
        </row>
        <row r="691">
          <cell r="R691">
            <v>0</v>
          </cell>
          <cell r="T691" t="str">
            <v>65a</v>
          </cell>
          <cell r="V691" t="str">
            <v>50a</v>
          </cell>
        </row>
        <row r="692">
          <cell r="R692">
            <v>998240.66666666663</v>
          </cell>
          <cell r="T692">
            <v>64</v>
          </cell>
          <cell r="V692">
            <v>17</v>
          </cell>
          <cell r="X692">
            <v>22</v>
          </cell>
        </row>
        <row r="693">
          <cell r="R693">
            <v>0</v>
          </cell>
          <cell r="T693" t="str">
            <v>65b</v>
          </cell>
        </row>
        <row r="694">
          <cell r="R694">
            <v>0</v>
          </cell>
          <cell r="T694">
            <v>64</v>
          </cell>
          <cell r="V694">
            <v>17</v>
          </cell>
          <cell r="X694">
            <v>22</v>
          </cell>
        </row>
        <row r="695">
          <cell r="R695">
            <v>2648375</v>
          </cell>
          <cell r="T695">
            <v>64</v>
          </cell>
          <cell r="V695">
            <v>17</v>
          </cell>
          <cell r="X695">
            <v>22</v>
          </cell>
        </row>
        <row r="696">
          <cell r="R696">
            <v>0</v>
          </cell>
          <cell r="T696">
            <v>64</v>
          </cell>
          <cell r="V696">
            <v>17</v>
          </cell>
          <cell r="X696">
            <v>22</v>
          </cell>
        </row>
        <row r="697">
          <cell r="R697">
            <v>-1801064.75</v>
          </cell>
          <cell r="T697">
            <v>64</v>
          </cell>
          <cell r="V697">
            <v>17</v>
          </cell>
          <cell r="X697">
            <v>22</v>
          </cell>
        </row>
        <row r="698">
          <cell r="R698">
            <v>-527429.33333333337</v>
          </cell>
          <cell r="T698">
            <v>64</v>
          </cell>
          <cell r="V698">
            <v>17</v>
          </cell>
          <cell r="X698">
            <v>22</v>
          </cell>
        </row>
        <row r="699">
          <cell r="R699">
            <v>-143225.33333333334</v>
          </cell>
          <cell r="T699">
            <v>64</v>
          </cell>
          <cell r="V699">
            <v>17</v>
          </cell>
          <cell r="X699">
            <v>22</v>
          </cell>
        </row>
        <row r="700">
          <cell r="R700">
            <v>0</v>
          </cell>
          <cell r="T700">
            <v>64</v>
          </cell>
          <cell r="V700">
            <v>17</v>
          </cell>
          <cell r="X700">
            <v>22</v>
          </cell>
        </row>
        <row r="701">
          <cell r="R701">
            <v>0</v>
          </cell>
          <cell r="T701" t="str">
            <v>65b</v>
          </cell>
        </row>
        <row r="702">
          <cell r="R702">
            <v>780427.79166666663</v>
          </cell>
          <cell r="T702">
            <v>48</v>
          </cell>
          <cell r="V702">
            <v>62</v>
          </cell>
          <cell r="X702">
            <v>48</v>
          </cell>
        </row>
        <row r="703">
          <cell r="R703">
            <v>540093.04166666663</v>
          </cell>
          <cell r="T703" t="str">
            <v>65</v>
          </cell>
          <cell r="V703" t="str">
            <v>62</v>
          </cell>
          <cell r="X703" t="str">
            <v>48</v>
          </cell>
        </row>
        <row r="704">
          <cell r="R704">
            <v>-859037900</v>
          </cell>
          <cell r="T704">
            <v>2</v>
          </cell>
          <cell r="V704" t="str">
            <v>6b</v>
          </cell>
          <cell r="X704">
            <v>2</v>
          </cell>
        </row>
        <row r="705">
          <cell r="R705">
            <v>-1000</v>
          </cell>
          <cell r="T705" t="str">
            <v>41b</v>
          </cell>
          <cell r="V705" t="str">
            <v>61e</v>
          </cell>
          <cell r="X705">
            <v>41</v>
          </cell>
        </row>
        <row r="706">
          <cell r="R706">
            <v>-122847945.22000001</v>
          </cell>
          <cell r="T706">
            <v>4</v>
          </cell>
          <cell r="V706" t="str">
            <v>7b</v>
          </cell>
          <cell r="X706">
            <v>4</v>
          </cell>
        </row>
        <row r="707">
          <cell r="R707">
            <v>-338395484.31</v>
          </cell>
          <cell r="T707">
            <v>4</v>
          </cell>
          <cell r="V707" t="str">
            <v>7b</v>
          </cell>
          <cell r="X707">
            <v>4</v>
          </cell>
        </row>
        <row r="708">
          <cell r="R708">
            <v>-16901820.34</v>
          </cell>
          <cell r="T708">
            <v>4</v>
          </cell>
          <cell r="V708" t="str">
            <v>7b</v>
          </cell>
          <cell r="X708">
            <v>4</v>
          </cell>
        </row>
        <row r="709">
          <cell r="R709">
            <v>-337.5</v>
          </cell>
          <cell r="T709">
            <v>4</v>
          </cell>
          <cell r="V709" t="str">
            <v>7b</v>
          </cell>
          <cell r="X709">
            <v>4</v>
          </cell>
        </row>
        <row r="710">
          <cell r="R710">
            <v>-524532602.3458333</v>
          </cell>
          <cell r="T710">
            <v>4</v>
          </cell>
          <cell r="V710" t="str">
            <v>7b</v>
          </cell>
          <cell r="X710">
            <v>4</v>
          </cell>
        </row>
        <row r="711">
          <cell r="R711">
            <v>-1709389.8512500001</v>
          </cell>
          <cell r="T711" t="str">
            <v>41</v>
          </cell>
          <cell r="V711" t="str">
            <v>62</v>
          </cell>
          <cell r="X711" t="str">
            <v>47</v>
          </cell>
        </row>
        <row r="712">
          <cell r="R712">
            <v>-32743.823333333334</v>
          </cell>
          <cell r="T712" t="str">
            <v>41</v>
          </cell>
          <cell r="V712" t="str">
            <v>62</v>
          </cell>
          <cell r="X712" t="str">
            <v>47</v>
          </cell>
        </row>
        <row r="713">
          <cell r="R713">
            <v>-10273.083333333334</v>
          </cell>
          <cell r="T713" t="str">
            <v>41</v>
          </cell>
          <cell r="V713" t="str">
            <v>62</v>
          </cell>
          <cell r="X713" t="str">
            <v>47</v>
          </cell>
        </row>
        <row r="714">
          <cell r="R714">
            <v>-687250.79749999999</v>
          </cell>
          <cell r="T714" t="str">
            <v>41</v>
          </cell>
          <cell r="V714" t="str">
            <v>62</v>
          </cell>
          <cell r="X714" t="str">
            <v>47</v>
          </cell>
        </row>
        <row r="715">
          <cell r="R715">
            <v>-257682139.62791666</v>
          </cell>
          <cell r="T715" t="str">
            <v>41b</v>
          </cell>
          <cell r="V715" t="str">
            <v>61e</v>
          </cell>
          <cell r="X715">
            <v>41</v>
          </cell>
        </row>
        <row r="716">
          <cell r="R716">
            <v>2148854.7199999997</v>
          </cell>
          <cell r="T716">
            <v>4</v>
          </cell>
          <cell r="V716" t="str">
            <v>7b</v>
          </cell>
          <cell r="X716">
            <v>4</v>
          </cell>
        </row>
        <row r="717">
          <cell r="R717">
            <v>0</v>
          </cell>
          <cell r="T717">
            <v>4</v>
          </cell>
          <cell r="V717" t="str">
            <v>7b</v>
          </cell>
          <cell r="X717">
            <v>4</v>
          </cell>
        </row>
        <row r="718">
          <cell r="R718">
            <v>4985024.68</v>
          </cell>
          <cell r="T718">
            <v>4</v>
          </cell>
          <cell r="V718" t="str">
            <v>7b</v>
          </cell>
          <cell r="X718">
            <v>4</v>
          </cell>
        </row>
        <row r="719">
          <cell r="R719">
            <v>0</v>
          </cell>
          <cell r="T719">
            <v>4</v>
          </cell>
          <cell r="V719" t="str">
            <v>7b</v>
          </cell>
          <cell r="X719">
            <v>4</v>
          </cell>
        </row>
        <row r="720">
          <cell r="R720">
            <v>-6446362.333333333</v>
          </cell>
          <cell r="T720">
            <v>6</v>
          </cell>
          <cell r="V720" t="str">
            <v>8b</v>
          </cell>
          <cell r="X720">
            <v>6</v>
          </cell>
        </row>
        <row r="721">
          <cell r="R721">
            <v>-1292267.5416666667</v>
          </cell>
          <cell r="T721">
            <v>6</v>
          </cell>
          <cell r="V721" t="str">
            <v>8b</v>
          </cell>
          <cell r="X721">
            <v>6</v>
          </cell>
        </row>
        <row r="722">
          <cell r="R722">
            <v>-355722426.15375</v>
          </cell>
          <cell r="T722">
            <v>6</v>
          </cell>
          <cell r="V722" t="str">
            <v>8b</v>
          </cell>
          <cell r="X722">
            <v>6</v>
          </cell>
        </row>
        <row r="723">
          <cell r="R723">
            <v>77562549.519999996</v>
          </cell>
          <cell r="T723">
            <v>6</v>
          </cell>
          <cell r="V723" t="str">
            <v>8b</v>
          </cell>
          <cell r="X723">
            <v>6</v>
          </cell>
        </row>
        <row r="724">
          <cell r="R724">
            <v>1755001.25</v>
          </cell>
          <cell r="T724">
            <v>6</v>
          </cell>
          <cell r="V724" t="str">
            <v>8b</v>
          </cell>
          <cell r="X724">
            <v>6</v>
          </cell>
        </row>
        <row r="725">
          <cell r="R725">
            <v>1471103.6200000003</v>
          </cell>
          <cell r="T725">
            <v>6</v>
          </cell>
          <cell r="V725" t="str">
            <v>8b</v>
          </cell>
          <cell r="X725">
            <v>6</v>
          </cell>
        </row>
        <row r="726">
          <cell r="R726">
            <v>16359946.110000005</v>
          </cell>
          <cell r="T726">
            <v>6</v>
          </cell>
          <cell r="V726" t="str">
            <v>8b</v>
          </cell>
          <cell r="X726">
            <v>6</v>
          </cell>
        </row>
        <row r="727">
          <cell r="R727">
            <v>1023323.0750000001</v>
          </cell>
          <cell r="T727" t="str">
            <v>6</v>
          </cell>
          <cell r="V727" t="str">
            <v>8b</v>
          </cell>
          <cell r="X727" t="str">
            <v>6</v>
          </cell>
        </row>
        <row r="728">
          <cell r="R728">
            <v>-69845.566666666666</v>
          </cell>
          <cell r="T728">
            <v>6</v>
          </cell>
          <cell r="V728" t="str">
            <v>8b</v>
          </cell>
          <cell r="X728">
            <v>6</v>
          </cell>
        </row>
        <row r="729">
          <cell r="R729">
            <v>-5110438.125</v>
          </cell>
          <cell r="T729">
            <v>6</v>
          </cell>
          <cell r="V729" t="str">
            <v>8b</v>
          </cell>
          <cell r="X729">
            <v>6</v>
          </cell>
        </row>
        <row r="730">
          <cell r="R730">
            <v>27817373.787499998</v>
          </cell>
          <cell r="T730">
            <v>6</v>
          </cell>
          <cell r="V730" t="str">
            <v>8b</v>
          </cell>
          <cell r="X730">
            <v>6</v>
          </cell>
        </row>
        <row r="731">
          <cell r="R731">
            <v>-20782555</v>
          </cell>
          <cell r="T731" t="str">
            <v>41a</v>
          </cell>
          <cell r="V731" t="str">
            <v>61d</v>
          </cell>
          <cell r="X731">
            <v>40</v>
          </cell>
        </row>
        <row r="732">
          <cell r="R732">
            <v>20782555</v>
          </cell>
          <cell r="T732" t="str">
            <v>41a</v>
          </cell>
          <cell r="V732" t="str">
            <v>61d</v>
          </cell>
          <cell r="X732">
            <v>40</v>
          </cell>
        </row>
        <row r="733">
          <cell r="R733">
            <v>12995162.583333334</v>
          </cell>
          <cell r="T733" t="str">
            <v>41a</v>
          </cell>
          <cell r="V733" t="str">
            <v>61d</v>
          </cell>
          <cell r="X733">
            <v>40</v>
          </cell>
        </row>
        <row r="734">
          <cell r="R734">
            <v>-16987611.958333332</v>
          </cell>
          <cell r="T734" t="str">
            <v>41a</v>
          </cell>
          <cell r="V734" t="str">
            <v>61d</v>
          </cell>
          <cell r="X734">
            <v>40</v>
          </cell>
        </row>
        <row r="735">
          <cell r="R735">
            <v>1487628.75</v>
          </cell>
          <cell r="T735" t="str">
            <v>41a</v>
          </cell>
          <cell r="V735" t="str">
            <v>61d</v>
          </cell>
          <cell r="X735">
            <v>40</v>
          </cell>
        </row>
        <row r="736">
          <cell r="R736">
            <v>0</v>
          </cell>
          <cell r="T736" t="str">
            <v>41a</v>
          </cell>
          <cell r="V736" t="str">
            <v>61d</v>
          </cell>
          <cell r="X736">
            <v>40</v>
          </cell>
        </row>
        <row r="737">
          <cell r="R737">
            <v>0</v>
          </cell>
          <cell r="T737" t="str">
            <v>41a</v>
          </cell>
          <cell r="V737" t="str">
            <v>61d</v>
          </cell>
          <cell r="X737">
            <v>40</v>
          </cell>
        </row>
        <row r="738">
          <cell r="R738">
            <v>-13859690</v>
          </cell>
          <cell r="T738" t="str">
            <v>41a</v>
          </cell>
          <cell r="V738" t="str">
            <v>61d</v>
          </cell>
          <cell r="X738">
            <v>40</v>
          </cell>
        </row>
        <row r="739">
          <cell r="R739">
            <v>347747</v>
          </cell>
          <cell r="T739" t="str">
            <v>41</v>
          </cell>
          <cell r="V739" t="str">
            <v>61f</v>
          </cell>
          <cell r="X739" t="str">
            <v>42</v>
          </cell>
        </row>
        <row r="740">
          <cell r="R740">
            <v>21549069</v>
          </cell>
          <cell r="T740" t="str">
            <v>41a</v>
          </cell>
          <cell r="V740" t="str">
            <v>61d</v>
          </cell>
          <cell r="X740">
            <v>40</v>
          </cell>
        </row>
        <row r="741">
          <cell r="R741">
            <v>416406</v>
          </cell>
          <cell r="T741" t="str">
            <v>41a</v>
          </cell>
          <cell r="V741" t="str">
            <v>61d</v>
          </cell>
          <cell r="X741" t="str">
            <v>40</v>
          </cell>
        </row>
        <row r="742">
          <cell r="R742">
            <v>-7431</v>
          </cell>
          <cell r="T742" t="str">
            <v>41a</v>
          </cell>
          <cell r="V742" t="str">
            <v>61d</v>
          </cell>
          <cell r="X742" t="str">
            <v>40</v>
          </cell>
        </row>
        <row r="743">
          <cell r="R743">
            <v>16169999.705</v>
          </cell>
          <cell r="T743" t="str">
            <v>41</v>
          </cell>
          <cell r="V743" t="str">
            <v>62</v>
          </cell>
          <cell r="X743" t="str">
            <v>47</v>
          </cell>
        </row>
        <row r="744">
          <cell r="R744">
            <v>-5659500.7770833336</v>
          </cell>
          <cell r="T744" t="str">
            <v>41</v>
          </cell>
          <cell r="V744" t="str">
            <v>62</v>
          </cell>
          <cell r="X744" t="str">
            <v>47</v>
          </cell>
        </row>
        <row r="745">
          <cell r="R745">
            <v>11849186.139583334</v>
          </cell>
          <cell r="T745" t="str">
            <v>41</v>
          </cell>
          <cell r="V745" t="str">
            <v>62</v>
          </cell>
          <cell r="X745" t="str">
            <v>47</v>
          </cell>
        </row>
        <row r="746">
          <cell r="R746">
            <v>-4147216.8833333328</v>
          </cell>
          <cell r="T746" t="str">
            <v>41</v>
          </cell>
          <cell r="V746" t="str">
            <v>62</v>
          </cell>
          <cell r="X746" t="str">
            <v>47</v>
          </cell>
        </row>
        <row r="747">
          <cell r="R747">
            <v>-1146764.593333333</v>
          </cell>
          <cell r="T747" t="str">
            <v>41</v>
          </cell>
          <cell r="V747" t="str">
            <v>62</v>
          </cell>
          <cell r="X747" t="str">
            <v>47</v>
          </cell>
        </row>
        <row r="748">
          <cell r="R748">
            <v>396495.6454166667</v>
          </cell>
          <cell r="T748" t="str">
            <v>41</v>
          </cell>
          <cell r="V748" t="str">
            <v>62</v>
          </cell>
          <cell r="X748" t="str">
            <v>47</v>
          </cell>
        </row>
        <row r="749">
          <cell r="R749">
            <v>0</v>
          </cell>
          <cell r="T749">
            <v>8</v>
          </cell>
          <cell r="V749" t="str">
            <v>1b</v>
          </cell>
          <cell r="X749">
            <v>8</v>
          </cell>
        </row>
        <row r="750">
          <cell r="R750">
            <v>-25000000</v>
          </cell>
          <cell r="T750">
            <v>8</v>
          </cell>
          <cell r="V750" t="str">
            <v>1b</v>
          </cell>
          <cell r="X750">
            <v>8</v>
          </cell>
        </row>
        <row r="751">
          <cell r="R751">
            <v>-3500000</v>
          </cell>
          <cell r="T751">
            <v>8</v>
          </cell>
          <cell r="V751" t="str">
            <v>1b</v>
          </cell>
          <cell r="X751">
            <v>8</v>
          </cell>
        </row>
        <row r="752">
          <cell r="R752">
            <v>-3000000</v>
          </cell>
          <cell r="T752">
            <v>8</v>
          </cell>
          <cell r="V752" t="str">
            <v>1b</v>
          </cell>
          <cell r="X752">
            <v>8</v>
          </cell>
        </row>
        <row r="753">
          <cell r="R753">
            <v>-1000000</v>
          </cell>
          <cell r="T753">
            <v>8</v>
          </cell>
          <cell r="V753" t="str">
            <v>1b</v>
          </cell>
          <cell r="X753">
            <v>8</v>
          </cell>
        </row>
        <row r="754">
          <cell r="R754">
            <v>0</v>
          </cell>
          <cell r="T754">
            <v>8</v>
          </cell>
          <cell r="V754" t="str">
            <v>1b</v>
          </cell>
          <cell r="X754">
            <v>8</v>
          </cell>
        </row>
        <row r="755">
          <cell r="R755">
            <v>0</v>
          </cell>
          <cell r="T755">
            <v>8</v>
          </cell>
          <cell r="V755" t="str">
            <v>1b</v>
          </cell>
          <cell r="X755">
            <v>8</v>
          </cell>
        </row>
        <row r="756">
          <cell r="R756">
            <v>-10000000</v>
          </cell>
          <cell r="T756">
            <v>8</v>
          </cell>
          <cell r="V756" t="str">
            <v>1b</v>
          </cell>
          <cell r="X756">
            <v>8</v>
          </cell>
        </row>
        <row r="757">
          <cell r="R757">
            <v>0</v>
          </cell>
          <cell r="T757">
            <v>8</v>
          </cell>
          <cell r="V757" t="str">
            <v>1b</v>
          </cell>
          <cell r="X757">
            <v>8</v>
          </cell>
        </row>
        <row r="758">
          <cell r="R758">
            <v>0</v>
          </cell>
          <cell r="T758">
            <v>8</v>
          </cell>
          <cell r="V758" t="str">
            <v>1b</v>
          </cell>
          <cell r="X758">
            <v>8</v>
          </cell>
        </row>
        <row r="759">
          <cell r="R759">
            <v>0</v>
          </cell>
          <cell r="T759">
            <v>8</v>
          </cell>
          <cell r="V759" t="str">
            <v>1b</v>
          </cell>
          <cell r="X759">
            <v>8</v>
          </cell>
        </row>
        <row r="760">
          <cell r="R760">
            <v>-19166666.666666668</v>
          </cell>
          <cell r="T760">
            <v>8</v>
          </cell>
          <cell r="V760" t="str">
            <v>1b</v>
          </cell>
          <cell r="X760">
            <v>8</v>
          </cell>
        </row>
        <row r="761">
          <cell r="R761">
            <v>-4791666.666666667</v>
          </cell>
          <cell r="T761">
            <v>8</v>
          </cell>
          <cell r="V761" t="str">
            <v>1b</v>
          </cell>
          <cell r="X761">
            <v>8</v>
          </cell>
        </row>
        <row r="762">
          <cell r="R762">
            <v>-7000000</v>
          </cell>
          <cell r="T762">
            <v>8</v>
          </cell>
          <cell r="V762" t="str">
            <v>1b</v>
          </cell>
          <cell r="X762">
            <v>8</v>
          </cell>
        </row>
        <row r="763">
          <cell r="R763">
            <v>-10000000</v>
          </cell>
          <cell r="T763">
            <v>8</v>
          </cell>
          <cell r="V763" t="str">
            <v>1b</v>
          </cell>
          <cell r="X763">
            <v>8</v>
          </cell>
        </row>
        <row r="764">
          <cell r="R764">
            <v>-2000000</v>
          </cell>
          <cell r="T764">
            <v>8</v>
          </cell>
          <cell r="V764" t="str">
            <v>1b</v>
          </cell>
          <cell r="X764">
            <v>8</v>
          </cell>
        </row>
        <row r="765">
          <cell r="R765">
            <v>-3000000</v>
          </cell>
          <cell r="T765">
            <v>8</v>
          </cell>
          <cell r="V765" t="str">
            <v>1b</v>
          </cell>
          <cell r="X765">
            <v>8</v>
          </cell>
        </row>
        <row r="766">
          <cell r="R766">
            <v>-5000000</v>
          </cell>
          <cell r="T766">
            <v>8</v>
          </cell>
          <cell r="V766" t="str">
            <v>1b</v>
          </cell>
          <cell r="X766">
            <v>8</v>
          </cell>
        </row>
        <row r="767">
          <cell r="R767">
            <v>-15000000</v>
          </cell>
          <cell r="T767">
            <v>8</v>
          </cell>
          <cell r="V767" t="str">
            <v>1b</v>
          </cell>
          <cell r="X767">
            <v>8</v>
          </cell>
        </row>
        <row r="768">
          <cell r="R768">
            <v>-2083333.3333333333</v>
          </cell>
          <cell r="T768">
            <v>8</v>
          </cell>
          <cell r="V768" t="str">
            <v>1b</v>
          </cell>
          <cell r="X768">
            <v>8</v>
          </cell>
        </row>
        <row r="769">
          <cell r="R769">
            <v>-2000000</v>
          </cell>
          <cell r="T769">
            <v>8</v>
          </cell>
          <cell r="V769" t="str">
            <v>1b</v>
          </cell>
          <cell r="X769">
            <v>8</v>
          </cell>
        </row>
        <row r="770">
          <cell r="R770">
            <v>-3125000</v>
          </cell>
          <cell r="T770">
            <v>8</v>
          </cell>
          <cell r="V770" t="str">
            <v>1b</v>
          </cell>
          <cell r="X770">
            <v>8</v>
          </cell>
        </row>
        <row r="771">
          <cell r="R771">
            <v>-37500000</v>
          </cell>
          <cell r="T771">
            <v>8</v>
          </cell>
          <cell r="V771" t="str">
            <v>1b</v>
          </cell>
          <cell r="X771">
            <v>8</v>
          </cell>
        </row>
        <row r="772">
          <cell r="R772">
            <v>0</v>
          </cell>
          <cell r="T772">
            <v>8</v>
          </cell>
          <cell r="V772" t="str">
            <v>1b</v>
          </cell>
          <cell r="X772">
            <v>8</v>
          </cell>
        </row>
        <row r="773">
          <cell r="R773">
            <v>0</v>
          </cell>
          <cell r="T773">
            <v>8</v>
          </cell>
          <cell r="V773" t="str">
            <v>1b</v>
          </cell>
          <cell r="X773">
            <v>8</v>
          </cell>
        </row>
        <row r="774">
          <cell r="R774">
            <v>0</v>
          </cell>
          <cell r="T774" t="str">
            <v>65b</v>
          </cell>
        </row>
        <row r="775">
          <cell r="R775">
            <v>0</v>
          </cell>
          <cell r="T775">
            <v>8</v>
          </cell>
          <cell r="V775" t="str">
            <v>1b</v>
          </cell>
          <cell r="X775">
            <v>8</v>
          </cell>
        </row>
        <row r="776">
          <cell r="R776">
            <v>0</v>
          </cell>
          <cell r="T776">
            <v>8</v>
          </cell>
          <cell r="V776" t="str">
            <v>1b</v>
          </cell>
          <cell r="X776">
            <v>8</v>
          </cell>
        </row>
        <row r="777">
          <cell r="R777">
            <v>-300000000</v>
          </cell>
          <cell r="T777">
            <v>8</v>
          </cell>
          <cell r="V777" t="str">
            <v>1b</v>
          </cell>
          <cell r="X777">
            <v>8</v>
          </cell>
        </row>
        <row r="778">
          <cell r="R778">
            <v>-200000000</v>
          </cell>
          <cell r="T778">
            <v>8</v>
          </cell>
          <cell r="V778" t="str">
            <v>1b</v>
          </cell>
          <cell r="X778">
            <v>8</v>
          </cell>
        </row>
        <row r="779">
          <cell r="R779">
            <v>-150000000</v>
          </cell>
          <cell r="T779">
            <v>8</v>
          </cell>
          <cell r="V779" t="str">
            <v>1b</v>
          </cell>
          <cell r="X779">
            <v>8</v>
          </cell>
        </row>
        <row r="780">
          <cell r="R780">
            <v>-100000000</v>
          </cell>
          <cell r="T780">
            <v>8</v>
          </cell>
          <cell r="V780" t="str">
            <v>1b</v>
          </cell>
          <cell r="X780">
            <v>8</v>
          </cell>
        </row>
        <row r="781">
          <cell r="R781">
            <v>-225000000</v>
          </cell>
          <cell r="T781">
            <v>8</v>
          </cell>
          <cell r="V781" t="str">
            <v>1b</v>
          </cell>
          <cell r="X781">
            <v>8</v>
          </cell>
        </row>
        <row r="782">
          <cell r="R782">
            <v>-25000000</v>
          </cell>
          <cell r="T782">
            <v>8</v>
          </cell>
          <cell r="V782" t="str">
            <v>1b</v>
          </cell>
          <cell r="X782">
            <v>8</v>
          </cell>
        </row>
        <row r="783">
          <cell r="R783">
            <v>-260000000</v>
          </cell>
          <cell r="T783">
            <v>8</v>
          </cell>
          <cell r="V783" t="str">
            <v>1b</v>
          </cell>
          <cell r="X783">
            <v>8</v>
          </cell>
        </row>
        <row r="784">
          <cell r="R784">
            <v>-138460000</v>
          </cell>
          <cell r="T784">
            <v>8</v>
          </cell>
          <cell r="V784" t="str">
            <v>1b</v>
          </cell>
          <cell r="X784">
            <v>8</v>
          </cell>
        </row>
        <row r="785">
          <cell r="R785">
            <v>-23400000</v>
          </cell>
          <cell r="T785">
            <v>8</v>
          </cell>
          <cell r="V785" t="str">
            <v>1b</v>
          </cell>
          <cell r="X785">
            <v>8</v>
          </cell>
        </row>
        <row r="786">
          <cell r="R786">
            <v>-150000000</v>
          </cell>
          <cell r="T786">
            <v>8</v>
          </cell>
          <cell r="V786" t="str">
            <v>1b</v>
          </cell>
          <cell r="X786">
            <v>8</v>
          </cell>
        </row>
        <row r="787">
          <cell r="R787">
            <v>-250000000</v>
          </cell>
          <cell r="T787">
            <v>8</v>
          </cell>
          <cell r="V787" t="str">
            <v>1b</v>
          </cell>
          <cell r="X787">
            <v>8</v>
          </cell>
        </row>
        <row r="788">
          <cell r="R788">
            <v>-150000000</v>
          </cell>
          <cell r="T788">
            <v>8</v>
          </cell>
          <cell r="V788" t="str">
            <v>1b</v>
          </cell>
          <cell r="X788">
            <v>8</v>
          </cell>
        </row>
        <row r="789">
          <cell r="R789">
            <v>-250000000</v>
          </cell>
          <cell r="T789" t="str">
            <v>8</v>
          </cell>
          <cell r="V789" t="str">
            <v>1b</v>
          </cell>
          <cell r="X789" t="str">
            <v>8</v>
          </cell>
        </row>
        <row r="790">
          <cell r="R790">
            <v>-300000000</v>
          </cell>
          <cell r="T790" t="str">
            <v>8</v>
          </cell>
          <cell r="V790" t="str">
            <v>1b</v>
          </cell>
          <cell r="X790" t="str">
            <v>8</v>
          </cell>
        </row>
        <row r="791">
          <cell r="R791">
            <v>-20833333.333333332</v>
          </cell>
          <cell r="T791" t="str">
            <v>8</v>
          </cell>
          <cell r="V791" t="str">
            <v>1b</v>
          </cell>
          <cell r="X791" t="str">
            <v>8</v>
          </cell>
        </row>
        <row r="792">
          <cell r="R792">
            <v>-52083333.333333336</v>
          </cell>
          <cell r="T792" t="str">
            <v>8</v>
          </cell>
          <cell r="V792" t="str">
            <v>1b</v>
          </cell>
          <cell r="X792" t="str">
            <v>8</v>
          </cell>
        </row>
        <row r="793">
          <cell r="R793">
            <v>-26739583.333333332</v>
          </cell>
          <cell r="T793">
            <v>8</v>
          </cell>
          <cell r="V793" t="str">
            <v>1b</v>
          </cell>
          <cell r="X793">
            <v>8</v>
          </cell>
        </row>
        <row r="794">
          <cell r="R794">
            <v>0</v>
          </cell>
          <cell r="T794">
            <v>8</v>
          </cell>
          <cell r="V794" t="str">
            <v>1b</v>
          </cell>
          <cell r="X794">
            <v>8</v>
          </cell>
        </row>
        <row r="795">
          <cell r="R795">
            <v>-431100</v>
          </cell>
          <cell r="T795">
            <v>8</v>
          </cell>
          <cell r="V795" t="str">
            <v>1b</v>
          </cell>
          <cell r="X795">
            <v>8</v>
          </cell>
        </row>
        <row r="796">
          <cell r="R796">
            <v>-1458300</v>
          </cell>
          <cell r="T796">
            <v>8</v>
          </cell>
          <cell r="V796" t="str">
            <v>1b</v>
          </cell>
          <cell r="X796">
            <v>8</v>
          </cell>
        </row>
        <row r="797">
          <cell r="R797">
            <v>0</v>
          </cell>
          <cell r="T797">
            <v>8</v>
          </cell>
          <cell r="V797" t="str">
            <v>1b</v>
          </cell>
          <cell r="X797">
            <v>8</v>
          </cell>
        </row>
        <row r="798">
          <cell r="R798">
            <v>-19163191.789583333</v>
          </cell>
          <cell r="T798" t="str">
            <v>41b</v>
          </cell>
          <cell r="V798" t="str">
            <v>50aa</v>
          </cell>
          <cell r="X798" t="str">
            <v>41</v>
          </cell>
        </row>
        <row r="799">
          <cell r="R799">
            <v>-1028552.8354166667</v>
          </cell>
          <cell r="V799" t="str">
            <v>50b</v>
          </cell>
        </row>
        <row r="800">
          <cell r="R800">
            <v>0</v>
          </cell>
          <cell r="T800" t="str">
            <v>65b</v>
          </cell>
        </row>
        <row r="801">
          <cell r="R801">
            <v>-29512045.229583334</v>
          </cell>
          <cell r="T801">
            <v>65</v>
          </cell>
          <cell r="V801" t="str">
            <v>42b</v>
          </cell>
          <cell r="X801">
            <v>47</v>
          </cell>
        </row>
        <row r="802">
          <cell r="R802">
            <v>289.75</v>
          </cell>
          <cell r="V802" t="str">
            <v>50b</v>
          </cell>
        </row>
        <row r="803">
          <cell r="R803">
            <v>-978825.81958333321</v>
          </cell>
          <cell r="V803" t="str">
            <v>50b</v>
          </cell>
        </row>
        <row r="804">
          <cell r="R804">
            <v>-129471.05000000003</v>
          </cell>
          <cell r="V804" t="str">
            <v>50b</v>
          </cell>
        </row>
        <row r="805">
          <cell r="R805">
            <v>-29534.430416666666</v>
          </cell>
          <cell r="V805" t="str">
            <v>50b</v>
          </cell>
        </row>
        <row r="806">
          <cell r="R806">
            <v>-15000</v>
          </cell>
          <cell r="V806" t="str">
            <v>50b</v>
          </cell>
        </row>
        <row r="807">
          <cell r="R807">
            <v>-52471.63</v>
          </cell>
          <cell r="V807" t="str">
            <v>50b</v>
          </cell>
        </row>
        <row r="808">
          <cell r="R808">
            <v>-48851.866666666647</v>
          </cell>
          <cell r="V808" t="str">
            <v>50b</v>
          </cell>
        </row>
        <row r="809">
          <cell r="R809">
            <v>-453028.42</v>
          </cell>
          <cell r="V809" t="str">
            <v>50b</v>
          </cell>
        </row>
        <row r="810">
          <cell r="R810">
            <v>0</v>
          </cell>
          <cell r="V810" t="str">
            <v>50b</v>
          </cell>
        </row>
        <row r="811">
          <cell r="R811">
            <v>0</v>
          </cell>
          <cell r="V811" t="str">
            <v>50b</v>
          </cell>
        </row>
        <row r="812">
          <cell r="R812">
            <v>-10000</v>
          </cell>
          <cell r="V812" t="str">
            <v>50b</v>
          </cell>
        </row>
        <row r="813">
          <cell r="R813">
            <v>0</v>
          </cell>
          <cell r="V813" t="str">
            <v>50b</v>
          </cell>
        </row>
        <row r="814">
          <cell r="R814">
            <v>-23656.118749999998</v>
          </cell>
          <cell r="V814" t="str">
            <v>50b</v>
          </cell>
        </row>
        <row r="815">
          <cell r="R815">
            <v>-889955.55583333329</v>
          </cell>
          <cell r="V815" t="str">
            <v>50b</v>
          </cell>
        </row>
        <row r="816">
          <cell r="R816">
            <v>-2483738.4083333337</v>
          </cell>
          <cell r="V816" t="str">
            <v>50b</v>
          </cell>
        </row>
        <row r="817">
          <cell r="R817">
            <v>-530050</v>
          </cell>
          <cell r="T817">
            <v>18</v>
          </cell>
          <cell r="V817">
            <v>50</v>
          </cell>
          <cell r="X817">
            <v>18</v>
          </cell>
        </row>
        <row r="818">
          <cell r="R818">
            <v>-71716.46666666666</v>
          </cell>
          <cell r="T818">
            <v>18</v>
          </cell>
          <cell r="V818">
            <v>50</v>
          </cell>
          <cell r="X818">
            <v>18</v>
          </cell>
        </row>
        <row r="819">
          <cell r="R819">
            <v>-49811.979166666664</v>
          </cell>
          <cell r="T819" t="str">
            <v>28/54</v>
          </cell>
          <cell r="V819" t="str">
            <v>23/51</v>
          </cell>
          <cell r="X819">
            <v>18</v>
          </cell>
        </row>
        <row r="820">
          <cell r="R820">
            <v>-1176042.1875</v>
          </cell>
          <cell r="T820">
            <v>18</v>
          </cell>
          <cell r="V820">
            <v>50</v>
          </cell>
          <cell r="X820">
            <v>18</v>
          </cell>
        </row>
        <row r="821">
          <cell r="R821">
            <v>-727223.75</v>
          </cell>
          <cell r="T821">
            <v>18</v>
          </cell>
          <cell r="V821">
            <v>50</v>
          </cell>
          <cell r="X821">
            <v>18</v>
          </cell>
        </row>
        <row r="822">
          <cell r="R822">
            <v>-701087.69791666663</v>
          </cell>
          <cell r="T822">
            <v>18</v>
          </cell>
          <cell r="V822">
            <v>50</v>
          </cell>
          <cell r="X822">
            <v>18</v>
          </cell>
        </row>
        <row r="823">
          <cell r="R823">
            <v>-4143868.9666666668</v>
          </cell>
          <cell r="T823">
            <v>18</v>
          </cell>
          <cell r="V823">
            <v>50</v>
          </cell>
          <cell r="X823">
            <v>18</v>
          </cell>
        </row>
        <row r="824">
          <cell r="R824">
            <v>-10152774.130416667</v>
          </cell>
          <cell r="T824">
            <v>18</v>
          </cell>
          <cell r="V824">
            <v>50</v>
          </cell>
          <cell r="X824">
            <v>18</v>
          </cell>
        </row>
        <row r="825">
          <cell r="R825">
            <v>-3278842.2141666668</v>
          </cell>
          <cell r="T825">
            <v>18</v>
          </cell>
          <cell r="V825">
            <v>50</v>
          </cell>
          <cell r="X825">
            <v>18</v>
          </cell>
        </row>
        <row r="826">
          <cell r="R826">
            <v>-66116.885416666672</v>
          </cell>
          <cell r="T826">
            <v>18</v>
          </cell>
          <cell r="V826">
            <v>50</v>
          </cell>
          <cell r="X826">
            <v>18</v>
          </cell>
        </row>
        <row r="827">
          <cell r="R827">
            <v>-2799281.6041666665</v>
          </cell>
          <cell r="T827">
            <v>53</v>
          </cell>
          <cell r="V827">
            <v>9</v>
          </cell>
          <cell r="X827">
            <v>18</v>
          </cell>
        </row>
        <row r="828">
          <cell r="R828">
            <v>530050</v>
          </cell>
          <cell r="T828">
            <v>18</v>
          </cell>
          <cell r="V828">
            <v>50</v>
          </cell>
          <cell r="X828">
            <v>18</v>
          </cell>
        </row>
        <row r="829">
          <cell r="R829">
            <v>-677159.76666666672</v>
          </cell>
          <cell r="T829">
            <v>53</v>
          </cell>
          <cell r="V829">
            <v>9</v>
          </cell>
          <cell r="X829">
            <v>18</v>
          </cell>
        </row>
        <row r="830">
          <cell r="R830">
            <v>-418514.71875</v>
          </cell>
          <cell r="T830">
            <v>18</v>
          </cell>
          <cell r="V830">
            <v>50</v>
          </cell>
          <cell r="X830">
            <v>18</v>
          </cell>
        </row>
        <row r="831">
          <cell r="R831">
            <v>-3667693.2970833331</v>
          </cell>
          <cell r="T831">
            <v>53</v>
          </cell>
          <cell r="V831">
            <v>9</v>
          </cell>
          <cell r="X831">
            <v>18</v>
          </cell>
        </row>
        <row r="832">
          <cell r="R832">
            <v>597871.41125</v>
          </cell>
          <cell r="T832">
            <v>53</v>
          </cell>
          <cell r="V832">
            <v>9</v>
          </cell>
          <cell r="X832">
            <v>18</v>
          </cell>
        </row>
        <row r="833">
          <cell r="R833">
            <v>351909.08333333331</v>
          </cell>
          <cell r="T833">
            <v>53</v>
          </cell>
          <cell r="V833">
            <v>9</v>
          </cell>
          <cell r="X833">
            <v>18</v>
          </cell>
        </row>
        <row r="834">
          <cell r="R834">
            <v>185015.25</v>
          </cell>
          <cell r="T834">
            <v>18</v>
          </cell>
          <cell r="V834">
            <v>50</v>
          </cell>
          <cell r="X834">
            <v>18</v>
          </cell>
        </row>
        <row r="835">
          <cell r="R835">
            <v>300092.54166666669</v>
          </cell>
          <cell r="T835">
            <v>18</v>
          </cell>
          <cell r="V835">
            <v>50</v>
          </cell>
          <cell r="X835">
            <v>18</v>
          </cell>
        </row>
        <row r="836">
          <cell r="R836">
            <v>155330.04166666666</v>
          </cell>
          <cell r="T836">
            <v>18</v>
          </cell>
          <cell r="V836">
            <v>50</v>
          </cell>
          <cell r="X836">
            <v>18</v>
          </cell>
        </row>
        <row r="837">
          <cell r="R837">
            <v>-1170487.8333333333</v>
          </cell>
          <cell r="T837">
            <v>18</v>
          </cell>
          <cell r="V837">
            <v>50</v>
          </cell>
          <cell r="X837">
            <v>18</v>
          </cell>
        </row>
        <row r="838">
          <cell r="R838">
            <v>-4115.875</v>
          </cell>
          <cell r="T838">
            <v>18</v>
          </cell>
          <cell r="V838">
            <v>50</v>
          </cell>
          <cell r="X838">
            <v>18</v>
          </cell>
        </row>
        <row r="839">
          <cell r="R839">
            <v>-949780.49458333349</v>
          </cell>
          <cell r="T839">
            <v>53</v>
          </cell>
          <cell r="V839">
            <v>9</v>
          </cell>
          <cell r="X839">
            <v>18</v>
          </cell>
        </row>
        <row r="840">
          <cell r="R840">
            <v>-12346.833333333334</v>
          </cell>
          <cell r="T840" t="str">
            <v>28/54</v>
          </cell>
          <cell r="V840" t="str">
            <v>23/51</v>
          </cell>
          <cell r="X840">
            <v>18</v>
          </cell>
        </row>
        <row r="841">
          <cell r="R841">
            <v>4115.875</v>
          </cell>
          <cell r="T841">
            <v>18</v>
          </cell>
          <cell r="V841">
            <v>50</v>
          </cell>
          <cell r="X841">
            <v>18</v>
          </cell>
        </row>
        <row r="842">
          <cell r="R842">
            <v>12346.833333333334</v>
          </cell>
          <cell r="T842" t="str">
            <v>28/54</v>
          </cell>
          <cell r="V842" t="str">
            <v>23/51</v>
          </cell>
          <cell r="X842">
            <v>18</v>
          </cell>
        </row>
        <row r="843">
          <cell r="R843">
            <v>-5833.333333333333</v>
          </cell>
          <cell r="T843">
            <v>9</v>
          </cell>
          <cell r="V843" t="str">
            <v>2b</v>
          </cell>
          <cell r="X843">
            <v>9</v>
          </cell>
        </row>
        <row r="844">
          <cell r="R844">
            <v>-81803750</v>
          </cell>
          <cell r="T844">
            <v>9</v>
          </cell>
          <cell r="V844" t="str">
            <v>2b</v>
          </cell>
          <cell r="X844">
            <v>9</v>
          </cell>
        </row>
        <row r="845">
          <cell r="R845">
            <v>-50958333.333333336</v>
          </cell>
          <cell r="T845">
            <v>9</v>
          </cell>
          <cell r="V845" t="str">
            <v>2b</v>
          </cell>
          <cell r="X845">
            <v>9</v>
          </cell>
        </row>
        <row r="846">
          <cell r="R846">
            <v>-50958333.333333336</v>
          </cell>
          <cell r="T846">
            <v>9</v>
          </cell>
          <cell r="V846" t="str">
            <v>2b</v>
          </cell>
          <cell r="X846">
            <v>9</v>
          </cell>
        </row>
        <row r="847">
          <cell r="R847">
            <v>0</v>
          </cell>
          <cell r="T847">
            <v>9</v>
          </cell>
          <cell r="V847" t="str">
            <v>2b</v>
          </cell>
          <cell r="X847">
            <v>9</v>
          </cell>
        </row>
        <row r="848">
          <cell r="R848">
            <v>-48846041.666666664</v>
          </cell>
          <cell r="T848">
            <v>9</v>
          </cell>
          <cell r="V848" t="str">
            <v>2b</v>
          </cell>
          <cell r="X848">
            <v>9</v>
          </cell>
        </row>
        <row r="849">
          <cell r="R849">
            <v>-104277166.66666667</v>
          </cell>
          <cell r="T849">
            <v>9</v>
          </cell>
          <cell r="V849" t="str">
            <v>2b</v>
          </cell>
          <cell r="X849">
            <v>9</v>
          </cell>
        </row>
        <row r="850">
          <cell r="R850">
            <v>0</v>
          </cell>
          <cell r="T850">
            <v>9</v>
          </cell>
          <cell r="V850" t="str">
            <v>2b</v>
          </cell>
          <cell r="X850">
            <v>9</v>
          </cell>
        </row>
        <row r="851">
          <cell r="R851">
            <v>-11250000</v>
          </cell>
          <cell r="T851" t="str">
            <v>9</v>
          </cell>
          <cell r="V851" t="str">
            <v>2b</v>
          </cell>
          <cell r="X851" t="str">
            <v>9</v>
          </cell>
        </row>
        <row r="852">
          <cell r="R852">
            <v>-5252636.1725000003</v>
          </cell>
          <cell r="V852" t="str">
            <v>50b</v>
          </cell>
        </row>
        <row r="853">
          <cell r="R853">
            <v>-15363779.438749999</v>
          </cell>
          <cell r="V853" t="str">
            <v>50b</v>
          </cell>
        </row>
        <row r="854">
          <cell r="R854">
            <v>-881514.09624999994</v>
          </cell>
          <cell r="T854" t="str">
            <v>65a</v>
          </cell>
          <cell r="V854" t="str">
            <v>50a</v>
          </cell>
        </row>
        <row r="855">
          <cell r="R855">
            <v>-5307608.5</v>
          </cell>
          <cell r="V855" t="str">
            <v>50b</v>
          </cell>
        </row>
        <row r="856">
          <cell r="R856">
            <v>-7027676.699583333</v>
          </cell>
          <cell r="V856" t="str">
            <v>50b</v>
          </cell>
        </row>
        <row r="857">
          <cell r="R857">
            <v>-30831778.0275</v>
          </cell>
          <cell r="V857" t="str">
            <v>50b</v>
          </cell>
        </row>
        <row r="858">
          <cell r="R858">
            <v>-423446.8970833334</v>
          </cell>
          <cell r="T858" t="str">
            <v>65a</v>
          </cell>
          <cell r="V858" t="str">
            <v>50a</v>
          </cell>
        </row>
        <row r="859">
          <cell r="R859">
            <v>-20435926.24291667</v>
          </cell>
          <cell r="V859" t="str">
            <v>50b</v>
          </cell>
        </row>
        <row r="860">
          <cell r="R860">
            <v>-1456799.8354166669</v>
          </cell>
          <cell r="V860" t="str">
            <v>50b</v>
          </cell>
        </row>
        <row r="861">
          <cell r="R861">
            <v>0</v>
          </cell>
          <cell r="T861" t="str">
            <v>65a</v>
          </cell>
          <cell r="V861" t="str">
            <v>50a</v>
          </cell>
        </row>
        <row r="862">
          <cell r="R862">
            <v>-51235.967083333329</v>
          </cell>
          <cell r="V862" t="str">
            <v>50b</v>
          </cell>
        </row>
        <row r="863">
          <cell r="R863">
            <v>-5137.5</v>
          </cell>
          <cell r="V863" t="str">
            <v>50b</v>
          </cell>
        </row>
        <row r="864">
          <cell r="R864">
            <v>-58510.499583333316</v>
          </cell>
          <cell r="T864" t="str">
            <v>65a</v>
          </cell>
          <cell r="V864" t="str">
            <v>50a</v>
          </cell>
        </row>
        <row r="865">
          <cell r="R865">
            <v>-79230.058750000011</v>
          </cell>
          <cell r="V865" t="str">
            <v>50b</v>
          </cell>
        </row>
        <row r="866">
          <cell r="R866">
            <v>-25.16</v>
          </cell>
          <cell r="T866" t="str">
            <v>65a</v>
          </cell>
          <cell r="V866" t="str">
            <v>50a</v>
          </cell>
        </row>
        <row r="867">
          <cell r="R867">
            <v>-522218.80458333326</v>
          </cell>
          <cell r="V867" t="str">
            <v>50b</v>
          </cell>
        </row>
        <row r="868">
          <cell r="R868">
            <v>0</v>
          </cell>
          <cell r="V868" t="str">
            <v>50b</v>
          </cell>
        </row>
        <row r="869">
          <cell r="R869">
            <v>-374733.29166666669</v>
          </cell>
          <cell r="T869" t="str">
            <v>41c</v>
          </cell>
          <cell r="V869" t="str">
            <v>50c</v>
          </cell>
          <cell r="X869" t="str">
            <v>42</v>
          </cell>
        </row>
        <row r="870">
          <cell r="R870">
            <v>-4788.9462500000009</v>
          </cell>
          <cell r="T870" t="str">
            <v>65a</v>
          </cell>
          <cell r="V870" t="str">
            <v>50a</v>
          </cell>
        </row>
        <row r="871">
          <cell r="R871">
            <v>-10896.339999999998</v>
          </cell>
          <cell r="T871" t="str">
            <v>65a</v>
          </cell>
          <cell r="V871" t="str">
            <v>50a</v>
          </cell>
        </row>
        <row r="872">
          <cell r="R872">
            <v>-336.33333333333331</v>
          </cell>
          <cell r="T872" t="str">
            <v>65b</v>
          </cell>
        </row>
        <row r="873">
          <cell r="R873">
            <v>0</v>
          </cell>
          <cell r="T873" t="str">
            <v>65b</v>
          </cell>
        </row>
        <row r="874">
          <cell r="R874">
            <v>-7948963.1095833331</v>
          </cell>
          <cell r="T874" t="str">
            <v>65b</v>
          </cell>
        </row>
        <row r="875">
          <cell r="R875">
            <v>-201935.91666666666</v>
          </cell>
          <cell r="V875" t="str">
            <v>50b</v>
          </cell>
        </row>
        <row r="876">
          <cell r="R876">
            <v>-66275495.85291668</v>
          </cell>
          <cell r="T876" t="str">
            <v>65b</v>
          </cell>
        </row>
        <row r="877">
          <cell r="R877">
            <v>0</v>
          </cell>
          <cell r="T877" t="str">
            <v>65a</v>
          </cell>
          <cell r="V877" t="str">
            <v>50a</v>
          </cell>
        </row>
        <row r="878">
          <cell r="R878">
            <v>-77.711666666666659</v>
          </cell>
          <cell r="V878" t="str">
            <v>50b</v>
          </cell>
        </row>
        <row r="879">
          <cell r="R879">
            <v>-1509.8775000000003</v>
          </cell>
          <cell r="T879" t="str">
            <v>65b</v>
          </cell>
        </row>
        <row r="880">
          <cell r="R880">
            <v>0</v>
          </cell>
          <cell r="T880" t="str">
            <v>65b</v>
          </cell>
        </row>
        <row r="881">
          <cell r="R881">
            <v>-384943.75</v>
          </cell>
          <cell r="T881" t="str">
            <v>65a</v>
          </cell>
          <cell r="V881" t="str">
            <v>50a</v>
          </cell>
        </row>
        <row r="882">
          <cell r="R882">
            <v>0</v>
          </cell>
          <cell r="T882" t="str">
            <v>65a</v>
          </cell>
          <cell r="V882" t="str">
            <v>50a</v>
          </cell>
        </row>
        <row r="883">
          <cell r="R883">
            <v>-791666.66666666663</v>
          </cell>
          <cell r="T883" t="str">
            <v>41c</v>
          </cell>
          <cell r="V883" t="str">
            <v>50c</v>
          </cell>
          <cell r="X883" t="str">
            <v>42</v>
          </cell>
        </row>
        <row r="884">
          <cell r="R884">
            <v>0</v>
          </cell>
          <cell r="T884">
            <v>65</v>
          </cell>
          <cell r="V884" t="str">
            <v>61f</v>
          </cell>
          <cell r="X884">
            <v>42</v>
          </cell>
        </row>
        <row r="885">
          <cell r="R885">
            <v>-31.7775</v>
          </cell>
          <cell r="T885" t="str">
            <v>65a</v>
          </cell>
          <cell r="V885" t="str">
            <v>50a</v>
          </cell>
        </row>
        <row r="886">
          <cell r="R886">
            <v>-9216044.7045833338</v>
          </cell>
          <cell r="T886" t="str">
            <v>65a</v>
          </cell>
          <cell r="V886" t="str">
            <v>50a</v>
          </cell>
        </row>
        <row r="887">
          <cell r="R887">
            <v>-7130979.8012500005</v>
          </cell>
          <cell r="T887" t="str">
            <v>65a</v>
          </cell>
          <cell r="V887" t="str">
            <v>50a</v>
          </cell>
        </row>
        <row r="888">
          <cell r="R888">
            <v>-59123462.150833346</v>
          </cell>
          <cell r="T888" t="str">
            <v>65a</v>
          </cell>
          <cell r="V888" t="str">
            <v>50a</v>
          </cell>
        </row>
        <row r="889">
          <cell r="R889">
            <v>0</v>
          </cell>
          <cell r="T889" t="str">
            <v>65a</v>
          </cell>
          <cell r="V889" t="str">
            <v>50a</v>
          </cell>
        </row>
        <row r="890">
          <cell r="R890">
            <v>0</v>
          </cell>
          <cell r="T890" t="str">
            <v>65a</v>
          </cell>
          <cell r="V890" t="str">
            <v>50a</v>
          </cell>
        </row>
        <row r="891">
          <cell r="R891">
            <v>0</v>
          </cell>
          <cell r="T891" t="str">
            <v>65a</v>
          </cell>
          <cell r="V891" t="str">
            <v>50a</v>
          </cell>
        </row>
        <row r="892">
          <cell r="R892">
            <v>0</v>
          </cell>
          <cell r="T892" t="str">
            <v>65a</v>
          </cell>
          <cell r="V892" t="str">
            <v>50a</v>
          </cell>
        </row>
        <row r="893">
          <cell r="R893">
            <v>0</v>
          </cell>
          <cell r="T893" t="str">
            <v>65a</v>
          </cell>
          <cell r="V893" t="str">
            <v>50a</v>
          </cell>
        </row>
        <row r="894">
          <cell r="R894">
            <v>0</v>
          </cell>
          <cell r="T894" t="str">
            <v>65a</v>
          </cell>
          <cell r="V894" t="str">
            <v>50a</v>
          </cell>
        </row>
        <row r="895">
          <cell r="R895">
            <v>0</v>
          </cell>
          <cell r="T895" t="str">
            <v>65a</v>
          </cell>
          <cell r="V895" t="str">
            <v>50a</v>
          </cell>
        </row>
        <row r="896">
          <cell r="R896">
            <v>0</v>
          </cell>
          <cell r="T896" t="str">
            <v>65a</v>
          </cell>
          <cell r="V896" t="str">
            <v>50a</v>
          </cell>
        </row>
        <row r="897">
          <cell r="R897">
            <v>-3918451.9420833332</v>
          </cell>
          <cell r="T897" t="str">
            <v>65a</v>
          </cell>
          <cell r="V897" t="str">
            <v>50a</v>
          </cell>
        </row>
        <row r="898">
          <cell r="R898">
            <v>-1030312.3095833334</v>
          </cell>
          <cell r="T898" t="str">
            <v>65a</v>
          </cell>
          <cell r="V898" t="str">
            <v>50a</v>
          </cell>
        </row>
        <row r="899">
          <cell r="R899">
            <v>0</v>
          </cell>
          <cell r="T899" t="str">
            <v>65a</v>
          </cell>
          <cell r="V899" t="str">
            <v>50a</v>
          </cell>
        </row>
        <row r="900">
          <cell r="R900">
            <v>-138.02083333333334</v>
          </cell>
          <cell r="T900" t="str">
            <v>65a</v>
          </cell>
          <cell r="V900" t="str">
            <v>50a</v>
          </cell>
        </row>
        <row r="901">
          <cell r="R901">
            <v>-55753.600000000006</v>
          </cell>
          <cell r="T901" t="str">
            <v>65a</v>
          </cell>
          <cell r="V901" t="str">
            <v>50a</v>
          </cell>
        </row>
        <row r="902">
          <cell r="R902">
            <v>0</v>
          </cell>
          <cell r="T902" t="str">
            <v>65a</v>
          </cell>
          <cell r="V902" t="str">
            <v>50a</v>
          </cell>
        </row>
        <row r="903">
          <cell r="R903">
            <v>291318.68624999997</v>
          </cell>
          <cell r="T903" t="str">
            <v>65a</v>
          </cell>
          <cell r="V903" t="str">
            <v>50a</v>
          </cell>
        </row>
        <row r="904">
          <cell r="R904">
            <v>46830.420000000006</v>
          </cell>
          <cell r="T904" t="str">
            <v>65a</v>
          </cell>
          <cell r="V904" t="str">
            <v>50a</v>
          </cell>
        </row>
        <row r="905">
          <cell r="R905">
            <v>20060.165833333333</v>
          </cell>
          <cell r="T905" t="str">
            <v>65a</v>
          </cell>
          <cell r="V905" t="str">
            <v>50a</v>
          </cell>
        </row>
        <row r="906">
          <cell r="R906">
            <v>2491.2920833333337</v>
          </cell>
          <cell r="T906" t="str">
            <v>65a</v>
          </cell>
          <cell r="V906" t="str">
            <v>50a</v>
          </cell>
        </row>
        <row r="907">
          <cell r="R907">
            <v>6933.2983333333323</v>
          </cell>
          <cell r="T907" t="str">
            <v>65a</v>
          </cell>
          <cell r="V907" t="str">
            <v>50a</v>
          </cell>
        </row>
        <row r="908">
          <cell r="R908">
            <v>-10264.13125</v>
          </cell>
          <cell r="T908" t="str">
            <v>65a</v>
          </cell>
          <cell r="V908" t="str">
            <v>50a</v>
          </cell>
        </row>
        <row r="909">
          <cell r="R909">
            <v>615.96208333333334</v>
          </cell>
          <cell r="T909" t="str">
            <v>65a</v>
          </cell>
          <cell r="V909" t="str">
            <v>50a</v>
          </cell>
        </row>
        <row r="910">
          <cell r="R910">
            <v>-306666.66666666669</v>
          </cell>
          <cell r="T910" t="str">
            <v>65a</v>
          </cell>
          <cell r="V910" t="str">
            <v>50a</v>
          </cell>
        </row>
        <row r="911">
          <cell r="R911">
            <v>0</v>
          </cell>
          <cell r="V911" t="str">
            <v>50b</v>
          </cell>
        </row>
        <row r="912">
          <cell r="R912">
            <v>-24960692.897083331</v>
          </cell>
          <cell r="T912" t="str">
            <v>65a</v>
          </cell>
          <cell r="V912" t="str">
            <v>50a</v>
          </cell>
        </row>
        <row r="913">
          <cell r="R913">
            <v>0</v>
          </cell>
          <cell r="V913" t="str">
            <v>50b</v>
          </cell>
        </row>
        <row r="914">
          <cell r="R914">
            <v>-4602809.0445833327</v>
          </cell>
          <cell r="T914" t="str">
            <v>65a</v>
          </cell>
          <cell r="V914" t="str">
            <v>50a</v>
          </cell>
        </row>
        <row r="915">
          <cell r="R915">
            <v>0</v>
          </cell>
          <cell r="T915" t="str">
            <v>65a</v>
          </cell>
          <cell r="V915" t="str">
            <v>50a</v>
          </cell>
        </row>
        <row r="916">
          <cell r="R916">
            <v>-81295.970416666663</v>
          </cell>
          <cell r="T916" t="str">
            <v>65a</v>
          </cell>
          <cell r="V916" t="str">
            <v>50a</v>
          </cell>
        </row>
        <row r="917">
          <cell r="R917">
            <v>-37455.305833333325</v>
          </cell>
          <cell r="T917" t="str">
            <v>65a</v>
          </cell>
          <cell r="V917" t="str">
            <v>50a</v>
          </cell>
        </row>
        <row r="918">
          <cell r="R918">
            <v>-28545.543750000001</v>
          </cell>
          <cell r="T918" t="str">
            <v>65a</v>
          </cell>
          <cell r="V918" t="str">
            <v>50a</v>
          </cell>
        </row>
        <row r="919">
          <cell r="R919">
            <v>-2218.7145833333334</v>
          </cell>
          <cell r="T919" t="str">
            <v>65a</v>
          </cell>
          <cell r="V919" t="str">
            <v>50a</v>
          </cell>
        </row>
        <row r="920">
          <cell r="R920">
            <v>-121062.27166666667</v>
          </cell>
          <cell r="T920" t="str">
            <v>65a</v>
          </cell>
          <cell r="V920" t="str">
            <v>50a</v>
          </cell>
        </row>
        <row r="921">
          <cell r="R921">
            <v>-4348.2345833333338</v>
          </cell>
          <cell r="T921" t="str">
            <v>65a</v>
          </cell>
          <cell r="V921" t="str">
            <v>50a</v>
          </cell>
        </row>
        <row r="922">
          <cell r="R922">
            <v>52.786666666666669</v>
          </cell>
          <cell r="T922" t="str">
            <v>65a</v>
          </cell>
          <cell r="V922" t="str">
            <v>50a</v>
          </cell>
        </row>
        <row r="923">
          <cell r="R923">
            <v>7465.0370833333336</v>
          </cell>
          <cell r="T923" t="str">
            <v>65a</v>
          </cell>
          <cell r="V923" t="str">
            <v>50a</v>
          </cell>
        </row>
        <row r="924">
          <cell r="R924">
            <v>6094.217083333333</v>
          </cell>
          <cell r="T924" t="str">
            <v>65a</v>
          </cell>
          <cell r="V924" t="str">
            <v>50a</v>
          </cell>
        </row>
        <row r="925">
          <cell r="R925">
            <v>-1015.4758333333333</v>
          </cell>
          <cell r="T925" t="str">
            <v>65a</v>
          </cell>
          <cell r="V925" t="str">
            <v>50a</v>
          </cell>
        </row>
        <row r="926">
          <cell r="R926">
            <v>166374.09958333333</v>
          </cell>
          <cell r="T926" t="str">
            <v>65a</v>
          </cell>
          <cell r="V926" t="str">
            <v>50a</v>
          </cell>
        </row>
        <row r="927">
          <cell r="R927">
            <v>-137.36500000000001</v>
          </cell>
          <cell r="T927" t="str">
            <v>65a</v>
          </cell>
          <cell r="V927" t="str">
            <v>50a</v>
          </cell>
        </row>
        <row r="928">
          <cell r="R928">
            <v>-7180.2608333333337</v>
          </cell>
          <cell r="T928" t="str">
            <v>65a</v>
          </cell>
          <cell r="V928" t="str">
            <v>50a</v>
          </cell>
        </row>
        <row r="929">
          <cell r="R929">
            <v>-35272.775416666664</v>
          </cell>
          <cell r="T929" t="str">
            <v>65a</v>
          </cell>
          <cell r="V929" t="str">
            <v>50a</v>
          </cell>
        </row>
        <row r="930">
          <cell r="R930">
            <v>402097.91291666665</v>
          </cell>
          <cell r="T930" t="str">
            <v>65a</v>
          </cell>
          <cell r="V930" t="str">
            <v>50a</v>
          </cell>
        </row>
        <row r="931">
          <cell r="R931">
            <v>-331458.33333333331</v>
          </cell>
          <cell r="T931" t="str">
            <v>41</v>
          </cell>
          <cell r="V931" t="str">
            <v>61f</v>
          </cell>
          <cell r="X931" t="str">
            <v>42</v>
          </cell>
        </row>
        <row r="932">
          <cell r="R932">
            <v>0</v>
          </cell>
          <cell r="T932">
            <v>40</v>
          </cell>
          <cell r="V932" t="str">
            <v>61e</v>
          </cell>
          <cell r="X932">
            <v>41</v>
          </cell>
        </row>
        <row r="933">
          <cell r="R933">
            <v>-24305264.079166666</v>
          </cell>
          <cell r="T933" t="str">
            <v>9</v>
          </cell>
          <cell r="V933" t="str">
            <v>2b</v>
          </cell>
          <cell r="X933" t="str">
            <v>9</v>
          </cell>
        </row>
        <row r="934">
          <cell r="R934">
            <v>-478785.09375</v>
          </cell>
          <cell r="T934">
            <v>40</v>
          </cell>
          <cell r="V934" t="str">
            <v>61e</v>
          </cell>
          <cell r="X934">
            <v>41</v>
          </cell>
        </row>
        <row r="935">
          <cell r="R935">
            <v>-1032532.3904166665</v>
          </cell>
          <cell r="T935" t="str">
            <v>40</v>
          </cell>
          <cell r="V935" t="str">
            <v>36b</v>
          </cell>
          <cell r="X935">
            <v>41</v>
          </cell>
        </row>
        <row r="936">
          <cell r="R936">
            <v>-1219075.3187500001</v>
          </cell>
          <cell r="T936">
            <v>21</v>
          </cell>
          <cell r="V936">
            <v>55</v>
          </cell>
          <cell r="X936">
            <v>21</v>
          </cell>
        </row>
        <row r="937">
          <cell r="R937">
            <v>0</v>
          </cell>
          <cell r="T937" t="str">
            <v>65b</v>
          </cell>
        </row>
        <row r="938">
          <cell r="R938">
            <v>0</v>
          </cell>
          <cell r="T938">
            <v>21</v>
          </cell>
          <cell r="V938">
            <v>55</v>
          </cell>
          <cell r="X938">
            <v>21</v>
          </cell>
        </row>
        <row r="939">
          <cell r="R939">
            <v>-6542162.4166666651</v>
          </cell>
          <cell r="T939" t="str">
            <v>65b</v>
          </cell>
        </row>
        <row r="940">
          <cell r="R940">
            <v>-12201907.620833335</v>
          </cell>
          <cell r="T940">
            <v>21</v>
          </cell>
          <cell r="V940">
            <v>55</v>
          </cell>
          <cell r="X940">
            <v>21</v>
          </cell>
        </row>
        <row r="941">
          <cell r="R941">
            <v>1447742.2004166667</v>
          </cell>
          <cell r="T941" t="str">
            <v>65c1</v>
          </cell>
          <cell r="V941" t="str">
            <v>50a</v>
          </cell>
        </row>
        <row r="942">
          <cell r="R942">
            <v>-343907.29166666669</v>
          </cell>
          <cell r="V942" t="str">
            <v>50b</v>
          </cell>
        </row>
        <row r="943">
          <cell r="R943">
            <v>-3250341.7391666672</v>
          </cell>
          <cell r="V943" t="str">
            <v>50b</v>
          </cell>
        </row>
        <row r="944">
          <cell r="R944">
            <v>-2161341.490416667</v>
          </cell>
          <cell r="T944" t="str">
            <v>65b</v>
          </cell>
        </row>
        <row r="945">
          <cell r="R945">
            <v>-32844</v>
          </cell>
          <cell r="T945" t="str">
            <v>65c</v>
          </cell>
          <cell r="V945" t="str">
            <v>50a1</v>
          </cell>
        </row>
        <row r="946">
          <cell r="R946">
            <v>10145245.310000001</v>
          </cell>
          <cell r="T946" t="str">
            <v>65c</v>
          </cell>
          <cell r="V946" t="str">
            <v>50a1</v>
          </cell>
        </row>
        <row r="947">
          <cell r="R947">
            <v>0</v>
          </cell>
          <cell r="T947" t="str">
            <v>41b</v>
          </cell>
          <cell r="V947" t="str">
            <v>61e</v>
          </cell>
          <cell r="X947" t="str">
            <v>41</v>
          </cell>
        </row>
        <row r="948">
          <cell r="R948">
            <v>0</v>
          </cell>
          <cell r="T948" t="str">
            <v>65c</v>
          </cell>
          <cell r="V948" t="str">
            <v>50a1</v>
          </cell>
        </row>
        <row r="949">
          <cell r="R949">
            <v>-573.40916666666669</v>
          </cell>
          <cell r="T949" t="str">
            <v>65a</v>
          </cell>
          <cell r="V949" t="str">
            <v>50a</v>
          </cell>
        </row>
        <row r="950">
          <cell r="R950">
            <v>-153554.93416666664</v>
          </cell>
          <cell r="T950" t="str">
            <v>65a</v>
          </cell>
          <cell r="V950" t="str">
            <v>50a</v>
          </cell>
        </row>
        <row r="951">
          <cell r="R951">
            <v>0</v>
          </cell>
          <cell r="T951" t="str">
            <v>65a</v>
          </cell>
          <cell r="V951" t="str">
            <v>50a</v>
          </cell>
        </row>
        <row r="952">
          <cell r="R952">
            <v>0</v>
          </cell>
          <cell r="T952" t="str">
            <v>65a</v>
          </cell>
          <cell r="V952" t="str">
            <v>50a</v>
          </cell>
        </row>
        <row r="953">
          <cell r="R953">
            <v>0</v>
          </cell>
          <cell r="T953" t="str">
            <v>65a</v>
          </cell>
          <cell r="V953" t="str">
            <v>50a</v>
          </cell>
        </row>
        <row r="954">
          <cell r="R954">
            <v>-23526559.799166668</v>
          </cell>
          <cell r="V954" t="str">
            <v>50b</v>
          </cell>
        </row>
        <row r="955">
          <cell r="R955">
            <v>-6010448.6387500009</v>
          </cell>
          <cell r="V955" t="str">
            <v>50b</v>
          </cell>
        </row>
        <row r="956">
          <cell r="R956">
            <v>-296691.8354166667</v>
          </cell>
          <cell r="T956" t="str">
            <v>65a</v>
          </cell>
          <cell r="V956" t="str">
            <v>50a</v>
          </cell>
        </row>
        <row r="957">
          <cell r="R957">
            <v>91476.073333333363</v>
          </cell>
          <cell r="V957" t="str">
            <v>50b</v>
          </cell>
        </row>
        <row r="958">
          <cell r="R958">
            <v>-10156546.241666665</v>
          </cell>
          <cell r="T958" t="str">
            <v>65b</v>
          </cell>
        </row>
        <row r="959">
          <cell r="R959">
            <v>0</v>
          </cell>
          <cell r="V959" t="str">
            <v>50b</v>
          </cell>
        </row>
        <row r="960">
          <cell r="R960">
            <v>-6204704.779583334</v>
          </cell>
          <cell r="V960" t="str">
            <v>50b</v>
          </cell>
        </row>
        <row r="961">
          <cell r="R961">
            <v>0</v>
          </cell>
          <cell r="V961" t="str">
            <v>50b</v>
          </cell>
        </row>
        <row r="962">
          <cell r="R962">
            <v>-298596.06958333333</v>
          </cell>
          <cell r="V962" t="str">
            <v>50b</v>
          </cell>
        </row>
        <row r="963">
          <cell r="R963">
            <v>-15.957500000000005</v>
          </cell>
          <cell r="V963" t="str">
            <v>50b</v>
          </cell>
        </row>
        <row r="964">
          <cell r="R964">
            <v>186313.66666666666</v>
          </cell>
          <cell r="V964" t="str">
            <v>50b</v>
          </cell>
        </row>
        <row r="965">
          <cell r="R965">
            <v>-5730729.2000000002</v>
          </cell>
          <cell r="V965" t="str">
            <v>50b</v>
          </cell>
        </row>
        <row r="966">
          <cell r="R966">
            <v>-3890257.6120833331</v>
          </cell>
          <cell r="T966" t="str">
            <v>65b</v>
          </cell>
        </row>
        <row r="967">
          <cell r="R967">
            <v>-4727440.9095833329</v>
          </cell>
          <cell r="T967" t="str">
            <v>65b</v>
          </cell>
        </row>
        <row r="968">
          <cell r="R968">
            <v>0</v>
          </cell>
          <cell r="T968" t="str">
            <v>65b</v>
          </cell>
        </row>
        <row r="969">
          <cell r="R969">
            <v>0</v>
          </cell>
          <cell r="V969" t="str">
            <v>50b</v>
          </cell>
        </row>
        <row r="970">
          <cell r="R970">
            <v>-583514.14249999996</v>
          </cell>
          <cell r="T970" t="str">
            <v>65a</v>
          </cell>
          <cell r="V970" t="str">
            <v>50a</v>
          </cell>
        </row>
        <row r="971">
          <cell r="R971">
            <v>0</v>
          </cell>
          <cell r="V971" t="str">
            <v>50b</v>
          </cell>
        </row>
        <row r="972">
          <cell r="R972">
            <v>-98747.428750000006</v>
          </cell>
          <cell r="T972" t="str">
            <v>65a</v>
          </cell>
          <cell r="V972" t="str">
            <v>50a</v>
          </cell>
        </row>
        <row r="973">
          <cell r="R973">
            <v>0</v>
          </cell>
          <cell r="V973" t="str">
            <v>50b</v>
          </cell>
        </row>
        <row r="974">
          <cell r="R974">
            <v>-6523.0812500000002</v>
          </cell>
          <cell r="T974" t="str">
            <v>65a</v>
          </cell>
          <cell r="V974" t="str">
            <v>50a</v>
          </cell>
        </row>
        <row r="975">
          <cell r="R975">
            <v>0</v>
          </cell>
          <cell r="V975" t="str">
            <v>50b</v>
          </cell>
        </row>
        <row r="976">
          <cell r="R976">
            <v>0</v>
          </cell>
          <cell r="T976" t="str">
            <v>65a</v>
          </cell>
          <cell r="V976" t="str">
            <v>50a</v>
          </cell>
        </row>
        <row r="977">
          <cell r="R977">
            <v>-38408.646666666667</v>
          </cell>
          <cell r="T977" t="str">
            <v>65a</v>
          </cell>
          <cell r="V977" t="str">
            <v>50a</v>
          </cell>
        </row>
        <row r="978">
          <cell r="R978">
            <v>-222393.78666666671</v>
          </cell>
          <cell r="V978" t="str">
            <v>50b</v>
          </cell>
        </row>
        <row r="979">
          <cell r="R979">
            <v>-697812.5</v>
          </cell>
          <cell r="T979" t="str">
            <v>65a</v>
          </cell>
          <cell r="V979" t="str">
            <v>50a</v>
          </cell>
        </row>
        <row r="980">
          <cell r="R980">
            <v>-57137.143333333333</v>
          </cell>
          <cell r="T980" t="str">
            <v>65a</v>
          </cell>
          <cell r="V980" t="str">
            <v>50a</v>
          </cell>
        </row>
        <row r="981">
          <cell r="R981">
            <v>-51225</v>
          </cell>
          <cell r="T981" t="str">
            <v>65a</v>
          </cell>
          <cell r="V981" t="str">
            <v>50a</v>
          </cell>
        </row>
        <row r="982">
          <cell r="R982">
            <v>-429386.09249999997</v>
          </cell>
          <cell r="T982" t="str">
            <v>65a</v>
          </cell>
          <cell r="V982" t="str">
            <v>50a</v>
          </cell>
        </row>
        <row r="983">
          <cell r="R983">
            <v>-16275</v>
          </cell>
          <cell r="T983" t="str">
            <v>65a</v>
          </cell>
          <cell r="V983" t="str">
            <v>50a</v>
          </cell>
        </row>
        <row r="984">
          <cell r="R984">
            <v>0</v>
          </cell>
          <cell r="T984" t="str">
            <v>65a</v>
          </cell>
          <cell r="V984" t="str">
            <v>50a</v>
          </cell>
        </row>
        <row r="985">
          <cell r="R985">
            <v>0</v>
          </cell>
          <cell r="T985" t="str">
            <v>65a</v>
          </cell>
          <cell r="V985" t="str">
            <v>50a</v>
          </cell>
        </row>
        <row r="986">
          <cell r="R986">
            <v>-172500</v>
          </cell>
          <cell r="T986" t="str">
            <v>65a</v>
          </cell>
          <cell r="V986" t="str">
            <v>50a</v>
          </cell>
        </row>
        <row r="987">
          <cell r="R987">
            <v>0</v>
          </cell>
          <cell r="T987" t="str">
            <v>65a</v>
          </cell>
          <cell r="V987" t="str">
            <v>50a</v>
          </cell>
        </row>
        <row r="988">
          <cell r="R988">
            <v>0</v>
          </cell>
          <cell r="T988" t="str">
            <v>65a</v>
          </cell>
          <cell r="V988" t="str">
            <v>50a</v>
          </cell>
        </row>
        <row r="989">
          <cell r="R989">
            <v>0</v>
          </cell>
          <cell r="T989" t="str">
            <v>65a</v>
          </cell>
          <cell r="V989" t="str">
            <v>50a</v>
          </cell>
        </row>
        <row r="990">
          <cell r="R990">
            <v>-333937.5</v>
          </cell>
          <cell r="T990" t="str">
            <v>65a</v>
          </cell>
          <cell r="V990" t="str">
            <v>50a</v>
          </cell>
        </row>
        <row r="991">
          <cell r="R991">
            <v>-83721.881250000006</v>
          </cell>
          <cell r="T991" t="str">
            <v>65a</v>
          </cell>
          <cell r="V991" t="str">
            <v>50a</v>
          </cell>
        </row>
        <row r="992">
          <cell r="R992">
            <v>-124599.64333333336</v>
          </cell>
          <cell r="T992" t="str">
            <v>65a</v>
          </cell>
          <cell r="V992" t="str">
            <v>50a</v>
          </cell>
        </row>
        <row r="993">
          <cell r="R993">
            <v>-183750</v>
          </cell>
          <cell r="T993" t="str">
            <v>65a</v>
          </cell>
          <cell r="V993" t="str">
            <v>50a</v>
          </cell>
        </row>
        <row r="994">
          <cell r="R994">
            <v>-36800.356666666667</v>
          </cell>
          <cell r="T994" t="str">
            <v>65a</v>
          </cell>
          <cell r="V994" t="str">
            <v>50a</v>
          </cell>
        </row>
        <row r="995">
          <cell r="R995">
            <v>-49575</v>
          </cell>
          <cell r="T995" t="str">
            <v>65a</v>
          </cell>
          <cell r="V995" t="str">
            <v>50a</v>
          </cell>
        </row>
        <row r="996">
          <cell r="R996">
            <v>-82749.643333333326</v>
          </cell>
          <cell r="T996" t="str">
            <v>65a</v>
          </cell>
          <cell r="V996" t="str">
            <v>50a</v>
          </cell>
        </row>
        <row r="997">
          <cell r="R997">
            <v>-268125</v>
          </cell>
          <cell r="T997" t="str">
            <v>65a</v>
          </cell>
          <cell r="V997" t="str">
            <v>50a</v>
          </cell>
        </row>
        <row r="998">
          <cell r="R998">
            <v>-53538.557916666672</v>
          </cell>
          <cell r="T998" t="str">
            <v>65a</v>
          </cell>
          <cell r="V998" t="str">
            <v>50a</v>
          </cell>
        </row>
        <row r="999">
          <cell r="R999">
            <v>-36000</v>
          </cell>
          <cell r="T999" t="str">
            <v>65a</v>
          </cell>
          <cell r="V999" t="str">
            <v>50a</v>
          </cell>
        </row>
        <row r="1000">
          <cell r="R1000">
            <v>-45928.698750000003</v>
          </cell>
          <cell r="T1000" t="str">
            <v>65a</v>
          </cell>
          <cell r="V1000" t="str">
            <v>50a</v>
          </cell>
        </row>
        <row r="1001">
          <cell r="R1001">
            <v>-578558.67874999996</v>
          </cell>
          <cell r="T1001" t="str">
            <v>65a</v>
          </cell>
          <cell r="V1001" t="str">
            <v>50a</v>
          </cell>
        </row>
        <row r="1002">
          <cell r="R1002">
            <v>0</v>
          </cell>
          <cell r="T1002" t="str">
            <v>65a</v>
          </cell>
          <cell r="V1002" t="str">
            <v>50a</v>
          </cell>
        </row>
        <row r="1003">
          <cell r="R1003">
            <v>0</v>
          </cell>
          <cell r="T1003" t="str">
            <v>65a</v>
          </cell>
          <cell r="V1003" t="str">
            <v>50a</v>
          </cell>
        </row>
        <row r="1004">
          <cell r="R1004">
            <v>0</v>
          </cell>
          <cell r="T1004" t="str">
            <v>65a</v>
          </cell>
          <cell r="V1004" t="str">
            <v>50a</v>
          </cell>
        </row>
        <row r="1005">
          <cell r="R1005">
            <v>0</v>
          </cell>
          <cell r="T1005" t="str">
            <v>65a</v>
          </cell>
          <cell r="V1005" t="str">
            <v>50a</v>
          </cell>
        </row>
        <row r="1006">
          <cell r="R1006">
            <v>-733645.01791666646</v>
          </cell>
          <cell r="T1006" t="str">
            <v>65a</v>
          </cell>
          <cell r="V1006" t="str">
            <v>50a</v>
          </cell>
        </row>
        <row r="1007">
          <cell r="R1007">
            <v>-100880.5425</v>
          </cell>
          <cell r="T1007" t="str">
            <v>65a</v>
          </cell>
          <cell r="V1007" t="str">
            <v>50a</v>
          </cell>
        </row>
        <row r="1008">
          <cell r="R1008">
            <v>0</v>
          </cell>
          <cell r="V1008" t="str">
            <v>50b</v>
          </cell>
        </row>
        <row r="1009">
          <cell r="R1009">
            <v>-11355.439999999997</v>
          </cell>
          <cell r="T1009" t="str">
            <v>65a</v>
          </cell>
          <cell r="V1009" t="str">
            <v>50a</v>
          </cell>
        </row>
        <row r="1010">
          <cell r="R1010">
            <v>-320781.56041666673</v>
          </cell>
          <cell r="T1010" t="str">
            <v>41b</v>
          </cell>
          <cell r="V1010" t="str">
            <v>50aa</v>
          </cell>
          <cell r="X1010" t="str">
            <v>41</v>
          </cell>
        </row>
        <row r="1011">
          <cell r="R1011">
            <v>-3919166.6666666665</v>
          </cell>
          <cell r="T1011" t="str">
            <v>49</v>
          </cell>
          <cell r="V1011" t="str">
            <v>62</v>
          </cell>
          <cell r="X1011" t="str">
            <v>47</v>
          </cell>
        </row>
        <row r="1012">
          <cell r="R1012">
            <v>-2422500</v>
          </cell>
          <cell r="T1012" t="str">
            <v>65a</v>
          </cell>
          <cell r="V1012" t="str">
            <v>50a</v>
          </cell>
        </row>
        <row r="1013">
          <cell r="R1013">
            <v>-1749999.6766666665</v>
          </cell>
          <cell r="T1013" t="str">
            <v>65a</v>
          </cell>
          <cell r="V1013" t="str">
            <v>50a</v>
          </cell>
        </row>
        <row r="1014">
          <cell r="R1014">
            <v>-197407.44750000001</v>
          </cell>
          <cell r="V1014" t="str">
            <v>50b</v>
          </cell>
        </row>
        <row r="1015">
          <cell r="R1015">
            <v>-153072.39083333331</v>
          </cell>
          <cell r="T1015" t="str">
            <v>65b</v>
          </cell>
        </row>
        <row r="1016">
          <cell r="R1016">
            <v>-3369999.6933333334</v>
          </cell>
          <cell r="T1016" t="str">
            <v>65a</v>
          </cell>
          <cell r="V1016" t="str">
            <v>50a</v>
          </cell>
        </row>
        <row r="1017">
          <cell r="R1017">
            <v>0</v>
          </cell>
          <cell r="T1017" t="str">
            <v>65a</v>
          </cell>
          <cell r="V1017" t="str">
            <v>50a</v>
          </cell>
        </row>
        <row r="1018">
          <cell r="R1018">
            <v>-151716.76874999999</v>
          </cell>
          <cell r="V1018" t="str">
            <v>50b</v>
          </cell>
        </row>
        <row r="1019">
          <cell r="R1019">
            <v>-4477500</v>
          </cell>
          <cell r="T1019" t="str">
            <v>65a</v>
          </cell>
          <cell r="V1019" t="str">
            <v>50a</v>
          </cell>
        </row>
        <row r="1020">
          <cell r="R1020">
            <v>-475625.15333333338</v>
          </cell>
          <cell r="T1020" t="str">
            <v>65a</v>
          </cell>
          <cell r="V1020" t="str">
            <v>50a</v>
          </cell>
        </row>
        <row r="1021">
          <cell r="R1021">
            <v>-5265000</v>
          </cell>
          <cell r="T1021" t="str">
            <v>65a</v>
          </cell>
          <cell r="V1021" t="str">
            <v>50a</v>
          </cell>
        </row>
        <row r="1022">
          <cell r="R1022">
            <v>-4998500.16</v>
          </cell>
          <cell r="T1022" t="str">
            <v>65a</v>
          </cell>
          <cell r="V1022" t="str">
            <v>50a</v>
          </cell>
        </row>
        <row r="1023">
          <cell r="R1023">
            <v>0</v>
          </cell>
          <cell r="T1023" t="str">
            <v>65a</v>
          </cell>
          <cell r="V1023" t="str">
            <v>50a</v>
          </cell>
        </row>
        <row r="1024">
          <cell r="R1024">
            <v>-2019208.4966666661</v>
          </cell>
          <cell r="T1024" t="str">
            <v>65a</v>
          </cell>
          <cell r="V1024" t="str">
            <v>50a</v>
          </cell>
        </row>
        <row r="1025">
          <cell r="R1025">
            <v>-348075</v>
          </cell>
          <cell r="T1025" t="str">
            <v>65a</v>
          </cell>
          <cell r="V1025" t="str">
            <v>50a</v>
          </cell>
        </row>
        <row r="1026">
          <cell r="R1026">
            <v>0</v>
          </cell>
          <cell r="T1026" t="str">
            <v>65a</v>
          </cell>
          <cell r="V1026" t="str">
            <v>50a</v>
          </cell>
        </row>
        <row r="1027">
          <cell r="R1027">
            <v>-4036097.2566666664</v>
          </cell>
          <cell r="T1027" t="str">
            <v>65a</v>
          </cell>
          <cell r="V1027" t="str">
            <v>50a</v>
          </cell>
        </row>
        <row r="1028">
          <cell r="R1028">
            <v>-2273687.56</v>
          </cell>
          <cell r="T1028" t="str">
            <v>65a</v>
          </cell>
          <cell r="V1028" t="str">
            <v>50a</v>
          </cell>
        </row>
        <row r="1029">
          <cell r="R1029">
            <v>0</v>
          </cell>
          <cell r="T1029" t="str">
            <v>65b</v>
          </cell>
        </row>
        <row r="1030">
          <cell r="R1030">
            <v>-1471312.5</v>
          </cell>
          <cell r="T1030" t="str">
            <v>65a</v>
          </cell>
          <cell r="V1030" t="str">
            <v>50a</v>
          </cell>
        </row>
        <row r="1031">
          <cell r="R1031">
            <v>-114122.96250000001</v>
          </cell>
          <cell r="T1031" t="str">
            <v>65a</v>
          </cell>
          <cell r="V1031" t="str">
            <v>50a</v>
          </cell>
        </row>
        <row r="1032">
          <cell r="R1032">
            <v>-4102634.6337500005</v>
          </cell>
          <cell r="T1032" t="str">
            <v>65a</v>
          </cell>
          <cell r="V1032" t="str">
            <v>50a</v>
          </cell>
        </row>
        <row r="1033">
          <cell r="R1033">
            <v>-4685893.7466666652</v>
          </cell>
          <cell r="T1033" t="str">
            <v>65a</v>
          </cell>
          <cell r="V1033" t="str">
            <v>50a</v>
          </cell>
        </row>
        <row r="1034">
          <cell r="R1034">
            <v>-108968.75</v>
          </cell>
          <cell r="T1034" t="str">
            <v>65a</v>
          </cell>
          <cell r="V1034" t="str">
            <v>50a</v>
          </cell>
        </row>
        <row r="1035">
          <cell r="R1035">
            <v>-817265.62625000009</v>
          </cell>
          <cell r="T1035" t="str">
            <v>65a</v>
          </cell>
          <cell r="V1035" t="str">
            <v>50a</v>
          </cell>
        </row>
        <row r="1036">
          <cell r="R1036">
            <v>12237.151666666667</v>
          </cell>
          <cell r="T1036" t="str">
            <v>65a</v>
          </cell>
          <cell r="V1036" t="str">
            <v>50a</v>
          </cell>
        </row>
        <row r="1037">
          <cell r="R1037">
            <v>-153526.43333333332</v>
          </cell>
          <cell r="T1037" t="str">
            <v>65a</v>
          </cell>
          <cell r="V1037" t="str">
            <v>50a</v>
          </cell>
        </row>
        <row r="1038">
          <cell r="R1038">
            <v>-51912.943333333329</v>
          </cell>
          <cell r="T1038" t="str">
            <v>65a</v>
          </cell>
          <cell r="V1038" t="str">
            <v>50a</v>
          </cell>
        </row>
        <row r="1039">
          <cell r="R1039">
            <v>0</v>
          </cell>
          <cell r="V1039" t="str">
            <v>50b</v>
          </cell>
        </row>
        <row r="1040">
          <cell r="R1040">
            <v>-108.33333333333333</v>
          </cell>
          <cell r="V1040" t="str">
            <v>50b</v>
          </cell>
        </row>
        <row r="1041">
          <cell r="R1041">
            <v>-294308.43291666667</v>
          </cell>
          <cell r="T1041" t="str">
            <v>65a</v>
          </cell>
          <cell r="V1041" t="str">
            <v>50a</v>
          </cell>
        </row>
        <row r="1042">
          <cell r="R1042">
            <v>0</v>
          </cell>
          <cell r="V1042" t="str">
            <v>50b</v>
          </cell>
        </row>
        <row r="1043">
          <cell r="R1043">
            <v>-2086334.8095833333</v>
          </cell>
          <cell r="T1043" t="str">
            <v>65b</v>
          </cell>
        </row>
        <row r="1044">
          <cell r="R1044">
            <v>-221052.14583333334</v>
          </cell>
          <cell r="T1044" t="str">
            <v xml:space="preserve"> </v>
          </cell>
          <cell r="V1044" t="str">
            <v>50b</v>
          </cell>
        </row>
        <row r="1045">
          <cell r="R1045">
            <v>-583333.33333333337</v>
          </cell>
          <cell r="T1045">
            <v>65</v>
          </cell>
          <cell r="V1045">
            <v>62</v>
          </cell>
          <cell r="X1045">
            <v>42</v>
          </cell>
        </row>
        <row r="1046">
          <cell r="R1046">
            <v>-239343.8900000001</v>
          </cell>
          <cell r="V1046" t="str">
            <v>50b</v>
          </cell>
        </row>
        <row r="1047">
          <cell r="R1047">
            <v>0</v>
          </cell>
          <cell r="V1047" t="str">
            <v>50b</v>
          </cell>
        </row>
        <row r="1048">
          <cell r="R1048">
            <v>0</v>
          </cell>
          <cell r="T1048" t="str">
            <v>65a</v>
          </cell>
          <cell r="V1048" t="str">
            <v>50a</v>
          </cell>
        </row>
        <row r="1049">
          <cell r="R1049">
            <v>0</v>
          </cell>
          <cell r="T1049" t="str">
            <v>65a</v>
          </cell>
          <cell r="V1049" t="str">
            <v>50a</v>
          </cell>
        </row>
        <row r="1050">
          <cell r="R1050">
            <v>-150685.72499999998</v>
          </cell>
          <cell r="T1050" t="str">
            <v xml:space="preserve"> </v>
          </cell>
          <cell r="V1050" t="str">
            <v>50b</v>
          </cell>
        </row>
        <row r="1051">
          <cell r="R1051">
            <v>-2693447.0237500002</v>
          </cell>
          <cell r="T1051" t="str">
            <v xml:space="preserve"> </v>
          </cell>
          <cell r="V1051" t="str">
            <v>50b</v>
          </cell>
        </row>
        <row r="1052">
          <cell r="R1052">
            <v>0</v>
          </cell>
          <cell r="T1052" t="str">
            <v>41</v>
          </cell>
          <cell r="V1052" t="str">
            <v>62</v>
          </cell>
          <cell r="X1052" t="str">
            <v>47</v>
          </cell>
        </row>
        <row r="1053">
          <cell r="R1053">
            <v>-87836.128333333341</v>
          </cell>
          <cell r="V1053" t="str">
            <v>50b</v>
          </cell>
        </row>
        <row r="1054">
          <cell r="R1054">
            <v>-87836.128333333341</v>
          </cell>
          <cell r="V1054" t="str">
            <v>50b</v>
          </cell>
        </row>
        <row r="1055">
          <cell r="R1055">
            <v>-24018.234166666665</v>
          </cell>
          <cell r="V1055" t="str">
            <v>50b</v>
          </cell>
        </row>
        <row r="1056">
          <cell r="R1056">
            <v>-24018.170833333334</v>
          </cell>
          <cell r="V1056" t="str">
            <v>50b</v>
          </cell>
        </row>
        <row r="1057">
          <cell r="R1057">
            <v>0</v>
          </cell>
          <cell r="V1057" t="str">
            <v>50b</v>
          </cell>
        </row>
        <row r="1058">
          <cell r="R1058">
            <v>-2128336.7733333334</v>
          </cell>
          <cell r="T1058" t="str">
            <v>65a</v>
          </cell>
          <cell r="V1058" t="str">
            <v>50a</v>
          </cell>
        </row>
        <row r="1059">
          <cell r="R1059">
            <v>0</v>
          </cell>
          <cell r="T1059" t="str">
            <v>65d</v>
          </cell>
          <cell r="V1059">
            <v>48</v>
          </cell>
          <cell r="X1059">
            <v>52</v>
          </cell>
        </row>
        <row r="1060">
          <cell r="R1060">
            <v>-141466.875</v>
          </cell>
          <cell r="V1060" t="str">
            <v>50b</v>
          </cell>
        </row>
        <row r="1061">
          <cell r="R1061">
            <v>-153590.91416666668</v>
          </cell>
          <cell r="V1061" t="str">
            <v>50b</v>
          </cell>
        </row>
        <row r="1062">
          <cell r="R1062">
            <v>-1910589.1650000003</v>
          </cell>
          <cell r="T1062" t="str">
            <v>65b</v>
          </cell>
        </row>
        <row r="1063">
          <cell r="R1063">
            <v>0</v>
          </cell>
          <cell r="T1063">
            <v>65</v>
          </cell>
          <cell r="V1063">
            <v>62</v>
          </cell>
          <cell r="X1063">
            <v>42</v>
          </cell>
        </row>
        <row r="1064">
          <cell r="R1064">
            <v>-730043.22583333321</v>
          </cell>
          <cell r="T1064" t="str">
            <v>65a</v>
          </cell>
          <cell r="V1064" t="str">
            <v>50a</v>
          </cell>
        </row>
        <row r="1065">
          <cell r="R1065">
            <v>0</v>
          </cell>
          <cell r="V1065" t="str">
            <v>50b</v>
          </cell>
        </row>
        <row r="1066">
          <cell r="R1066">
            <v>-440984.97916666669</v>
          </cell>
          <cell r="T1066" t="str">
            <v>41c</v>
          </cell>
          <cell r="V1066" t="str">
            <v>50c</v>
          </cell>
          <cell r="X1066" t="str">
            <v>42</v>
          </cell>
        </row>
        <row r="1067">
          <cell r="R1067">
            <v>-547024.10375000001</v>
          </cell>
          <cell r="T1067" t="str">
            <v>65a</v>
          </cell>
          <cell r="V1067" t="str">
            <v>50a</v>
          </cell>
        </row>
        <row r="1068">
          <cell r="R1068">
            <v>-428063.71583333338</v>
          </cell>
          <cell r="T1068" t="str">
            <v>65a</v>
          </cell>
          <cell r="V1068" t="str">
            <v>50a</v>
          </cell>
        </row>
        <row r="1069">
          <cell r="R1069">
            <v>-15000</v>
          </cell>
          <cell r="T1069" t="str">
            <v>41</v>
          </cell>
          <cell r="V1069" t="str">
            <v>61f</v>
          </cell>
          <cell r="X1069" t="str">
            <v>42</v>
          </cell>
        </row>
        <row r="1070">
          <cell r="R1070">
            <v>-3890.5295833333334</v>
          </cell>
          <cell r="T1070" t="str">
            <v>65a</v>
          </cell>
          <cell r="V1070" t="str">
            <v>50a</v>
          </cell>
        </row>
        <row r="1071">
          <cell r="R1071">
            <v>-956771.59416666662</v>
          </cell>
          <cell r="T1071" t="str">
            <v>41b</v>
          </cell>
          <cell r="V1071" t="str">
            <v>50aa</v>
          </cell>
          <cell r="X1071" t="str">
            <v>41</v>
          </cell>
        </row>
        <row r="1072">
          <cell r="R1072">
            <v>-1259377</v>
          </cell>
          <cell r="T1072" t="str">
            <v>41a</v>
          </cell>
          <cell r="V1072" t="str">
            <v>61d</v>
          </cell>
          <cell r="X1072">
            <v>40</v>
          </cell>
        </row>
        <row r="1073">
          <cell r="R1073">
            <v>-2123109.6666666665</v>
          </cell>
          <cell r="T1073" t="str">
            <v>41a</v>
          </cell>
          <cell r="V1073" t="str">
            <v>61d</v>
          </cell>
          <cell r="X1073">
            <v>40</v>
          </cell>
        </row>
        <row r="1074">
          <cell r="R1074">
            <v>771883.625</v>
          </cell>
          <cell r="T1074" t="str">
            <v>41a</v>
          </cell>
          <cell r="V1074" t="str">
            <v>61d</v>
          </cell>
          <cell r="X1074">
            <v>40</v>
          </cell>
        </row>
        <row r="1075">
          <cell r="R1075">
            <v>2159598.5</v>
          </cell>
          <cell r="T1075" t="str">
            <v>41a</v>
          </cell>
          <cell r="V1075" t="str">
            <v>61d</v>
          </cell>
          <cell r="X1075">
            <v>40</v>
          </cell>
        </row>
        <row r="1076">
          <cell r="R1076">
            <v>-9241006.166666666</v>
          </cell>
          <cell r="T1076" t="str">
            <v>41a</v>
          </cell>
          <cell r="V1076" t="str">
            <v>61d</v>
          </cell>
          <cell r="X1076">
            <v>40</v>
          </cell>
        </row>
        <row r="1077">
          <cell r="R1077">
            <v>-40248905.916666664</v>
          </cell>
          <cell r="T1077" t="str">
            <v>41a</v>
          </cell>
          <cell r="V1077" t="str">
            <v>61d</v>
          </cell>
          <cell r="X1077">
            <v>40</v>
          </cell>
        </row>
        <row r="1078">
          <cell r="R1078">
            <v>0</v>
          </cell>
          <cell r="T1078" t="str">
            <v>41a</v>
          </cell>
          <cell r="V1078" t="str">
            <v>61d</v>
          </cell>
          <cell r="X1078">
            <v>40</v>
          </cell>
        </row>
        <row r="1079">
          <cell r="R1079">
            <v>-639509.66666666663</v>
          </cell>
          <cell r="T1079" t="str">
            <v>41a</v>
          </cell>
          <cell r="V1079" t="str">
            <v>61d</v>
          </cell>
          <cell r="X1079">
            <v>40</v>
          </cell>
        </row>
        <row r="1080">
          <cell r="R1080">
            <v>-209635.41666666666</v>
          </cell>
          <cell r="T1080" t="str">
            <v>41a</v>
          </cell>
          <cell r="V1080" t="str">
            <v>61d</v>
          </cell>
          <cell r="X1080">
            <v>40</v>
          </cell>
        </row>
        <row r="1081">
          <cell r="R1081">
            <v>0</v>
          </cell>
          <cell r="T1081" t="str">
            <v>41a</v>
          </cell>
          <cell r="V1081" t="str">
            <v>61d</v>
          </cell>
          <cell r="X1081">
            <v>40</v>
          </cell>
        </row>
        <row r="1082">
          <cell r="R1082">
            <v>-162335.33333333334</v>
          </cell>
          <cell r="T1082" t="str">
            <v>41a</v>
          </cell>
          <cell r="V1082" t="str">
            <v>61d</v>
          </cell>
          <cell r="X1082" t="str">
            <v>40</v>
          </cell>
        </row>
        <row r="1083">
          <cell r="R1083">
            <v>0</v>
          </cell>
          <cell r="T1083">
            <v>63</v>
          </cell>
          <cell r="V1083">
            <v>15</v>
          </cell>
          <cell r="X1083">
            <v>20</v>
          </cell>
        </row>
        <row r="1084">
          <cell r="R1084">
            <v>0</v>
          </cell>
          <cell r="T1084">
            <v>63</v>
          </cell>
          <cell r="V1084">
            <v>15</v>
          </cell>
          <cell r="X1084">
            <v>20</v>
          </cell>
        </row>
        <row r="1085">
          <cell r="R1085">
            <v>-24265.083333333332</v>
          </cell>
          <cell r="T1085">
            <v>63</v>
          </cell>
          <cell r="V1085">
            <v>15</v>
          </cell>
          <cell r="X1085">
            <v>20</v>
          </cell>
        </row>
        <row r="1086">
          <cell r="R1086">
            <v>0</v>
          </cell>
          <cell r="T1086">
            <v>20</v>
          </cell>
          <cell r="V1086">
            <v>54</v>
          </cell>
          <cell r="X1086">
            <v>20</v>
          </cell>
        </row>
        <row r="1087">
          <cell r="R1087">
            <v>-7689878.9262499996</v>
          </cell>
          <cell r="T1087">
            <v>20</v>
          </cell>
          <cell r="V1087">
            <v>54</v>
          </cell>
          <cell r="X1087">
            <v>20</v>
          </cell>
        </row>
        <row r="1088">
          <cell r="R1088">
            <v>-10169628.911666667</v>
          </cell>
          <cell r="T1088">
            <v>63</v>
          </cell>
          <cell r="V1088">
            <v>15</v>
          </cell>
          <cell r="X1088">
            <v>20</v>
          </cell>
        </row>
        <row r="1089">
          <cell r="R1089">
            <v>-275139.48583333334</v>
          </cell>
          <cell r="T1089">
            <v>63</v>
          </cell>
          <cell r="V1089">
            <v>15</v>
          </cell>
          <cell r="X1089">
            <v>20</v>
          </cell>
        </row>
        <row r="1090">
          <cell r="R1090">
            <v>0</v>
          </cell>
          <cell r="T1090">
            <v>20</v>
          </cell>
          <cell r="V1090">
            <v>54</v>
          </cell>
          <cell r="X1090">
            <v>20</v>
          </cell>
        </row>
        <row r="1091">
          <cell r="R1091">
            <v>-139499.85875000001</v>
          </cell>
          <cell r="T1091">
            <v>63</v>
          </cell>
          <cell r="V1091">
            <v>15</v>
          </cell>
          <cell r="X1091">
            <v>20</v>
          </cell>
        </row>
        <row r="1092">
          <cell r="R1092">
            <v>-79930.62708333334</v>
          </cell>
          <cell r="T1092">
            <v>63</v>
          </cell>
          <cell r="V1092">
            <v>15</v>
          </cell>
          <cell r="X1092">
            <v>20</v>
          </cell>
        </row>
        <row r="1093">
          <cell r="R1093">
            <v>-7212134.2858333336</v>
          </cell>
          <cell r="T1093">
            <v>20</v>
          </cell>
          <cell r="V1093">
            <v>54</v>
          </cell>
          <cell r="X1093">
            <v>20</v>
          </cell>
        </row>
        <row r="1094">
          <cell r="R1094">
            <v>-33728944.595416665</v>
          </cell>
          <cell r="T1094">
            <v>20</v>
          </cell>
          <cell r="V1094">
            <v>54</v>
          </cell>
          <cell r="X1094">
            <v>20</v>
          </cell>
        </row>
        <row r="1095">
          <cell r="R1095">
            <v>-9283248.9491666686</v>
          </cell>
          <cell r="T1095">
            <v>20</v>
          </cell>
          <cell r="V1095">
            <v>54</v>
          </cell>
          <cell r="X1095">
            <v>20</v>
          </cell>
        </row>
        <row r="1096">
          <cell r="R1096">
            <v>-2446798.7599999993</v>
          </cell>
          <cell r="T1096">
            <v>20</v>
          </cell>
          <cell r="V1096">
            <v>54</v>
          </cell>
          <cell r="X1096">
            <v>20</v>
          </cell>
        </row>
        <row r="1097">
          <cell r="R1097">
            <v>-9285228.5154166669</v>
          </cell>
          <cell r="T1097">
            <v>63</v>
          </cell>
          <cell r="V1097">
            <v>15</v>
          </cell>
          <cell r="X1097">
            <v>20</v>
          </cell>
        </row>
        <row r="1098">
          <cell r="R1098">
            <v>-3064654.0437499997</v>
          </cell>
          <cell r="T1098">
            <v>63</v>
          </cell>
          <cell r="V1098">
            <v>15</v>
          </cell>
          <cell r="X1098">
            <v>20</v>
          </cell>
        </row>
        <row r="1099">
          <cell r="R1099">
            <v>-1046956.1216666666</v>
          </cell>
          <cell r="T1099">
            <v>63</v>
          </cell>
          <cell r="V1099">
            <v>15</v>
          </cell>
          <cell r="X1099">
            <v>20</v>
          </cell>
        </row>
        <row r="1100">
          <cell r="R1100">
            <v>-20158.535</v>
          </cell>
          <cell r="T1100">
            <v>63</v>
          </cell>
          <cell r="V1100" t="str">
            <v>15</v>
          </cell>
          <cell r="X1100">
            <v>20</v>
          </cell>
        </row>
        <row r="1101">
          <cell r="R1101">
            <v>-790.21333333333325</v>
          </cell>
          <cell r="T1101">
            <v>63</v>
          </cell>
          <cell r="V1101">
            <v>15</v>
          </cell>
          <cell r="X1101">
            <v>20</v>
          </cell>
        </row>
        <row r="1102">
          <cell r="R1102">
            <v>-338</v>
          </cell>
          <cell r="T1102">
            <v>63</v>
          </cell>
          <cell r="V1102">
            <v>15</v>
          </cell>
          <cell r="X1102">
            <v>20</v>
          </cell>
        </row>
        <row r="1103">
          <cell r="R1103">
            <v>-120870.99166666668</v>
          </cell>
          <cell r="V1103" t="str">
            <v>50b</v>
          </cell>
        </row>
        <row r="1104">
          <cell r="R1104">
            <v>-100000</v>
          </cell>
          <cell r="T1104">
            <v>63</v>
          </cell>
          <cell r="V1104" t="str">
            <v>15</v>
          </cell>
          <cell r="X1104">
            <v>20</v>
          </cell>
        </row>
        <row r="1105">
          <cell r="R1105">
            <v>-5000</v>
          </cell>
          <cell r="V1105" t="str">
            <v>50b</v>
          </cell>
        </row>
        <row r="1106">
          <cell r="R1106">
            <v>0</v>
          </cell>
          <cell r="T1106" t="str">
            <v>65b</v>
          </cell>
        </row>
        <row r="1107">
          <cell r="R1107">
            <v>-1885159.7916666667</v>
          </cell>
          <cell r="V1107" t="str">
            <v>50b</v>
          </cell>
        </row>
        <row r="1108">
          <cell r="R1108">
            <v>-120012.70833333333</v>
          </cell>
          <cell r="T1108">
            <v>46</v>
          </cell>
          <cell r="V1108">
            <v>62</v>
          </cell>
          <cell r="X1108" t="str">
            <v>39.4</v>
          </cell>
        </row>
        <row r="1109">
          <cell r="R1109">
            <v>-35838672.496249996</v>
          </cell>
          <cell r="T1109" t="str">
            <v>65a</v>
          </cell>
          <cell r="V1109" t="str">
            <v>50a</v>
          </cell>
        </row>
        <row r="1110">
          <cell r="R1110">
            <v>0</v>
          </cell>
          <cell r="V1110" t="str">
            <v>50b</v>
          </cell>
        </row>
        <row r="1111">
          <cell r="R1111">
            <v>-1941092.3858333332</v>
          </cell>
          <cell r="V1111" t="str">
            <v>50b</v>
          </cell>
        </row>
        <row r="1112">
          <cell r="R1112">
            <v>-9319783.6604166664</v>
          </cell>
          <cell r="T1112" t="str">
            <v>65a</v>
          </cell>
          <cell r="V1112" t="str">
            <v>50a</v>
          </cell>
        </row>
        <row r="1113">
          <cell r="R1113">
            <v>-3116895.5308333333</v>
          </cell>
          <cell r="V1113" t="str">
            <v>50b</v>
          </cell>
        </row>
        <row r="1114">
          <cell r="R1114">
            <v>-641297.01666666672</v>
          </cell>
          <cell r="V1114" t="str">
            <v>50b</v>
          </cell>
        </row>
        <row r="1115">
          <cell r="R1115">
            <v>0</v>
          </cell>
          <cell r="T1115" t="str">
            <v>23</v>
          </cell>
          <cell r="V1115" t="str">
            <v>57</v>
          </cell>
          <cell r="X1115" t="str">
            <v>23</v>
          </cell>
        </row>
        <row r="1116">
          <cell r="R1116">
            <v>0</v>
          </cell>
          <cell r="T1116">
            <v>49</v>
          </cell>
          <cell r="V1116">
            <v>62</v>
          </cell>
          <cell r="X1116">
            <v>47</v>
          </cell>
        </row>
        <row r="1117">
          <cell r="R1117">
            <v>-156260.79166666666</v>
          </cell>
          <cell r="T1117">
            <v>49</v>
          </cell>
          <cell r="V1117">
            <v>62</v>
          </cell>
          <cell r="X1117">
            <v>47</v>
          </cell>
        </row>
        <row r="1118">
          <cell r="R1118">
            <v>-2751070.4166666665</v>
          </cell>
          <cell r="T1118">
            <v>49</v>
          </cell>
          <cell r="V1118">
            <v>62</v>
          </cell>
          <cell r="X1118">
            <v>47</v>
          </cell>
        </row>
        <row r="1119">
          <cell r="R1119">
            <v>38.059166666666663</v>
          </cell>
          <cell r="T1119">
            <v>49</v>
          </cell>
          <cell r="V1119">
            <v>62</v>
          </cell>
          <cell r="X1119">
            <v>47</v>
          </cell>
        </row>
        <row r="1120">
          <cell r="R1120">
            <v>504.53</v>
          </cell>
          <cell r="T1120">
            <v>49</v>
          </cell>
          <cell r="V1120">
            <v>62</v>
          </cell>
          <cell r="X1120">
            <v>47</v>
          </cell>
        </row>
        <row r="1121">
          <cell r="R1121">
            <v>-28.980833333333333</v>
          </cell>
          <cell r="T1121" t="str">
            <v>65a</v>
          </cell>
          <cell r="V1121" t="str">
            <v>50a</v>
          </cell>
        </row>
        <row r="1122">
          <cell r="R1122">
            <v>-174684.47</v>
          </cell>
          <cell r="T1122" t="str">
            <v>65a</v>
          </cell>
          <cell r="V1122" t="str">
            <v>50a</v>
          </cell>
        </row>
        <row r="1123">
          <cell r="R1123">
            <v>-9373333.4000000004</v>
          </cell>
          <cell r="T1123" t="str">
            <v>28/54</v>
          </cell>
          <cell r="V1123" t="str">
            <v>23/51</v>
          </cell>
          <cell r="X1123">
            <v>18</v>
          </cell>
        </row>
        <row r="1124">
          <cell r="R1124">
            <v>-3553447.9500000007</v>
          </cell>
          <cell r="T1124" t="str">
            <v>28/54</v>
          </cell>
          <cell r="V1124" t="str">
            <v>23/51</v>
          </cell>
          <cell r="X1124">
            <v>18</v>
          </cell>
        </row>
        <row r="1125">
          <cell r="R1125">
            <v>-4037878.3041666672</v>
          </cell>
          <cell r="V1125" t="str">
            <v>50b</v>
          </cell>
        </row>
        <row r="1126">
          <cell r="R1126">
            <v>-2246923.8754166667</v>
          </cell>
          <cell r="T1126">
            <v>49</v>
          </cell>
          <cell r="V1126">
            <v>62</v>
          </cell>
          <cell r="X1126">
            <v>47</v>
          </cell>
        </row>
        <row r="1127">
          <cell r="R1127">
            <v>-771960.68</v>
          </cell>
          <cell r="T1127" t="str">
            <v>65a</v>
          </cell>
          <cell r="V1127" t="str">
            <v>50a</v>
          </cell>
        </row>
        <row r="1128">
          <cell r="R1128">
            <v>-7682146</v>
          </cell>
          <cell r="T1128" t="str">
            <v>65a</v>
          </cell>
          <cell r="V1128" t="str">
            <v>50a</v>
          </cell>
        </row>
        <row r="1129">
          <cell r="R1129">
            <v>0</v>
          </cell>
          <cell r="T1129" t="str">
            <v>65a</v>
          </cell>
          <cell r="V1129" t="str">
            <v>50a</v>
          </cell>
        </row>
        <row r="1130">
          <cell r="R1130">
            <v>-35997.631249999999</v>
          </cell>
          <cell r="T1130" t="str">
            <v>65a</v>
          </cell>
          <cell r="V1130" t="str">
            <v>50a</v>
          </cell>
        </row>
        <row r="1131">
          <cell r="R1131">
            <v>1094.3079166666664</v>
          </cell>
          <cell r="T1131" t="str">
            <v>65a</v>
          </cell>
          <cell r="V1131" t="str">
            <v>50a</v>
          </cell>
        </row>
        <row r="1132">
          <cell r="R1132">
            <v>0</v>
          </cell>
          <cell r="V1132" t="str">
            <v>50b</v>
          </cell>
        </row>
        <row r="1133">
          <cell r="R1133">
            <v>0</v>
          </cell>
          <cell r="T1133" t="str">
            <v>49</v>
          </cell>
          <cell r="V1133" t="str">
            <v>62</v>
          </cell>
          <cell r="X1133" t="str">
            <v>47</v>
          </cell>
        </row>
        <row r="1134">
          <cell r="R1134">
            <v>0</v>
          </cell>
          <cell r="T1134" t="str">
            <v>65a</v>
          </cell>
          <cell r="V1134" t="str">
            <v>50a</v>
          </cell>
        </row>
        <row r="1135">
          <cell r="R1135">
            <v>0</v>
          </cell>
          <cell r="T1135" t="str">
            <v>65a</v>
          </cell>
          <cell r="V1135" t="str">
            <v>50a</v>
          </cell>
        </row>
        <row r="1136">
          <cell r="R1136">
            <v>-554433.98916666664</v>
          </cell>
          <cell r="T1136" t="str">
            <v>41a</v>
          </cell>
          <cell r="V1136" t="str">
            <v>61d</v>
          </cell>
          <cell r="X1136">
            <v>40</v>
          </cell>
        </row>
        <row r="1137">
          <cell r="R1137">
            <v>0</v>
          </cell>
          <cell r="V1137" t="str">
            <v>50b</v>
          </cell>
        </row>
        <row r="1138">
          <cell r="R1138">
            <v>-2050639.3333333333</v>
          </cell>
          <cell r="V1138" t="str">
            <v>50b</v>
          </cell>
        </row>
        <row r="1139">
          <cell r="R1139">
            <v>-12866.72</v>
          </cell>
          <cell r="T1139" t="str">
            <v>65a</v>
          </cell>
          <cell r="V1139" t="str">
            <v>50a</v>
          </cell>
        </row>
        <row r="1140">
          <cell r="R1140">
            <v>-36666417.060833335</v>
          </cell>
          <cell r="T1140" t="str">
            <v>65a</v>
          </cell>
          <cell r="V1140" t="str">
            <v>50a</v>
          </cell>
        </row>
        <row r="1141">
          <cell r="R1141">
            <v>0</v>
          </cell>
          <cell r="T1141" t="str">
            <v>41a</v>
          </cell>
          <cell r="V1141" t="str">
            <v>61d</v>
          </cell>
          <cell r="X1141">
            <v>40</v>
          </cell>
        </row>
        <row r="1142">
          <cell r="R1142">
            <v>-418925.93</v>
          </cell>
          <cell r="T1142" t="str">
            <v>41a</v>
          </cell>
          <cell r="V1142" t="str">
            <v>61d</v>
          </cell>
          <cell r="X1142">
            <v>40</v>
          </cell>
        </row>
        <row r="1143">
          <cell r="R1143">
            <v>-1059563.5570833334</v>
          </cell>
          <cell r="T1143" t="str">
            <v>41a</v>
          </cell>
          <cell r="V1143" t="str">
            <v>61d</v>
          </cell>
          <cell r="X1143">
            <v>40</v>
          </cell>
        </row>
        <row r="1144">
          <cell r="R1144">
            <v>-76250</v>
          </cell>
          <cell r="T1144" t="str">
            <v>41a</v>
          </cell>
          <cell r="V1144" t="str">
            <v>61d</v>
          </cell>
          <cell r="X1144" t="str">
            <v>40</v>
          </cell>
        </row>
        <row r="1145">
          <cell r="R1145">
            <v>0</v>
          </cell>
          <cell r="T1145" t="str">
            <v>41a</v>
          </cell>
          <cell r="V1145" t="str">
            <v>61d</v>
          </cell>
          <cell r="X1145">
            <v>40</v>
          </cell>
        </row>
        <row r="1146">
          <cell r="R1146">
            <v>-5513084.8366666669</v>
          </cell>
          <cell r="T1146" t="str">
            <v>65a</v>
          </cell>
          <cell r="V1146" t="str">
            <v>50a</v>
          </cell>
        </row>
        <row r="1147">
          <cell r="R1147">
            <v>0</v>
          </cell>
          <cell r="T1147" t="str">
            <v>65a</v>
          </cell>
          <cell r="V1147" t="str">
            <v>50a</v>
          </cell>
        </row>
        <row r="1148">
          <cell r="R1148">
            <v>0</v>
          </cell>
          <cell r="T1148" t="str">
            <v>65a</v>
          </cell>
          <cell r="V1148" t="str">
            <v>50a</v>
          </cell>
        </row>
        <row r="1149">
          <cell r="R1149">
            <v>0</v>
          </cell>
          <cell r="T1149" t="str">
            <v>65a</v>
          </cell>
          <cell r="V1149" t="str">
            <v>50a</v>
          </cell>
        </row>
        <row r="1150">
          <cell r="R1150">
            <v>0</v>
          </cell>
          <cell r="T1150" t="str">
            <v>65a</v>
          </cell>
          <cell r="V1150" t="str">
            <v>50a</v>
          </cell>
        </row>
        <row r="1151">
          <cell r="R1151">
            <v>0</v>
          </cell>
          <cell r="T1151" t="str">
            <v>65a</v>
          </cell>
          <cell r="V1151" t="str">
            <v>50a</v>
          </cell>
        </row>
        <row r="1152">
          <cell r="R1152">
            <v>-36.510416666666664</v>
          </cell>
          <cell r="T1152" t="str">
            <v>65a</v>
          </cell>
          <cell r="V1152" t="str">
            <v>50a</v>
          </cell>
        </row>
        <row r="1153">
          <cell r="R1153">
            <v>-321.24375000000003</v>
          </cell>
          <cell r="T1153" t="str">
            <v>65a</v>
          </cell>
          <cell r="V1153" t="str">
            <v>50a</v>
          </cell>
        </row>
        <row r="1154">
          <cell r="R1154">
            <v>-745.84125000000006</v>
          </cell>
          <cell r="T1154" t="str">
            <v>65a</v>
          </cell>
          <cell r="V1154" t="str">
            <v>50a</v>
          </cell>
        </row>
        <row r="1155">
          <cell r="R1155">
            <v>-841.26875000000007</v>
          </cell>
          <cell r="T1155" t="str">
            <v>65a</v>
          </cell>
          <cell r="V1155" t="str">
            <v>50a</v>
          </cell>
        </row>
        <row r="1156">
          <cell r="R1156">
            <v>-554.24958333333313</v>
          </cell>
          <cell r="T1156" t="str">
            <v>65a</v>
          </cell>
          <cell r="V1156" t="str">
            <v>50a</v>
          </cell>
        </row>
        <row r="1157">
          <cell r="R1157">
            <v>-465.74708333333325</v>
          </cell>
          <cell r="T1157" t="str">
            <v>65a</v>
          </cell>
          <cell r="V1157" t="str">
            <v>50a</v>
          </cell>
        </row>
        <row r="1158">
          <cell r="R1158">
            <v>0</v>
          </cell>
          <cell r="T1158" t="str">
            <v>65a</v>
          </cell>
          <cell r="V1158" t="str">
            <v>50a</v>
          </cell>
        </row>
        <row r="1159">
          <cell r="R1159">
            <v>0</v>
          </cell>
          <cell r="T1159" t="str">
            <v>65a</v>
          </cell>
          <cell r="V1159" t="str">
            <v>50a</v>
          </cell>
        </row>
        <row r="1160">
          <cell r="R1160">
            <v>0</v>
          </cell>
          <cell r="T1160" t="str">
            <v>65a</v>
          </cell>
          <cell r="V1160" t="str">
            <v>50a</v>
          </cell>
        </row>
        <row r="1161">
          <cell r="R1161">
            <v>-5.1320833333333331</v>
          </cell>
          <cell r="T1161" t="str">
            <v>65a</v>
          </cell>
          <cell r="V1161" t="str">
            <v>50a</v>
          </cell>
        </row>
        <row r="1162">
          <cell r="R1162">
            <v>-502.65249999999997</v>
          </cell>
          <cell r="T1162" t="str">
            <v>65a</v>
          </cell>
          <cell r="V1162" t="str">
            <v>50a</v>
          </cell>
        </row>
        <row r="1163">
          <cell r="R1163">
            <v>-871.9375</v>
          </cell>
          <cell r="T1163" t="str">
            <v>65a</v>
          </cell>
          <cell r="V1163" t="str">
            <v>50a</v>
          </cell>
        </row>
        <row r="1164">
          <cell r="R1164">
            <v>-96.643750000000011</v>
          </cell>
          <cell r="T1164" t="str">
            <v>65a</v>
          </cell>
          <cell r="V1164" t="str">
            <v>50a</v>
          </cell>
        </row>
        <row r="1165">
          <cell r="R1165">
            <v>-186.61041666666665</v>
          </cell>
          <cell r="T1165" t="str">
            <v>65a</v>
          </cell>
          <cell r="V1165" t="str">
            <v>50a</v>
          </cell>
        </row>
        <row r="1166">
          <cell r="R1166">
            <v>-0.94499999999999995</v>
          </cell>
          <cell r="T1166" t="str">
            <v>65a</v>
          </cell>
          <cell r="V1166" t="str">
            <v>50a</v>
          </cell>
        </row>
        <row r="1167">
          <cell r="R1167">
            <v>-1102519.1366666667</v>
          </cell>
          <cell r="T1167" t="str">
            <v>41a</v>
          </cell>
          <cell r="V1167" t="str">
            <v>61d</v>
          </cell>
          <cell r="X1167">
            <v>40</v>
          </cell>
        </row>
        <row r="1168">
          <cell r="R1168">
            <v>-838007.00333333341</v>
          </cell>
          <cell r="V1168" t="str">
            <v>50b</v>
          </cell>
        </row>
        <row r="1169">
          <cell r="R1169">
            <v>-822613.15375000017</v>
          </cell>
          <cell r="T1169" t="str">
            <v>65b</v>
          </cell>
        </row>
        <row r="1170">
          <cell r="R1170">
            <v>0</v>
          </cell>
          <cell r="V1170" t="str">
            <v>50b</v>
          </cell>
        </row>
        <row r="1171">
          <cell r="R1171">
            <v>0</v>
          </cell>
          <cell r="T1171" t="str">
            <v>65b</v>
          </cell>
        </row>
        <row r="1172">
          <cell r="R1172">
            <v>0</v>
          </cell>
          <cell r="T1172">
            <v>49</v>
          </cell>
          <cell r="V1172">
            <v>62</v>
          </cell>
          <cell r="X1172">
            <v>47</v>
          </cell>
        </row>
        <row r="1173">
          <cell r="R1173">
            <v>0</v>
          </cell>
          <cell r="T1173">
            <v>23</v>
          </cell>
          <cell r="V1173" t="str">
            <v>57</v>
          </cell>
          <cell r="X1173">
            <v>23</v>
          </cell>
        </row>
        <row r="1174">
          <cell r="R1174">
            <v>0</v>
          </cell>
          <cell r="T1174">
            <v>23</v>
          </cell>
          <cell r="V1174" t="str">
            <v>57</v>
          </cell>
          <cell r="X1174">
            <v>23</v>
          </cell>
        </row>
        <row r="1175">
          <cell r="R1175">
            <v>-4746871.5</v>
          </cell>
          <cell r="T1175">
            <v>23</v>
          </cell>
          <cell r="V1175" t="str">
            <v>57</v>
          </cell>
          <cell r="X1175">
            <v>23</v>
          </cell>
        </row>
        <row r="1176">
          <cell r="R1176">
            <v>-911266.77999999991</v>
          </cell>
          <cell r="V1176" t="str">
            <v>50b</v>
          </cell>
        </row>
        <row r="1177">
          <cell r="R1177">
            <v>-2086686.7904166665</v>
          </cell>
          <cell r="T1177" t="str">
            <v>65a</v>
          </cell>
          <cell r="V1177" t="str">
            <v>50a</v>
          </cell>
        </row>
        <row r="1178">
          <cell r="R1178">
            <v>0</v>
          </cell>
          <cell r="V1178" t="str">
            <v>50b</v>
          </cell>
        </row>
        <row r="1179">
          <cell r="R1179">
            <v>-297642.41416666668</v>
          </cell>
          <cell r="T1179" t="str">
            <v>65a</v>
          </cell>
          <cell r="V1179" t="str">
            <v>50a</v>
          </cell>
        </row>
        <row r="1180">
          <cell r="R1180">
            <v>-15310.911249999999</v>
          </cell>
          <cell r="V1180" t="str">
            <v>50b</v>
          </cell>
        </row>
        <row r="1181">
          <cell r="R1181">
            <v>-1674673.5195833335</v>
          </cell>
          <cell r="V1181" t="str">
            <v>50b</v>
          </cell>
        </row>
        <row r="1182">
          <cell r="R1182">
            <v>-73633.229166666672</v>
          </cell>
          <cell r="V1182" t="str">
            <v>50b</v>
          </cell>
        </row>
        <row r="1183">
          <cell r="R1183">
            <v>-48730.520000000011</v>
          </cell>
          <cell r="V1183" t="str">
            <v>50b</v>
          </cell>
        </row>
        <row r="1184">
          <cell r="R1184">
            <v>-2860479.3729166668</v>
          </cell>
          <cell r="V1184" t="str">
            <v>50b</v>
          </cell>
        </row>
        <row r="1185">
          <cell r="R1185">
            <v>-1590935.7466666664</v>
          </cell>
          <cell r="T1185" t="str">
            <v>65b</v>
          </cell>
        </row>
        <row r="1186">
          <cell r="R1186">
            <v>-407990.11499999999</v>
          </cell>
          <cell r="V1186" t="str">
            <v>50b</v>
          </cell>
        </row>
        <row r="1187">
          <cell r="R1187">
            <v>-226915.15791666671</v>
          </cell>
          <cell r="T1187" t="str">
            <v>65b</v>
          </cell>
        </row>
        <row r="1188">
          <cell r="R1188">
            <v>-531515.15</v>
          </cell>
          <cell r="V1188" t="str">
            <v>50b</v>
          </cell>
        </row>
        <row r="1189">
          <cell r="R1189">
            <v>-32009278.524999995</v>
          </cell>
          <cell r="T1189" t="str">
            <v>65b</v>
          </cell>
        </row>
        <row r="1190">
          <cell r="R1190">
            <v>-5444121.8700000001</v>
          </cell>
          <cell r="T1190" t="str">
            <v>65b</v>
          </cell>
        </row>
        <row r="1191">
          <cell r="R1191">
            <v>-4202033.041666667</v>
          </cell>
          <cell r="T1191" t="str">
            <v>65b</v>
          </cell>
        </row>
        <row r="1192">
          <cell r="R1192">
            <v>-8165809</v>
          </cell>
          <cell r="T1192">
            <v>10</v>
          </cell>
          <cell r="V1192">
            <v>6</v>
          </cell>
          <cell r="X1192">
            <v>10</v>
          </cell>
        </row>
        <row r="1193">
          <cell r="R1193">
            <v>6565200.291666667</v>
          </cell>
          <cell r="T1193">
            <v>10</v>
          </cell>
          <cell r="V1193">
            <v>6</v>
          </cell>
          <cell r="X1193">
            <v>10</v>
          </cell>
        </row>
        <row r="1194">
          <cell r="R1194">
            <v>-1993531.4345833336</v>
          </cell>
          <cell r="V1194" t="str">
            <v>50b</v>
          </cell>
        </row>
        <row r="1195">
          <cell r="R1195">
            <v>-473533.38041666662</v>
          </cell>
          <cell r="V1195" t="str">
            <v>50b</v>
          </cell>
        </row>
        <row r="1196">
          <cell r="R1196">
            <v>-564.19000000000017</v>
          </cell>
          <cell r="T1196" t="str">
            <v>65b</v>
          </cell>
        </row>
        <row r="1197">
          <cell r="R1197">
            <v>-318698.83875</v>
          </cell>
          <cell r="V1197" t="str">
            <v>50b</v>
          </cell>
        </row>
        <row r="1198">
          <cell r="R1198">
            <v>-463822.97</v>
          </cell>
          <cell r="T1198">
            <v>12</v>
          </cell>
          <cell r="V1198">
            <v>2</v>
          </cell>
          <cell r="X1198">
            <v>12</v>
          </cell>
        </row>
        <row r="1199">
          <cell r="R1199">
            <v>0</v>
          </cell>
          <cell r="T1199">
            <v>12</v>
          </cell>
          <cell r="V1199">
            <v>2</v>
          </cell>
          <cell r="X1199">
            <v>12</v>
          </cell>
        </row>
        <row r="1200">
          <cell r="R1200">
            <v>0</v>
          </cell>
          <cell r="T1200">
            <v>12</v>
          </cell>
          <cell r="V1200">
            <v>2</v>
          </cell>
          <cell r="X1200">
            <v>12</v>
          </cell>
        </row>
        <row r="1201">
          <cell r="R1201">
            <v>-176349403.29500002</v>
          </cell>
          <cell r="T1201">
            <v>64</v>
          </cell>
          <cell r="V1201">
            <v>17</v>
          </cell>
          <cell r="X1201">
            <v>22</v>
          </cell>
        </row>
        <row r="1202">
          <cell r="R1202">
            <v>-73056.875</v>
          </cell>
          <cell r="T1202" t="str">
            <v>31/66</v>
          </cell>
          <cell r="V1202" t="str">
            <v>23b/56</v>
          </cell>
          <cell r="X1202">
            <v>22</v>
          </cell>
        </row>
        <row r="1203">
          <cell r="R1203">
            <v>-2601416.6666666665</v>
          </cell>
          <cell r="T1203">
            <v>22</v>
          </cell>
          <cell r="V1203">
            <v>56</v>
          </cell>
          <cell r="X1203">
            <v>22</v>
          </cell>
        </row>
        <row r="1204">
          <cell r="R1204">
            <v>-372848.33333333331</v>
          </cell>
          <cell r="T1204">
            <v>22</v>
          </cell>
          <cell r="V1204">
            <v>56</v>
          </cell>
          <cell r="X1204">
            <v>22</v>
          </cell>
        </row>
        <row r="1205">
          <cell r="R1205">
            <v>-427329260.5</v>
          </cell>
          <cell r="T1205">
            <v>22</v>
          </cell>
          <cell r="V1205">
            <v>56</v>
          </cell>
          <cell r="X1205">
            <v>22</v>
          </cell>
        </row>
        <row r="1206">
          <cell r="R1206">
            <v>-694041.66666666663</v>
          </cell>
          <cell r="T1206">
            <v>22</v>
          </cell>
          <cell r="V1206">
            <v>56</v>
          </cell>
          <cell r="X1206">
            <v>22</v>
          </cell>
        </row>
        <row r="1207">
          <cell r="R1207">
            <v>-31504.25</v>
          </cell>
          <cell r="T1207">
            <v>22</v>
          </cell>
          <cell r="V1207">
            <v>56</v>
          </cell>
          <cell r="X1207">
            <v>22</v>
          </cell>
        </row>
        <row r="1208">
          <cell r="R1208">
            <v>0</v>
          </cell>
          <cell r="T1208">
            <v>64</v>
          </cell>
          <cell r="V1208">
            <v>17</v>
          </cell>
          <cell r="X1208">
            <v>22</v>
          </cell>
        </row>
        <row r="1209">
          <cell r="R1209">
            <v>-618093.95833333337</v>
          </cell>
          <cell r="T1209">
            <v>22</v>
          </cell>
          <cell r="V1209">
            <v>56</v>
          </cell>
          <cell r="X1209">
            <v>22</v>
          </cell>
        </row>
        <row r="1210">
          <cell r="R1210">
            <v>-420577.91666666669</v>
          </cell>
          <cell r="T1210">
            <v>64</v>
          </cell>
          <cell r="V1210">
            <v>17</v>
          </cell>
          <cell r="X1210">
            <v>22</v>
          </cell>
        </row>
        <row r="1211">
          <cell r="R1211">
            <v>-22491739.958333332</v>
          </cell>
          <cell r="T1211">
            <v>22</v>
          </cell>
          <cell r="V1211">
            <v>56</v>
          </cell>
          <cell r="X1211">
            <v>22</v>
          </cell>
        </row>
        <row r="1212">
          <cell r="R1212">
            <v>-4155604</v>
          </cell>
          <cell r="T1212">
            <v>22</v>
          </cell>
          <cell r="V1212">
            <v>56</v>
          </cell>
          <cell r="X1212">
            <v>22</v>
          </cell>
        </row>
        <row r="1213">
          <cell r="R1213">
            <v>0</v>
          </cell>
          <cell r="V1213" t="str">
            <v>50b</v>
          </cell>
        </row>
        <row r="1214">
          <cell r="R1214">
            <v>0</v>
          </cell>
          <cell r="T1214">
            <v>64</v>
          </cell>
          <cell r="V1214" t="str">
            <v>17/20</v>
          </cell>
          <cell r="X1214">
            <v>48</v>
          </cell>
        </row>
        <row r="1215">
          <cell r="R1215">
            <v>-19190404.5</v>
          </cell>
          <cell r="T1215" t="str">
            <v>31/66</v>
          </cell>
          <cell r="V1215" t="str">
            <v>23b/56</v>
          </cell>
          <cell r="X1215">
            <v>22</v>
          </cell>
        </row>
        <row r="1216">
          <cell r="R1216">
            <v>0</v>
          </cell>
          <cell r="T1216">
            <v>64</v>
          </cell>
          <cell r="V1216" t="str">
            <v>17/21</v>
          </cell>
          <cell r="X1216">
            <v>48</v>
          </cell>
        </row>
        <row r="1217">
          <cell r="R1217">
            <v>-41299527.083333336</v>
          </cell>
          <cell r="T1217">
            <v>49</v>
          </cell>
          <cell r="V1217">
            <v>62</v>
          </cell>
          <cell r="X1217">
            <v>47</v>
          </cell>
        </row>
        <row r="1218">
          <cell r="R1218">
            <v>-2793145.25</v>
          </cell>
          <cell r="T1218">
            <v>41</v>
          </cell>
          <cell r="V1218" t="str">
            <v>61f</v>
          </cell>
          <cell r="X1218">
            <v>42</v>
          </cell>
        </row>
        <row r="1219">
          <cell r="R1219">
            <v>0</v>
          </cell>
          <cell r="T1219">
            <v>64</v>
          </cell>
          <cell r="V1219" t="str">
            <v>17/20</v>
          </cell>
          <cell r="X1219">
            <v>48</v>
          </cell>
        </row>
        <row r="1220">
          <cell r="R1220">
            <v>-7771441.708333333</v>
          </cell>
          <cell r="T1220" t="str">
            <v>31/66</v>
          </cell>
          <cell r="V1220" t="str">
            <v>23b/56</v>
          </cell>
          <cell r="X1220">
            <v>22</v>
          </cell>
        </row>
        <row r="1221">
          <cell r="R1221">
            <v>0</v>
          </cell>
          <cell r="T1221">
            <v>64</v>
          </cell>
          <cell r="V1221" t="str">
            <v>17/20</v>
          </cell>
          <cell r="X1221">
            <v>48</v>
          </cell>
        </row>
        <row r="1222">
          <cell r="R1222">
            <v>0</v>
          </cell>
          <cell r="T1222">
            <v>64</v>
          </cell>
          <cell r="V1222" t="str">
            <v>17/20</v>
          </cell>
          <cell r="X1222">
            <v>48</v>
          </cell>
        </row>
        <row r="1223">
          <cell r="R1223">
            <v>0</v>
          </cell>
          <cell r="T1223">
            <v>64</v>
          </cell>
          <cell r="V1223" t="str">
            <v>17/20</v>
          </cell>
          <cell r="X1223">
            <v>48</v>
          </cell>
        </row>
        <row r="1224">
          <cell r="R1224">
            <v>0</v>
          </cell>
          <cell r="T1224">
            <v>64</v>
          </cell>
          <cell r="V1224" t="str">
            <v>17/20</v>
          </cell>
          <cell r="X1224">
            <v>48</v>
          </cell>
        </row>
        <row r="1225">
          <cell r="R1225">
            <v>0</v>
          </cell>
          <cell r="T1225">
            <v>64</v>
          </cell>
          <cell r="V1225" t="str">
            <v>17/20</v>
          </cell>
          <cell r="X1225">
            <v>48</v>
          </cell>
        </row>
        <row r="1226">
          <cell r="R1226">
            <v>0</v>
          </cell>
          <cell r="T1226">
            <v>64</v>
          </cell>
          <cell r="V1226" t="str">
            <v>17/20</v>
          </cell>
          <cell r="X1226">
            <v>48</v>
          </cell>
        </row>
        <row r="1227">
          <cell r="R1227">
            <v>0</v>
          </cell>
          <cell r="T1227">
            <v>64</v>
          </cell>
          <cell r="V1227" t="str">
            <v>17/20</v>
          </cell>
          <cell r="X1227">
            <v>48</v>
          </cell>
        </row>
        <row r="1228">
          <cell r="R1228">
            <v>0</v>
          </cell>
          <cell r="T1228">
            <v>64</v>
          </cell>
          <cell r="V1228" t="str">
            <v>17/20</v>
          </cell>
          <cell r="X1228">
            <v>48</v>
          </cell>
        </row>
        <row r="1229">
          <cell r="R1229">
            <v>0</v>
          </cell>
          <cell r="T1229">
            <v>64</v>
          </cell>
          <cell r="V1229" t="str">
            <v>17/20</v>
          </cell>
          <cell r="X1229">
            <v>48</v>
          </cell>
        </row>
        <row r="1230">
          <cell r="R1230">
            <v>0</v>
          </cell>
          <cell r="T1230" t="str">
            <v>41a</v>
          </cell>
          <cell r="V1230" t="str">
            <v>61d</v>
          </cell>
          <cell r="X1230">
            <v>40</v>
          </cell>
        </row>
        <row r="1231">
          <cell r="R1231">
            <v>0</v>
          </cell>
          <cell r="T1231">
            <v>64</v>
          </cell>
          <cell r="V1231" t="str">
            <v>17/20</v>
          </cell>
          <cell r="X1231">
            <v>48</v>
          </cell>
        </row>
        <row r="1232">
          <cell r="R1232">
            <v>0</v>
          </cell>
          <cell r="T1232" t="str">
            <v>66a</v>
          </cell>
          <cell r="V1232" t="str">
            <v>61c</v>
          </cell>
          <cell r="X1232">
            <v>48</v>
          </cell>
        </row>
        <row r="1233">
          <cell r="R1233">
            <v>-18053.416666666668</v>
          </cell>
          <cell r="T1233" t="str">
            <v>41a</v>
          </cell>
          <cell r="V1233" t="str">
            <v>61d</v>
          </cell>
          <cell r="X1233">
            <v>40</v>
          </cell>
        </row>
        <row r="1234">
          <cell r="R1234">
            <v>-1375000</v>
          </cell>
          <cell r="T1234" t="str">
            <v>65b</v>
          </cell>
        </row>
        <row r="1235">
          <cell r="R1235">
            <v>0</v>
          </cell>
          <cell r="T1235" t="str">
            <v>66a</v>
          </cell>
          <cell r="V1235" t="str">
            <v>61c</v>
          </cell>
          <cell r="X1235">
            <v>48</v>
          </cell>
        </row>
        <row r="1236">
          <cell r="R1236">
            <v>0</v>
          </cell>
          <cell r="V1236" t="str">
            <v>50b</v>
          </cell>
        </row>
        <row r="1237">
          <cell r="R1237">
            <v>-1967287.9583333333</v>
          </cell>
          <cell r="T1237" t="str">
            <v>31/66</v>
          </cell>
          <cell r="V1237" t="str">
            <v>23b/56</v>
          </cell>
          <cell r="X1237">
            <v>22</v>
          </cell>
        </row>
        <row r="1238">
          <cell r="R1238">
            <v>-30112625</v>
          </cell>
          <cell r="V1238" t="str">
            <v>50b</v>
          </cell>
        </row>
        <row r="1239">
          <cell r="R1239">
            <v>-490591.125</v>
          </cell>
          <cell r="T1239" t="str">
            <v>22</v>
          </cell>
          <cell r="V1239" t="str">
            <v>56</v>
          </cell>
          <cell r="X1239" t="str">
            <v>22</v>
          </cell>
        </row>
        <row r="1240">
          <cell r="R1240">
            <v>-3333.3333333333335</v>
          </cell>
          <cell r="V1240" t="str">
            <v>50b</v>
          </cell>
        </row>
        <row r="1241">
          <cell r="R1241">
            <v>208.33333333333334</v>
          </cell>
          <cell r="V1241" t="str">
            <v>50b</v>
          </cell>
        </row>
        <row r="1242">
          <cell r="R1242">
            <v>0</v>
          </cell>
          <cell r="T1242">
            <v>22</v>
          </cell>
          <cell r="V1242">
            <v>56</v>
          </cell>
          <cell r="X1242">
            <v>22</v>
          </cell>
        </row>
        <row r="1243">
          <cell r="R1243">
            <v>-2830569.75</v>
          </cell>
          <cell r="V1243" t="str">
            <v>50b</v>
          </cell>
        </row>
        <row r="1244">
          <cell r="R1244">
            <v>-6544.9000000000005</v>
          </cell>
          <cell r="T1244">
            <v>48</v>
          </cell>
          <cell r="V1244" t="str">
            <v>61c</v>
          </cell>
          <cell r="X1244">
            <v>48</v>
          </cell>
        </row>
        <row r="1245">
          <cell r="R1245">
            <v>-37214.041666666664</v>
          </cell>
          <cell r="T1245">
            <v>48</v>
          </cell>
          <cell r="V1245" t="str">
            <v>61c</v>
          </cell>
          <cell r="X1245">
            <v>48</v>
          </cell>
        </row>
        <row r="1246">
          <cell r="R1246">
            <v>-1808527.0416666667</v>
          </cell>
          <cell r="T1246">
            <v>22</v>
          </cell>
          <cell r="V1246">
            <v>56</v>
          </cell>
          <cell r="X1246">
            <v>22</v>
          </cell>
        </row>
        <row r="1247">
          <cell r="R1247">
            <v>-87284814</v>
          </cell>
          <cell r="T1247">
            <v>48</v>
          </cell>
          <cell r="V1247" t="str">
            <v>61c</v>
          </cell>
          <cell r="X1247">
            <v>48</v>
          </cell>
        </row>
        <row r="1248">
          <cell r="R1248">
            <v>-24752207.333333332</v>
          </cell>
          <cell r="T1248" t="str">
            <v>64b</v>
          </cell>
          <cell r="V1248">
            <v>40</v>
          </cell>
          <cell r="X1248" t="str">
            <v>48</v>
          </cell>
        </row>
        <row r="1249">
          <cell r="R1249">
            <v>0</v>
          </cell>
          <cell r="V1249" t="str">
            <v>50b</v>
          </cell>
        </row>
        <row r="1250">
          <cell r="R1250">
            <v>0</v>
          </cell>
          <cell r="V1250" t="str">
            <v>50b</v>
          </cell>
        </row>
        <row r="1251">
          <cell r="R1251">
            <v>0</v>
          </cell>
          <cell r="V1251" t="str">
            <v>50b</v>
          </cell>
        </row>
        <row r="1252">
          <cell r="R1252">
            <v>-11460180.75</v>
          </cell>
          <cell r="T1252">
            <v>22</v>
          </cell>
          <cell r="V1252" t="str">
            <v>56</v>
          </cell>
          <cell r="X1252">
            <v>22</v>
          </cell>
        </row>
        <row r="1253">
          <cell r="R1253">
            <v>0</v>
          </cell>
          <cell r="T1253">
            <v>64</v>
          </cell>
          <cell r="V1253">
            <v>17</v>
          </cell>
          <cell r="X1253">
            <v>22</v>
          </cell>
        </row>
        <row r="1254">
          <cell r="R1254">
            <v>-8722625</v>
          </cell>
          <cell r="T1254">
            <v>22</v>
          </cell>
          <cell r="V1254" t="str">
            <v>56</v>
          </cell>
          <cell r="X1254">
            <v>22</v>
          </cell>
        </row>
        <row r="1255">
          <cell r="R1255">
            <v>0</v>
          </cell>
          <cell r="T1255" t="str">
            <v>65b</v>
          </cell>
        </row>
        <row r="1256">
          <cell r="R1256">
            <v>-733833.33333333337</v>
          </cell>
          <cell r="T1256">
            <v>22</v>
          </cell>
          <cell r="V1256" t="str">
            <v>56</v>
          </cell>
          <cell r="X1256">
            <v>22</v>
          </cell>
        </row>
        <row r="1257">
          <cell r="R1257">
            <v>0</v>
          </cell>
          <cell r="T1257" t="str">
            <v>65b</v>
          </cell>
        </row>
        <row r="1258">
          <cell r="R1258">
            <v>-6893750</v>
          </cell>
          <cell r="V1258" t="str">
            <v>50b</v>
          </cell>
        </row>
        <row r="1259">
          <cell r="R1259">
            <v>0</v>
          </cell>
          <cell r="T1259" t="str">
            <v>41a</v>
          </cell>
          <cell r="V1259" t="str">
            <v>61d</v>
          </cell>
          <cell r="X1259">
            <v>40</v>
          </cell>
        </row>
        <row r="1260">
          <cell r="R1260">
            <v>-428230.75</v>
          </cell>
          <cell r="T1260" t="str">
            <v>31/66</v>
          </cell>
          <cell r="V1260" t="str">
            <v>23b/56</v>
          </cell>
          <cell r="X1260">
            <v>22</v>
          </cell>
        </row>
        <row r="1261">
          <cell r="R1261">
            <v>-7026903</v>
          </cell>
          <cell r="T1261" t="str">
            <v>41</v>
          </cell>
          <cell r="V1261" t="str">
            <v>61f</v>
          </cell>
          <cell r="X1261" t="str">
            <v>42</v>
          </cell>
        </row>
        <row r="1262">
          <cell r="R1262">
            <v>-787125</v>
          </cell>
          <cell r="T1262">
            <v>23</v>
          </cell>
          <cell r="V1262">
            <v>57</v>
          </cell>
          <cell r="X1262">
            <v>23</v>
          </cell>
        </row>
        <row r="1263">
          <cell r="R1263">
            <v>0</v>
          </cell>
          <cell r="T1263" t="str">
            <v>31a/66a</v>
          </cell>
          <cell r="V1263" t="str">
            <v>23b1/56a</v>
          </cell>
          <cell r="X1263">
            <v>22</v>
          </cell>
        </row>
        <row r="1264">
          <cell r="R1264">
            <v>-139500</v>
          </cell>
          <cell r="V1264" t="str">
            <v>50b</v>
          </cell>
        </row>
        <row r="1265">
          <cell r="R1265">
            <v>-1140041.6666666667</v>
          </cell>
          <cell r="T1265">
            <v>22</v>
          </cell>
          <cell r="V1265">
            <v>56</v>
          </cell>
          <cell r="X1265">
            <v>22</v>
          </cell>
        </row>
        <row r="1266">
          <cell r="R1266">
            <v>-19708.333333333332</v>
          </cell>
          <cell r="T1266">
            <v>22</v>
          </cell>
          <cell r="V1266">
            <v>56</v>
          </cell>
          <cell r="X1266">
            <v>22</v>
          </cell>
        </row>
        <row r="1267">
          <cell r="R1267">
            <v>0</v>
          </cell>
          <cell r="T1267">
            <v>6</v>
          </cell>
          <cell r="V1267" t="str">
            <v>8b</v>
          </cell>
          <cell r="X1267">
            <v>6</v>
          </cell>
        </row>
        <row r="1268">
          <cell r="R1268">
            <v>0</v>
          </cell>
          <cell r="T1268">
            <v>6</v>
          </cell>
          <cell r="V1268" t="str">
            <v>8b</v>
          </cell>
          <cell r="X1268">
            <v>6</v>
          </cell>
        </row>
        <row r="1269">
          <cell r="R1269">
            <v>0</v>
          </cell>
          <cell r="T1269">
            <v>6</v>
          </cell>
          <cell r="V1269" t="str">
            <v>8b</v>
          </cell>
          <cell r="X1269">
            <v>6</v>
          </cell>
        </row>
        <row r="1270">
          <cell r="R1270">
            <v>0</v>
          </cell>
          <cell r="T1270">
            <v>6</v>
          </cell>
          <cell r="V1270" t="str">
            <v>8b</v>
          </cell>
          <cell r="X1270">
            <v>6</v>
          </cell>
        </row>
        <row r="1271">
          <cell r="R1271">
            <v>58359909.124166667</v>
          </cell>
          <cell r="T1271">
            <v>6</v>
          </cell>
          <cell r="V1271" t="str">
            <v>8b</v>
          </cell>
          <cell r="X1271">
            <v>6</v>
          </cell>
        </row>
        <row r="1272">
          <cell r="R1272">
            <v>-7115720379.54</v>
          </cell>
          <cell r="T1272" t="str">
            <v xml:space="preserve"> </v>
          </cell>
        </row>
        <row r="1277">
          <cell r="X1277" t="str">
            <v>Merch Inv</v>
          </cell>
        </row>
        <row r="1278">
          <cell r="X1278" t="str">
            <v>Include Consrvtn Tr Asset (18230181)/Liab Used (22100691)</v>
          </cell>
        </row>
        <row r="1279">
          <cell r="X1279" t="str">
            <v>Remove SAP Cnsrvtn Tr Asst/Liab</v>
          </cell>
        </row>
        <row r="1280">
          <cell r="X1280" t="str">
            <v>Adjusted Check Total s/b Zero</v>
          </cell>
        </row>
        <row r="1281">
          <cell r="X1281" t="str">
            <v>Avg</v>
          </cell>
        </row>
        <row r="1282">
          <cell r="X1282" t="str">
            <v>Op</v>
          </cell>
        </row>
        <row r="1283">
          <cell r="X1283" t="str">
            <v>Non-Op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7"/>
  <sheetViews>
    <sheetView showGridLines="0" tabSelected="1" topLeftCell="D1" zoomScaleNormal="100" zoomScaleSheetLayoutView="30" workbookViewId="0">
      <selection activeCell="E9" sqref="E9"/>
    </sheetView>
  </sheetViews>
  <sheetFormatPr defaultRowHeight="12.75"/>
  <cols>
    <col min="1" max="1" width="23.28515625" style="135" customWidth="1"/>
    <col min="2" max="2" width="10.7109375" style="135" customWidth="1"/>
    <col min="3" max="3" width="48.5703125" style="137" bestFit="1" customWidth="1"/>
    <col min="4" max="4" width="19.140625" style="138" bestFit="1" customWidth="1"/>
    <col min="5" max="5" width="15.7109375" style="137" customWidth="1"/>
    <col min="6" max="6" width="17.7109375" style="137" bestFit="1" customWidth="1"/>
    <col min="7" max="7" width="24.140625" style="137" customWidth="1"/>
    <col min="8" max="8" width="25.140625" style="137" customWidth="1"/>
    <col min="9" max="9" width="12.85546875" style="21" bestFit="1" customWidth="1"/>
    <col min="10" max="10" width="15.5703125" style="137" customWidth="1"/>
    <col min="11" max="16384" width="9.140625" style="137"/>
  </cols>
  <sheetData>
    <row r="1" spans="2:9">
      <c r="C1" s="135"/>
      <c r="D1" s="136"/>
      <c r="E1" s="135"/>
      <c r="F1" s="135"/>
      <c r="G1" s="135"/>
      <c r="H1" s="135"/>
    </row>
    <row r="2" spans="2:9">
      <c r="C2" s="135"/>
      <c r="D2" s="136"/>
      <c r="E2" s="135"/>
      <c r="F2" s="135"/>
      <c r="G2" s="135"/>
      <c r="H2" s="135"/>
    </row>
    <row r="3" spans="2:9">
      <c r="C3" s="212"/>
      <c r="D3" s="136"/>
      <c r="E3" s="135"/>
      <c r="F3" s="135"/>
      <c r="G3" s="135"/>
      <c r="H3" s="135"/>
    </row>
    <row r="4" spans="2:9">
      <c r="C4" s="135"/>
      <c r="D4" s="136"/>
      <c r="E4" s="135"/>
      <c r="F4" s="135"/>
      <c r="G4" s="135"/>
      <c r="H4" s="135"/>
    </row>
    <row r="5" spans="2:9">
      <c r="C5" s="135"/>
      <c r="D5" s="136"/>
      <c r="E5" s="135"/>
      <c r="F5" s="135"/>
      <c r="G5" s="135"/>
      <c r="H5" s="135"/>
    </row>
    <row r="6" spans="2:9">
      <c r="C6" s="135"/>
      <c r="D6" s="136"/>
      <c r="E6" s="135"/>
      <c r="F6" s="135"/>
      <c r="G6" s="135" t="s">
        <v>1167</v>
      </c>
      <c r="H6" s="135"/>
    </row>
    <row r="7" spans="2:9">
      <c r="B7" s="20"/>
      <c r="D7" s="137"/>
      <c r="H7" s="135"/>
    </row>
    <row r="8" spans="2:9" ht="15.75">
      <c r="B8" s="20"/>
      <c r="C8" s="200" t="s">
        <v>1131</v>
      </c>
      <c r="D8" s="181"/>
      <c r="E8" s="181"/>
      <c r="F8" s="181"/>
      <c r="G8" s="181"/>
      <c r="H8" s="135"/>
    </row>
    <row r="9" spans="2:9">
      <c r="B9" s="20"/>
      <c r="C9" s="182"/>
      <c r="D9" s="181"/>
      <c r="E9" s="181"/>
      <c r="F9" s="181"/>
      <c r="G9" s="181"/>
      <c r="H9" s="135"/>
    </row>
    <row r="10" spans="2:9">
      <c r="B10" s="20"/>
      <c r="C10" s="181" t="s">
        <v>1129</v>
      </c>
      <c r="D10" s="181" t="s">
        <v>1126</v>
      </c>
      <c r="E10" s="181" t="s">
        <v>1127</v>
      </c>
      <c r="F10" s="181" t="s">
        <v>1128</v>
      </c>
      <c r="G10" s="181"/>
      <c r="H10" s="135"/>
    </row>
    <row r="11" spans="2:9" ht="15.75">
      <c r="B11" s="199" t="s">
        <v>1122</v>
      </c>
      <c r="C11" s="198" t="s">
        <v>1049</v>
      </c>
      <c r="D11" s="139" t="s">
        <v>1042</v>
      </c>
      <c r="E11" s="140" t="s">
        <v>1104</v>
      </c>
      <c r="F11" s="140" t="s">
        <v>1043</v>
      </c>
      <c r="G11" s="140" t="s">
        <v>1133</v>
      </c>
      <c r="H11" s="135"/>
    </row>
    <row r="12" spans="2:9">
      <c r="B12" s="137"/>
      <c r="D12" s="141"/>
      <c r="F12" s="215" t="s">
        <v>1157</v>
      </c>
      <c r="H12" s="135"/>
    </row>
    <row r="13" spans="2:9">
      <c r="B13" s="178">
        <v>1</v>
      </c>
      <c r="C13" s="137" t="s">
        <v>1050</v>
      </c>
      <c r="D13" s="202">
        <f>+'Investment (Capital) wp'!J10</f>
        <v>859037900</v>
      </c>
      <c r="E13" s="141">
        <f t="shared" ref="E13" si="0">F13-D13</f>
        <v>0</v>
      </c>
      <c r="F13" s="202">
        <f>+'Investment (Capital) wp'!L10</f>
        <v>859037900</v>
      </c>
      <c r="G13" s="142"/>
      <c r="H13" s="135"/>
      <c r="I13" s="21">
        <v>859037900</v>
      </c>
    </row>
    <row r="14" spans="2:9">
      <c r="B14" s="178">
        <f>+B13+1</f>
        <v>2</v>
      </c>
      <c r="C14" s="137" t="s">
        <v>1051</v>
      </c>
      <c r="D14" s="137"/>
      <c r="E14" s="141"/>
      <c r="H14" s="135"/>
    </row>
    <row r="15" spans="2:9">
      <c r="B15" s="178">
        <f t="shared" ref="B15:B78" si="1">+B14+1</f>
        <v>3</v>
      </c>
      <c r="C15" s="137" t="s">
        <v>1052</v>
      </c>
      <c r="D15" s="141">
        <f>+'Investment (Capital) wp'!J20</f>
        <v>995544310.31583297</v>
      </c>
      <c r="E15" s="141">
        <f>F15-D15</f>
        <v>257682140.00000012</v>
      </c>
      <c r="F15" s="141">
        <f>+'Investment (Capital) wp'!L20</f>
        <v>1253226450.3158331</v>
      </c>
      <c r="G15" s="141"/>
      <c r="H15" s="135"/>
    </row>
    <row r="16" spans="2:9">
      <c r="B16" s="178">
        <f t="shared" si="1"/>
        <v>4</v>
      </c>
      <c r="C16" s="137" t="s">
        <v>1053</v>
      </c>
      <c r="D16" s="141">
        <f>+'Investment (Capital) wp'!J48</f>
        <v>-23804661.409166668</v>
      </c>
      <c r="E16" s="141">
        <f t="shared" ref="E16:E23" si="2">F16-D16</f>
        <v>0</v>
      </c>
      <c r="F16" s="141">
        <f>+'Investment (Capital) wp'!L48</f>
        <v>-23804661.409166668</v>
      </c>
      <c r="G16" s="141"/>
      <c r="H16" s="135"/>
    </row>
    <row r="17" spans="2:10">
      <c r="B17" s="178">
        <f t="shared" si="1"/>
        <v>5</v>
      </c>
      <c r="C17" s="137" t="s">
        <v>1054</v>
      </c>
      <c r="D17" s="141">
        <f>+'Investment (Capital) wp'!J64</f>
        <v>293009868.94124997</v>
      </c>
      <c r="E17" s="141">
        <f t="shared" si="2"/>
        <v>0</v>
      </c>
      <c r="F17" s="141">
        <f>+'Investment (Capital) wp'!L64</f>
        <v>293009868.94124997</v>
      </c>
      <c r="G17" s="141"/>
      <c r="H17" s="135"/>
      <c r="I17" s="21">
        <v>159868586</v>
      </c>
    </row>
    <row r="18" spans="2:10">
      <c r="B18" s="178">
        <f t="shared" si="1"/>
        <v>6</v>
      </c>
      <c r="C18" s="137" t="s">
        <v>1055</v>
      </c>
      <c r="D18" s="141">
        <v>0</v>
      </c>
      <c r="E18" s="141">
        <f t="shared" si="2"/>
        <v>0</v>
      </c>
      <c r="F18" s="141">
        <v>0</v>
      </c>
      <c r="G18" s="138"/>
      <c r="H18" s="135"/>
    </row>
    <row r="19" spans="2:10">
      <c r="B19" s="178">
        <f t="shared" si="1"/>
        <v>7</v>
      </c>
      <c r="C19" s="137" t="s">
        <v>1056</v>
      </c>
      <c r="D19" s="141">
        <f>+'Investment (Capital) wp'!J102</f>
        <v>2776572316.6666675</v>
      </c>
      <c r="E19" s="141">
        <f t="shared" si="2"/>
        <v>0</v>
      </c>
      <c r="F19" s="141">
        <f>+'Investment (Capital) wp'!L102</f>
        <v>2776572316.6666675</v>
      </c>
      <c r="G19" s="141"/>
      <c r="H19" s="135"/>
    </row>
    <row r="20" spans="2:10">
      <c r="B20" s="178">
        <f t="shared" si="1"/>
        <v>8</v>
      </c>
      <c r="C20" s="137" t="s">
        <v>1057</v>
      </c>
      <c r="D20" s="141">
        <f>+'Investment (Capital) wp'!J112</f>
        <v>372404722.41250032</v>
      </c>
      <c r="E20" s="141">
        <f t="shared" si="2"/>
        <v>0</v>
      </c>
      <c r="F20" s="141">
        <f>+'Investment (Capital) wp'!L112</f>
        <v>372404722.41250032</v>
      </c>
      <c r="G20" s="141"/>
      <c r="H20" s="135"/>
    </row>
    <row r="21" spans="2:10">
      <c r="B21" s="178">
        <f t="shared" si="1"/>
        <v>9</v>
      </c>
      <c r="C21" s="137" t="s">
        <v>1058</v>
      </c>
      <c r="D21" s="141">
        <f>'Investment (Capital) wp'!J116</f>
        <v>1600608.7083333302</v>
      </c>
      <c r="E21" s="141">
        <f t="shared" si="2"/>
        <v>0</v>
      </c>
      <c r="F21" s="141">
        <f>'Investment (Capital) wp'!L116</f>
        <v>1600608.7083333302</v>
      </c>
      <c r="G21" s="141"/>
      <c r="H21" s="135"/>
    </row>
    <row r="22" spans="2:10">
      <c r="B22" s="178">
        <f t="shared" si="1"/>
        <v>10</v>
      </c>
      <c r="C22" s="137" t="s">
        <v>1059</v>
      </c>
      <c r="D22" s="141">
        <f>'Investment (Capital) wp'!J121</f>
        <v>-112522.39041666663</v>
      </c>
      <c r="E22" s="141">
        <f t="shared" si="2"/>
        <v>0</v>
      </c>
      <c r="F22" s="141">
        <f>'Investment (Capital) wp'!L121</f>
        <v>-112522.39041666663</v>
      </c>
      <c r="G22" s="141"/>
      <c r="H22" s="135"/>
    </row>
    <row r="23" spans="2:10">
      <c r="B23" s="178">
        <f t="shared" si="1"/>
        <v>11</v>
      </c>
      <c r="C23" s="137" t="s">
        <v>1060</v>
      </c>
      <c r="D23" s="141">
        <f>'Investment (Capital) wp'!J143</f>
        <v>-21083832.782083333</v>
      </c>
      <c r="E23" s="141">
        <f t="shared" si="2"/>
        <v>0</v>
      </c>
      <c r="F23" s="141">
        <f>'Investment (Capital) wp'!L143</f>
        <v>-21083832.782083333</v>
      </c>
      <c r="G23" s="141"/>
      <c r="H23" s="135"/>
    </row>
    <row r="24" spans="2:10">
      <c r="B24" s="178">
        <f t="shared" si="1"/>
        <v>12</v>
      </c>
      <c r="D24" s="137"/>
      <c r="G24" s="183"/>
      <c r="H24" s="135"/>
    </row>
    <row r="25" spans="2:10" ht="13.5" thickBot="1">
      <c r="B25" s="178">
        <f t="shared" si="1"/>
        <v>13</v>
      </c>
      <c r="C25" s="196" t="s">
        <v>1061</v>
      </c>
      <c r="D25" s="203">
        <f t="shared" ref="D25:F25" si="3">SUM(D13:D24)</f>
        <v>5253168710.4629164</v>
      </c>
      <c r="E25" s="143">
        <f>F25-D25</f>
        <v>257682140</v>
      </c>
      <c r="F25" s="203">
        <f t="shared" si="3"/>
        <v>5510850850.4629164</v>
      </c>
      <c r="G25" s="184" t="s">
        <v>1132</v>
      </c>
      <c r="H25" s="135"/>
      <c r="I25" s="21">
        <v>4107632719</v>
      </c>
      <c r="J25" s="145">
        <f>+F25-I25</f>
        <v>1403218131.4629164</v>
      </c>
    </row>
    <row r="26" spans="2:10" ht="13.5" thickTop="1">
      <c r="B26" s="178">
        <f t="shared" si="1"/>
        <v>14</v>
      </c>
      <c r="D26" s="141"/>
      <c r="G26" s="183"/>
      <c r="H26" s="135"/>
      <c r="I26" s="175">
        <v>1.21E-2</v>
      </c>
      <c r="J26" s="137">
        <v>5519358355</v>
      </c>
    </row>
    <row r="27" spans="2:10" ht="14.25">
      <c r="B27" s="178">
        <f t="shared" si="1"/>
        <v>15</v>
      </c>
      <c r="C27" s="197" t="s">
        <v>1136</v>
      </c>
      <c r="D27" s="139" t="s">
        <v>1042</v>
      </c>
      <c r="E27" s="140" t="s">
        <v>1104</v>
      </c>
      <c r="F27" s="140" t="s">
        <v>1043</v>
      </c>
      <c r="G27" s="140" t="s">
        <v>1133</v>
      </c>
      <c r="H27" s="135"/>
      <c r="I27" s="175"/>
    </row>
    <row r="28" spans="2:10">
      <c r="B28" s="178">
        <f t="shared" si="1"/>
        <v>16</v>
      </c>
      <c r="D28" s="144"/>
      <c r="G28" s="183"/>
      <c r="H28" s="135"/>
      <c r="I28" s="21">
        <f>+I26*J25</f>
        <v>16978939.390701286</v>
      </c>
      <c r="J28" s="137">
        <v>6860910658</v>
      </c>
    </row>
    <row r="29" spans="2:10">
      <c r="B29" s="178">
        <f t="shared" si="1"/>
        <v>17</v>
      </c>
      <c r="C29" s="156" t="s">
        <v>1062</v>
      </c>
      <c r="D29" s="144"/>
      <c r="G29" s="183"/>
      <c r="H29" s="135"/>
      <c r="J29" s="137">
        <f>+J26-J28</f>
        <v>-1341552303</v>
      </c>
    </row>
    <row r="30" spans="2:10">
      <c r="B30" s="178">
        <f t="shared" si="1"/>
        <v>18</v>
      </c>
      <c r="C30" s="137" t="s">
        <v>1063</v>
      </c>
      <c r="D30" s="204">
        <f>'Electric wp'!J32</f>
        <v>5270787795.4125023</v>
      </c>
      <c r="E30" s="145">
        <f t="shared" ref="E30:E40" si="4">F30-D30</f>
        <v>0</v>
      </c>
      <c r="F30" s="204">
        <f>'Electric wp'!L32</f>
        <v>5270787795.4125023</v>
      </c>
      <c r="G30" s="185"/>
      <c r="H30" s="135"/>
      <c r="J30" s="145">
        <f>+J25+J29</f>
        <v>61665828.462916374</v>
      </c>
    </row>
    <row r="31" spans="2:10">
      <c r="B31" s="178">
        <f t="shared" si="1"/>
        <v>19</v>
      </c>
      <c r="C31" s="137" t="s">
        <v>1064</v>
      </c>
      <c r="D31" s="144">
        <f>'Electric wp'!J35</f>
        <v>8390149.4341666698</v>
      </c>
      <c r="E31" s="145">
        <f t="shared" si="4"/>
        <v>0</v>
      </c>
      <c r="F31" s="144">
        <f>'Electric wp'!L35</f>
        <v>8390149.4341666698</v>
      </c>
      <c r="G31" s="185"/>
      <c r="H31" s="135"/>
    </row>
    <row r="32" spans="2:10">
      <c r="B32" s="178">
        <f t="shared" si="1"/>
        <v>20</v>
      </c>
      <c r="C32" s="137" t="s">
        <v>1065</v>
      </c>
      <c r="D32" s="144">
        <f>'Electric wp'!J44</f>
        <v>-60361005.516666703</v>
      </c>
      <c r="E32" s="145">
        <f t="shared" si="4"/>
        <v>0</v>
      </c>
      <c r="F32" s="144">
        <f>'Electric wp'!L44</f>
        <v>-60361005.516666703</v>
      </c>
      <c r="G32" s="185"/>
      <c r="H32" s="135"/>
    </row>
    <row r="33" spans="2:9">
      <c r="B33" s="178">
        <f t="shared" si="1"/>
        <v>21</v>
      </c>
      <c r="C33" s="137" t="s">
        <v>1066</v>
      </c>
      <c r="D33" s="144">
        <f>'Electric wp'!J49</f>
        <v>-13420982.9395833</v>
      </c>
      <c r="E33" s="145">
        <f t="shared" si="4"/>
        <v>0</v>
      </c>
      <c r="F33" s="144">
        <f>'Electric wp'!L49</f>
        <v>-13420982.9395833</v>
      </c>
      <c r="G33" s="185"/>
      <c r="H33" s="135"/>
    </row>
    <row r="34" spans="2:9">
      <c r="B34" s="178">
        <f t="shared" si="1"/>
        <v>22</v>
      </c>
      <c r="C34" s="137" t="s">
        <v>1067</v>
      </c>
      <c r="D34" s="144">
        <f>'Electric wp'!J74</f>
        <v>-415755481.87833327</v>
      </c>
      <c r="E34" s="145">
        <f t="shared" si="4"/>
        <v>0</v>
      </c>
      <c r="F34" s="144">
        <f>'Electric wp'!L74</f>
        <v>-415755481.87833327</v>
      </c>
      <c r="G34" s="185"/>
      <c r="H34" s="135"/>
    </row>
    <row r="35" spans="2:9">
      <c r="B35" s="178">
        <f t="shared" si="1"/>
        <v>23</v>
      </c>
      <c r="C35" s="137" t="s">
        <v>1068</v>
      </c>
      <c r="D35" s="144">
        <f>'Electric wp'!J117</f>
        <v>424915072.58124989</v>
      </c>
      <c r="E35" s="145">
        <f t="shared" si="4"/>
        <v>0</v>
      </c>
      <c r="F35" s="144">
        <f>'Electric wp'!L117</f>
        <v>424915072.58124989</v>
      </c>
      <c r="G35" s="185"/>
      <c r="H35" s="135">
        <v>424915072</v>
      </c>
      <c r="I35" s="21">
        <f>+H35-D35</f>
        <v>-0.5812498927116394</v>
      </c>
    </row>
    <row r="36" spans="2:9">
      <c r="B36" s="178">
        <f t="shared" si="1"/>
        <v>24</v>
      </c>
      <c r="C36" s="137" t="s">
        <v>1069</v>
      </c>
      <c r="D36" s="144">
        <f>'Electric wp'!J136</f>
        <v>-2132335965.1962469</v>
      </c>
      <c r="E36" s="145">
        <f t="shared" si="4"/>
        <v>0</v>
      </c>
      <c r="F36" s="144">
        <f>'Electric wp'!L136</f>
        <v>-2132335965.1962469</v>
      </c>
      <c r="G36" s="185"/>
      <c r="H36" s="135"/>
    </row>
    <row r="37" spans="2:9">
      <c r="B37" s="178">
        <f t="shared" si="1"/>
        <v>25</v>
      </c>
      <c r="C37" s="137" t="s">
        <v>1070</v>
      </c>
      <c r="D37" s="146">
        <f>'Electric wp'!J139</f>
        <v>576.65750000000003</v>
      </c>
      <c r="E37" s="145">
        <f t="shared" si="4"/>
        <v>0</v>
      </c>
      <c r="F37" s="146">
        <f>'Electric wp'!L139</f>
        <v>576.65750000000003</v>
      </c>
      <c r="G37" s="186"/>
      <c r="H37" s="135"/>
    </row>
    <row r="38" spans="2:9">
      <c r="B38" s="178">
        <f t="shared" si="1"/>
        <v>26</v>
      </c>
      <c r="C38" s="137" t="s">
        <v>1071</v>
      </c>
      <c r="D38" s="144">
        <f>'Electric wp'!J148</f>
        <v>284766302.42757291</v>
      </c>
      <c r="E38" s="145">
        <f t="shared" si="4"/>
        <v>0</v>
      </c>
      <c r="F38" s="144">
        <f>'Electric wp'!L148</f>
        <v>284766302.42757291</v>
      </c>
      <c r="G38" s="185"/>
      <c r="H38" s="135"/>
    </row>
    <row r="39" spans="2:9">
      <c r="B39" s="178">
        <f t="shared" si="1"/>
        <v>27</v>
      </c>
      <c r="C39" s="137" t="s">
        <v>1072</v>
      </c>
      <c r="D39" s="144">
        <f>'Electric wp'!J156</f>
        <v>-142643145.8120268</v>
      </c>
      <c r="E39" s="145">
        <f t="shared" si="4"/>
        <v>0</v>
      </c>
      <c r="F39" s="144">
        <f>'Electric wp'!L156</f>
        <v>-142643145.8120268</v>
      </c>
      <c r="G39" s="185"/>
      <c r="H39" s="135"/>
    </row>
    <row r="40" spans="2:9">
      <c r="B40" s="178">
        <f t="shared" si="1"/>
        <v>28</v>
      </c>
      <c r="C40" s="20" t="s">
        <v>1073</v>
      </c>
      <c r="D40" s="144">
        <f>'Electric wp'!J163</f>
        <v>-19173919.797270842</v>
      </c>
      <c r="E40" s="145">
        <f t="shared" si="4"/>
        <v>0</v>
      </c>
      <c r="F40" s="144">
        <f>'Electric wp'!L163</f>
        <v>-19173919.797270842</v>
      </c>
      <c r="G40" s="185"/>
      <c r="H40" s="135"/>
    </row>
    <row r="41" spans="2:9">
      <c r="B41" s="178">
        <f t="shared" si="1"/>
        <v>29</v>
      </c>
      <c r="D41" s="147"/>
      <c r="F41" s="147"/>
      <c r="G41" s="186"/>
      <c r="H41" s="135"/>
    </row>
    <row r="42" spans="2:9">
      <c r="B42" s="178">
        <f t="shared" si="1"/>
        <v>30</v>
      </c>
      <c r="C42" s="161" t="s">
        <v>1074</v>
      </c>
      <c r="D42" s="205">
        <f t="shared" ref="D42:F42" si="5">SUM(D30:D41)</f>
        <v>3205169395.3728647</v>
      </c>
      <c r="E42" s="145">
        <f t="shared" ref="E42" si="6">F42-D42</f>
        <v>0</v>
      </c>
      <c r="F42" s="205">
        <f t="shared" si="5"/>
        <v>3205169395.3728647</v>
      </c>
      <c r="G42" s="184" t="s">
        <v>1145</v>
      </c>
      <c r="H42" s="135"/>
    </row>
    <row r="43" spans="2:9">
      <c r="B43" s="178">
        <f t="shared" si="1"/>
        <v>31</v>
      </c>
      <c r="C43" s="148"/>
      <c r="D43" s="144"/>
      <c r="G43" s="183"/>
      <c r="H43" s="135"/>
    </row>
    <row r="44" spans="2:9">
      <c r="B44" s="178">
        <f t="shared" si="1"/>
        <v>32</v>
      </c>
      <c r="D44" s="144"/>
      <c r="G44" s="183"/>
      <c r="H44" s="135"/>
    </row>
    <row r="45" spans="2:9">
      <c r="B45" s="178">
        <f t="shared" si="1"/>
        <v>33</v>
      </c>
      <c r="C45" s="156" t="s">
        <v>1075</v>
      </c>
      <c r="D45" s="144"/>
      <c r="G45" s="183"/>
      <c r="H45" s="135"/>
    </row>
    <row r="46" spans="2:9">
      <c r="B46" s="178">
        <f t="shared" si="1"/>
        <v>34</v>
      </c>
      <c r="C46" s="149" t="s">
        <v>1076</v>
      </c>
      <c r="D46" s="204">
        <f>'Gas wp'!H12</f>
        <v>2116290471.6829131</v>
      </c>
      <c r="E46" s="145">
        <f t="shared" ref="E46:E59" si="7">F46-D46</f>
        <v>0</v>
      </c>
      <c r="F46" s="204">
        <f>'Gas wp'!J12</f>
        <v>2116290471.6829131</v>
      </c>
      <c r="G46" s="185"/>
      <c r="H46" s="135"/>
    </row>
    <row r="47" spans="2:9">
      <c r="B47" s="178">
        <f t="shared" si="1"/>
        <v>35</v>
      </c>
      <c r="C47" s="150" t="s">
        <v>1077</v>
      </c>
      <c r="D47" s="144">
        <f>'Gas wp'!H15</f>
        <v>2141680.0054166699</v>
      </c>
      <c r="E47" s="145">
        <f t="shared" si="7"/>
        <v>0</v>
      </c>
      <c r="F47" s="144">
        <f>'Gas wp'!J15</f>
        <v>2141680.0054166699</v>
      </c>
      <c r="G47" s="185"/>
      <c r="H47" s="135"/>
    </row>
    <row r="48" spans="2:9">
      <c r="B48" s="178">
        <f t="shared" si="1"/>
        <v>36</v>
      </c>
      <c r="C48" s="151" t="s">
        <v>1078</v>
      </c>
      <c r="D48" s="144">
        <f>'Gas wp'!H18</f>
        <v>5771152.78958333</v>
      </c>
      <c r="E48" s="145">
        <f t="shared" si="7"/>
        <v>0</v>
      </c>
      <c r="F48" s="144">
        <f>'Gas wp'!J18</f>
        <v>5771152.78958333</v>
      </c>
      <c r="G48" s="185"/>
      <c r="H48" s="135"/>
    </row>
    <row r="49" spans="2:8">
      <c r="B49" s="178">
        <f t="shared" si="1"/>
        <v>37</v>
      </c>
      <c r="C49" s="151" t="s">
        <v>1079</v>
      </c>
      <c r="D49" s="144">
        <f>'Gas wp'!H29</f>
        <v>-678449152.79916632</v>
      </c>
      <c r="E49" s="145">
        <f t="shared" si="7"/>
        <v>0</v>
      </c>
      <c r="F49" s="144">
        <f>'Gas wp'!J29</f>
        <v>-678449152.79916632</v>
      </c>
      <c r="G49" s="185"/>
      <c r="H49" s="135"/>
    </row>
    <row r="50" spans="2:8">
      <c r="B50" s="178">
        <f t="shared" si="1"/>
        <v>38</v>
      </c>
      <c r="C50" s="151" t="s">
        <v>1080</v>
      </c>
      <c r="D50" s="144">
        <f>'Gas wp'!H43</f>
        <v>-24206589.395833377</v>
      </c>
      <c r="E50" s="145">
        <f t="shared" si="7"/>
        <v>0</v>
      </c>
      <c r="F50" s="144">
        <f>'Gas wp'!J43</f>
        <v>-24206589.395833377</v>
      </c>
      <c r="G50" s="185"/>
      <c r="H50" s="135"/>
    </row>
    <row r="51" spans="2:8">
      <c r="B51" s="178">
        <f t="shared" si="1"/>
        <v>39</v>
      </c>
      <c r="C51" s="150" t="s">
        <v>1081</v>
      </c>
      <c r="D51" s="144">
        <f>'Gas wp'!H54</f>
        <v>-178466690.6283333</v>
      </c>
      <c r="E51" s="145">
        <f t="shared" si="7"/>
        <v>0</v>
      </c>
      <c r="F51" s="144">
        <f>'Gas wp'!J54</f>
        <v>-178466690.6283333</v>
      </c>
      <c r="G51" s="185"/>
      <c r="H51" s="135"/>
    </row>
    <row r="52" spans="2:8">
      <c r="B52" s="178">
        <f t="shared" si="1"/>
        <v>40</v>
      </c>
      <c r="C52" s="150" t="s">
        <v>1082</v>
      </c>
      <c r="D52" s="144">
        <f>'Gas wp'!H62</f>
        <v>-141199.3449999392</v>
      </c>
      <c r="E52" s="145">
        <f t="shared" si="7"/>
        <v>0</v>
      </c>
      <c r="F52" s="144">
        <f>'Gas wp'!J62</f>
        <v>-141199.3449999392</v>
      </c>
      <c r="G52" s="185"/>
      <c r="H52" s="135"/>
    </row>
    <row r="53" spans="2:8">
      <c r="B53" s="178">
        <f t="shared" si="1"/>
        <v>41</v>
      </c>
      <c r="C53" s="149" t="s">
        <v>1083</v>
      </c>
      <c r="D53" s="144">
        <f>'Gas wp'!H71</f>
        <v>152327024.39909342</v>
      </c>
      <c r="E53" s="145">
        <f t="shared" si="7"/>
        <v>0</v>
      </c>
      <c r="F53" s="144">
        <f>'Gas wp'!J71</f>
        <v>152327024.39909342</v>
      </c>
      <c r="G53" s="185"/>
      <c r="H53" s="135"/>
    </row>
    <row r="54" spans="2:8">
      <c r="B54" s="178">
        <f t="shared" si="1"/>
        <v>42</v>
      </c>
      <c r="C54" s="149" t="s">
        <v>1084</v>
      </c>
      <c r="D54" s="144">
        <f>'Gas wp'!H78</f>
        <v>-10256501.994395837</v>
      </c>
      <c r="E54" s="145">
        <f t="shared" si="7"/>
        <v>0</v>
      </c>
      <c r="F54" s="144">
        <f>'Gas wp'!J78</f>
        <v>-10256501.994395837</v>
      </c>
      <c r="G54" s="185"/>
      <c r="H54" s="135"/>
    </row>
    <row r="55" spans="2:8">
      <c r="B55" s="178">
        <f t="shared" si="1"/>
        <v>43</v>
      </c>
      <c r="C55" s="151" t="s">
        <v>1085</v>
      </c>
      <c r="D55" s="144">
        <f>'Gas wp'!H86</f>
        <v>-76302588.358390212</v>
      </c>
      <c r="E55" s="145">
        <f t="shared" si="7"/>
        <v>0</v>
      </c>
      <c r="F55" s="144">
        <f>'Gas wp'!J86</f>
        <v>-76302588.358390212</v>
      </c>
      <c r="G55" s="185"/>
      <c r="H55" s="135"/>
    </row>
    <row r="56" spans="2:8">
      <c r="B56" s="178">
        <f t="shared" si="1"/>
        <v>44</v>
      </c>
      <c r="C56" s="152"/>
      <c r="D56" s="153"/>
      <c r="F56" s="153"/>
      <c r="G56" s="187"/>
      <c r="H56" s="135"/>
    </row>
    <row r="57" spans="2:8">
      <c r="B57" s="178">
        <f t="shared" si="1"/>
        <v>45</v>
      </c>
      <c r="C57" s="161" t="s">
        <v>1086</v>
      </c>
      <c r="D57" s="202">
        <f>SUM(D46:D56)</f>
        <v>1308707606.3558874</v>
      </c>
      <c r="E57" s="145">
        <f t="shared" si="7"/>
        <v>0</v>
      </c>
      <c r="F57" s="202">
        <f>SUM(F46:F56)</f>
        <v>1308707606.3558874</v>
      </c>
      <c r="G57" s="184" t="s">
        <v>1151</v>
      </c>
      <c r="H57" s="135"/>
    </row>
    <row r="58" spans="2:8">
      <c r="B58" s="178">
        <f t="shared" si="1"/>
        <v>46</v>
      </c>
      <c r="D58" s="155"/>
      <c r="F58" s="155"/>
      <c r="G58" s="188"/>
      <c r="H58" s="135"/>
    </row>
    <row r="59" spans="2:8" ht="13.5" thickBot="1">
      <c r="B59" s="178">
        <f t="shared" si="1"/>
        <v>47</v>
      </c>
      <c r="C59" s="138" t="s">
        <v>1087</v>
      </c>
      <c r="D59" s="203">
        <f>D57+D42</f>
        <v>4513877001.7287521</v>
      </c>
      <c r="E59" s="145">
        <f t="shared" si="7"/>
        <v>0</v>
      </c>
      <c r="F59" s="203">
        <f>F57+F42</f>
        <v>4513877001.7287521</v>
      </c>
      <c r="G59" s="188" t="s">
        <v>1152</v>
      </c>
      <c r="H59" s="135"/>
    </row>
    <row r="60" spans="2:8" ht="13.5" thickTop="1">
      <c r="B60" s="178">
        <f t="shared" si="1"/>
        <v>48</v>
      </c>
      <c r="D60" s="141"/>
      <c r="F60" s="141"/>
      <c r="G60" s="141"/>
      <c r="H60" s="135"/>
    </row>
    <row r="61" spans="2:8">
      <c r="B61" s="178">
        <f t="shared" si="1"/>
        <v>49</v>
      </c>
      <c r="C61" s="156" t="s">
        <v>1130</v>
      </c>
      <c r="D61" s="177"/>
      <c r="E61" s="177"/>
      <c r="F61" s="177"/>
      <c r="G61" s="177"/>
      <c r="H61" s="135"/>
    </row>
    <row r="62" spans="2:8">
      <c r="B62" s="178">
        <f t="shared" si="1"/>
        <v>50</v>
      </c>
      <c r="C62" s="148" t="s">
        <v>1088</v>
      </c>
      <c r="D62" s="202">
        <f>'Non-operating wp'!J17</f>
        <v>247576628.26138413</v>
      </c>
      <c r="E62" s="145">
        <f t="shared" ref="E62:E65" si="8">F62-D62</f>
        <v>0</v>
      </c>
      <c r="F62" s="202">
        <f>'Non-operating wp'!L17</f>
        <v>247576628.26138413</v>
      </c>
      <c r="G62" s="154"/>
      <c r="H62" s="135"/>
    </row>
    <row r="63" spans="2:8">
      <c r="B63" s="178">
        <f t="shared" si="1"/>
        <v>51</v>
      </c>
      <c r="C63" s="148" t="s">
        <v>1089</v>
      </c>
      <c r="D63" s="154">
        <f>'Non-operating wp'!J24</f>
        <v>60645558.589449137</v>
      </c>
      <c r="E63" s="145">
        <f t="shared" si="8"/>
        <v>0</v>
      </c>
      <c r="F63" s="154">
        <f>'Non-operating wp'!L24</f>
        <v>60645558.589449137</v>
      </c>
      <c r="G63" s="154"/>
      <c r="H63" s="135"/>
    </row>
    <row r="64" spans="2:8">
      <c r="B64" s="178">
        <f t="shared" si="1"/>
        <v>52</v>
      </c>
      <c r="C64" s="148" t="s">
        <v>1090</v>
      </c>
      <c r="D64" s="154">
        <f>'Non-operating wp'!J32</f>
        <v>2060651.8341666637</v>
      </c>
      <c r="E64" s="145">
        <f t="shared" si="8"/>
        <v>0</v>
      </c>
      <c r="F64" s="154">
        <f>'Non-operating wp'!L32</f>
        <v>2060651.8341666637</v>
      </c>
      <c r="G64" s="154"/>
      <c r="H64" s="135"/>
    </row>
    <row r="65" spans="2:10">
      <c r="B65" s="178">
        <f t="shared" si="1"/>
        <v>53</v>
      </c>
      <c r="C65" s="157" t="s">
        <v>1091</v>
      </c>
      <c r="D65" s="154">
        <f>'Non-operating wp'!J74</f>
        <v>1872802.9162499506</v>
      </c>
      <c r="E65" s="145">
        <f t="shared" si="8"/>
        <v>0</v>
      </c>
      <c r="F65" s="154">
        <f>'Non-operating wp'!L74</f>
        <v>1872802.9162499506</v>
      </c>
      <c r="G65" s="154"/>
      <c r="H65" s="135"/>
    </row>
    <row r="66" spans="2:10">
      <c r="B66" s="178">
        <f t="shared" si="1"/>
        <v>54</v>
      </c>
      <c r="C66" s="148" t="s">
        <v>1092</v>
      </c>
      <c r="D66" s="154">
        <f>'Non-operating wp'!J90</f>
        <v>415030524.58083272</v>
      </c>
      <c r="E66" s="145">
        <f>F66-D66</f>
        <v>257682140</v>
      </c>
      <c r="F66" s="154">
        <f>'Non-operating wp'!L90</f>
        <v>672712664.58083272</v>
      </c>
      <c r="G66" s="154"/>
      <c r="H66" s="135"/>
    </row>
    <row r="67" spans="2:10">
      <c r="B67" s="178">
        <f t="shared" si="1"/>
        <v>55</v>
      </c>
      <c r="C67" s="157" t="s">
        <v>1093</v>
      </c>
      <c r="D67" s="154">
        <f>'Non-operating wp'!J137</f>
        <v>-264056090.79583329</v>
      </c>
      <c r="E67" s="145">
        <f t="shared" ref="E67:E75" si="9">F67-D67</f>
        <v>2537176.6041666567</v>
      </c>
      <c r="F67" s="154">
        <f>'Non-operating wp'!L137</f>
        <v>-261518914.19166663</v>
      </c>
      <c r="G67" s="154"/>
      <c r="H67" s="135"/>
    </row>
    <row r="68" spans="2:10">
      <c r="B68" s="178">
        <f t="shared" si="1"/>
        <v>56</v>
      </c>
      <c r="C68" s="148" t="s">
        <v>1094</v>
      </c>
      <c r="D68" s="154">
        <f>'Non-operating wp'!J226</f>
        <v>278700060.99416655</v>
      </c>
      <c r="E68" s="145">
        <f t="shared" si="9"/>
        <v>0</v>
      </c>
      <c r="F68" s="154">
        <f>'Non-operating wp'!L226</f>
        <v>278700060.99416655</v>
      </c>
      <c r="G68" s="154"/>
      <c r="H68" s="135"/>
    </row>
    <row r="69" spans="2:10">
      <c r="B69" s="178">
        <f t="shared" si="1"/>
        <v>57</v>
      </c>
      <c r="C69" s="148" t="s">
        <v>1095</v>
      </c>
      <c r="D69" s="154">
        <f>'Non-operating wp'!J243</f>
        <v>-90520232.301666647</v>
      </c>
      <c r="E69" s="145">
        <f t="shared" si="9"/>
        <v>0</v>
      </c>
      <c r="F69" s="154">
        <f>'Non-operating wp'!L243</f>
        <v>-90520232.301666647</v>
      </c>
      <c r="G69" s="154"/>
      <c r="H69" s="135"/>
    </row>
    <row r="70" spans="2:10">
      <c r="B70" s="178">
        <f t="shared" si="1"/>
        <v>58</v>
      </c>
      <c r="C70" s="148" t="s">
        <v>1096</v>
      </c>
      <c r="D70" s="154">
        <f>'Non-operating wp'!J248</f>
        <v>8643238.2129166611</v>
      </c>
      <c r="E70" s="145">
        <f t="shared" si="9"/>
        <v>0</v>
      </c>
      <c r="F70" s="154">
        <f>'Non-operating wp'!L248</f>
        <v>8643238.2129166611</v>
      </c>
      <c r="G70" s="154"/>
      <c r="H70" s="135"/>
    </row>
    <row r="71" spans="2:10">
      <c r="B71" s="178">
        <f t="shared" si="1"/>
        <v>59</v>
      </c>
      <c r="C71" s="148" t="s">
        <v>1097</v>
      </c>
      <c r="D71" s="154">
        <f>'Non-operating wp'!J252</f>
        <v>713292.20541666704</v>
      </c>
      <c r="E71" s="145">
        <f t="shared" si="9"/>
        <v>0</v>
      </c>
      <c r="F71" s="154">
        <f>'Non-operating wp'!L252</f>
        <v>713292.20541666704</v>
      </c>
      <c r="G71" s="154"/>
      <c r="H71" s="135"/>
    </row>
    <row r="72" spans="2:10">
      <c r="B72" s="178">
        <f t="shared" si="1"/>
        <v>60</v>
      </c>
      <c r="C72" s="148" t="s">
        <v>1098</v>
      </c>
      <c r="D72" s="154">
        <f>'Non-operating wp'!J255</f>
        <v>-66259120.677083299</v>
      </c>
      <c r="E72" s="145">
        <f t="shared" si="9"/>
        <v>0</v>
      </c>
      <c r="F72" s="154">
        <f>'Non-operating wp'!L255</f>
        <v>-66259120.677083299</v>
      </c>
      <c r="G72" s="154"/>
      <c r="H72" s="135"/>
    </row>
    <row r="73" spans="2:10">
      <c r="B73" s="178">
        <f t="shared" si="1"/>
        <v>61</v>
      </c>
      <c r="C73" s="148" t="s">
        <v>1099</v>
      </c>
      <c r="D73" s="154">
        <f>'Non-operating wp'!J260</f>
        <v>135655.34999999966</v>
      </c>
      <c r="E73" s="145">
        <f t="shared" si="9"/>
        <v>0</v>
      </c>
      <c r="F73" s="154">
        <f>'Non-operating wp'!L260</f>
        <v>135655.34999999966</v>
      </c>
      <c r="G73" s="154"/>
      <c r="H73" s="135"/>
      <c r="I73" s="146" t="s">
        <v>1105</v>
      </c>
      <c r="J73" s="154">
        <f>'Working Capital Detail wp'!L492</f>
        <v>144824989.62625116</v>
      </c>
    </row>
    <row r="74" spans="2:10">
      <c r="B74" s="178">
        <f t="shared" si="1"/>
        <v>62</v>
      </c>
      <c r="C74" s="158" t="s">
        <v>1110</v>
      </c>
      <c r="D74" s="154">
        <f>'Non-operating wp'!J263</f>
        <v>79890</v>
      </c>
      <c r="E74" s="145">
        <f t="shared" si="9"/>
        <v>0</v>
      </c>
      <c r="F74" s="154">
        <f>'Non-operating wp'!L263</f>
        <v>79890</v>
      </c>
      <c r="G74" s="154"/>
      <c r="H74" s="135"/>
    </row>
    <row r="75" spans="2:10">
      <c r="B75" s="178">
        <f t="shared" si="1"/>
        <v>63</v>
      </c>
      <c r="C75" s="158" t="s">
        <v>1111</v>
      </c>
      <c r="D75" s="154">
        <v>1</v>
      </c>
      <c r="E75" s="145">
        <f t="shared" si="9"/>
        <v>-1</v>
      </c>
      <c r="F75" s="154"/>
      <c r="G75" s="154"/>
      <c r="H75" s="135"/>
    </row>
    <row r="76" spans="2:10">
      <c r="B76" s="178">
        <f t="shared" si="1"/>
        <v>64</v>
      </c>
      <c r="C76" s="211" t="s">
        <v>1149</v>
      </c>
      <c r="G76" s="154"/>
      <c r="H76" s="135"/>
    </row>
    <row r="77" spans="2:10">
      <c r="B77" s="178">
        <f t="shared" si="1"/>
        <v>65</v>
      </c>
      <c r="C77" s="20" t="s">
        <v>1147</v>
      </c>
      <c r="E77" s="21">
        <v>82927419.708333299</v>
      </c>
      <c r="F77" s="154">
        <f>+E77</f>
        <v>82927419.708333299</v>
      </c>
      <c r="G77" s="154"/>
      <c r="H77" s="135"/>
    </row>
    <row r="78" spans="2:10">
      <c r="B78" s="178">
        <f t="shared" si="1"/>
        <v>66</v>
      </c>
      <c r="C78" s="20" t="s">
        <v>1148</v>
      </c>
      <c r="E78" s="21">
        <v>56318935.1529167</v>
      </c>
      <c r="F78" s="154">
        <f>+E78</f>
        <v>56318935.1529167</v>
      </c>
      <c r="H78" s="135"/>
    </row>
    <row r="79" spans="2:10">
      <c r="B79" s="178">
        <f t="shared" ref="B79:B81" si="10">+B78+1</f>
        <v>67</v>
      </c>
      <c r="C79" s="161" t="s">
        <v>1121</v>
      </c>
      <c r="D79" s="206">
        <f>SUM(D62:D78)</f>
        <v>594622860.16999936</v>
      </c>
      <c r="E79" s="159">
        <f>SUM(E62:E78)</f>
        <v>399465670.46541667</v>
      </c>
      <c r="F79" s="206">
        <f>SUM(F62:F78)</f>
        <v>994088530.63541603</v>
      </c>
      <c r="G79" s="184" t="s">
        <v>1153</v>
      </c>
      <c r="H79" s="135">
        <v>994088531</v>
      </c>
    </row>
    <row r="80" spans="2:10" ht="18.75" customHeight="1">
      <c r="B80" s="178">
        <f t="shared" si="10"/>
        <v>68</v>
      </c>
      <c r="C80" s="161" t="s">
        <v>1116</v>
      </c>
      <c r="D80" s="160">
        <f>D79+D59</f>
        <v>5108499861.8987513</v>
      </c>
      <c r="E80" s="159">
        <f>F80-D80</f>
        <v>399465670.46541691</v>
      </c>
      <c r="F80" s="160">
        <f>F79+F59</f>
        <v>5507965532.3641682</v>
      </c>
      <c r="G80" s="184" t="s">
        <v>1154</v>
      </c>
      <c r="H80" s="135"/>
    </row>
    <row r="81" spans="2:9">
      <c r="B81" s="178">
        <f t="shared" si="10"/>
        <v>69</v>
      </c>
      <c r="C81" s="34"/>
      <c r="F81" s="138"/>
      <c r="G81" s="138"/>
      <c r="H81" s="135"/>
    </row>
    <row r="82" spans="2:9" ht="13.5" thickBot="1">
      <c r="B82" s="178">
        <f t="shared" ref="B82:B124" si="11">+B81+1</f>
        <v>70</v>
      </c>
      <c r="C82" s="170" t="s">
        <v>1139</v>
      </c>
      <c r="D82" s="201">
        <f>D25-D80</f>
        <v>144668848.56416512</v>
      </c>
      <c r="E82" s="207">
        <f>+F82-D82</f>
        <v>-141783530.46541691</v>
      </c>
      <c r="F82" s="201">
        <f>F25-F80</f>
        <v>2885318.0987482071</v>
      </c>
      <c r="G82" s="184" t="s">
        <v>1155</v>
      </c>
      <c r="H82" s="135"/>
    </row>
    <row r="83" spans="2:9" ht="13.5" thickTop="1">
      <c r="B83" s="178">
        <f t="shared" si="11"/>
        <v>71</v>
      </c>
      <c r="C83" s="148"/>
      <c r="D83" s="161"/>
      <c r="F83" s="161"/>
      <c r="G83" s="189"/>
      <c r="H83" s="135"/>
    </row>
    <row r="84" spans="2:9">
      <c r="B84" s="178"/>
      <c r="C84" s="148"/>
      <c r="D84" s="161"/>
      <c r="F84" s="161"/>
      <c r="G84" s="189"/>
      <c r="H84" s="135"/>
    </row>
    <row r="85" spans="2:9">
      <c r="B85" s="178"/>
      <c r="C85" s="148"/>
      <c r="D85" s="161"/>
      <c r="F85" s="161"/>
      <c r="G85" s="189"/>
      <c r="H85" s="135"/>
    </row>
    <row r="86" spans="2:9">
      <c r="B86" s="178"/>
      <c r="C86" s="148"/>
      <c r="D86" s="161"/>
      <c r="F86" s="161"/>
      <c r="G86" s="189"/>
      <c r="H86" s="135"/>
    </row>
    <row r="87" spans="2:9">
      <c r="B87" s="178"/>
      <c r="C87" s="148"/>
      <c r="D87" s="161"/>
      <c r="F87" s="161"/>
      <c r="G87" s="189"/>
      <c r="H87" s="135"/>
    </row>
    <row r="88" spans="2:9">
      <c r="B88" s="178"/>
      <c r="C88" s="148"/>
      <c r="D88" s="161"/>
      <c r="F88" s="161"/>
      <c r="G88" s="189"/>
      <c r="H88" s="135"/>
      <c r="I88" s="21">
        <v>25</v>
      </c>
    </row>
    <row r="89" spans="2:9">
      <c r="B89" s="178"/>
      <c r="C89" s="148"/>
      <c r="D89" s="161"/>
      <c r="F89" s="161"/>
      <c r="G89" s="189"/>
      <c r="H89" s="135"/>
    </row>
    <row r="90" spans="2:9">
      <c r="B90" s="178">
        <v>1</v>
      </c>
      <c r="C90" s="148"/>
      <c r="D90" s="161"/>
      <c r="F90" s="161"/>
      <c r="G90" s="189"/>
      <c r="H90" s="135"/>
    </row>
    <row r="91" spans="2:9" ht="15.75">
      <c r="B91" s="178">
        <f t="shared" si="11"/>
        <v>2</v>
      </c>
      <c r="C91" s="200" t="s">
        <v>1138</v>
      </c>
      <c r="D91" s="161"/>
      <c r="F91" s="161"/>
      <c r="G91" s="189"/>
      <c r="H91" s="135"/>
    </row>
    <row r="92" spans="2:9">
      <c r="B92" s="178">
        <f t="shared" si="11"/>
        <v>3</v>
      </c>
      <c r="C92" s="148"/>
      <c r="D92" s="161"/>
      <c r="F92" s="161"/>
      <c r="G92" s="189"/>
      <c r="H92" s="135"/>
    </row>
    <row r="93" spans="2:9">
      <c r="B93" s="178">
        <f t="shared" si="11"/>
        <v>4</v>
      </c>
      <c r="C93" s="181" t="s">
        <v>1129</v>
      </c>
      <c r="D93" s="181" t="s">
        <v>1126</v>
      </c>
      <c r="E93" s="181" t="s">
        <v>1127</v>
      </c>
      <c r="F93" s="181" t="s">
        <v>1128</v>
      </c>
      <c r="G93" s="181" t="s">
        <v>1137</v>
      </c>
      <c r="H93" s="135"/>
    </row>
    <row r="94" spans="2:9">
      <c r="B94" s="178">
        <f t="shared" si="11"/>
        <v>5</v>
      </c>
      <c r="D94" s="139" t="s">
        <v>1042</v>
      </c>
      <c r="E94" s="140" t="s">
        <v>1104</v>
      </c>
      <c r="F94" s="140" t="s">
        <v>1043</v>
      </c>
      <c r="G94" s="140" t="s">
        <v>1133</v>
      </c>
      <c r="H94" s="135"/>
    </row>
    <row r="95" spans="2:9" ht="14.25">
      <c r="B95" s="178">
        <f t="shared" si="11"/>
        <v>6</v>
      </c>
      <c r="C95" s="208" t="s">
        <v>1021</v>
      </c>
      <c r="D95" s="154"/>
      <c r="F95" s="215" t="s">
        <v>1157</v>
      </c>
      <c r="G95" s="183"/>
      <c r="H95" s="135"/>
    </row>
    <row r="96" spans="2:9">
      <c r="B96" s="178">
        <f t="shared" si="11"/>
        <v>7</v>
      </c>
      <c r="C96" s="161" t="s">
        <v>1116</v>
      </c>
      <c r="D96" s="162">
        <f>D80</f>
        <v>5108499861.8987513</v>
      </c>
      <c r="E96" s="145">
        <f>F96-D96</f>
        <v>399465670.46541691</v>
      </c>
      <c r="F96" s="162">
        <f>F80</f>
        <v>5507965532.3641682</v>
      </c>
      <c r="G96" s="190" t="s">
        <v>1160</v>
      </c>
      <c r="H96" s="135"/>
      <c r="I96" s="21">
        <v>100</v>
      </c>
    </row>
    <row r="97" spans="2:9" ht="17.25" customHeight="1">
      <c r="B97" s="178">
        <f t="shared" si="11"/>
        <v>8</v>
      </c>
      <c r="C97" s="138" t="s">
        <v>1134</v>
      </c>
      <c r="D97" s="141">
        <f>-D62</f>
        <v>-247576628.26138413</v>
      </c>
      <c r="E97" s="145">
        <f t="shared" ref="E97:E118" si="12">F97-D97</f>
        <v>247576628.26138413</v>
      </c>
      <c r="F97" s="141"/>
      <c r="G97" s="191"/>
      <c r="H97" s="135"/>
      <c r="I97" s="21">
        <v>5</v>
      </c>
    </row>
    <row r="98" spans="2:9">
      <c r="B98" s="178">
        <f t="shared" si="11"/>
        <v>9</v>
      </c>
      <c r="C98" s="138" t="s">
        <v>1101</v>
      </c>
      <c r="D98" s="141">
        <f>-D64</f>
        <v>-2060651.8341666637</v>
      </c>
      <c r="E98" s="145">
        <f>F98-D98</f>
        <v>2060651.8341666637</v>
      </c>
      <c r="F98" s="141"/>
      <c r="G98" s="191"/>
      <c r="H98" s="135"/>
    </row>
    <row r="99" spans="2:9">
      <c r="B99" s="178">
        <f t="shared" si="11"/>
        <v>10</v>
      </c>
      <c r="C99" s="138" t="s">
        <v>1102</v>
      </c>
      <c r="D99" s="166">
        <f>-D71</f>
        <v>-713292.20541666704</v>
      </c>
      <c r="E99" s="163">
        <f>F99-D99</f>
        <v>713292.20541666704</v>
      </c>
      <c r="F99" s="163"/>
      <c r="G99" s="190"/>
      <c r="H99" s="135"/>
    </row>
    <row r="100" spans="2:9">
      <c r="B100" s="178">
        <f t="shared" si="11"/>
        <v>11</v>
      </c>
      <c r="C100" s="138" t="s">
        <v>1119</v>
      </c>
      <c r="D100" s="162">
        <f>SUM(D96:D99)</f>
        <v>4858149289.597784</v>
      </c>
      <c r="E100" s="145">
        <f t="shared" si="12"/>
        <v>649816242.76638412</v>
      </c>
      <c r="F100" s="162">
        <f>SUM(F96:F99)</f>
        <v>5507965532.3641682</v>
      </c>
      <c r="G100" s="184" t="s">
        <v>1156</v>
      </c>
      <c r="H100" s="135"/>
    </row>
    <row r="101" spans="2:9">
      <c r="B101" s="178">
        <f t="shared" si="11"/>
        <v>12</v>
      </c>
      <c r="C101" s="138"/>
      <c r="D101" s="162"/>
      <c r="E101" s="145"/>
      <c r="F101" s="162"/>
      <c r="G101" s="184"/>
      <c r="H101" s="135"/>
    </row>
    <row r="102" spans="2:9">
      <c r="B102" s="178">
        <f t="shared" si="11"/>
        <v>13</v>
      </c>
      <c r="C102" s="161" t="s">
        <v>1158</v>
      </c>
      <c r="D102" s="205">
        <f>+D42</f>
        <v>3205169395.3728647</v>
      </c>
      <c r="E102" s="145">
        <f t="shared" ref="E102" si="13">F102-D102</f>
        <v>0</v>
      </c>
      <c r="F102" s="205">
        <f>+F42</f>
        <v>3205169395.3728647</v>
      </c>
      <c r="G102" s="184" t="s">
        <v>1162</v>
      </c>
      <c r="H102" s="135"/>
    </row>
    <row r="103" spans="2:9">
      <c r="B103" s="178">
        <f t="shared" si="11"/>
        <v>14</v>
      </c>
      <c r="C103" s="138" t="s">
        <v>1117</v>
      </c>
      <c r="D103" s="169">
        <f>D82/D100</f>
        <v>2.9778592616313472E-2</v>
      </c>
      <c r="E103" s="163"/>
      <c r="F103" s="169">
        <f>F82/F100</f>
        <v>5.2384461772580311E-4</v>
      </c>
      <c r="G103" s="184" t="s">
        <v>1163</v>
      </c>
      <c r="H103" s="213">
        <f>+H104-F104</f>
        <v>0</v>
      </c>
      <c r="I103" s="176"/>
    </row>
    <row r="104" spans="2:9" ht="13.5" thickBot="1">
      <c r="B104" s="178">
        <f t="shared" si="11"/>
        <v>15</v>
      </c>
      <c r="C104" s="138" t="s">
        <v>1118</v>
      </c>
      <c r="D104" s="168">
        <f>+D102*D103</f>
        <v>95445433.69108431</v>
      </c>
      <c r="E104" s="171">
        <f t="shared" si="12"/>
        <v>-93766422.954418764</v>
      </c>
      <c r="F104" s="168">
        <f>+F102*F103</f>
        <v>1679010.7366655418</v>
      </c>
      <c r="G104" s="184" t="s">
        <v>1146</v>
      </c>
      <c r="H104" s="216">
        <f>+F103*F102</f>
        <v>1679010.7366655418</v>
      </c>
    </row>
    <row r="105" spans="2:9" ht="13.5" thickTop="1">
      <c r="B105" s="178">
        <f t="shared" si="11"/>
        <v>16</v>
      </c>
      <c r="D105" s="154"/>
      <c r="E105" s="145"/>
      <c r="F105" s="154"/>
      <c r="G105" s="184"/>
      <c r="H105" s="135"/>
    </row>
    <row r="106" spans="2:9" ht="14.25">
      <c r="B106" s="178">
        <f t="shared" si="11"/>
        <v>17</v>
      </c>
      <c r="C106" s="209" t="s">
        <v>1140</v>
      </c>
      <c r="D106" s="154"/>
      <c r="E106" s="145"/>
      <c r="F106" s="154"/>
      <c r="G106" s="184"/>
      <c r="H106" s="214">
        <f>+F103*F77</f>
        <v>43441.082476099087</v>
      </c>
    </row>
    <row r="107" spans="2:9">
      <c r="B107" s="178">
        <f t="shared" si="11"/>
        <v>18</v>
      </c>
      <c r="C107" s="161" t="s">
        <v>1116</v>
      </c>
      <c r="D107" s="165">
        <f>+D80</f>
        <v>5108499861.8987513</v>
      </c>
      <c r="E107" s="145">
        <f>+E96</f>
        <v>399465670.46541691</v>
      </c>
      <c r="F107" s="165">
        <f>+F80</f>
        <v>5507965532.3641682</v>
      </c>
      <c r="G107" s="190" t="s">
        <v>1160</v>
      </c>
      <c r="H107" s="135"/>
    </row>
    <row r="108" spans="2:9">
      <c r="B108" s="178">
        <f t="shared" si="11"/>
        <v>19</v>
      </c>
      <c r="C108" s="138" t="s">
        <v>1142</v>
      </c>
      <c r="D108" s="166">
        <v>0</v>
      </c>
      <c r="E108" s="163">
        <f>F108-D108</f>
        <v>0</v>
      </c>
      <c r="F108" s="166">
        <v>0</v>
      </c>
      <c r="G108" s="192"/>
      <c r="H108" s="135"/>
    </row>
    <row r="109" spans="2:9">
      <c r="B109" s="178">
        <f t="shared" si="11"/>
        <v>20</v>
      </c>
      <c r="C109" s="138" t="s">
        <v>1119</v>
      </c>
      <c r="D109" s="162">
        <f>+D107+D108</f>
        <v>5108499861.8987513</v>
      </c>
      <c r="E109" s="167">
        <f>F109-D109</f>
        <v>399465670.46541691</v>
      </c>
      <c r="F109" s="162">
        <f>+F107+F108</f>
        <v>5507965532.3641682</v>
      </c>
      <c r="G109" s="184" t="s">
        <v>1161</v>
      </c>
      <c r="H109" s="135"/>
    </row>
    <row r="110" spans="2:9">
      <c r="B110" s="178">
        <f t="shared" si="11"/>
        <v>21</v>
      </c>
      <c r="G110" s="183"/>
      <c r="H110" s="135"/>
    </row>
    <row r="111" spans="2:9">
      <c r="B111" s="178">
        <f t="shared" si="11"/>
        <v>22</v>
      </c>
      <c r="C111" s="161" t="s">
        <v>1159</v>
      </c>
      <c r="D111" s="202">
        <f>+D57</f>
        <v>1308707606.3558874</v>
      </c>
      <c r="E111" s="154">
        <f t="shared" ref="E111" si="14">+E57</f>
        <v>0</v>
      </c>
      <c r="F111" s="202">
        <f>+F57</f>
        <v>1308707606.3558874</v>
      </c>
      <c r="G111" s="184" t="s">
        <v>1164</v>
      </c>
      <c r="H111" s="135"/>
    </row>
    <row r="112" spans="2:9">
      <c r="B112" s="178">
        <f t="shared" si="11"/>
        <v>23</v>
      </c>
      <c r="C112" s="138" t="s">
        <v>1143</v>
      </c>
      <c r="D112" s="164">
        <f>D82/D109</f>
        <v>2.8319242923575988E-2</v>
      </c>
      <c r="E112" s="145"/>
      <c r="F112" s="164">
        <f>F82/F109</f>
        <v>5.2384461772580311E-4</v>
      </c>
      <c r="G112" s="184" t="s">
        <v>1165</v>
      </c>
      <c r="H112" s="135"/>
    </row>
    <row r="113" spans="2:8" ht="13.5" thickBot="1">
      <c r="B113" s="178">
        <f t="shared" si="11"/>
        <v>24</v>
      </c>
      <c r="C113" s="138" t="s">
        <v>1150</v>
      </c>
      <c r="D113" s="143">
        <f>+D112*D111</f>
        <v>37061608.620324031</v>
      </c>
      <c r="E113" s="171">
        <f t="shared" si="12"/>
        <v>-36376049.184557676</v>
      </c>
      <c r="F113" s="143">
        <f>+F112*F111</f>
        <v>685559.43576635071</v>
      </c>
      <c r="G113" s="184" t="s">
        <v>1144</v>
      </c>
      <c r="H113" s="216">
        <f>+F112*F111</f>
        <v>685559.43576635071</v>
      </c>
    </row>
    <row r="114" spans="2:8" ht="13.5" thickTop="1">
      <c r="B114" s="178">
        <f t="shared" si="11"/>
        <v>25</v>
      </c>
      <c r="C114" s="138"/>
      <c r="D114" s="154"/>
      <c r="E114" s="167"/>
      <c r="F114" s="154"/>
      <c r="G114" s="184"/>
      <c r="H114" s="135"/>
    </row>
    <row r="115" spans="2:8">
      <c r="B115" s="178">
        <f t="shared" si="11"/>
        <v>26</v>
      </c>
      <c r="C115" s="138"/>
      <c r="E115" s="167"/>
      <c r="F115" s="154"/>
      <c r="G115" s="184"/>
      <c r="H115" s="135"/>
    </row>
    <row r="116" spans="2:8" ht="14.25">
      <c r="B116" s="178">
        <f t="shared" si="11"/>
        <v>27</v>
      </c>
      <c r="C116" s="210" t="s">
        <v>1141</v>
      </c>
      <c r="E116" s="167"/>
      <c r="F116" s="154"/>
      <c r="G116" s="184"/>
      <c r="H116" s="135"/>
    </row>
    <row r="117" spans="2:8">
      <c r="B117" s="178">
        <f t="shared" si="11"/>
        <v>28</v>
      </c>
      <c r="C117" s="138"/>
      <c r="D117" s="195"/>
      <c r="E117" s="163"/>
      <c r="F117" s="195"/>
      <c r="G117" s="189"/>
      <c r="H117" s="135"/>
    </row>
    <row r="118" spans="2:8" ht="13.5" thickBot="1">
      <c r="B118" s="178">
        <f t="shared" si="11"/>
        <v>29</v>
      </c>
      <c r="C118" s="138" t="s">
        <v>1103</v>
      </c>
      <c r="D118" s="168">
        <f>D82-D104-D113</f>
        <v>12161806.252756774</v>
      </c>
      <c r="E118" s="172">
        <f t="shared" si="12"/>
        <v>-11641058.326440459</v>
      </c>
      <c r="F118" s="168">
        <f>F82-F104-F113</f>
        <v>520747.92631631461</v>
      </c>
      <c r="G118" s="184" t="s">
        <v>1166</v>
      </c>
      <c r="H118" s="135"/>
    </row>
    <row r="119" spans="2:8" ht="13.5" thickTop="1">
      <c r="B119" s="178">
        <f t="shared" si="11"/>
        <v>30</v>
      </c>
      <c r="C119" s="20"/>
      <c r="D119" s="82"/>
      <c r="E119" s="20"/>
      <c r="F119" s="82"/>
      <c r="G119" s="193"/>
      <c r="H119" s="135"/>
    </row>
    <row r="120" spans="2:8">
      <c r="B120" s="178">
        <f t="shared" si="11"/>
        <v>31</v>
      </c>
      <c r="C120" s="20"/>
      <c r="D120" s="82"/>
      <c r="E120" s="20"/>
      <c r="F120" s="82"/>
      <c r="G120" s="193"/>
      <c r="H120" s="135"/>
    </row>
    <row r="121" spans="2:8">
      <c r="B121" s="178">
        <f t="shared" si="11"/>
        <v>32</v>
      </c>
      <c r="C121" s="20"/>
      <c r="D121" s="82"/>
      <c r="E121" s="20"/>
      <c r="F121" s="82"/>
      <c r="G121" s="193"/>
      <c r="H121" s="135"/>
    </row>
    <row r="122" spans="2:8" ht="13.5" thickBot="1">
      <c r="B122" s="178">
        <f t="shared" si="11"/>
        <v>33</v>
      </c>
      <c r="C122" s="170" t="s">
        <v>1100</v>
      </c>
      <c r="D122" s="174">
        <f>+D104+D113+D118</f>
        <v>144668848.56416512</v>
      </c>
      <c r="E122" s="174">
        <f>+F122-D122</f>
        <v>-141783530.46541691</v>
      </c>
      <c r="F122" s="174">
        <f>+F104+F113+F118</f>
        <v>2885318.0987482071</v>
      </c>
      <c r="G122" s="194" t="s">
        <v>1135</v>
      </c>
      <c r="H122" s="135"/>
    </row>
    <row r="123" spans="2:8" ht="13.5" thickTop="1">
      <c r="B123" s="178">
        <f t="shared" si="11"/>
        <v>34</v>
      </c>
      <c r="C123" s="20"/>
      <c r="D123" s="82"/>
      <c r="E123" s="20"/>
      <c r="F123" s="20"/>
      <c r="G123" s="193"/>
      <c r="H123" s="135"/>
    </row>
    <row r="124" spans="2:8">
      <c r="B124" s="178">
        <f t="shared" si="11"/>
        <v>35</v>
      </c>
      <c r="C124" s="20"/>
      <c r="D124" s="82"/>
      <c r="E124" s="20"/>
      <c r="F124" s="20"/>
      <c r="G124" s="193"/>
      <c r="H124" s="135"/>
    </row>
    <row r="125" spans="2:8">
      <c r="C125" s="135"/>
      <c r="D125" s="136"/>
      <c r="E125" s="135"/>
      <c r="F125" s="135"/>
      <c r="G125" s="135"/>
      <c r="H125" s="135"/>
    </row>
    <row r="126" spans="2:8">
      <c r="C126" s="135"/>
      <c r="D126" s="136"/>
      <c r="E126" s="135"/>
      <c r="F126" s="135"/>
      <c r="G126" s="135"/>
      <c r="H126" s="135"/>
    </row>
    <row r="127" spans="2:8">
      <c r="C127" s="135"/>
      <c r="D127" s="136"/>
      <c r="E127" s="135"/>
      <c r="F127" s="135"/>
      <c r="G127" s="135"/>
      <c r="H127" s="135"/>
    </row>
    <row r="128" spans="2:8">
      <c r="C128" s="135"/>
      <c r="D128" s="136"/>
      <c r="E128" s="135"/>
      <c r="F128" s="135"/>
      <c r="G128" s="135"/>
      <c r="H128" s="135"/>
    </row>
    <row r="129" spans="3:8">
      <c r="C129" s="135"/>
      <c r="D129" s="136"/>
      <c r="E129" s="135"/>
      <c r="F129" s="135"/>
      <c r="G129" s="135"/>
      <c r="H129" s="135"/>
    </row>
    <row r="130" spans="3:8">
      <c r="C130" s="135"/>
      <c r="D130" s="136"/>
      <c r="E130" s="135"/>
      <c r="F130" s="135"/>
      <c r="G130" s="135"/>
      <c r="H130" s="135"/>
    </row>
    <row r="131" spans="3:8">
      <c r="C131" s="135"/>
      <c r="D131" s="136"/>
      <c r="E131" s="135"/>
      <c r="F131" s="135"/>
      <c r="G131" s="135"/>
      <c r="H131" s="135"/>
    </row>
    <row r="132" spans="3:8">
      <c r="C132" s="135"/>
      <c r="D132" s="136"/>
      <c r="E132" s="135"/>
      <c r="F132" s="135"/>
      <c r="G132" s="135"/>
      <c r="H132" s="135"/>
    </row>
    <row r="133" spans="3:8">
      <c r="C133" s="135"/>
      <c r="D133" s="136"/>
      <c r="E133" s="135"/>
      <c r="F133" s="135"/>
      <c r="G133" s="135"/>
      <c r="H133" s="135"/>
    </row>
    <row r="134" spans="3:8">
      <c r="C134" s="135"/>
      <c r="D134" s="136"/>
      <c r="E134" s="135"/>
      <c r="F134" s="135"/>
      <c r="G134" s="135"/>
      <c r="H134" s="135"/>
    </row>
    <row r="135" spans="3:8">
      <c r="C135" s="135"/>
      <c r="D135" s="136"/>
      <c r="E135" s="135"/>
      <c r="F135" s="135"/>
      <c r="G135" s="135"/>
      <c r="H135" s="135"/>
    </row>
    <row r="136" spans="3:8">
      <c r="C136" s="135"/>
      <c r="D136" s="136"/>
      <c r="E136" s="135"/>
      <c r="F136" s="135"/>
      <c r="G136" s="135"/>
      <c r="H136" s="135"/>
    </row>
    <row r="137" spans="3:8">
      <c r="C137" s="135"/>
      <c r="D137" s="136"/>
      <c r="E137" s="135"/>
      <c r="F137" s="135"/>
      <c r="G137" s="135"/>
      <c r="H137" s="135"/>
    </row>
  </sheetData>
  <pageMargins left="0.7" right="0.7" top="0.92708333333333337" bottom="0.75" header="0.3" footer="0.3"/>
  <pageSetup scale="64" orientation="portrait" horizontalDpi="200" verticalDpi="200" r:id="rId1"/>
  <headerFooter>
    <oddHeader>&amp;C Schedule of Investor Supplied Working Capital
Summary&amp;R&amp;"Times New Roman,Regular"Docket No.s. UE-072300 and UG-072301
Exhibit No. ___  (DPK-02)
Page &amp;P  of  &amp;N</oddHeader>
  </headerFooter>
  <rowBreaks count="1" manualBreakCount="1">
    <brk id="84" min="1" max="6" man="1"/>
  </rowBreaks>
  <colBreaks count="1" manualBreakCount="1">
    <brk id="8" max="1048575" man="1"/>
  </colBreaks>
  <cellWatches>
    <cellWatch r="D104"/>
    <cellWatch r="F104"/>
    <cellWatch r="D113"/>
    <cellWatch r="F113"/>
    <cellWatch r="F82"/>
  </cellWatche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L146"/>
  <sheetViews>
    <sheetView showGridLines="0" zoomScaleNormal="100" zoomScaleSheetLayoutView="30" workbookViewId="0">
      <selection activeCell="C97" sqref="C97"/>
    </sheetView>
  </sheetViews>
  <sheetFormatPr defaultRowHeight="12.75"/>
  <cols>
    <col min="1" max="2" width="9.140625" style="64"/>
    <col min="3" max="3" width="9.42578125" bestFit="1" customWidth="1"/>
    <col min="5" max="5" width="31.7109375" bestFit="1" customWidth="1"/>
    <col min="6" max="6" width="11.28515625" bestFit="1" customWidth="1"/>
    <col min="7" max="7" width="51" customWidth="1"/>
    <col min="8" max="8" width="16.28515625" style="2" hidden="1" customWidth="1"/>
    <col min="9" max="9" width="9.28515625" hidden="1" customWidth="1"/>
    <col min="10" max="10" width="14.85546875" style="2" bestFit="1" customWidth="1"/>
    <col min="11" max="11" width="12.85546875" customWidth="1"/>
    <col min="12" max="12" width="15.42578125" bestFit="1" customWidth="1"/>
  </cols>
  <sheetData>
    <row r="1" spans="3:12" s="64" customFormat="1">
      <c r="H1" s="93"/>
      <c r="J1" s="93"/>
    </row>
    <row r="2" spans="3:12" s="64" customFormat="1">
      <c r="H2" s="93"/>
      <c r="J2" s="93"/>
    </row>
    <row r="3" spans="3:12" s="64" customFormat="1">
      <c r="H3" s="93"/>
      <c r="J3" s="93"/>
    </row>
    <row r="5" spans="3:12">
      <c r="J5" s="2" t="s">
        <v>1042</v>
      </c>
      <c r="L5" t="s">
        <v>1043</v>
      </c>
    </row>
    <row r="8" spans="3:12">
      <c r="E8" s="95" t="s">
        <v>1018</v>
      </c>
      <c r="F8" s="95" t="s">
        <v>1017</v>
      </c>
      <c r="G8" s="95" t="s">
        <v>1018</v>
      </c>
      <c r="H8" s="173" t="s">
        <v>1019</v>
      </c>
      <c r="I8" s="95" t="s">
        <v>1020</v>
      </c>
      <c r="J8" s="94" t="s">
        <v>1042</v>
      </c>
      <c r="K8" s="95" t="s">
        <v>1104</v>
      </c>
      <c r="L8" s="96" t="s">
        <v>1043</v>
      </c>
    </row>
    <row r="9" spans="3:12">
      <c r="C9">
        <v>1</v>
      </c>
      <c r="D9" t="s">
        <v>1</v>
      </c>
      <c r="E9" t="s">
        <v>2</v>
      </c>
      <c r="F9">
        <v>20100013</v>
      </c>
      <c r="G9" t="s">
        <v>3</v>
      </c>
      <c r="H9" s="5">
        <v>-859037900</v>
      </c>
      <c r="I9" s="1">
        <f>J9/H9*-1</f>
        <v>1</v>
      </c>
      <c r="J9" s="2">
        <v>859037900</v>
      </c>
      <c r="L9" s="2">
        <f>+K9+J9</f>
        <v>859037900</v>
      </c>
    </row>
    <row r="10" spans="3:12" ht="13.5" thickBot="1">
      <c r="H10" s="6">
        <f>SUM(H9)</f>
        <v>-859037900</v>
      </c>
      <c r="I10" s="1"/>
      <c r="J10" s="3">
        <f>SUM(J9)</f>
        <v>859037900</v>
      </c>
      <c r="L10" s="3">
        <f>SUM(L9)</f>
        <v>859037900</v>
      </c>
    </row>
    <row r="11" spans="3:12" ht="13.5" thickTop="1">
      <c r="E11" s="57" t="s">
        <v>5</v>
      </c>
      <c r="H11" s="5"/>
      <c r="I11" s="1"/>
      <c r="L11" s="2"/>
    </row>
    <row r="12" spans="3:12">
      <c r="C12">
        <v>1</v>
      </c>
      <c r="D12" t="s">
        <v>4</v>
      </c>
      <c r="E12" t="s">
        <v>5</v>
      </c>
      <c r="F12">
        <v>20700003</v>
      </c>
      <c r="G12" t="s">
        <v>6</v>
      </c>
      <c r="H12" s="5">
        <v>-122847945.22</v>
      </c>
      <c r="I12" s="1">
        <f t="shared" ref="I12:I62" si="0">J12/H12*-1</f>
        <v>1</v>
      </c>
      <c r="J12" s="2">
        <v>122847945.22</v>
      </c>
      <c r="L12" s="2">
        <f>+K12+J12</f>
        <v>122847945.22</v>
      </c>
    </row>
    <row r="13" spans="3:12">
      <c r="C13">
        <v>1</v>
      </c>
      <c r="D13" t="s">
        <v>4</v>
      </c>
      <c r="E13" t="s">
        <v>5</v>
      </c>
      <c r="F13">
        <v>20700013</v>
      </c>
      <c r="G13" t="s">
        <v>7</v>
      </c>
      <c r="H13" s="5">
        <v>-338395484.31</v>
      </c>
      <c r="I13" s="1">
        <f t="shared" si="0"/>
        <v>1</v>
      </c>
      <c r="J13" s="2">
        <v>338395484.31</v>
      </c>
      <c r="L13" s="2">
        <f t="shared" ref="L13:L19" si="1">+K13+J13</f>
        <v>338395484.31</v>
      </c>
    </row>
    <row r="14" spans="3:12">
      <c r="C14">
        <v>1</v>
      </c>
      <c r="D14" t="s">
        <v>4</v>
      </c>
      <c r="E14" t="s">
        <v>5</v>
      </c>
      <c r="F14">
        <v>20700023</v>
      </c>
      <c r="G14" t="s">
        <v>8</v>
      </c>
      <c r="H14" s="5">
        <v>-16901820.34</v>
      </c>
      <c r="I14" s="1">
        <f t="shared" si="0"/>
        <v>1</v>
      </c>
      <c r="J14" s="2">
        <v>16901820.34</v>
      </c>
      <c r="L14" s="2">
        <f t="shared" si="1"/>
        <v>16901820.34</v>
      </c>
    </row>
    <row r="15" spans="3:12">
      <c r="C15">
        <v>1</v>
      </c>
      <c r="D15" t="s">
        <v>4</v>
      </c>
      <c r="E15" t="s">
        <v>5</v>
      </c>
      <c r="F15">
        <v>21000033</v>
      </c>
      <c r="G15" t="s">
        <v>9</v>
      </c>
      <c r="H15" s="5">
        <v>-337.5</v>
      </c>
      <c r="I15" s="1">
        <f t="shared" si="0"/>
        <v>1</v>
      </c>
      <c r="J15" s="2">
        <v>337.5</v>
      </c>
      <c r="L15" s="2">
        <f t="shared" si="1"/>
        <v>337.5</v>
      </c>
    </row>
    <row r="16" spans="3:12">
      <c r="C16">
        <v>1</v>
      </c>
      <c r="D16" t="s">
        <v>4</v>
      </c>
      <c r="E16" t="s">
        <v>5</v>
      </c>
      <c r="F16">
        <v>21100003</v>
      </c>
      <c r="G16" t="s">
        <v>10</v>
      </c>
      <c r="H16" s="5">
        <v>-524532602.345833</v>
      </c>
      <c r="I16" s="1">
        <f t="shared" si="0"/>
        <v>1</v>
      </c>
      <c r="J16" s="2">
        <v>524532602.345833</v>
      </c>
      <c r="L16" s="2">
        <f t="shared" si="1"/>
        <v>524532602.345833</v>
      </c>
    </row>
    <row r="17" spans="3:12">
      <c r="C17">
        <v>1</v>
      </c>
      <c r="D17" t="s">
        <v>4</v>
      </c>
      <c r="E17" t="s">
        <v>5</v>
      </c>
      <c r="F17">
        <v>21400013</v>
      </c>
      <c r="G17" t="s">
        <v>11</v>
      </c>
      <c r="H17" s="5">
        <v>2148854.7200000002</v>
      </c>
      <c r="I17" s="1">
        <f t="shared" si="0"/>
        <v>1</v>
      </c>
      <c r="J17" s="2">
        <v>-2148854.7200000002</v>
      </c>
      <c r="L17" s="2">
        <f t="shared" si="1"/>
        <v>-2148854.7200000002</v>
      </c>
    </row>
    <row r="18" spans="3:12">
      <c r="C18">
        <v>1</v>
      </c>
      <c r="D18" t="s">
        <v>4</v>
      </c>
      <c r="E18" t="s">
        <v>5</v>
      </c>
      <c r="F18">
        <v>21400033</v>
      </c>
      <c r="G18" t="s">
        <v>12</v>
      </c>
      <c r="H18" s="5">
        <v>4985024.68</v>
      </c>
      <c r="I18" s="1">
        <f t="shared" si="0"/>
        <v>1</v>
      </c>
      <c r="J18" s="2">
        <v>-4985024.68</v>
      </c>
      <c r="L18" s="2">
        <f t="shared" si="1"/>
        <v>-4985024.68</v>
      </c>
    </row>
    <row r="19" spans="3:12">
      <c r="E19" t="s">
        <v>5</v>
      </c>
      <c r="F19">
        <v>21100210</v>
      </c>
      <c r="G19" t="s">
        <v>417</v>
      </c>
      <c r="H19" s="5"/>
      <c r="I19" s="1"/>
      <c r="K19" s="2">
        <v>257682140</v>
      </c>
      <c r="L19" s="2">
        <f t="shared" si="1"/>
        <v>257682140</v>
      </c>
    </row>
    <row r="20" spans="3:12" ht="13.5" thickBot="1">
      <c r="H20" s="6">
        <f>SUM(H12:H18)</f>
        <v>-995544310.31583297</v>
      </c>
      <c r="I20" s="1"/>
      <c r="J20" s="3">
        <f>SUM(J12:J19)</f>
        <v>995544310.31583297</v>
      </c>
      <c r="L20" s="3">
        <f>SUM(L12:L19)</f>
        <v>1253226450.3158331</v>
      </c>
    </row>
    <row r="21" spans="3:12" ht="13.5" thickTop="1">
      <c r="E21" s="57" t="s">
        <v>14</v>
      </c>
      <c r="H21" s="5"/>
      <c r="I21" s="1"/>
      <c r="L21" s="2"/>
    </row>
    <row r="22" spans="3:12">
      <c r="C22">
        <v>1</v>
      </c>
      <c r="D22" t="s">
        <v>13</v>
      </c>
      <c r="E22" t="s">
        <v>14</v>
      </c>
      <c r="F22">
        <v>18100003</v>
      </c>
      <c r="G22" t="s">
        <v>15</v>
      </c>
      <c r="H22" s="5">
        <v>1131246.72</v>
      </c>
      <c r="I22" s="1">
        <f t="shared" si="0"/>
        <v>1</v>
      </c>
      <c r="J22" s="2">
        <v>-1131246.72</v>
      </c>
      <c r="L22" s="2">
        <f>+K22+J22</f>
        <v>-1131246.72</v>
      </c>
    </row>
    <row r="23" spans="3:12">
      <c r="C23">
        <v>1</v>
      </c>
      <c r="D23" t="s">
        <v>13</v>
      </c>
      <c r="E23" t="s">
        <v>14</v>
      </c>
      <c r="F23">
        <v>18100063</v>
      </c>
      <c r="G23" t="s">
        <v>16</v>
      </c>
      <c r="H23" s="5">
        <v>67298</v>
      </c>
      <c r="I23" s="1">
        <f t="shared" si="0"/>
        <v>1</v>
      </c>
      <c r="J23" s="2">
        <v>-67298</v>
      </c>
      <c r="L23" s="2">
        <f t="shared" ref="L23:L47" si="2">+K23+J23</f>
        <v>-67298</v>
      </c>
    </row>
    <row r="24" spans="3:12">
      <c r="C24">
        <v>1</v>
      </c>
      <c r="D24" t="s">
        <v>13</v>
      </c>
      <c r="E24" t="s">
        <v>14</v>
      </c>
      <c r="F24">
        <v>18100083</v>
      </c>
      <c r="G24" t="s">
        <v>17</v>
      </c>
      <c r="H24" s="5">
        <v>53936.19</v>
      </c>
      <c r="I24" s="1">
        <f t="shared" si="0"/>
        <v>1</v>
      </c>
      <c r="J24" s="2">
        <v>-53936.19</v>
      </c>
      <c r="L24" s="2">
        <f t="shared" si="2"/>
        <v>-53936.19</v>
      </c>
    </row>
    <row r="25" spans="3:12">
      <c r="C25">
        <v>1</v>
      </c>
      <c r="D25" t="s">
        <v>13</v>
      </c>
      <c r="E25" t="s">
        <v>14</v>
      </c>
      <c r="F25">
        <v>18100093</v>
      </c>
      <c r="G25" t="s">
        <v>18</v>
      </c>
      <c r="H25" s="5">
        <v>178321.338333333</v>
      </c>
      <c r="I25" s="1">
        <f t="shared" si="0"/>
        <v>1</v>
      </c>
      <c r="J25" s="2">
        <v>-178321.338333333</v>
      </c>
      <c r="L25" s="2">
        <f t="shared" si="2"/>
        <v>-178321.338333333</v>
      </c>
    </row>
    <row r="26" spans="3:12">
      <c r="C26">
        <v>1</v>
      </c>
      <c r="D26" t="s">
        <v>13</v>
      </c>
      <c r="E26" t="s">
        <v>14</v>
      </c>
      <c r="F26">
        <v>18100153</v>
      </c>
      <c r="G26" t="s">
        <v>19</v>
      </c>
      <c r="H26" s="5">
        <v>191.66499999999999</v>
      </c>
      <c r="I26" s="1">
        <f t="shared" si="0"/>
        <v>1</v>
      </c>
      <c r="J26" s="2">
        <v>-191.66499999999999</v>
      </c>
      <c r="L26" s="2">
        <f t="shared" si="2"/>
        <v>-191.66499999999999</v>
      </c>
    </row>
    <row r="27" spans="3:12">
      <c r="C27">
        <v>1</v>
      </c>
      <c r="D27" t="s">
        <v>13</v>
      </c>
      <c r="E27" t="s">
        <v>14</v>
      </c>
      <c r="F27">
        <v>18100163</v>
      </c>
      <c r="G27" t="s">
        <v>20</v>
      </c>
      <c r="H27" s="5">
        <v>3106.8024999999998</v>
      </c>
      <c r="I27" s="1">
        <f t="shared" si="0"/>
        <v>1</v>
      </c>
      <c r="J27" s="2">
        <v>-3106.8024999999998</v>
      </c>
      <c r="L27" s="2">
        <f t="shared" si="2"/>
        <v>-3106.8024999999998</v>
      </c>
    </row>
    <row r="28" spans="3:12">
      <c r="C28">
        <v>1</v>
      </c>
      <c r="D28" t="s">
        <v>13</v>
      </c>
      <c r="E28" t="s">
        <v>14</v>
      </c>
      <c r="F28">
        <v>18100203</v>
      </c>
      <c r="G28" t="s">
        <v>21</v>
      </c>
      <c r="H28" s="5">
        <v>2310144.0499999998</v>
      </c>
      <c r="I28" s="1">
        <f t="shared" si="0"/>
        <v>1</v>
      </c>
      <c r="J28" s="2">
        <v>-2310144.0499999998</v>
      </c>
      <c r="L28" s="2">
        <f t="shared" si="2"/>
        <v>-2310144.0499999998</v>
      </c>
    </row>
    <row r="29" spans="3:12">
      <c r="C29">
        <v>1</v>
      </c>
      <c r="D29" t="s">
        <v>13</v>
      </c>
      <c r="E29" t="s">
        <v>14</v>
      </c>
      <c r="F29">
        <v>18100400</v>
      </c>
      <c r="G29" t="s">
        <v>22</v>
      </c>
      <c r="H29" s="5">
        <v>253928.64666666699</v>
      </c>
      <c r="I29" s="1">
        <f t="shared" si="0"/>
        <v>1</v>
      </c>
      <c r="J29" s="2">
        <v>-253928.64666666699</v>
      </c>
      <c r="L29" s="2">
        <f t="shared" si="2"/>
        <v>-253928.64666666699</v>
      </c>
    </row>
    <row r="30" spans="3:12">
      <c r="C30">
        <v>1</v>
      </c>
      <c r="D30" t="s">
        <v>13</v>
      </c>
      <c r="E30" t="s">
        <v>14</v>
      </c>
      <c r="F30">
        <v>18100463</v>
      </c>
      <c r="G30" t="s">
        <v>23</v>
      </c>
      <c r="H30" s="5">
        <v>255948.19375000001</v>
      </c>
      <c r="I30" s="1">
        <f t="shared" si="0"/>
        <v>1</v>
      </c>
      <c r="J30" s="2">
        <v>-255948.19375000001</v>
      </c>
      <c r="L30" s="2">
        <f t="shared" si="2"/>
        <v>-255948.19375000001</v>
      </c>
    </row>
    <row r="31" spans="3:12">
      <c r="C31">
        <v>1</v>
      </c>
      <c r="D31" t="s">
        <v>13</v>
      </c>
      <c r="E31" t="s">
        <v>14</v>
      </c>
      <c r="F31">
        <v>18100473</v>
      </c>
      <c r="G31" t="s">
        <v>24</v>
      </c>
      <c r="H31" s="5">
        <v>2090966.4</v>
      </c>
      <c r="I31" s="1">
        <f t="shared" si="0"/>
        <v>1</v>
      </c>
      <c r="J31" s="2">
        <v>-2090966.4</v>
      </c>
      <c r="L31" s="2">
        <f t="shared" si="2"/>
        <v>-2090966.4</v>
      </c>
    </row>
    <row r="32" spans="3:12">
      <c r="C32">
        <v>1</v>
      </c>
      <c r="D32" t="s">
        <v>13</v>
      </c>
      <c r="E32" t="s">
        <v>14</v>
      </c>
      <c r="F32">
        <v>18100483</v>
      </c>
      <c r="G32" t="s">
        <v>25</v>
      </c>
      <c r="H32" s="5">
        <v>212911.32291666701</v>
      </c>
      <c r="I32" s="1">
        <f t="shared" si="0"/>
        <v>1</v>
      </c>
      <c r="J32" s="2">
        <v>-212911.32291666701</v>
      </c>
      <c r="L32" s="2">
        <f t="shared" si="2"/>
        <v>-212911.32291666701</v>
      </c>
    </row>
    <row r="33" spans="3:12">
      <c r="C33">
        <v>1</v>
      </c>
      <c r="D33" t="s">
        <v>13</v>
      </c>
      <c r="E33" t="s">
        <v>14</v>
      </c>
      <c r="F33">
        <v>18100493</v>
      </c>
      <c r="G33" t="s">
        <v>26</v>
      </c>
      <c r="H33" s="5">
        <v>698501.12</v>
      </c>
      <c r="I33" s="1">
        <f t="shared" si="0"/>
        <v>1</v>
      </c>
      <c r="J33" s="2">
        <v>-698501.12</v>
      </c>
      <c r="L33" s="2">
        <f t="shared" si="2"/>
        <v>-698501.12</v>
      </c>
    </row>
    <row r="34" spans="3:12">
      <c r="C34">
        <v>1</v>
      </c>
      <c r="D34" t="s">
        <v>13</v>
      </c>
      <c r="E34" t="s">
        <v>14</v>
      </c>
      <c r="F34">
        <v>18100503</v>
      </c>
      <c r="G34" t="s">
        <v>27</v>
      </c>
      <c r="H34" s="5">
        <v>495414.69</v>
      </c>
      <c r="I34" s="1">
        <f t="shared" si="0"/>
        <v>1</v>
      </c>
      <c r="J34" s="2">
        <v>-495414.69</v>
      </c>
      <c r="L34" s="2">
        <f t="shared" si="2"/>
        <v>-495414.69</v>
      </c>
    </row>
    <row r="35" spans="3:12">
      <c r="C35">
        <v>1</v>
      </c>
      <c r="D35" t="s">
        <v>13</v>
      </c>
      <c r="E35" t="s">
        <v>14</v>
      </c>
      <c r="F35">
        <v>18100513</v>
      </c>
      <c r="G35" t="s">
        <v>28</v>
      </c>
      <c r="H35" s="5">
        <v>35102.990416666697</v>
      </c>
      <c r="I35" s="1">
        <f t="shared" si="0"/>
        <v>1</v>
      </c>
      <c r="J35" s="2">
        <v>-35102.990416666697</v>
      </c>
      <c r="L35" s="2">
        <f t="shared" si="2"/>
        <v>-35102.990416666697</v>
      </c>
    </row>
    <row r="36" spans="3:12">
      <c r="C36">
        <v>1</v>
      </c>
      <c r="D36" t="s">
        <v>13</v>
      </c>
      <c r="E36" t="s">
        <v>14</v>
      </c>
      <c r="F36">
        <v>18100523</v>
      </c>
      <c r="G36" t="s">
        <v>29</v>
      </c>
      <c r="H36" s="5">
        <v>700625.71</v>
      </c>
      <c r="I36" s="1">
        <f t="shared" si="0"/>
        <v>1</v>
      </c>
      <c r="J36" s="2">
        <v>-700625.71</v>
      </c>
      <c r="L36" s="2">
        <f t="shared" si="2"/>
        <v>-700625.71</v>
      </c>
    </row>
    <row r="37" spans="3:12">
      <c r="C37">
        <v>1</v>
      </c>
      <c r="D37" t="s">
        <v>13</v>
      </c>
      <c r="E37" t="s">
        <v>14</v>
      </c>
      <c r="F37">
        <v>18100563</v>
      </c>
      <c r="G37" t="s">
        <v>30</v>
      </c>
      <c r="H37" s="5">
        <v>5281797.2699999996</v>
      </c>
      <c r="I37" s="1">
        <f t="shared" si="0"/>
        <v>1</v>
      </c>
      <c r="J37" s="2">
        <v>-5281797.2699999996</v>
      </c>
      <c r="L37" s="2">
        <f t="shared" si="2"/>
        <v>-5281797.2699999996</v>
      </c>
    </row>
    <row r="38" spans="3:12">
      <c r="C38">
        <v>1</v>
      </c>
      <c r="D38" t="s">
        <v>13</v>
      </c>
      <c r="E38" t="s">
        <v>14</v>
      </c>
      <c r="F38">
        <v>18100573</v>
      </c>
      <c r="G38" t="s">
        <v>31</v>
      </c>
      <c r="H38" s="5">
        <v>892633.54</v>
      </c>
      <c r="I38" s="1">
        <f t="shared" si="0"/>
        <v>1</v>
      </c>
      <c r="J38" s="2">
        <v>-892633.54</v>
      </c>
      <c r="L38" s="2">
        <f t="shared" si="2"/>
        <v>-892633.54</v>
      </c>
    </row>
    <row r="39" spans="3:12">
      <c r="C39">
        <v>1</v>
      </c>
      <c r="D39" t="s">
        <v>13</v>
      </c>
      <c r="E39" t="s">
        <v>14</v>
      </c>
      <c r="F39">
        <v>18100583</v>
      </c>
      <c r="G39" t="s">
        <v>32</v>
      </c>
      <c r="H39" s="5">
        <v>1187755.49083333</v>
      </c>
      <c r="I39" s="1">
        <f t="shared" si="0"/>
        <v>1</v>
      </c>
      <c r="J39" s="2">
        <v>-1187755.49083333</v>
      </c>
      <c r="L39" s="2">
        <f t="shared" si="2"/>
        <v>-1187755.49083333</v>
      </c>
    </row>
    <row r="40" spans="3:12">
      <c r="C40">
        <v>1</v>
      </c>
      <c r="D40" t="s">
        <v>13</v>
      </c>
      <c r="E40" t="s">
        <v>33</v>
      </c>
      <c r="F40">
        <v>18100653</v>
      </c>
      <c r="G40" t="s">
        <v>34</v>
      </c>
      <c r="H40" s="5">
        <v>369550.80916666699</v>
      </c>
      <c r="I40" s="1">
        <f t="shared" si="0"/>
        <v>1</v>
      </c>
      <c r="J40" s="2">
        <v>-369550.80916666699</v>
      </c>
      <c r="L40" s="2">
        <f t="shared" si="2"/>
        <v>-369550.80916666699</v>
      </c>
    </row>
    <row r="41" spans="3:12">
      <c r="C41">
        <v>1</v>
      </c>
      <c r="D41" t="s">
        <v>13</v>
      </c>
      <c r="E41" t="s">
        <v>33</v>
      </c>
      <c r="F41">
        <v>18100833</v>
      </c>
      <c r="G41" t="s">
        <v>35</v>
      </c>
      <c r="H41" s="5">
        <v>274523.63</v>
      </c>
      <c r="I41" s="1">
        <f t="shared" si="0"/>
        <v>1</v>
      </c>
      <c r="J41" s="2">
        <v>-274523.63</v>
      </c>
      <c r="L41" s="2">
        <f t="shared" si="2"/>
        <v>-274523.63</v>
      </c>
    </row>
    <row r="42" spans="3:12">
      <c r="C42">
        <v>1</v>
      </c>
      <c r="D42" t="s">
        <v>13</v>
      </c>
      <c r="E42" t="s">
        <v>33</v>
      </c>
      <c r="F42">
        <v>18100993</v>
      </c>
      <c r="G42" t="s">
        <v>36</v>
      </c>
      <c r="H42" s="5">
        <v>1028958.94</v>
      </c>
      <c r="I42" s="1">
        <f t="shared" si="0"/>
        <v>1</v>
      </c>
      <c r="J42" s="2">
        <v>-1028958.94</v>
      </c>
      <c r="L42" s="2">
        <f t="shared" si="2"/>
        <v>-1028958.94</v>
      </c>
    </row>
    <row r="43" spans="3:12">
      <c r="C43">
        <v>1</v>
      </c>
      <c r="D43" t="s">
        <v>13</v>
      </c>
      <c r="E43" t="s">
        <v>33</v>
      </c>
      <c r="F43">
        <v>18101023</v>
      </c>
      <c r="G43" t="s">
        <v>37</v>
      </c>
      <c r="H43" s="5">
        <v>2449509.80375</v>
      </c>
      <c r="I43" s="1">
        <f t="shared" si="0"/>
        <v>1</v>
      </c>
      <c r="J43" s="2">
        <v>-2449509.80375</v>
      </c>
      <c r="L43" s="2">
        <f t="shared" si="2"/>
        <v>-2449509.80375</v>
      </c>
    </row>
    <row r="44" spans="3:12">
      <c r="C44">
        <v>1</v>
      </c>
      <c r="D44" t="s">
        <v>13</v>
      </c>
      <c r="E44" t="s">
        <v>33</v>
      </c>
      <c r="F44">
        <v>18101033</v>
      </c>
      <c r="G44" t="s">
        <v>38</v>
      </c>
      <c r="H44" s="5">
        <v>2843613.24166667</v>
      </c>
      <c r="I44" s="1">
        <f t="shared" si="0"/>
        <v>1</v>
      </c>
      <c r="J44" s="2">
        <v>-2843613.24166667</v>
      </c>
      <c r="L44" s="2">
        <f t="shared" si="2"/>
        <v>-2843613.24166667</v>
      </c>
    </row>
    <row r="45" spans="3:12">
      <c r="C45">
        <v>1</v>
      </c>
      <c r="D45" t="s">
        <v>13</v>
      </c>
      <c r="E45" t="s">
        <v>33</v>
      </c>
      <c r="F45">
        <v>18101043</v>
      </c>
      <c r="G45" t="s">
        <v>39</v>
      </c>
      <c r="H45" s="5">
        <v>119375.749583333</v>
      </c>
      <c r="I45" s="1">
        <f t="shared" si="0"/>
        <v>1</v>
      </c>
      <c r="J45" s="2">
        <v>-119375.749583333</v>
      </c>
      <c r="L45" s="2">
        <f t="shared" si="2"/>
        <v>-119375.749583333</v>
      </c>
    </row>
    <row r="46" spans="3:12">
      <c r="C46">
        <v>1</v>
      </c>
      <c r="D46" t="s">
        <v>13</v>
      </c>
      <c r="E46" t="s">
        <v>33</v>
      </c>
      <c r="F46">
        <v>18101053</v>
      </c>
      <c r="G46" t="s">
        <v>40</v>
      </c>
      <c r="H46" s="5">
        <v>869124.69458333298</v>
      </c>
      <c r="I46" s="1">
        <f t="shared" si="0"/>
        <v>1</v>
      </c>
      <c r="J46" s="2">
        <v>-869124.69458333298</v>
      </c>
      <c r="L46" s="2">
        <f t="shared" si="2"/>
        <v>-869124.69458333298</v>
      </c>
    </row>
    <row r="47" spans="3:12">
      <c r="C47">
        <v>1</v>
      </c>
      <c r="D47" t="s">
        <v>13</v>
      </c>
      <c r="E47" t="s">
        <v>33</v>
      </c>
      <c r="F47">
        <v>18601033</v>
      </c>
      <c r="G47" t="s">
        <v>42</v>
      </c>
      <c r="H47" s="5">
        <v>174.4</v>
      </c>
      <c r="I47" s="1">
        <f t="shared" si="0"/>
        <v>1</v>
      </c>
      <c r="J47" s="2">
        <v>-174.4</v>
      </c>
      <c r="L47" s="2">
        <f t="shared" si="2"/>
        <v>-174.4</v>
      </c>
    </row>
    <row r="48" spans="3:12" ht="13.5" thickBot="1">
      <c r="H48" s="6">
        <f>SUM(H22:H47)</f>
        <v>23804661.409166668</v>
      </c>
      <c r="I48" s="1"/>
      <c r="J48" s="3">
        <f>SUM(J22:J47)</f>
        <v>-23804661.409166668</v>
      </c>
      <c r="L48" s="3">
        <f>SUM(L22:L47)</f>
        <v>-23804661.409166668</v>
      </c>
    </row>
    <row r="49" spans="3:12" ht="13.5" thickTop="1">
      <c r="E49" s="57" t="s">
        <v>44</v>
      </c>
      <c r="H49" s="5"/>
      <c r="I49" s="1"/>
      <c r="L49" s="2"/>
    </row>
    <row r="50" spans="3:12">
      <c r="C50">
        <v>1</v>
      </c>
      <c r="D50" t="s">
        <v>43</v>
      </c>
      <c r="E50" t="s">
        <v>44</v>
      </c>
      <c r="H50" s="5">
        <v>-110478472.41374999</v>
      </c>
      <c r="I50" s="1">
        <f t="shared" si="0"/>
        <v>1</v>
      </c>
      <c r="J50" s="2">
        <v>110478472.41374999</v>
      </c>
      <c r="L50" s="2">
        <f>+K50+J50</f>
        <v>110478472.41374999</v>
      </c>
    </row>
    <row r="51" spans="3:12">
      <c r="C51">
        <v>1</v>
      </c>
      <c r="D51" t="s">
        <v>43</v>
      </c>
      <c r="E51" t="s">
        <v>44</v>
      </c>
      <c r="G51" t="s">
        <v>45</v>
      </c>
      <c r="H51" s="5">
        <v>1760736.70625</v>
      </c>
      <c r="I51" s="1">
        <f t="shared" si="0"/>
        <v>1</v>
      </c>
      <c r="J51" s="2">
        <v>-1760736.70625</v>
      </c>
      <c r="L51" s="2">
        <f t="shared" ref="L51:L63" si="3">+K51+J51</f>
        <v>-1760736.70625</v>
      </c>
    </row>
    <row r="52" spans="3:12">
      <c r="C52">
        <v>1</v>
      </c>
      <c r="D52" t="s">
        <v>43</v>
      </c>
      <c r="E52" t="s">
        <v>44</v>
      </c>
      <c r="F52">
        <v>21500023</v>
      </c>
      <c r="G52" t="s">
        <v>46</v>
      </c>
      <c r="H52" s="5">
        <v>-6446362.3333333302</v>
      </c>
      <c r="I52" s="1">
        <f t="shared" si="0"/>
        <v>1</v>
      </c>
      <c r="J52" s="2">
        <v>6446362.3333333302</v>
      </c>
      <c r="L52" s="2">
        <f t="shared" si="3"/>
        <v>6446362.3333333302</v>
      </c>
    </row>
    <row r="53" spans="3:12">
      <c r="C53">
        <v>1</v>
      </c>
      <c r="D53" t="s">
        <v>43</v>
      </c>
      <c r="E53" t="s">
        <v>44</v>
      </c>
      <c r="F53">
        <v>21500033</v>
      </c>
      <c r="G53" t="s">
        <v>47</v>
      </c>
      <c r="H53" s="5">
        <v>-1292267.54166667</v>
      </c>
      <c r="I53" s="1">
        <f t="shared" si="0"/>
        <v>1</v>
      </c>
      <c r="J53" s="2">
        <v>1292267.54166667</v>
      </c>
      <c r="L53" s="2">
        <f t="shared" si="3"/>
        <v>1292267.54166667</v>
      </c>
    </row>
    <row r="54" spans="3:12">
      <c r="C54">
        <v>1</v>
      </c>
      <c r="D54" t="s">
        <v>43</v>
      </c>
      <c r="E54" t="s">
        <v>44</v>
      </c>
      <c r="F54">
        <v>21600003</v>
      </c>
      <c r="G54" t="s">
        <v>44</v>
      </c>
      <c r="H54" s="5">
        <v>-355722426.15375</v>
      </c>
      <c r="I54" s="1">
        <f t="shared" si="0"/>
        <v>1</v>
      </c>
      <c r="J54" s="2">
        <v>355722426.15375</v>
      </c>
      <c r="L54" s="2">
        <f t="shared" si="3"/>
        <v>355722426.15375</v>
      </c>
    </row>
    <row r="55" spans="3:12">
      <c r="C55">
        <v>1</v>
      </c>
      <c r="D55" t="s">
        <v>43</v>
      </c>
      <c r="E55" t="s">
        <v>44</v>
      </c>
      <c r="F55">
        <v>21600013</v>
      </c>
      <c r="G55" t="s">
        <v>48</v>
      </c>
      <c r="H55" s="5">
        <v>77562549.519999996</v>
      </c>
      <c r="I55" s="1">
        <f t="shared" si="0"/>
        <v>1</v>
      </c>
      <c r="J55" s="2">
        <v>-77562549.519999996</v>
      </c>
      <c r="L55" s="2">
        <f t="shared" si="3"/>
        <v>-77562549.519999996</v>
      </c>
    </row>
    <row r="56" spans="3:12">
      <c r="C56">
        <v>1</v>
      </c>
      <c r="D56" t="s">
        <v>43</v>
      </c>
      <c r="E56" t="s">
        <v>44</v>
      </c>
      <c r="F56">
        <v>21600023</v>
      </c>
      <c r="G56" t="s">
        <v>49</v>
      </c>
      <c r="H56" s="5">
        <v>1755001.25</v>
      </c>
      <c r="I56" s="1">
        <f t="shared" si="0"/>
        <v>1</v>
      </c>
      <c r="J56" s="2">
        <v>-1755001.25</v>
      </c>
      <c r="L56" s="2">
        <f t="shared" si="3"/>
        <v>-1755001.25</v>
      </c>
    </row>
    <row r="57" spans="3:12">
      <c r="C57">
        <v>1</v>
      </c>
      <c r="D57" t="s">
        <v>43</v>
      </c>
      <c r="E57" t="s">
        <v>44</v>
      </c>
      <c r="F57">
        <v>21600033</v>
      </c>
      <c r="G57" t="s">
        <v>50</v>
      </c>
      <c r="H57" s="5">
        <v>1471103.62</v>
      </c>
      <c r="I57" s="1">
        <f t="shared" si="0"/>
        <v>1</v>
      </c>
      <c r="J57" s="2">
        <v>-1471103.62</v>
      </c>
      <c r="L57" s="2">
        <f t="shared" si="3"/>
        <v>-1471103.62</v>
      </c>
    </row>
    <row r="58" spans="3:12">
      <c r="C58">
        <v>1</v>
      </c>
      <c r="D58" t="s">
        <v>43</v>
      </c>
      <c r="E58" t="s">
        <v>44</v>
      </c>
      <c r="F58">
        <v>21600053</v>
      </c>
      <c r="G58" t="s">
        <v>51</v>
      </c>
      <c r="H58" s="5">
        <v>16359946.109999999</v>
      </c>
      <c r="I58" s="1">
        <f t="shared" si="0"/>
        <v>1</v>
      </c>
      <c r="J58" s="2">
        <v>-16359946.109999999</v>
      </c>
      <c r="L58" s="2">
        <f t="shared" si="3"/>
        <v>-16359946.109999999</v>
      </c>
    </row>
    <row r="59" spans="3:12">
      <c r="C59">
        <v>1</v>
      </c>
      <c r="D59" t="s">
        <v>43</v>
      </c>
      <c r="E59" t="s">
        <v>33</v>
      </c>
      <c r="F59">
        <v>21600000</v>
      </c>
      <c r="G59" t="s">
        <v>52</v>
      </c>
      <c r="H59" s="5">
        <v>1023323.075</v>
      </c>
      <c r="I59" s="1">
        <f t="shared" si="0"/>
        <v>1</v>
      </c>
      <c r="J59" s="2">
        <v>-1023323.075</v>
      </c>
      <c r="L59" s="2">
        <f t="shared" si="3"/>
        <v>-1023323.075</v>
      </c>
    </row>
    <row r="60" spans="3:12">
      <c r="C60">
        <v>1</v>
      </c>
      <c r="D60" t="s">
        <v>43</v>
      </c>
      <c r="E60" t="s">
        <v>44</v>
      </c>
      <c r="F60">
        <v>21600073</v>
      </c>
      <c r="G60" t="s">
        <v>53</v>
      </c>
      <c r="H60" s="5">
        <v>-69845.566666666695</v>
      </c>
      <c r="I60" s="1">
        <f t="shared" si="0"/>
        <v>1</v>
      </c>
      <c r="J60" s="2">
        <v>69845.566666666695</v>
      </c>
      <c r="L60" s="2">
        <f t="shared" si="3"/>
        <v>69845.566666666695</v>
      </c>
    </row>
    <row r="61" spans="3:12">
      <c r="C61">
        <v>1</v>
      </c>
      <c r="D61" t="s">
        <v>43</v>
      </c>
      <c r="E61" t="s">
        <v>44</v>
      </c>
      <c r="F61">
        <v>21610013</v>
      </c>
      <c r="G61" t="s">
        <v>54</v>
      </c>
      <c r="H61" s="5">
        <v>-5110438.125</v>
      </c>
      <c r="I61" s="1">
        <f t="shared" si="0"/>
        <v>1</v>
      </c>
      <c r="J61" s="2">
        <v>5110438.125</v>
      </c>
      <c r="L61" s="2">
        <f t="shared" si="3"/>
        <v>5110438.125</v>
      </c>
    </row>
    <row r="62" spans="3:12">
      <c r="C62">
        <v>1</v>
      </c>
      <c r="D62" t="s">
        <v>43</v>
      </c>
      <c r="E62" t="s">
        <v>44</v>
      </c>
      <c r="F62">
        <v>21610033</v>
      </c>
      <c r="G62" t="s">
        <v>55</v>
      </c>
      <c r="H62" s="5">
        <v>27817373.787500001</v>
      </c>
      <c r="I62" s="1">
        <f t="shared" si="0"/>
        <v>1</v>
      </c>
      <c r="J62" s="2">
        <v>-27817373.787500001</v>
      </c>
      <c r="L62" s="2">
        <f t="shared" si="3"/>
        <v>-27817373.787500001</v>
      </c>
    </row>
    <row r="63" spans="3:12">
      <c r="C63">
        <v>1</v>
      </c>
      <c r="D63" t="s">
        <v>43</v>
      </c>
      <c r="E63" t="s">
        <v>44</v>
      </c>
      <c r="F63">
        <v>43800003</v>
      </c>
      <c r="G63" t="s">
        <v>56</v>
      </c>
      <c r="H63" s="5">
        <v>58359909.124166697</v>
      </c>
      <c r="I63" s="1">
        <f t="shared" ref="I63:I111" si="4">J63/H63*-1</f>
        <v>1</v>
      </c>
      <c r="J63" s="2">
        <v>-58359909.124166697</v>
      </c>
      <c r="L63" s="2">
        <f t="shared" si="3"/>
        <v>-58359909.124166697</v>
      </c>
    </row>
    <row r="64" spans="3:12" ht="13.5" thickBot="1">
      <c r="H64" s="6">
        <f>SUM(H50:H63)</f>
        <v>-293009868.94124997</v>
      </c>
      <c r="I64" s="1"/>
      <c r="J64" s="3">
        <f>SUM(J50:J63)</f>
        <v>293009868.94124997</v>
      </c>
      <c r="L64" s="3">
        <f>SUM(L50:L63)</f>
        <v>293009868.94124997</v>
      </c>
    </row>
    <row r="65" spans="3:12" ht="13.5" thickTop="1">
      <c r="E65" s="57" t="s">
        <v>58</v>
      </c>
      <c r="H65" s="5"/>
      <c r="I65" s="1"/>
      <c r="L65" s="2"/>
    </row>
    <row r="66" spans="3:12">
      <c r="C66">
        <v>1</v>
      </c>
      <c r="D66" t="s">
        <v>57</v>
      </c>
      <c r="E66" t="s">
        <v>58</v>
      </c>
      <c r="F66">
        <v>22100063</v>
      </c>
      <c r="G66" t="s">
        <v>59</v>
      </c>
      <c r="H66" s="5">
        <v>-25000000</v>
      </c>
      <c r="I66" s="1">
        <f t="shared" si="4"/>
        <v>1</v>
      </c>
      <c r="J66" s="2">
        <v>25000000</v>
      </c>
      <c r="L66" s="2">
        <f>+J66+K66</f>
        <v>25000000</v>
      </c>
    </row>
    <row r="67" spans="3:12">
      <c r="C67">
        <v>1</v>
      </c>
      <c r="D67" t="s">
        <v>57</v>
      </c>
      <c r="E67" t="s">
        <v>58</v>
      </c>
      <c r="F67">
        <v>22100193</v>
      </c>
      <c r="G67" t="s">
        <v>60</v>
      </c>
      <c r="H67" s="5">
        <v>-3500000</v>
      </c>
      <c r="I67" s="1">
        <f t="shared" si="4"/>
        <v>1</v>
      </c>
      <c r="J67" s="2">
        <v>3500000</v>
      </c>
      <c r="L67" s="2">
        <f t="shared" ref="L67:L101" si="5">+J67+K67</f>
        <v>3500000</v>
      </c>
    </row>
    <row r="68" spans="3:12">
      <c r="C68">
        <v>1</v>
      </c>
      <c r="D68" t="s">
        <v>57</v>
      </c>
      <c r="E68" t="s">
        <v>58</v>
      </c>
      <c r="F68">
        <v>22100223</v>
      </c>
      <c r="G68" t="s">
        <v>61</v>
      </c>
      <c r="H68" s="5">
        <v>-3000000</v>
      </c>
      <c r="I68" s="1">
        <f t="shared" si="4"/>
        <v>1</v>
      </c>
      <c r="J68" s="2">
        <v>3000000</v>
      </c>
      <c r="L68" s="2">
        <f t="shared" si="5"/>
        <v>3000000</v>
      </c>
    </row>
    <row r="69" spans="3:12">
      <c r="C69">
        <v>1</v>
      </c>
      <c r="D69" t="s">
        <v>57</v>
      </c>
      <c r="E69" t="s">
        <v>58</v>
      </c>
      <c r="F69">
        <v>22100243</v>
      </c>
      <c r="G69" t="s">
        <v>62</v>
      </c>
      <c r="H69" s="5">
        <v>-1000000</v>
      </c>
      <c r="I69" s="1">
        <f t="shared" si="4"/>
        <v>1</v>
      </c>
      <c r="J69" s="2">
        <v>1000000</v>
      </c>
      <c r="L69" s="2">
        <f t="shared" si="5"/>
        <v>1000000</v>
      </c>
    </row>
    <row r="70" spans="3:12">
      <c r="C70">
        <v>1</v>
      </c>
      <c r="D70" t="s">
        <v>57</v>
      </c>
      <c r="E70" t="s">
        <v>58</v>
      </c>
      <c r="F70">
        <v>22100283</v>
      </c>
      <c r="G70" t="s">
        <v>63</v>
      </c>
      <c r="H70" s="5">
        <v>-10000000</v>
      </c>
      <c r="I70" s="1">
        <f t="shared" si="4"/>
        <v>1</v>
      </c>
      <c r="J70" s="2">
        <v>10000000</v>
      </c>
      <c r="L70" s="2">
        <f t="shared" si="5"/>
        <v>10000000</v>
      </c>
    </row>
    <row r="71" spans="3:12">
      <c r="C71">
        <v>1</v>
      </c>
      <c r="D71" t="s">
        <v>57</v>
      </c>
      <c r="E71" t="s">
        <v>58</v>
      </c>
      <c r="F71">
        <v>22100323</v>
      </c>
      <c r="G71" t="s">
        <v>64</v>
      </c>
      <c r="H71" s="5">
        <v>-19166666.666666701</v>
      </c>
      <c r="I71" s="1">
        <f t="shared" si="4"/>
        <v>1</v>
      </c>
      <c r="J71" s="2">
        <v>19166666.666666701</v>
      </c>
      <c r="L71" s="2">
        <f t="shared" si="5"/>
        <v>19166666.666666701</v>
      </c>
    </row>
    <row r="72" spans="3:12">
      <c r="C72">
        <v>1</v>
      </c>
      <c r="D72" t="s">
        <v>57</v>
      </c>
      <c r="E72" t="s">
        <v>58</v>
      </c>
      <c r="F72">
        <v>22100333</v>
      </c>
      <c r="G72" t="s">
        <v>65</v>
      </c>
      <c r="H72" s="5">
        <v>-4791666.6666666698</v>
      </c>
      <c r="I72" s="1">
        <f t="shared" si="4"/>
        <v>1</v>
      </c>
      <c r="J72" s="2">
        <v>4791666.6666666698</v>
      </c>
      <c r="L72" s="2">
        <f t="shared" si="5"/>
        <v>4791666.6666666698</v>
      </c>
    </row>
    <row r="73" spans="3:12">
      <c r="C73">
        <v>1</v>
      </c>
      <c r="D73" t="s">
        <v>57</v>
      </c>
      <c r="E73" t="s">
        <v>58</v>
      </c>
      <c r="F73">
        <v>22100343</v>
      </c>
      <c r="G73" t="s">
        <v>66</v>
      </c>
      <c r="H73" s="5">
        <v>-7000000</v>
      </c>
      <c r="I73" s="1">
        <f t="shared" si="4"/>
        <v>1</v>
      </c>
      <c r="J73" s="2">
        <v>7000000</v>
      </c>
      <c r="L73" s="2">
        <f t="shared" si="5"/>
        <v>7000000</v>
      </c>
    </row>
    <row r="74" spans="3:12">
      <c r="C74">
        <v>1</v>
      </c>
      <c r="D74" t="s">
        <v>57</v>
      </c>
      <c r="E74" t="s">
        <v>58</v>
      </c>
      <c r="F74">
        <v>22100353</v>
      </c>
      <c r="G74" t="s">
        <v>67</v>
      </c>
      <c r="H74" s="5">
        <v>-10000000</v>
      </c>
      <c r="I74" s="1">
        <f t="shared" si="4"/>
        <v>1</v>
      </c>
      <c r="J74" s="2">
        <v>10000000</v>
      </c>
      <c r="L74" s="2">
        <f t="shared" si="5"/>
        <v>10000000</v>
      </c>
    </row>
    <row r="75" spans="3:12">
      <c r="C75">
        <v>1</v>
      </c>
      <c r="D75" t="s">
        <v>57</v>
      </c>
      <c r="E75" t="s">
        <v>58</v>
      </c>
      <c r="F75">
        <v>22100363</v>
      </c>
      <c r="G75" t="s">
        <v>68</v>
      </c>
      <c r="H75" s="5">
        <v>-2000000</v>
      </c>
      <c r="I75" s="1">
        <f t="shared" si="4"/>
        <v>1</v>
      </c>
      <c r="J75" s="2">
        <v>2000000</v>
      </c>
      <c r="L75" s="2">
        <f t="shared" si="5"/>
        <v>2000000</v>
      </c>
    </row>
    <row r="76" spans="3:12">
      <c r="C76">
        <v>1</v>
      </c>
      <c r="D76" t="s">
        <v>57</v>
      </c>
      <c r="E76" t="s">
        <v>58</v>
      </c>
      <c r="F76">
        <v>22100373</v>
      </c>
      <c r="G76" t="s">
        <v>69</v>
      </c>
      <c r="H76" s="5">
        <v>-3000000</v>
      </c>
      <c r="I76" s="1">
        <f t="shared" si="4"/>
        <v>1</v>
      </c>
      <c r="J76" s="2">
        <v>3000000</v>
      </c>
      <c r="L76" s="2">
        <f t="shared" si="5"/>
        <v>3000000</v>
      </c>
    </row>
    <row r="77" spans="3:12">
      <c r="C77">
        <v>1</v>
      </c>
      <c r="D77" t="s">
        <v>57</v>
      </c>
      <c r="E77" t="s">
        <v>58</v>
      </c>
      <c r="F77">
        <v>22100383</v>
      </c>
      <c r="G77" t="s">
        <v>70</v>
      </c>
      <c r="H77" s="5">
        <v>-5000000</v>
      </c>
      <c r="I77" s="1">
        <f t="shared" si="4"/>
        <v>1</v>
      </c>
      <c r="J77" s="2">
        <v>5000000</v>
      </c>
      <c r="L77" s="2">
        <f t="shared" si="5"/>
        <v>5000000</v>
      </c>
    </row>
    <row r="78" spans="3:12">
      <c r="C78">
        <v>1</v>
      </c>
      <c r="D78" t="s">
        <v>57</v>
      </c>
      <c r="E78" t="s">
        <v>58</v>
      </c>
      <c r="F78">
        <v>22100393</v>
      </c>
      <c r="G78" t="s">
        <v>71</v>
      </c>
      <c r="H78" s="5">
        <v>-15000000</v>
      </c>
      <c r="I78" s="1">
        <f t="shared" si="4"/>
        <v>1</v>
      </c>
      <c r="J78" s="2">
        <v>15000000</v>
      </c>
      <c r="L78" s="2">
        <f t="shared" si="5"/>
        <v>15000000</v>
      </c>
    </row>
    <row r="79" spans="3:12">
      <c r="C79">
        <v>1</v>
      </c>
      <c r="D79" t="s">
        <v>57</v>
      </c>
      <c r="E79" t="s">
        <v>58</v>
      </c>
      <c r="F79">
        <v>22100403</v>
      </c>
      <c r="G79" t="s">
        <v>72</v>
      </c>
      <c r="H79" s="5">
        <v>-2083333.33333333</v>
      </c>
      <c r="I79" s="1">
        <f t="shared" si="4"/>
        <v>1</v>
      </c>
      <c r="J79" s="2">
        <v>2083333.33333333</v>
      </c>
      <c r="L79" s="2">
        <f t="shared" si="5"/>
        <v>2083333.33333333</v>
      </c>
    </row>
    <row r="80" spans="3:12">
      <c r="C80">
        <v>1</v>
      </c>
      <c r="D80" t="s">
        <v>57</v>
      </c>
      <c r="E80" t="s">
        <v>58</v>
      </c>
      <c r="F80">
        <v>22100413</v>
      </c>
      <c r="G80" t="s">
        <v>73</v>
      </c>
      <c r="H80" s="5">
        <v>-2000000</v>
      </c>
      <c r="I80" s="1">
        <f t="shared" si="4"/>
        <v>1</v>
      </c>
      <c r="J80" s="2">
        <v>2000000</v>
      </c>
      <c r="L80" s="2">
        <f t="shared" si="5"/>
        <v>2000000</v>
      </c>
    </row>
    <row r="81" spans="3:12">
      <c r="C81">
        <v>1</v>
      </c>
      <c r="D81" t="s">
        <v>57</v>
      </c>
      <c r="E81" t="s">
        <v>58</v>
      </c>
      <c r="F81">
        <v>22100473</v>
      </c>
      <c r="G81" t="s">
        <v>74</v>
      </c>
      <c r="H81" s="5">
        <v>-3125000</v>
      </c>
      <c r="I81" s="1">
        <f t="shared" si="4"/>
        <v>1</v>
      </c>
      <c r="J81" s="2">
        <v>3125000</v>
      </c>
      <c r="L81" s="2">
        <f t="shared" si="5"/>
        <v>3125000</v>
      </c>
    </row>
    <row r="82" spans="3:12">
      <c r="C82">
        <v>1</v>
      </c>
      <c r="D82" t="s">
        <v>57</v>
      </c>
      <c r="E82" t="s">
        <v>58</v>
      </c>
      <c r="F82">
        <v>22100483</v>
      </c>
      <c r="G82" t="s">
        <v>75</v>
      </c>
      <c r="H82" s="5">
        <v>-37500000</v>
      </c>
      <c r="I82" s="1">
        <f t="shared" si="4"/>
        <v>1</v>
      </c>
      <c r="J82" s="2">
        <v>37500000</v>
      </c>
      <c r="L82" s="2">
        <f t="shared" si="5"/>
        <v>37500000</v>
      </c>
    </row>
    <row r="83" spans="3:12">
      <c r="C83">
        <v>1</v>
      </c>
      <c r="D83" t="s">
        <v>57</v>
      </c>
      <c r="E83" t="s">
        <v>58</v>
      </c>
      <c r="F83">
        <v>22100713</v>
      </c>
      <c r="G83" t="s">
        <v>76</v>
      </c>
      <c r="H83" s="5">
        <v>-300000000</v>
      </c>
      <c r="I83" s="1">
        <f t="shared" si="4"/>
        <v>1</v>
      </c>
      <c r="J83" s="2">
        <v>300000000</v>
      </c>
      <c r="L83" s="2">
        <f t="shared" si="5"/>
        <v>300000000</v>
      </c>
    </row>
    <row r="84" spans="3:12">
      <c r="C84">
        <v>1</v>
      </c>
      <c r="D84" t="s">
        <v>57</v>
      </c>
      <c r="E84" t="s">
        <v>58</v>
      </c>
      <c r="F84">
        <v>22100723</v>
      </c>
      <c r="G84" t="s">
        <v>77</v>
      </c>
      <c r="H84" s="5">
        <v>-200000000</v>
      </c>
      <c r="I84" s="1">
        <f t="shared" si="4"/>
        <v>1</v>
      </c>
      <c r="J84" s="2">
        <v>200000000</v>
      </c>
      <c r="L84" s="2">
        <f t="shared" si="5"/>
        <v>200000000</v>
      </c>
    </row>
    <row r="85" spans="3:12">
      <c r="C85">
        <v>1</v>
      </c>
      <c r="D85" t="s">
        <v>57</v>
      </c>
      <c r="E85" t="s">
        <v>58</v>
      </c>
      <c r="F85">
        <v>22100733</v>
      </c>
      <c r="G85" t="s">
        <v>78</v>
      </c>
      <c r="H85" s="5">
        <v>-150000000</v>
      </c>
      <c r="I85" s="1">
        <f t="shared" si="4"/>
        <v>1</v>
      </c>
      <c r="J85" s="2">
        <v>150000000</v>
      </c>
      <c r="L85" s="2">
        <f t="shared" si="5"/>
        <v>150000000</v>
      </c>
    </row>
    <row r="86" spans="3:12">
      <c r="C86">
        <v>1</v>
      </c>
      <c r="D86" t="s">
        <v>57</v>
      </c>
      <c r="E86" t="s">
        <v>58</v>
      </c>
      <c r="F86">
        <v>22100743</v>
      </c>
      <c r="G86" t="s">
        <v>79</v>
      </c>
      <c r="H86" s="5">
        <v>-100000000</v>
      </c>
      <c r="I86" s="1">
        <f t="shared" si="4"/>
        <v>1</v>
      </c>
      <c r="J86" s="2">
        <v>100000000</v>
      </c>
      <c r="L86" s="2">
        <f t="shared" si="5"/>
        <v>100000000</v>
      </c>
    </row>
    <row r="87" spans="3:12">
      <c r="C87">
        <v>1</v>
      </c>
      <c r="D87" t="s">
        <v>57</v>
      </c>
      <c r="E87" t="s">
        <v>58</v>
      </c>
      <c r="F87">
        <v>22100753</v>
      </c>
      <c r="G87" t="s">
        <v>80</v>
      </c>
      <c r="H87" s="5">
        <v>-225000000</v>
      </c>
      <c r="I87" s="1">
        <f t="shared" si="4"/>
        <v>1</v>
      </c>
      <c r="J87" s="2">
        <v>225000000</v>
      </c>
      <c r="L87" s="2">
        <f t="shared" si="5"/>
        <v>225000000</v>
      </c>
    </row>
    <row r="88" spans="3:12">
      <c r="C88">
        <v>1</v>
      </c>
      <c r="D88" t="s">
        <v>57</v>
      </c>
      <c r="E88" t="s">
        <v>58</v>
      </c>
      <c r="F88">
        <v>22100763</v>
      </c>
      <c r="G88" t="s">
        <v>81</v>
      </c>
      <c r="H88" s="5">
        <v>-25000000</v>
      </c>
      <c r="I88" s="1">
        <f t="shared" si="4"/>
        <v>1</v>
      </c>
      <c r="J88" s="2">
        <v>25000000</v>
      </c>
      <c r="L88" s="2">
        <f t="shared" si="5"/>
        <v>25000000</v>
      </c>
    </row>
    <row r="89" spans="3:12">
      <c r="C89">
        <v>1</v>
      </c>
      <c r="D89" t="s">
        <v>57</v>
      </c>
      <c r="E89" t="s">
        <v>58</v>
      </c>
      <c r="F89">
        <v>22100773</v>
      </c>
      <c r="G89" t="s">
        <v>82</v>
      </c>
      <c r="H89" s="5">
        <v>-260000000</v>
      </c>
      <c r="I89" s="1">
        <f t="shared" si="4"/>
        <v>1</v>
      </c>
      <c r="J89" s="2">
        <v>260000000</v>
      </c>
      <c r="L89" s="2">
        <f t="shared" si="5"/>
        <v>260000000</v>
      </c>
    </row>
    <row r="90" spans="3:12">
      <c r="C90">
        <v>1</v>
      </c>
      <c r="D90" t="s">
        <v>57</v>
      </c>
      <c r="E90" t="s">
        <v>58</v>
      </c>
      <c r="F90">
        <v>22100793</v>
      </c>
      <c r="G90" t="s">
        <v>83</v>
      </c>
      <c r="H90" s="5">
        <v>-138460000</v>
      </c>
      <c r="I90" s="1">
        <f t="shared" si="4"/>
        <v>1</v>
      </c>
      <c r="J90" s="2">
        <v>138460000</v>
      </c>
      <c r="L90" s="2">
        <f t="shared" si="5"/>
        <v>138460000</v>
      </c>
    </row>
    <row r="91" spans="3:12">
      <c r="C91">
        <v>1</v>
      </c>
      <c r="D91" t="s">
        <v>57</v>
      </c>
      <c r="E91" t="s">
        <v>58</v>
      </c>
      <c r="F91">
        <v>22100803</v>
      </c>
      <c r="G91" t="s">
        <v>84</v>
      </c>
      <c r="H91" s="5">
        <v>-23400000</v>
      </c>
      <c r="I91" s="1">
        <f t="shared" si="4"/>
        <v>1</v>
      </c>
      <c r="J91" s="2">
        <v>23400000</v>
      </c>
      <c r="L91" s="2">
        <f t="shared" si="5"/>
        <v>23400000</v>
      </c>
    </row>
    <row r="92" spans="3:12">
      <c r="C92">
        <v>1</v>
      </c>
      <c r="D92" t="s">
        <v>57</v>
      </c>
      <c r="E92" t="s">
        <v>58</v>
      </c>
      <c r="F92">
        <v>22100813</v>
      </c>
      <c r="G92" t="s">
        <v>85</v>
      </c>
      <c r="H92" s="5">
        <v>-150000000</v>
      </c>
      <c r="I92" s="1">
        <f t="shared" si="4"/>
        <v>1</v>
      </c>
      <c r="J92" s="2">
        <v>150000000</v>
      </c>
      <c r="L92" s="2">
        <f t="shared" si="5"/>
        <v>150000000</v>
      </c>
    </row>
    <row r="93" spans="3:12">
      <c r="C93">
        <v>1</v>
      </c>
      <c r="D93" t="s">
        <v>57</v>
      </c>
      <c r="E93" t="s">
        <v>58</v>
      </c>
      <c r="F93">
        <v>22100823</v>
      </c>
      <c r="G93" t="s">
        <v>21</v>
      </c>
      <c r="H93" s="5">
        <v>-250000000</v>
      </c>
      <c r="I93" s="1">
        <f t="shared" si="4"/>
        <v>1</v>
      </c>
      <c r="J93" s="2">
        <v>250000000</v>
      </c>
      <c r="L93" s="2">
        <f t="shared" si="5"/>
        <v>250000000</v>
      </c>
    </row>
    <row r="94" spans="3:12">
      <c r="C94">
        <v>1</v>
      </c>
      <c r="D94" t="s">
        <v>57</v>
      </c>
      <c r="E94" t="s">
        <v>58</v>
      </c>
      <c r="F94">
        <v>22100993</v>
      </c>
      <c r="G94" t="s">
        <v>41</v>
      </c>
      <c r="H94" s="5">
        <v>-150000000</v>
      </c>
      <c r="I94" s="1">
        <f t="shared" si="4"/>
        <v>1</v>
      </c>
      <c r="J94" s="2">
        <v>150000000</v>
      </c>
      <c r="L94" s="2">
        <f t="shared" si="5"/>
        <v>150000000</v>
      </c>
    </row>
    <row r="95" spans="3:12">
      <c r="C95">
        <v>1</v>
      </c>
      <c r="D95" t="s">
        <v>57</v>
      </c>
      <c r="E95" t="s">
        <v>58</v>
      </c>
      <c r="F95">
        <v>22101023</v>
      </c>
      <c r="G95" t="s">
        <v>86</v>
      </c>
      <c r="H95" s="5">
        <v>-250000000</v>
      </c>
      <c r="I95" s="1">
        <f t="shared" si="4"/>
        <v>1</v>
      </c>
      <c r="J95" s="2">
        <v>250000000</v>
      </c>
      <c r="L95" s="2">
        <f t="shared" si="5"/>
        <v>250000000</v>
      </c>
    </row>
    <row r="96" spans="3:12">
      <c r="C96">
        <v>1</v>
      </c>
      <c r="D96" t="s">
        <v>57</v>
      </c>
      <c r="E96" t="s">
        <v>58</v>
      </c>
      <c r="F96">
        <v>22101033</v>
      </c>
      <c r="G96" t="s">
        <v>42</v>
      </c>
      <c r="H96" s="5">
        <v>-300000000</v>
      </c>
      <c r="I96" s="1">
        <f t="shared" si="4"/>
        <v>1</v>
      </c>
      <c r="J96" s="2">
        <v>300000000</v>
      </c>
      <c r="L96" s="2">
        <f t="shared" si="5"/>
        <v>300000000</v>
      </c>
    </row>
    <row r="97" spans="3:12">
      <c r="C97">
        <v>1</v>
      </c>
      <c r="D97" t="s">
        <v>57</v>
      </c>
      <c r="E97" t="s">
        <v>58</v>
      </c>
      <c r="F97">
        <v>22101043</v>
      </c>
      <c r="G97" t="s">
        <v>87</v>
      </c>
      <c r="H97" s="5">
        <v>-20833333.333333299</v>
      </c>
      <c r="I97" s="1">
        <f t="shared" si="4"/>
        <v>1</v>
      </c>
      <c r="J97" s="2">
        <v>20833333.333333299</v>
      </c>
      <c r="L97" s="2">
        <f t="shared" si="5"/>
        <v>20833333.333333299</v>
      </c>
    </row>
    <row r="98" spans="3:12">
      <c r="C98">
        <v>1</v>
      </c>
      <c r="D98" t="s">
        <v>57</v>
      </c>
      <c r="E98" t="s">
        <v>58</v>
      </c>
      <c r="F98">
        <v>22101053</v>
      </c>
      <c r="G98" t="s">
        <v>40</v>
      </c>
      <c r="H98" s="5">
        <v>-52083333.333333299</v>
      </c>
      <c r="I98" s="1">
        <f t="shared" si="4"/>
        <v>1</v>
      </c>
      <c r="J98" s="2">
        <v>52083333.333333299</v>
      </c>
      <c r="L98" s="2">
        <f t="shared" si="5"/>
        <v>52083333.333333299</v>
      </c>
    </row>
    <row r="99" spans="3:12">
      <c r="C99">
        <v>1</v>
      </c>
      <c r="D99" t="s">
        <v>57</v>
      </c>
      <c r="E99" t="s">
        <v>58</v>
      </c>
      <c r="F99">
        <v>22300013</v>
      </c>
      <c r="G99" t="s">
        <v>88</v>
      </c>
      <c r="H99" s="5">
        <v>-26739583.333333299</v>
      </c>
      <c r="I99" s="1">
        <f t="shared" si="4"/>
        <v>1</v>
      </c>
      <c r="J99" s="2">
        <v>26739583.333333299</v>
      </c>
      <c r="L99" s="2">
        <f t="shared" si="5"/>
        <v>26739583.333333299</v>
      </c>
    </row>
    <row r="100" spans="3:12">
      <c r="C100">
        <v>1</v>
      </c>
      <c r="D100" t="s">
        <v>57</v>
      </c>
      <c r="E100" t="s">
        <v>58</v>
      </c>
      <c r="F100">
        <v>22400013</v>
      </c>
      <c r="G100" t="s">
        <v>89</v>
      </c>
      <c r="H100" s="5">
        <v>-431100</v>
      </c>
      <c r="I100" s="1">
        <f t="shared" si="4"/>
        <v>1</v>
      </c>
      <c r="J100" s="2">
        <v>431100</v>
      </c>
      <c r="L100" s="2">
        <f t="shared" si="5"/>
        <v>431100</v>
      </c>
    </row>
    <row r="101" spans="3:12">
      <c r="C101">
        <v>1</v>
      </c>
      <c r="D101" t="s">
        <v>57</v>
      </c>
      <c r="E101" t="s">
        <v>58</v>
      </c>
      <c r="F101">
        <v>22400023</v>
      </c>
      <c r="G101" t="s">
        <v>90</v>
      </c>
      <c r="H101" s="5">
        <v>-1458300</v>
      </c>
      <c r="I101" s="1">
        <f t="shared" si="4"/>
        <v>1</v>
      </c>
      <c r="J101" s="2">
        <v>1458300</v>
      </c>
      <c r="L101" s="2">
        <f t="shared" si="5"/>
        <v>1458300</v>
      </c>
    </row>
    <row r="102" spans="3:12" ht="13.5" thickBot="1">
      <c r="H102" s="6">
        <f>SUM(H66:H101)</f>
        <v>-2776572316.6666675</v>
      </c>
      <c r="I102" s="1"/>
      <c r="J102" s="3">
        <f>SUM(J66:J101)</f>
        <v>2776572316.6666675</v>
      </c>
      <c r="L102" s="3">
        <f>SUM(L66:L101)</f>
        <v>2776572316.6666675</v>
      </c>
    </row>
    <row r="103" spans="3:12" ht="13.5" thickTop="1">
      <c r="E103" s="57" t="s">
        <v>92</v>
      </c>
      <c r="H103" s="5"/>
      <c r="I103" s="1"/>
      <c r="L103" s="2"/>
    </row>
    <row r="104" spans="3:12">
      <c r="C104">
        <v>1</v>
      </c>
      <c r="D104" t="s">
        <v>91</v>
      </c>
      <c r="E104" t="s">
        <v>92</v>
      </c>
      <c r="F104">
        <v>23100011</v>
      </c>
      <c r="G104" s="7" t="s">
        <v>93</v>
      </c>
      <c r="H104" s="5">
        <v>-5833.3333333333303</v>
      </c>
      <c r="I104" s="1">
        <f t="shared" si="4"/>
        <v>1</v>
      </c>
      <c r="J104" s="2">
        <v>5833.3333333333303</v>
      </c>
      <c r="L104" s="2">
        <f>+K104+J104</f>
        <v>5833.3333333333303</v>
      </c>
    </row>
    <row r="105" spans="3:12">
      <c r="C105">
        <v>1</v>
      </c>
      <c r="D105" t="s">
        <v>91</v>
      </c>
      <c r="E105" t="s">
        <v>92</v>
      </c>
      <c r="F105">
        <v>23100093</v>
      </c>
      <c r="G105" t="s">
        <v>94</v>
      </c>
      <c r="H105" s="5">
        <v>-81803750</v>
      </c>
      <c r="I105" s="1">
        <f t="shared" si="4"/>
        <v>1</v>
      </c>
      <c r="J105" s="2">
        <v>81803750</v>
      </c>
      <c r="L105" s="2">
        <f t="shared" ref="L105:L111" si="6">+K105+J105</f>
        <v>81803750</v>
      </c>
    </row>
    <row r="106" spans="3:12">
      <c r="C106">
        <v>1</v>
      </c>
      <c r="D106" t="s">
        <v>91</v>
      </c>
      <c r="E106" t="s">
        <v>92</v>
      </c>
      <c r="F106">
        <v>23100400</v>
      </c>
      <c r="G106" t="s">
        <v>95</v>
      </c>
      <c r="H106" s="5">
        <v>-50958333.333333299</v>
      </c>
      <c r="I106" s="1">
        <f t="shared" si="4"/>
        <v>1</v>
      </c>
      <c r="J106" s="2">
        <v>50958333.333333299</v>
      </c>
      <c r="L106" s="2">
        <f t="shared" si="6"/>
        <v>50958333.333333299</v>
      </c>
    </row>
    <row r="107" spans="3:12">
      <c r="C107">
        <v>1</v>
      </c>
      <c r="D107" t="s">
        <v>91</v>
      </c>
      <c r="E107" t="s">
        <v>92</v>
      </c>
      <c r="F107">
        <v>23100410</v>
      </c>
      <c r="G107" t="s">
        <v>96</v>
      </c>
      <c r="H107" s="5">
        <v>-50958333.333333299</v>
      </c>
      <c r="I107" s="1">
        <f t="shared" si="4"/>
        <v>1</v>
      </c>
      <c r="J107" s="2">
        <v>50958333.333333299</v>
      </c>
      <c r="L107" s="2">
        <f t="shared" si="6"/>
        <v>50958333.333333299</v>
      </c>
    </row>
    <row r="108" spans="3:12">
      <c r="C108">
        <v>1</v>
      </c>
      <c r="D108" t="s">
        <v>91</v>
      </c>
      <c r="E108" t="s">
        <v>92</v>
      </c>
      <c r="F108">
        <v>23108323</v>
      </c>
      <c r="G108" t="s">
        <v>97</v>
      </c>
      <c r="H108" s="5">
        <v>-48846041.666666701</v>
      </c>
      <c r="I108" s="1">
        <f t="shared" si="4"/>
        <v>1</v>
      </c>
      <c r="J108" s="2">
        <v>48846041.666666701</v>
      </c>
      <c r="L108" s="2">
        <f t="shared" si="6"/>
        <v>48846041.666666701</v>
      </c>
    </row>
    <row r="109" spans="3:12">
      <c r="C109">
        <v>1</v>
      </c>
      <c r="D109" t="s">
        <v>91</v>
      </c>
      <c r="E109" t="s">
        <v>92</v>
      </c>
      <c r="F109">
        <v>23108363</v>
      </c>
      <c r="G109" t="s">
        <v>98</v>
      </c>
      <c r="H109" s="5">
        <v>-104277166.666667</v>
      </c>
      <c r="I109" s="1">
        <f t="shared" si="4"/>
        <v>1</v>
      </c>
      <c r="J109" s="2">
        <v>104277166.666667</v>
      </c>
      <c r="L109" s="2">
        <f t="shared" si="6"/>
        <v>104277166.666667</v>
      </c>
    </row>
    <row r="110" spans="3:12">
      <c r="C110">
        <v>1</v>
      </c>
      <c r="D110" t="s">
        <v>91</v>
      </c>
      <c r="E110" t="s">
        <v>92</v>
      </c>
      <c r="F110">
        <v>23108373</v>
      </c>
      <c r="G110" t="s">
        <v>99</v>
      </c>
      <c r="H110" s="5">
        <v>-11250000</v>
      </c>
      <c r="I110" s="1">
        <f t="shared" si="4"/>
        <v>1</v>
      </c>
      <c r="J110" s="2">
        <v>11250000</v>
      </c>
      <c r="L110" s="2">
        <f t="shared" si="6"/>
        <v>11250000</v>
      </c>
    </row>
    <row r="111" spans="3:12">
      <c r="C111">
        <v>1</v>
      </c>
      <c r="D111" t="s">
        <v>91</v>
      </c>
      <c r="E111" t="s">
        <v>92</v>
      </c>
      <c r="F111">
        <v>23300043</v>
      </c>
      <c r="G111" s="7" t="s">
        <v>100</v>
      </c>
      <c r="H111" s="5">
        <v>-24305264.079166699</v>
      </c>
      <c r="I111" s="1">
        <f t="shared" si="4"/>
        <v>1</v>
      </c>
      <c r="J111" s="2">
        <v>24305264.079166699</v>
      </c>
      <c r="L111" s="2">
        <f t="shared" si="6"/>
        <v>24305264.079166699</v>
      </c>
    </row>
    <row r="112" spans="3:12" ht="13.5" thickBot="1">
      <c r="H112" s="6">
        <f>SUM(H104:H111)</f>
        <v>-372404722.41250032</v>
      </c>
      <c r="I112" s="1"/>
      <c r="J112" s="3">
        <f>SUM(J104:J111)</f>
        <v>372404722.41250032</v>
      </c>
      <c r="L112" s="3">
        <f>SUM(L104:L111)</f>
        <v>372404722.41250032</v>
      </c>
    </row>
    <row r="113" spans="3:12" ht="13.5" thickTop="1">
      <c r="E113" s="57" t="s">
        <v>102</v>
      </c>
      <c r="H113" s="5"/>
      <c r="I113" s="1"/>
      <c r="L113" s="2"/>
    </row>
    <row r="114" spans="3:12">
      <c r="C114">
        <v>1</v>
      </c>
      <c r="D114" t="s">
        <v>101</v>
      </c>
      <c r="E114" t="s">
        <v>102</v>
      </c>
      <c r="F114">
        <v>25500002</v>
      </c>
      <c r="G114" s="7" t="s">
        <v>103</v>
      </c>
      <c r="H114" s="5">
        <v>-8165809</v>
      </c>
      <c r="I114" s="1">
        <f t="shared" ref="I114:I142" si="7">J114/H114*-1</f>
        <v>1</v>
      </c>
      <c r="J114" s="2">
        <v>8165809</v>
      </c>
      <c r="L114" s="2">
        <f t="shared" ref="L114:L115" si="8">+K114+J114</f>
        <v>8165809</v>
      </c>
    </row>
    <row r="115" spans="3:12">
      <c r="C115">
        <v>1</v>
      </c>
      <c r="D115" t="s">
        <v>101</v>
      </c>
      <c r="E115" t="s">
        <v>102</v>
      </c>
      <c r="F115">
        <v>25500022</v>
      </c>
      <c r="G115" s="7" t="s">
        <v>103</v>
      </c>
      <c r="H115" s="5">
        <v>6565200.2916666698</v>
      </c>
      <c r="I115" s="1">
        <f t="shared" si="7"/>
        <v>1</v>
      </c>
      <c r="J115" s="2">
        <v>-6565200.2916666698</v>
      </c>
      <c r="L115" s="2">
        <f t="shared" si="8"/>
        <v>-6565200.2916666698</v>
      </c>
    </row>
    <row r="116" spans="3:12" ht="13.5" thickBot="1">
      <c r="H116" s="6">
        <f>SUM(H114:H115)</f>
        <v>-1600608.7083333302</v>
      </c>
      <c r="I116" s="1"/>
      <c r="J116" s="3">
        <f>SUM(J114:J115)</f>
        <v>1600608.7083333302</v>
      </c>
      <c r="L116" s="3">
        <f>SUM(L114:L115)</f>
        <v>1600608.7083333302</v>
      </c>
    </row>
    <row r="117" spans="3:12" ht="13.5" thickTop="1">
      <c r="E117" s="57" t="s">
        <v>105</v>
      </c>
      <c r="H117" s="5"/>
      <c r="I117" s="1"/>
      <c r="L117" s="2"/>
    </row>
    <row r="118" spans="3:12">
      <c r="C118">
        <v>1</v>
      </c>
      <c r="D118" t="s">
        <v>104</v>
      </c>
      <c r="E118" t="s">
        <v>105</v>
      </c>
      <c r="F118">
        <v>18600193</v>
      </c>
      <c r="G118" t="s">
        <v>106</v>
      </c>
      <c r="H118" s="5">
        <v>-142.11666666666699</v>
      </c>
      <c r="I118" s="1">
        <f t="shared" si="7"/>
        <v>1</v>
      </c>
      <c r="J118" s="2">
        <v>142.11666666666699</v>
      </c>
      <c r="L118" s="2">
        <f t="shared" ref="L118:L120" si="9">+K118+J118</f>
        <v>142.11666666666699</v>
      </c>
    </row>
    <row r="119" spans="3:12">
      <c r="C119">
        <v>1</v>
      </c>
      <c r="D119" t="s">
        <v>104</v>
      </c>
      <c r="E119" t="s">
        <v>105</v>
      </c>
      <c r="F119">
        <v>18600283</v>
      </c>
      <c r="G119" t="s">
        <v>107</v>
      </c>
      <c r="H119" s="5">
        <v>34634.387083333299</v>
      </c>
      <c r="I119" s="1">
        <f t="shared" si="7"/>
        <v>1</v>
      </c>
      <c r="J119" s="2">
        <v>-34634.387083333299</v>
      </c>
      <c r="L119" s="2">
        <f t="shared" si="9"/>
        <v>-34634.387083333299</v>
      </c>
    </row>
    <row r="120" spans="3:12">
      <c r="C120">
        <v>1</v>
      </c>
      <c r="D120" t="s">
        <v>104</v>
      </c>
      <c r="E120" t="s">
        <v>105</v>
      </c>
      <c r="F120">
        <v>18600703</v>
      </c>
      <c r="G120" t="s">
        <v>108</v>
      </c>
      <c r="H120" s="5">
        <v>78030.12</v>
      </c>
      <c r="I120" s="1">
        <f t="shared" si="7"/>
        <v>1</v>
      </c>
      <c r="J120" s="2">
        <v>-78030.12</v>
      </c>
      <c r="L120" s="2">
        <f t="shared" si="9"/>
        <v>-78030.12</v>
      </c>
    </row>
    <row r="121" spans="3:12" ht="13.5" thickBot="1">
      <c r="H121" s="6">
        <f>SUM(H118:H120)</f>
        <v>112522.39041666663</v>
      </c>
      <c r="I121" s="1"/>
      <c r="J121" s="3">
        <f>SUM(J118:J120)</f>
        <v>-112522.39041666663</v>
      </c>
      <c r="L121" s="3">
        <f>SUM(L118:L120)</f>
        <v>-112522.39041666663</v>
      </c>
    </row>
    <row r="122" spans="3:12" ht="13.5" thickTop="1">
      <c r="E122" s="57" t="s">
        <v>110</v>
      </c>
      <c r="H122" s="5"/>
      <c r="I122" s="1"/>
      <c r="L122" s="2"/>
    </row>
    <row r="123" spans="3:12">
      <c r="C123">
        <v>1</v>
      </c>
      <c r="D123" t="s">
        <v>109</v>
      </c>
      <c r="E123" t="s">
        <v>110</v>
      </c>
      <c r="F123">
        <v>18900013</v>
      </c>
      <c r="G123" t="s">
        <v>111</v>
      </c>
      <c r="H123" s="5">
        <v>176510</v>
      </c>
      <c r="I123" s="1">
        <f t="shared" si="7"/>
        <v>1</v>
      </c>
      <c r="J123" s="2">
        <v>-176510</v>
      </c>
      <c r="L123" s="2">
        <f t="shared" ref="L123:L142" si="10">+K123+J123</f>
        <v>-176510</v>
      </c>
    </row>
    <row r="124" spans="3:12">
      <c r="C124">
        <v>1</v>
      </c>
      <c r="D124" t="s">
        <v>109</v>
      </c>
      <c r="E124" t="s">
        <v>110</v>
      </c>
      <c r="F124">
        <v>18900153</v>
      </c>
      <c r="G124" t="s">
        <v>112</v>
      </c>
      <c r="H124" s="5">
        <v>6065.4187499999998</v>
      </c>
      <c r="I124" s="1">
        <f t="shared" si="7"/>
        <v>1</v>
      </c>
      <c r="J124" s="2">
        <v>-6065.4187499999998</v>
      </c>
      <c r="L124" s="2">
        <f t="shared" si="10"/>
        <v>-6065.4187499999998</v>
      </c>
    </row>
    <row r="125" spans="3:12">
      <c r="C125">
        <v>1</v>
      </c>
      <c r="D125" t="s">
        <v>109</v>
      </c>
      <c r="E125" t="s">
        <v>110</v>
      </c>
      <c r="F125">
        <v>18900173</v>
      </c>
      <c r="G125" t="s">
        <v>113</v>
      </c>
      <c r="H125" s="5">
        <v>2842815.52</v>
      </c>
      <c r="I125" s="1">
        <f t="shared" si="7"/>
        <v>1</v>
      </c>
      <c r="J125" s="2">
        <v>-2842815.52</v>
      </c>
      <c r="L125" s="2">
        <f t="shared" si="10"/>
        <v>-2842815.52</v>
      </c>
    </row>
    <row r="126" spans="3:12">
      <c r="C126">
        <v>1</v>
      </c>
      <c r="D126" t="s">
        <v>109</v>
      </c>
      <c r="E126" t="s">
        <v>110</v>
      </c>
      <c r="F126">
        <v>18900183</v>
      </c>
      <c r="G126" t="s">
        <v>114</v>
      </c>
      <c r="H126" s="5">
        <v>481270.83</v>
      </c>
      <c r="I126" s="1">
        <f t="shared" si="7"/>
        <v>1</v>
      </c>
      <c r="J126" s="2">
        <v>-481270.83</v>
      </c>
      <c r="L126" s="2">
        <f t="shared" si="10"/>
        <v>-481270.83</v>
      </c>
    </row>
    <row r="127" spans="3:12">
      <c r="C127">
        <v>1</v>
      </c>
      <c r="D127" t="s">
        <v>109</v>
      </c>
      <c r="E127" t="s">
        <v>110</v>
      </c>
      <c r="F127">
        <v>18900193</v>
      </c>
      <c r="G127" t="s">
        <v>115</v>
      </c>
      <c r="H127" s="5">
        <v>4634591.8708333299</v>
      </c>
      <c r="I127" s="1">
        <f t="shared" si="7"/>
        <v>1</v>
      </c>
      <c r="J127" s="2">
        <v>-4634591.8708333299</v>
      </c>
      <c r="L127" s="2">
        <f t="shared" si="10"/>
        <v>-4634591.8708333299</v>
      </c>
    </row>
    <row r="128" spans="3:12">
      <c r="C128">
        <v>1</v>
      </c>
      <c r="D128" t="s">
        <v>109</v>
      </c>
      <c r="E128" t="s">
        <v>110</v>
      </c>
      <c r="F128">
        <v>18900243</v>
      </c>
      <c r="G128" t="s">
        <v>116</v>
      </c>
      <c r="H128" s="5">
        <v>39361.5</v>
      </c>
      <c r="I128" s="1">
        <f t="shared" si="7"/>
        <v>1</v>
      </c>
      <c r="J128" s="2">
        <v>-39361.5</v>
      </c>
      <c r="L128" s="2">
        <f t="shared" si="10"/>
        <v>-39361.5</v>
      </c>
    </row>
    <row r="129" spans="3:12">
      <c r="C129">
        <v>1</v>
      </c>
      <c r="D129" t="s">
        <v>109</v>
      </c>
      <c r="E129" t="s">
        <v>110</v>
      </c>
      <c r="F129">
        <v>18900253</v>
      </c>
      <c r="G129" t="s">
        <v>117</v>
      </c>
      <c r="H129" s="5">
        <v>1087740.8999999999</v>
      </c>
      <c r="I129" s="1">
        <f t="shared" si="7"/>
        <v>1</v>
      </c>
      <c r="J129" s="2">
        <v>-1087740.8999999999</v>
      </c>
      <c r="L129" s="2">
        <f t="shared" si="10"/>
        <v>-1087740.8999999999</v>
      </c>
    </row>
    <row r="130" spans="3:12">
      <c r="C130">
        <v>1</v>
      </c>
      <c r="D130" t="s">
        <v>109</v>
      </c>
      <c r="E130" t="s">
        <v>110</v>
      </c>
      <c r="F130">
        <v>18900263</v>
      </c>
      <c r="G130" t="s">
        <v>118</v>
      </c>
      <c r="H130" s="5">
        <v>826593.53</v>
      </c>
      <c r="I130" s="1">
        <f t="shared" si="7"/>
        <v>1</v>
      </c>
      <c r="J130" s="2">
        <v>-826593.53</v>
      </c>
      <c r="L130" s="2">
        <f t="shared" si="10"/>
        <v>-826593.53</v>
      </c>
    </row>
    <row r="131" spans="3:12">
      <c r="C131">
        <v>1</v>
      </c>
      <c r="D131" t="s">
        <v>109</v>
      </c>
      <c r="E131" t="s">
        <v>110</v>
      </c>
      <c r="F131">
        <v>18900273</v>
      </c>
      <c r="G131" t="s">
        <v>119</v>
      </c>
      <c r="H131" s="5">
        <v>2530991.67</v>
      </c>
      <c r="I131" s="1">
        <f t="shared" si="7"/>
        <v>1</v>
      </c>
      <c r="J131" s="2">
        <v>-2530991.67</v>
      </c>
      <c r="L131" s="2">
        <f t="shared" si="10"/>
        <v>-2530991.67</v>
      </c>
    </row>
    <row r="132" spans="3:12">
      <c r="C132">
        <v>1</v>
      </c>
      <c r="D132" t="s">
        <v>109</v>
      </c>
      <c r="E132" t="s">
        <v>110</v>
      </c>
      <c r="F132">
        <v>18900283</v>
      </c>
      <c r="G132" t="s">
        <v>120</v>
      </c>
      <c r="H132" s="5">
        <v>772456.01</v>
      </c>
      <c r="I132" s="1">
        <f t="shared" si="7"/>
        <v>1</v>
      </c>
      <c r="J132" s="2">
        <v>-772456.01</v>
      </c>
      <c r="L132" s="2">
        <f t="shared" si="10"/>
        <v>-772456.01</v>
      </c>
    </row>
    <row r="133" spans="3:12">
      <c r="C133">
        <v>1</v>
      </c>
      <c r="D133" t="s">
        <v>109</v>
      </c>
      <c r="E133" t="s">
        <v>110</v>
      </c>
      <c r="F133">
        <v>18900293</v>
      </c>
      <c r="G133" t="s">
        <v>121</v>
      </c>
      <c r="H133" s="5">
        <v>16831.11</v>
      </c>
      <c r="I133" s="1">
        <f t="shared" si="7"/>
        <v>1</v>
      </c>
      <c r="J133" s="2">
        <v>-16831.11</v>
      </c>
      <c r="L133" s="2">
        <f t="shared" si="10"/>
        <v>-16831.11</v>
      </c>
    </row>
    <row r="134" spans="3:12">
      <c r="C134">
        <v>1</v>
      </c>
      <c r="D134" t="s">
        <v>109</v>
      </c>
      <c r="E134" t="s">
        <v>110</v>
      </c>
      <c r="F134">
        <v>18900303</v>
      </c>
      <c r="G134" t="s">
        <v>122</v>
      </c>
      <c r="H134" s="5">
        <v>39271.89</v>
      </c>
      <c r="I134" s="1">
        <f t="shared" si="7"/>
        <v>1</v>
      </c>
      <c r="J134" s="2">
        <v>-39271.89</v>
      </c>
      <c r="L134" s="2">
        <f t="shared" si="10"/>
        <v>-39271.89</v>
      </c>
    </row>
    <row r="135" spans="3:12">
      <c r="C135">
        <v>1</v>
      </c>
      <c r="D135" t="s">
        <v>109</v>
      </c>
      <c r="E135" t="s">
        <v>110</v>
      </c>
      <c r="F135">
        <v>18900313</v>
      </c>
      <c r="G135" t="s">
        <v>123</v>
      </c>
      <c r="H135" s="5">
        <v>1029.5362500000001</v>
      </c>
      <c r="I135" s="1">
        <f t="shared" si="7"/>
        <v>1</v>
      </c>
      <c r="J135" s="2">
        <v>-1029.5362500000001</v>
      </c>
      <c r="L135" s="2">
        <f t="shared" si="10"/>
        <v>-1029.5362500000001</v>
      </c>
    </row>
    <row r="136" spans="3:12">
      <c r="C136">
        <v>1</v>
      </c>
      <c r="D136" t="s">
        <v>109</v>
      </c>
      <c r="E136" t="s">
        <v>110</v>
      </c>
      <c r="F136">
        <v>18900323</v>
      </c>
      <c r="G136" t="s">
        <v>124</v>
      </c>
      <c r="H136" s="5">
        <v>963321.26</v>
      </c>
      <c r="I136" s="1">
        <f t="shared" si="7"/>
        <v>1</v>
      </c>
      <c r="J136" s="2">
        <v>-963321.26</v>
      </c>
      <c r="L136" s="2">
        <f t="shared" si="10"/>
        <v>-963321.26</v>
      </c>
    </row>
    <row r="137" spans="3:12">
      <c r="C137">
        <v>1</v>
      </c>
      <c r="D137" t="s">
        <v>109</v>
      </c>
      <c r="E137" t="s">
        <v>110</v>
      </c>
      <c r="F137">
        <v>18900333</v>
      </c>
      <c r="G137" t="s">
        <v>125</v>
      </c>
      <c r="H137" s="5">
        <v>568325.23</v>
      </c>
      <c r="I137" s="1">
        <f t="shared" si="7"/>
        <v>1</v>
      </c>
      <c r="J137" s="2">
        <v>-568325.23</v>
      </c>
      <c r="L137" s="2">
        <f t="shared" si="10"/>
        <v>-568325.23</v>
      </c>
    </row>
    <row r="138" spans="3:12">
      <c r="C138">
        <v>1</v>
      </c>
      <c r="D138" t="s">
        <v>109</v>
      </c>
      <c r="E138" t="s">
        <v>110</v>
      </c>
      <c r="F138">
        <v>18900343</v>
      </c>
      <c r="G138" t="s">
        <v>126</v>
      </c>
      <c r="H138" s="5">
        <v>77213.25</v>
      </c>
      <c r="I138" s="1">
        <f t="shared" si="7"/>
        <v>1</v>
      </c>
      <c r="J138" s="2">
        <v>-77213.25</v>
      </c>
      <c r="L138" s="2">
        <f t="shared" si="10"/>
        <v>-77213.25</v>
      </c>
    </row>
    <row r="139" spans="3:12">
      <c r="C139">
        <v>1</v>
      </c>
      <c r="D139" t="s">
        <v>109</v>
      </c>
      <c r="E139" t="s">
        <v>110</v>
      </c>
      <c r="F139">
        <v>18900353</v>
      </c>
      <c r="G139" t="s">
        <v>127</v>
      </c>
      <c r="H139" s="5">
        <v>174048.09</v>
      </c>
      <c r="I139" s="1">
        <f t="shared" si="7"/>
        <v>1</v>
      </c>
      <c r="J139" s="2">
        <v>-174048.09</v>
      </c>
      <c r="L139" s="2">
        <f t="shared" si="10"/>
        <v>-174048.09</v>
      </c>
    </row>
    <row r="140" spans="3:12">
      <c r="C140">
        <v>1</v>
      </c>
      <c r="D140" t="s">
        <v>109</v>
      </c>
      <c r="E140" t="s">
        <v>110</v>
      </c>
      <c r="F140">
        <v>18900373</v>
      </c>
      <c r="G140" t="s">
        <v>128</v>
      </c>
      <c r="H140" s="5">
        <v>5762875.21</v>
      </c>
      <c r="I140" s="1">
        <f t="shared" si="7"/>
        <v>1</v>
      </c>
      <c r="J140" s="2">
        <v>-5762875.21</v>
      </c>
      <c r="L140" s="2">
        <f t="shared" si="10"/>
        <v>-5762875.21</v>
      </c>
    </row>
    <row r="141" spans="3:12">
      <c r="C141">
        <v>1</v>
      </c>
      <c r="D141" t="s">
        <v>109</v>
      </c>
      <c r="E141" t="s">
        <v>110</v>
      </c>
      <c r="F141">
        <v>18900383</v>
      </c>
      <c r="G141" t="s">
        <v>129</v>
      </c>
      <c r="H141" s="5">
        <v>546342.92625000002</v>
      </c>
      <c r="I141" s="1">
        <f t="shared" si="7"/>
        <v>1</v>
      </c>
      <c r="J141" s="2">
        <v>-546342.92625000002</v>
      </c>
      <c r="L141" s="2">
        <f t="shared" si="10"/>
        <v>-546342.92625000002</v>
      </c>
    </row>
    <row r="142" spans="3:12">
      <c r="C142">
        <v>1</v>
      </c>
      <c r="D142" t="s">
        <v>109</v>
      </c>
      <c r="E142" t="s">
        <v>110</v>
      </c>
      <c r="F142">
        <v>25700013</v>
      </c>
      <c r="G142" t="s">
        <v>130</v>
      </c>
      <c r="H142" s="5">
        <v>-463822.97</v>
      </c>
      <c r="I142" s="1">
        <f t="shared" si="7"/>
        <v>1</v>
      </c>
      <c r="J142" s="2">
        <v>463822.97</v>
      </c>
      <c r="L142" s="2">
        <f t="shared" si="10"/>
        <v>463822.97</v>
      </c>
    </row>
    <row r="143" spans="3:12" ht="13.5" thickBot="1">
      <c r="H143" s="6">
        <f>SUM(H123:H142)</f>
        <v>21083832.782083333</v>
      </c>
      <c r="I143" s="1"/>
      <c r="J143" s="3">
        <f>SUM(J123:J142)</f>
        <v>-21083832.782083333</v>
      </c>
      <c r="L143" s="3">
        <f>SUM(L123:L142)</f>
        <v>-21083832.782083333</v>
      </c>
    </row>
    <row r="144" spans="3:12" ht="13.5" thickTop="1">
      <c r="H144" s="5"/>
      <c r="I144" s="1"/>
      <c r="L144" s="2"/>
    </row>
    <row r="145" spans="7:12" ht="13.5" thickBot="1">
      <c r="G145" s="58" t="s">
        <v>1025</v>
      </c>
      <c r="H145" s="59">
        <f>SUM(H9:H143)/2</f>
        <v>-5253168710.4629183</v>
      </c>
      <c r="I145" s="57"/>
      <c r="J145" s="59">
        <f>SUM(J9:J143)/2</f>
        <v>5253168710.4629183</v>
      </c>
      <c r="K145" s="2">
        <f>SUM(K9:K143)</f>
        <v>257682140</v>
      </c>
      <c r="L145" s="59">
        <f>SUM(L9:L143)/2</f>
        <v>5510850850.4629183</v>
      </c>
    </row>
    <row r="146" spans="7:12" ht="13.5" thickTop="1"/>
  </sheetData>
  <pageMargins left="0.7" right="0.7" top="0.75" bottom="0.75" header="0.3" footer="0.3"/>
  <pageSetup scale="67" orientation="portrait" r:id="rId1"/>
  <headerFooter>
    <oddHeader>&amp;LISWC&amp;CTotal Investment
$5,253,168,710&amp;RPSE</oddHead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C4:L166"/>
  <sheetViews>
    <sheetView showGridLines="0" topLeftCell="C72" zoomScaleNormal="100" workbookViewId="0">
      <selection activeCell="J104" sqref="J104"/>
    </sheetView>
  </sheetViews>
  <sheetFormatPr defaultRowHeight="12.75"/>
  <cols>
    <col min="3" max="3" width="2.85546875" bestFit="1" customWidth="1"/>
    <col min="4" max="4" width="3" bestFit="1" customWidth="1"/>
    <col min="5" max="5" width="36.28515625" customWidth="1"/>
    <col min="6" max="6" width="11.28515625" bestFit="1" customWidth="1"/>
    <col min="7" max="7" width="52.85546875" customWidth="1"/>
    <col min="8" max="8" width="16.7109375" hidden="1" customWidth="1"/>
    <col min="9" max="9" width="7.28515625" hidden="1" customWidth="1"/>
    <col min="10" max="10" width="16.85546875" style="9" bestFit="1" customWidth="1"/>
    <col min="11" max="11" width="10.42578125" bestFit="1" customWidth="1"/>
    <col min="12" max="12" width="14.42578125" bestFit="1" customWidth="1"/>
  </cols>
  <sheetData>
    <row r="4" spans="3:12">
      <c r="C4" t="s">
        <v>1015</v>
      </c>
      <c r="D4" t="s">
        <v>1016</v>
      </c>
      <c r="E4" t="s">
        <v>1018</v>
      </c>
      <c r="F4" t="s">
        <v>1017</v>
      </c>
      <c r="G4" t="s">
        <v>1018</v>
      </c>
      <c r="H4" s="8" t="s">
        <v>1019</v>
      </c>
      <c r="I4" t="s">
        <v>1020</v>
      </c>
      <c r="J4" s="94" t="s">
        <v>1042</v>
      </c>
      <c r="K4" s="95" t="s">
        <v>1104</v>
      </c>
      <c r="L4" s="96" t="s">
        <v>1043</v>
      </c>
    </row>
    <row r="5" spans="3:12">
      <c r="C5">
        <v>2</v>
      </c>
      <c r="D5" t="s">
        <v>131</v>
      </c>
      <c r="E5" t="s">
        <v>132</v>
      </c>
      <c r="F5">
        <v>10100001</v>
      </c>
      <c r="G5" t="s">
        <v>133</v>
      </c>
      <c r="H5" s="5">
        <v>5229114948.4575005</v>
      </c>
      <c r="I5" s="1">
        <f>IF(H5=0,"Zero",J5/H5)</f>
        <v>1</v>
      </c>
      <c r="J5" s="10">
        <v>5229114948.4575005</v>
      </c>
      <c r="L5" s="10">
        <f>J5+K5</f>
        <v>5229114948.4575005</v>
      </c>
    </row>
    <row r="6" spans="3:12">
      <c r="C6">
        <v>2</v>
      </c>
      <c r="D6" t="s">
        <v>131</v>
      </c>
      <c r="E6" t="s">
        <v>132</v>
      </c>
      <c r="G6" t="s">
        <v>135</v>
      </c>
      <c r="H6" s="5">
        <v>1056827.54166667</v>
      </c>
      <c r="I6" s="14">
        <f t="shared" ref="I6:I31" si="0">IF(H6=0,"Zero",J6/H6)</f>
        <v>1</v>
      </c>
      <c r="J6" s="10">
        <v>1056827.54166667</v>
      </c>
      <c r="L6" s="10">
        <f t="shared" ref="L6:L31" si="1">J6+K6</f>
        <v>1056827.54166667</v>
      </c>
    </row>
    <row r="7" spans="3:12">
      <c r="C7">
        <v>2</v>
      </c>
      <c r="D7" t="s">
        <v>131</v>
      </c>
      <c r="E7" t="s">
        <v>132</v>
      </c>
      <c r="F7">
        <v>10100011</v>
      </c>
      <c r="G7" t="s">
        <v>136</v>
      </c>
      <c r="H7" s="5">
        <v>0</v>
      </c>
      <c r="I7" s="14" t="str">
        <f t="shared" si="0"/>
        <v>Zero</v>
      </c>
      <c r="J7" s="10">
        <v>0</v>
      </c>
      <c r="L7" s="10">
        <f t="shared" si="1"/>
        <v>0</v>
      </c>
    </row>
    <row r="8" spans="3:12">
      <c r="C8">
        <v>2</v>
      </c>
      <c r="D8" t="s">
        <v>131</v>
      </c>
      <c r="E8" t="s">
        <v>132</v>
      </c>
      <c r="F8">
        <v>10191001</v>
      </c>
      <c r="G8" t="s">
        <v>137</v>
      </c>
      <c r="H8" s="5">
        <v>0</v>
      </c>
      <c r="I8" s="14" t="str">
        <f t="shared" si="0"/>
        <v>Zero</v>
      </c>
      <c r="J8" s="10">
        <v>0</v>
      </c>
      <c r="L8" s="10">
        <f t="shared" si="1"/>
        <v>0</v>
      </c>
    </row>
    <row r="9" spans="3:12">
      <c r="C9">
        <v>2</v>
      </c>
      <c r="D9" t="s">
        <v>131</v>
      </c>
      <c r="E9" t="s">
        <v>132</v>
      </c>
      <c r="F9">
        <v>10200001</v>
      </c>
      <c r="G9" t="s">
        <v>138</v>
      </c>
      <c r="H9" s="5">
        <v>-15988870.669166701</v>
      </c>
      <c r="I9" s="14">
        <f t="shared" si="0"/>
        <v>1</v>
      </c>
      <c r="J9" s="10">
        <v>-15988870.669166701</v>
      </c>
      <c r="L9" s="10">
        <f t="shared" si="1"/>
        <v>-15988870.669166701</v>
      </c>
    </row>
    <row r="10" spans="3:12">
      <c r="C10">
        <v>2</v>
      </c>
      <c r="D10" t="s">
        <v>131</v>
      </c>
      <c r="E10" t="s">
        <v>132</v>
      </c>
      <c r="F10">
        <v>10200011</v>
      </c>
      <c r="G10" t="s">
        <v>139</v>
      </c>
      <c r="H10" s="5">
        <v>0</v>
      </c>
      <c r="I10" s="14" t="str">
        <f t="shared" si="0"/>
        <v>Zero</v>
      </c>
      <c r="J10" s="10">
        <v>0</v>
      </c>
      <c r="L10" s="10">
        <f t="shared" si="1"/>
        <v>0</v>
      </c>
    </row>
    <row r="11" spans="3:12">
      <c r="C11">
        <v>2</v>
      </c>
      <c r="D11" t="s">
        <v>131</v>
      </c>
      <c r="E11" t="s">
        <v>132</v>
      </c>
      <c r="F11">
        <v>11400001</v>
      </c>
      <c r="G11" t="s">
        <v>140</v>
      </c>
      <c r="H11" s="5">
        <v>946172.25</v>
      </c>
      <c r="I11" s="14">
        <f t="shared" si="0"/>
        <v>1</v>
      </c>
      <c r="J11" s="10">
        <v>946172.25</v>
      </c>
      <c r="L11" s="10">
        <f t="shared" si="1"/>
        <v>946172.25</v>
      </c>
    </row>
    <row r="12" spans="3:12">
      <c r="C12">
        <v>2</v>
      </c>
      <c r="D12" t="s">
        <v>131</v>
      </c>
      <c r="E12" t="s">
        <v>132</v>
      </c>
      <c r="F12">
        <v>11400011</v>
      </c>
      <c r="G12" t="s">
        <v>141</v>
      </c>
      <c r="H12" s="5">
        <v>302358.01</v>
      </c>
      <c r="I12" s="14">
        <f t="shared" si="0"/>
        <v>1</v>
      </c>
      <c r="J12" s="10">
        <v>302358.01</v>
      </c>
      <c r="L12" s="10">
        <f t="shared" si="1"/>
        <v>302358.01</v>
      </c>
    </row>
    <row r="13" spans="3:12">
      <c r="C13">
        <v>2</v>
      </c>
      <c r="D13" t="s">
        <v>131</v>
      </c>
      <c r="E13" t="s">
        <v>132</v>
      </c>
      <c r="F13">
        <v>11400031</v>
      </c>
      <c r="G13" t="s">
        <v>142</v>
      </c>
      <c r="H13" s="5">
        <v>76622596.840000004</v>
      </c>
      <c r="I13" s="14">
        <f t="shared" si="0"/>
        <v>1</v>
      </c>
      <c r="J13" s="10">
        <v>76622596.840000004</v>
      </c>
      <c r="L13" s="10">
        <f t="shared" si="1"/>
        <v>76622596.840000004</v>
      </c>
    </row>
    <row r="14" spans="3:12">
      <c r="C14">
        <v>2</v>
      </c>
      <c r="D14" t="s">
        <v>131</v>
      </c>
      <c r="E14" t="s">
        <v>132</v>
      </c>
      <c r="F14">
        <v>11491001</v>
      </c>
      <c r="G14" t="s">
        <v>142</v>
      </c>
      <c r="H14" s="5">
        <v>0</v>
      </c>
      <c r="I14" s="14" t="str">
        <f t="shared" si="0"/>
        <v>Zero</v>
      </c>
      <c r="J14" s="10">
        <v>0</v>
      </c>
      <c r="L14" s="10">
        <f t="shared" si="1"/>
        <v>0</v>
      </c>
    </row>
    <row r="15" spans="3:12">
      <c r="C15">
        <v>2</v>
      </c>
      <c r="D15" t="s">
        <v>131</v>
      </c>
      <c r="E15" t="s">
        <v>132</v>
      </c>
      <c r="F15">
        <v>23001001</v>
      </c>
      <c r="G15" t="s">
        <v>143</v>
      </c>
      <c r="H15" s="5">
        <v>-530050</v>
      </c>
      <c r="I15" s="14">
        <f t="shared" si="0"/>
        <v>1</v>
      </c>
      <c r="J15" s="10">
        <v>-530050</v>
      </c>
      <c r="L15" s="10">
        <f t="shared" si="1"/>
        <v>-530050</v>
      </c>
    </row>
    <row r="16" spans="3:12">
      <c r="C16">
        <v>2</v>
      </c>
      <c r="D16" t="s">
        <v>131</v>
      </c>
      <c r="E16" t="s">
        <v>132</v>
      </c>
      <c r="F16">
        <v>23001011</v>
      </c>
      <c r="G16" t="s">
        <v>144</v>
      </c>
      <c r="H16" s="5">
        <v>-71716.466666666704</v>
      </c>
      <c r="I16" s="14">
        <f t="shared" si="0"/>
        <v>1</v>
      </c>
      <c r="J16" s="10">
        <v>-71716.466666666704</v>
      </c>
      <c r="L16" s="10">
        <f t="shared" si="1"/>
        <v>-71716.466666666704</v>
      </c>
    </row>
    <row r="17" spans="3:12">
      <c r="C17">
        <v>2</v>
      </c>
      <c r="D17" t="s">
        <v>131</v>
      </c>
      <c r="E17" t="s">
        <v>132</v>
      </c>
      <c r="F17">
        <v>23001021</v>
      </c>
      <c r="G17" t="s">
        <v>145</v>
      </c>
      <c r="H17" s="5">
        <v>-1176042.1875</v>
      </c>
      <c r="I17" s="14">
        <f t="shared" si="0"/>
        <v>1</v>
      </c>
      <c r="J17" s="10">
        <v>-1176042.1875</v>
      </c>
      <c r="L17" s="10">
        <f t="shared" si="1"/>
        <v>-1176042.1875</v>
      </c>
    </row>
    <row r="18" spans="3:12">
      <c r="C18">
        <v>2</v>
      </c>
      <c r="D18" t="s">
        <v>131</v>
      </c>
      <c r="E18" t="s">
        <v>132</v>
      </c>
      <c r="F18">
        <v>23001031</v>
      </c>
      <c r="G18" t="s">
        <v>146</v>
      </c>
      <c r="H18" s="5">
        <v>-727223.75</v>
      </c>
      <c r="I18" s="14">
        <f t="shared" si="0"/>
        <v>1</v>
      </c>
      <c r="J18" s="10">
        <v>-727223.75</v>
      </c>
      <c r="L18" s="10">
        <f t="shared" si="1"/>
        <v>-727223.75</v>
      </c>
    </row>
    <row r="19" spans="3:12">
      <c r="C19">
        <v>2</v>
      </c>
      <c r="D19" t="s">
        <v>131</v>
      </c>
      <c r="E19" t="s">
        <v>132</v>
      </c>
      <c r="F19">
        <v>23001041</v>
      </c>
      <c r="G19" t="s">
        <v>147</v>
      </c>
      <c r="H19" s="5">
        <v>-701087.69791666698</v>
      </c>
      <c r="I19" s="14">
        <f t="shared" si="0"/>
        <v>1</v>
      </c>
      <c r="J19" s="10">
        <v>-701087.69791666698</v>
      </c>
      <c r="L19" s="10">
        <f t="shared" si="1"/>
        <v>-701087.69791666698</v>
      </c>
    </row>
    <row r="20" spans="3:12">
      <c r="C20">
        <v>2</v>
      </c>
      <c r="D20" t="s">
        <v>131</v>
      </c>
      <c r="E20" t="s">
        <v>132</v>
      </c>
      <c r="F20">
        <v>23001061</v>
      </c>
      <c r="G20" t="s">
        <v>148</v>
      </c>
      <c r="H20" s="5">
        <v>-4143868.9666666701</v>
      </c>
      <c r="I20" s="14">
        <f t="shared" si="0"/>
        <v>1</v>
      </c>
      <c r="J20" s="10">
        <v>-4143868.9666666701</v>
      </c>
      <c r="L20" s="10">
        <f t="shared" si="1"/>
        <v>-4143868.9666666701</v>
      </c>
    </row>
    <row r="21" spans="3:12">
      <c r="C21">
        <v>2</v>
      </c>
      <c r="D21" t="s">
        <v>131</v>
      </c>
      <c r="E21" t="s">
        <v>132</v>
      </c>
      <c r="F21">
        <v>23001071</v>
      </c>
      <c r="G21" t="s">
        <v>149</v>
      </c>
      <c r="H21" s="5">
        <v>-10152774.130416701</v>
      </c>
      <c r="I21" s="14">
        <f t="shared" si="0"/>
        <v>1</v>
      </c>
      <c r="J21" s="10">
        <v>-10152774.130416701</v>
      </c>
      <c r="L21" s="10">
        <f t="shared" si="1"/>
        <v>-10152774.130416701</v>
      </c>
    </row>
    <row r="22" spans="3:12">
      <c r="C22">
        <v>2</v>
      </c>
      <c r="D22" t="s">
        <v>131</v>
      </c>
      <c r="E22" t="s">
        <v>132</v>
      </c>
      <c r="F22">
        <v>23001081</v>
      </c>
      <c r="G22" t="s">
        <v>150</v>
      </c>
      <c r="H22" s="5">
        <v>-3278842.2141666701</v>
      </c>
      <c r="I22" s="14">
        <f t="shared" si="0"/>
        <v>1</v>
      </c>
      <c r="J22" s="10">
        <v>-3278842.2141666701</v>
      </c>
      <c r="L22" s="10">
        <f t="shared" si="1"/>
        <v>-3278842.2141666701</v>
      </c>
    </row>
    <row r="23" spans="3:12">
      <c r="C23">
        <v>2</v>
      </c>
      <c r="D23" t="s">
        <v>131</v>
      </c>
      <c r="E23" t="s">
        <v>132</v>
      </c>
      <c r="F23">
        <v>23001091</v>
      </c>
      <c r="G23" t="s">
        <v>151</v>
      </c>
      <c r="H23" s="5">
        <v>-66116.885416666701</v>
      </c>
      <c r="I23" s="14">
        <f t="shared" si="0"/>
        <v>1</v>
      </c>
      <c r="J23" s="10">
        <v>-66116.885416666701</v>
      </c>
      <c r="L23" s="10">
        <f t="shared" si="1"/>
        <v>-66116.885416666701</v>
      </c>
    </row>
    <row r="24" spans="3:12">
      <c r="C24">
        <v>2</v>
      </c>
      <c r="D24" t="s">
        <v>131</v>
      </c>
      <c r="E24" t="s">
        <v>132</v>
      </c>
      <c r="F24">
        <v>23002001</v>
      </c>
      <c r="G24" t="s">
        <v>152</v>
      </c>
      <c r="H24" s="5">
        <v>530050</v>
      </c>
      <c r="I24" s="14">
        <f t="shared" si="0"/>
        <v>1</v>
      </c>
      <c r="J24" s="10">
        <v>530050</v>
      </c>
      <c r="L24" s="10">
        <f t="shared" si="1"/>
        <v>530050</v>
      </c>
    </row>
    <row r="25" spans="3:12">
      <c r="C25">
        <v>2</v>
      </c>
      <c r="D25" t="s">
        <v>131</v>
      </c>
      <c r="E25" t="s">
        <v>132</v>
      </c>
      <c r="F25">
        <v>23002011</v>
      </c>
      <c r="G25" t="s">
        <v>153</v>
      </c>
      <c r="H25" s="5">
        <v>-418514.71875</v>
      </c>
      <c r="I25" s="14">
        <f t="shared" si="0"/>
        <v>1</v>
      </c>
      <c r="J25" s="10">
        <v>-418514.71875</v>
      </c>
      <c r="L25" s="10">
        <f t="shared" si="1"/>
        <v>-418514.71875</v>
      </c>
    </row>
    <row r="26" spans="3:12">
      <c r="C26">
        <v>2</v>
      </c>
      <c r="D26" t="s">
        <v>131</v>
      </c>
      <c r="E26" t="s">
        <v>132</v>
      </c>
      <c r="F26">
        <v>23002061</v>
      </c>
      <c r="G26" t="s">
        <v>154</v>
      </c>
      <c r="H26" s="5">
        <v>185015.25</v>
      </c>
      <c r="I26" s="14">
        <f t="shared" si="0"/>
        <v>1</v>
      </c>
      <c r="J26" s="10">
        <v>185015.25</v>
      </c>
      <c r="L26" s="10">
        <f t="shared" si="1"/>
        <v>185015.25</v>
      </c>
    </row>
    <row r="27" spans="3:12">
      <c r="C27">
        <v>2</v>
      </c>
      <c r="D27" t="s">
        <v>131</v>
      </c>
      <c r="E27" t="s">
        <v>132</v>
      </c>
      <c r="F27">
        <v>23002071</v>
      </c>
      <c r="G27" t="s">
        <v>155</v>
      </c>
      <c r="H27" s="5">
        <v>300092.54166666698</v>
      </c>
      <c r="I27" s="14">
        <f t="shared" si="0"/>
        <v>1</v>
      </c>
      <c r="J27" s="10">
        <v>300092.54166666698</v>
      </c>
      <c r="L27" s="10">
        <f t="shared" si="1"/>
        <v>300092.54166666698</v>
      </c>
    </row>
    <row r="28" spans="3:12">
      <c r="C28">
        <v>2</v>
      </c>
      <c r="D28" t="s">
        <v>131</v>
      </c>
      <c r="E28" t="s">
        <v>132</v>
      </c>
      <c r="F28">
        <v>23002081</v>
      </c>
      <c r="G28" t="s">
        <v>156</v>
      </c>
      <c r="H28" s="5">
        <v>155330.04166666701</v>
      </c>
      <c r="I28" s="14">
        <f t="shared" si="0"/>
        <v>1</v>
      </c>
      <c r="J28" s="10">
        <v>155330.04166666701</v>
      </c>
      <c r="L28" s="10">
        <f t="shared" si="1"/>
        <v>155330.04166666701</v>
      </c>
    </row>
    <row r="29" spans="3:12">
      <c r="C29">
        <v>2</v>
      </c>
      <c r="D29" t="s">
        <v>131</v>
      </c>
      <c r="E29" t="s">
        <v>132</v>
      </c>
      <c r="F29">
        <v>23002091</v>
      </c>
      <c r="G29" t="s">
        <v>157</v>
      </c>
      <c r="H29" s="5">
        <v>-1170487.83333333</v>
      </c>
      <c r="I29" s="14">
        <f t="shared" si="0"/>
        <v>1</v>
      </c>
      <c r="J29" s="10">
        <v>-1170487.83333333</v>
      </c>
      <c r="L29" s="10">
        <f t="shared" si="1"/>
        <v>-1170487.83333333</v>
      </c>
    </row>
    <row r="30" spans="3:12">
      <c r="C30">
        <v>2</v>
      </c>
      <c r="D30" t="s">
        <v>131</v>
      </c>
      <c r="E30" t="s">
        <v>132</v>
      </c>
      <c r="G30" t="s">
        <v>158</v>
      </c>
      <c r="H30" s="5">
        <v>-4115.875</v>
      </c>
      <c r="I30" s="14">
        <f t="shared" si="0"/>
        <v>1</v>
      </c>
      <c r="J30" s="10">
        <v>-4115.875</v>
      </c>
      <c r="L30" s="10">
        <f t="shared" si="1"/>
        <v>-4115.875</v>
      </c>
    </row>
    <row r="31" spans="3:12">
      <c r="C31">
        <v>2</v>
      </c>
      <c r="D31" t="s">
        <v>131</v>
      </c>
      <c r="E31" t="s">
        <v>132</v>
      </c>
      <c r="F31">
        <v>23003011</v>
      </c>
      <c r="G31" t="s">
        <v>159</v>
      </c>
      <c r="H31" s="5">
        <v>4115.875</v>
      </c>
      <c r="I31" s="14">
        <f t="shared" si="0"/>
        <v>1</v>
      </c>
      <c r="J31" s="10">
        <v>4115.875</v>
      </c>
      <c r="L31" s="10">
        <f t="shared" si="1"/>
        <v>4115.875</v>
      </c>
    </row>
    <row r="32" spans="3:12" ht="13.5" thickBot="1">
      <c r="H32" s="6">
        <f>SUM(H5:H31)</f>
        <v>5270787795.4125023</v>
      </c>
      <c r="I32" s="1"/>
      <c r="J32" s="11">
        <f>SUM(J5:J31)</f>
        <v>5270787795.4125023</v>
      </c>
      <c r="L32" s="11">
        <f>SUM(L5:L31)</f>
        <v>5270787795.4125023</v>
      </c>
    </row>
    <row r="33" spans="3:12" ht="13.5" thickTop="1">
      <c r="H33" s="5"/>
      <c r="I33" s="1"/>
      <c r="J33" s="10"/>
      <c r="L33" s="10"/>
    </row>
    <row r="34" spans="3:12">
      <c r="C34">
        <v>2</v>
      </c>
      <c r="D34" t="s">
        <v>160</v>
      </c>
      <c r="E34" t="s">
        <v>161</v>
      </c>
      <c r="F34">
        <v>10500001</v>
      </c>
      <c r="G34" t="s">
        <v>162</v>
      </c>
      <c r="H34" s="5">
        <v>8390149.4341666698</v>
      </c>
      <c r="I34" s="1">
        <f>J34/H34*-1</f>
        <v>-1</v>
      </c>
      <c r="J34" s="10">
        <v>8390149.4341666698</v>
      </c>
      <c r="L34" s="10">
        <f>J34+K34</f>
        <v>8390149.4341666698</v>
      </c>
    </row>
    <row r="35" spans="3:12" ht="13.5" thickBot="1">
      <c r="H35" s="6">
        <f>SUM(H34)</f>
        <v>8390149.4341666698</v>
      </c>
      <c r="I35" s="1"/>
      <c r="J35" s="11">
        <f>SUM(J34)</f>
        <v>8390149.4341666698</v>
      </c>
      <c r="L35" s="11">
        <f>SUM(L34)</f>
        <v>8390149.4341666698</v>
      </c>
    </row>
    <row r="36" spans="3:12" ht="13.5" thickTop="1">
      <c r="H36" s="5"/>
      <c r="I36" s="1"/>
      <c r="J36" s="10"/>
      <c r="L36" s="10"/>
    </row>
    <row r="37" spans="3:12">
      <c r="C37">
        <v>2</v>
      </c>
      <c r="D37" t="s">
        <v>164</v>
      </c>
      <c r="E37" t="s">
        <v>165</v>
      </c>
      <c r="F37">
        <v>25200111</v>
      </c>
      <c r="G37" t="s">
        <v>166</v>
      </c>
      <c r="H37" s="5">
        <v>0</v>
      </c>
      <c r="I37" s="14" t="str">
        <f t="shared" ref="I37:I43" si="2">IF(H37=0,"Zero",J37/H37)</f>
        <v>Zero</v>
      </c>
      <c r="J37" s="10">
        <v>0</v>
      </c>
      <c r="L37" s="10">
        <f t="shared" ref="L37:L43" si="3">J37+K37</f>
        <v>0</v>
      </c>
    </row>
    <row r="38" spans="3:12">
      <c r="C38">
        <v>2</v>
      </c>
      <c r="D38" t="s">
        <v>164</v>
      </c>
      <c r="E38" t="s">
        <v>165</v>
      </c>
      <c r="F38">
        <v>25200121</v>
      </c>
      <c r="G38" t="s">
        <v>167</v>
      </c>
      <c r="H38" s="5">
        <v>-7689878.9262499996</v>
      </c>
      <c r="I38" s="14">
        <f t="shared" si="2"/>
        <v>1</v>
      </c>
      <c r="J38" s="10">
        <v>-7689878.9262499996</v>
      </c>
      <c r="L38" s="10">
        <f t="shared" si="3"/>
        <v>-7689878.9262499996</v>
      </c>
    </row>
    <row r="39" spans="3:12">
      <c r="C39">
        <v>2</v>
      </c>
      <c r="D39" t="s">
        <v>164</v>
      </c>
      <c r="E39" t="s">
        <v>165</v>
      </c>
      <c r="F39">
        <v>25200141</v>
      </c>
      <c r="G39" t="s">
        <v>168</v>
      </c>
      <c r="H39" s="5">
        <v>0</v>
      </c>
      <c r="I39" s="14" t="str">
        <f t="shared" si="2"/>
        <v>Zero</v>
      </c>
      <c r="J39" s="10">
        <v>0</v>
      </c>
      <c r="L39" s="10">
        <f t="shared" si="3"/>
        <v>0</v>
      </c>
    </row>
    <row r="40" spans="3:12">
      <c r="C40">
        <v>2</v>
      </c>
      <c r="D40" t="s">
        <v>164</v>
      </c>
      <c r="E40" t="s">
        <v>165</v>
      </c>
      <c r="F40">
        <v>25200161</v>
      </c>
      <c r="G40" t="s">
        <v>169</v>
      </c>
      <c r="H40" s="5">
        <v>-7212134.2858333299</v>
      </c>
      <c r="I40" s="14">
        <f t="shared" si="2"/>
        <v>1</v>
      </c>
      <c r="J40" s="10">
        <v>-7212134.2858333299</v>
      </c>
      <c r="L40" s="10">
        <f t="shared" si="3"/>
        <v>-7212134.2858333299</v>
      </c>
    </row>
    <row r="41" spans="3:12">
      <c r="C41">
        <v>2</v>
      </c>
      <c r="D41" t="s">
        <v>164</v>
      </c>
      <c r="E41" t="s">
        <v>165</v>
      </c>
      <c r="F41">
        <v>25200171</v>
      </c>
      <c r="G41" t="s">
        <v>170</v>
      </c>
      <c r="H41" s="5">
        <v>-33728944.595416702</v>
      </c>
      <c r="I41" s="14">
        <f t="shared" si="2"/>
        <v>1</v>
      </c>
      <c r="J41" s="10">
        <v>-33728944.595416702</v>
      </c>
      <c r="L41" s="10">
        <f t="shared" si="3"/>
        <v>-33728944.595416702</v>
      </c>
    </row>
    <row r="42" spans="3:12">
      <c r="C42">
        <v>2</v>
      </c>
      <c r="D42" t="s">
        <v>164</v>
      </c>
      <c r="E42" t="s">
        <v>165</v>
      </c>
      <c r="F42">
        <v>25200181</v>
      </c>
      <c r="G42" t="s">
        <v>171</v>
      </c>
      <c r="H42" s="5">
        <v>-9283248.9491666704</v>
      </c>
      <c r="I42" s="14">
        <f t="shared" si="2"/>
        <v>1</v>
      </c>
      <c r="J42" s="10">
        <v>-9283248.9491666704</v>
      </c>
      <c r="L42" s="10">
        <f t="shared" si="3"/>
        <v>-9283248.9491666704</v>
      </c>
    </row>
    <row r="43" spans="3:12">
      <c r="C43">
        <v>2</v>
      </c>
      <c r="D43" t="s">
        <v>164</v>
      </c>
      <c r="E43" t="s">
        <v>165</v>
      </c>
      <c r="F43">
        <v>25200191</v>
      </c>
      <c r="G43" t="s">
        <v>172</v>
      </c>
      <c r="H43" s="5">
        <v>-2446798.7599999998</v>
      </c>
      <c r="I43" s="14">
        <f t="shared" si="2"/>
        <v>1</v>
      </c>
      <c r="J43" s="10">
        <v>-2446798.7599999998</v>
      </c>
      <c r="L43" s="10">
        <f t="shared" si="3"/>
        <v>-2446798.7599999998</v>
      </c>
    </row>
    <row r="44" spans="3:12" ht="13.5" thickBot="1">
      <c r="H44" s="6">
        <f>SUM(H37:H43)</f>
        <v>-60361005.516666703</v>
      </c>
      <c r="I44" s="1"/>
      <c r="J44" s="11">
        <f>SUM(J37:J43)</f>
        <v>-60361005.516666703</v>
      </c>
      <c r="L44" s="11">
        <f>SUM(L37:L43)</f>
        <v>-60361005.516666703</v>
      </c>
    </row>
    <row r="45" spans="3:12" ht="13.5" thickTop="1">
      <c r="H45" s="5"/>
      <c r="I45" s="1"/>
      <c r="J45" s="10"/>
      <c r="L45" s="10"/>
    </row>
    <row r="46" spans="3:12">
      <c r="C46">
        <v>2</v>
      </c>
      <c r="D46" t="s">
        <v>173</v>
      </c>
      <c r="E46" t="s">
        <v>174</v>
      </c>
      <c r="F46">
        <v>23500011</v>
      </c>
      <c r="G46" t="s">
        <v>175</v>
      </c>
      <c r="H46" s="5">
        <v>-1219075.3187500001</v>
      </c>
      <c r="I46" s="14">
        <f>IF(H46=0,"Zero",J46/H46)</f>
        <v>1</v>
      </c>
      <c r="J46" s="10">
        <v>-1219075.3187500001</v>
      </c>
      <c r="L46" s="10">
        <f t="shared" ref="L46:L48" si="4">J46+K46</f>
        <v>-1219075.3187500001</v>
      </c>
    </row>
    <row r="47" spans="3:12">
      <c r="C47">
        <v>2</v>
      </c>
      <c r="D47" t="s">
        <v>173</v>
      </c>
      <c r="E47" t="s">
        <v>174</v>
      </c>
      <c r="F47">
        <v>23500021</v>
      </c>
      <c r="G47" t="s">
        <v>177</v>
      </c>
      <c r="H47" s="5">
        <v>0</v>
      </c>
      <c r="I47" s="14" t="str">
        <f>IF(H47=0,"Zero",J47/H47)</f>
        <v>Zero</v>
      </c>
      <c r="J47" s="10">
        <v>0</v>
      </c>
      <c r="L47" s="10">
        <f t="shared" si="4"/>
        <v>0</v>
      </c>
    </row>
    <row r="48" spans="3:12">
      <c r="C48">
        <v>2</v>
      </c>
      <c r="D48" t="s">
        <v>173</v>
      </c>
      <c r="E48" t="s">
        <v>174</v>
      </c>
      <c r="F48">
        <v>23500121</v>
      </c>
      <c r="G48" t="s">
        <v>178</v>
      </c>
      <c r="H48" s="5">
        <v>-12201907.6208333</v>
      </c>
      <c r="I48" s="14">
        <f>IF(H48=0,"Zero",J48/H48)</f>
        <v>1</v>
      </c>
      <c r="J48" s="10">
        <v>-12201907.6208333</v>
      </c>
      <c r="L48" s="10">
        <f t="shared" si="4"/>
        <v>-12201907.6208333</v>
      </c>
    </row>
    <row r="49" spans="3:12" ht="13.5" thickBot="1">
      <c r="H49" s="6">
        <f>SUM(H46:H48)</f>
        <v>-13420982.9395833</v>
      </c>
      <c r="I49" s="1"/>
      <c r="J49" s="11">
        <f>SUM(J46:J48)</f>
        <v>-13420982.9395833</v>
      </c>
      <c r="L49" s="11">
        <f>SUM(L46:L48)</f>
        <v>-13420982.9395833</v>
      </c>
    </row>
    <row r="50" spans="3:12" ht="13.5" thickTop="1">
      <c r="H50" s="5"/>
      <c r="I50" s="1"/>
      <c r="J50" s="10"/>
      <c r="L50" s="10"/>
    </row>
    <row r="51" spans="3:12">
      <c r="C51">
        <v>2</v>
      </c>
      <c r="D51" t="s">
        <v>179</v>
      </c>
      <c r="E51" t="s">
        <v>180</v>
      </c>
      <c r="F51">
        <v>19000021</v>
      </c>
      <c r="G51" t="s">
        <v>181</v>
      </c>
      <c r="H51" s="5">
        <v>1951416.66666667</v>
      </c>
      <c r="I51" s="14">
        <f t="shared" ref="I51:I73" si="5">IF(H51=0,"Zero",J51/H51)</f>
        <v>1</v>
      </c>
      <c r="J51" s="10">
        <v>1951416.66666667</v>
      </c>
      <c r="L51" s="10">
        <f t="shared" ref="L51:L73" si="6">J51+K51</f>
        <v>1951416.66666667</v>
      </c>
    </row>
    <row r="52" spans="3:12">
      <c r="C52">
        <v>2</v>
      </c>
      <c r="D52" t="s">
        <v>179</v>
      </c>
      <c r="E52" t="s">
        <v>180</v>
      </c>
      <c r="F52">
        <v>19000041</v>
      </c>
      <c r="G52" t="s">
        <v>182</v>
      </c>
      <c r="H52" s="5">
        <v>10700.246666666701</v>
      </c>
      <c r="I52" s="14">
        <f t="shared" si="5"/>
        <v>1</v>
      </c>
      <c r="J52" s="10">
        <v>10700.246666666701</v>
      </c>
      <c r="L52" s="10">
        <f t="shared" si="6"/>
        <v>10700.246666666701</v>
      </c>
    </row>
    <row r="53" spans="3:12">
      <c r="C53">
        <v>2</v>
      </c>
      <c r="D53" t="s">
        <v>179</v>
      </c>
      <c r="E53" t="s">
        <v>180</v>
      </c>
      <c r="F53">
        <v>19000051</v>
      </c>
      <c r="G53" t="s">
        <v>184</v>
      </c>
      <c r="H53" s="5">
        <v>-19757.458333333299</v>
      </c>
      <c r="I53" s="14">
        <f t="shared" si="5"/>
        <v>1</v>
      </c>
      <c r="J53" s="10">
        <v>-19757.458333333299</v>
      </c>
      <c r="L53" s="10">
        <f t="shared" si="6"/>
        <v>-19757.458333333299</v>
      </c>
    </row>
    <row r="54" spans="3:12">
      <c r="C54">
        <v>2</v>
      </c>
      <c r="D54" t="s">
        <v>179</v>
      </c>
      <c r="E54" t="s">
        <v>180</v>
      </c>
      <c r="F54">
        <v>19000061</v>
      </c>
      <c r="G54" t="s">
        <v>186</v>
      </c>
      <c r="H54" s="5">
        <v>57685210.541666701</v>
      </c>
      <c r="I54" s="14">
        <f t="shared" si="5"/>
        <v>1</v>
      </c>
      <c r="J54" s="10">
        <v>57685210.541666701</v>
      </c>
      <c r="L54" s="10">
        <f t="shared" si="6"/>
        <v>57685210.541666701</v>
      </c>
    </row>
    <row r="55" spans="3:12">
      <c r="C55">
        <v>2</v>
      </c>
      <c r="D55" t="s">
        <v>179</v>
      </c>
      <c r="E55" t="s">
        <v>180</v>
      </c>
      <c r="F55">
        <v>19000121</v>
      </c>
      <c r="G55" t="s">
        <v>188</v>
      </c>
      <c r="H55" s="5">
        <v>617208.33333333302</v>
      </c>
      <c r="I55" s="14">
        <f t="shared" si="5"/>
        <v>1</v>
      </c>
      <c r="J55" s="10">
        <v>617208.33333333302</v>
      </c>
      <c r="L55" s="10">
        <f t="shared" si="6"/>
        <v>617208.33333333302</v>
      </c>
    </row>
    <row r="56" spans="3:12">
      <c r="C56">
        <v>2</v>
      </c>
      <c r="D56" t="s">
        <v>179</v>
      </c>
      <c r="E56" t="s">
        <v>180</v>
      </c>
      <c r="F56">
        <v>19000451</v>
      </c>
      <c r="G56" t="s">
        <v>189</v>
      </c>
      <c r="H56" s="5">
        <v>1658000</v>
      </c>
      <c r="I56" s="14">
        <f t="shared" si="5"/>
        <v>1</v>
      </c>
      <c r="J56" s="10">
        <v>1658000</v>
      </c>
      <c r="L56" s="10">
        <f t="shared" si="6"/>
        <v>1658000</v>
      </c>
    </row>
    <row r="57" spans="3:12">
      <c r="C57">
        <v>2</v>
      </c>
      <c r="D57" t="s">
        <v>179</v>
      </c>
      <c r="E57" t="s">
        <v>180</v>
      </c>
      <c r="F57">
        <v>19000551</v>
      </c>
      <c r="G57" s="7" t="s">
        <v>190</v>
      </c>
      <c r="H57" s="15">
        <v>5011756.375</v>
      </c>
      <c r="I57" s="14">
        <f t="shared" si="5"/>
        <v>1</v>
      </c>
      <c r="J57" s="10">
        <v>5011756.375</v>
      </c>
      <c r="L57" s="10">
        <f t="shared" si="6"/>
        <v>5011756.375</v>
      </c>
    </row>
    <row r="58" spans="3:12">
      <c r="C58">
        <v>2</v>
      </c>
      <c r="D58" t="s">
        <v>179</v>
      </c>
      <c r="E58" t="s">
        <v>180</v>
      </c>
      <c r="F58">
        <v>28200101</v>
      </c>
      <c r="G58" t="s">
        <v>191</v>
      </c>
      <c r="H58" s="5">
        <v>-2601416.6666666698</v>
      </c>
      <c r="I58" s="14">
        <f t="shared" si="5"/>
        <v>1</v>
      </c>
      <c r="J58" s="10">
        <v>-2601416.6666666698</v>
      </c>
      <c r="L58" s="10">
        <f t="shared" si="6"/>
        <v>-2601416.6666666698</v>
      </c>
    </row>
    <row r="59" spans="3:12">
      <c r="C59">
        <v>2</v>
      </c>
      <c r="D59" t="s">
        <v>179</v>
      </c>
      <c r="E59" t="s">
        <v>180</v>
      </c>
      <c r="F59">
        <v>28200111</v>
      </c>
      <c r="G59" t="s">
        <v>192</v>
      </c>
      <c r="H59" s="5">
        <v>-372848.33333333302</v>
      </c>
      <c r="I59" s="14">
        <f t="shared" si="5"/>
        <v>1</v>
      </c>
      <c r="J59" s="10">
        <v>-372848.33333333302</v>
      </c>
      <c r="L59" s="10">
        <f t="shared" si="6"/>
        <v>-372848.33333333302</v>
      </c>
    </row>
    <row r="60" spans="3:12">
      <c r="C60">
        <v>2</v>
      </c>
      <c r="D60" t="s">
        <v>179</v>
      </c>
      <c r="E60" t="s">
        <v>180</v>
      </c>
      <c r="F60">
        <v>28200121</v>
      </c>
      <c r="G60" t="s">
        <v>193</v>
      </c>
      <c r="H60" s="5">
        <v>-427329260.5</v>
      </c>
      <c r="I60" s="14">
        <f t="shared" si="5"/>
        <v>1</v>
      </c>
      <c r="J60" s="10">
        <v>-427329260.5</v>
      </c>
      <c r="L60" s="10">
        <f t="shared" si="6"/>
        <v>-427329260.5</v>
      </c>
    </row>
    <row r="61" spans="3:12">
      <c r="C61">
        <v>2</v>
      </c>
      <c r="D61" t="s">
        <v>179</v>
      </c>
      <c r="E61" t="s">
        <v>180</v>
      </c>
      <c r="F61">
        <v>28200131</v>
      </c>
      <c r="G61" t="s">
        <v>194</v>
      </c>
      <c r="H61" s="5">
        <v>-694041.66666666698</v>
      </c>
      <c r="I61" s="14">
        <f t="shared" si="5"/>
        <v>1</v>
      </c>
      <c r="J61" s="10">
        <v>-694041.66666666698</v>
      </c>
      <c r="L61" s="10">
        <f t="shared" si="6"/>
        <v>-694041.66666666698</v>
      </c>
    </row>
    <row r="62" spans="3:12">
      <c r="C62">
        <v>2</v>
      </c>
      <c r="D62" t="s">
        <v>179</v>
      </c>
      <c r="E62" t="s">
        <v>180</v>
      </c>
      <c r="F62">
        <v>28200141</v>
      </c>
      <c r="G62" t="s">
        <v>196</v>
      </c>
      <c r="H62" s="5">
        <v>-31504.25</v>
      </c>
      <c r="I62" s="14">
        <f t="shared" si="5"/>
        <v>1</v>
      </c>
      <c r="J62" s="10">
        <v>-31504.25</v>
      </c>
      <c r="L62" s="10">
        <f t="shared" si="6"/>
        <v>-31504.25</v>
      </c>
    </row>
    <row r="63" spans="3:12">
      <c r="C63">
        <v>2</v>
      </c>
      <c r="D63" t="s">
        <v>179</v>
      </c>
      <c r="E63" t="s">
        <v>180</v>
      </c>
      <c r="F63">
        <v>28200151</v>
      </c>
      <c r="G63" t="s">
        <v>198</v>
      </c>
      <c r="H63" s="5">
        <v>-618093.95833333302</v>
      </c>
      <c r="I63" s="14">
        <f t="shared" si="5"/>
        <v>1</v>
      </c>
      <c r="J63" s="10">
        <v>-618093.95833333302</v>
      </c>
      <c r="L63" s="10">
        <f t="shared" si="6"/>
        <v>-618093.95833333302</v>
      </c>
    </row>
    <row r="64" spans="3:12">
      <c r="C64">
        <v>2</v>
      </c>
      <c r="D64" t="s">
        <v>179</v>
      </c>
      <c r="E64" t="s">
        <v>180</v>
      </c>
      <c r="F64">
        <v>28200161</v>
      </c>
      <c r="G64" t="s">
        <v>199</v>
      </c>
      <c r="H64" s="5">
        <v>-22491739.958333299</v>
      </c>
      <c r="I64" s="14">
        <f t="shared" si="5"/>
        <v>1</v>
      </c>
      <c r="J64" s="10">
        <v>-22491739.958333299</v>
      </c>
      <c r="L64" s="10">
        <f t="shared" si="6"/>
        <v>-22491739.958333299</v>
      </c>
    </row>
    <row r="65" spans="3:12">
      <c r="C65">
        <v>2</v>
      </c>
      <c r="D65" t="s">
        <v>179</v>
      </c>
      <c r="E65" t="s">
        <v>180</v>
      </c>
      <c r="F65">
        <v>28300011</v>
      </c>
      <c r="G65" t="s">
        <v>200</v>
      </c>
      <c r="H65" s="5">
        <v>-4155604</v>
      </c>
      <c r="I65" s="14">
        <f t="shared" si="5"/>
        <v>1</v>
      </c>
      <c r="J65" s="10">
        <v>-4155604</v>
      </c>
      <c r="L65" s="10">
        <f t="shared" si="6"/>
        <v>-4155604</v>
      </c>
    </row>
    <row r="66" spans="3:12">
      <c r="C66">
        <v>2</v>
      </c>
      <c r="D66" t="s">
        <v>179</v>
      </c>
      <c r="E66" t="s">
        <v>180</v>
      </c>
      <c r="F66">
        <v>28300231</v>
      </c>
      <c r="G66" t="s">
        <v>201</v>
      </c>
      <c r="H66" s="5">
        <v>-490591.125</v>
      </c>
      <c r="I66" s="14">
        <f t="shared" si="5"/>
        <v>1</v>
      </c>
      <c r="J66" s="10">
        <v>-490591.125</v>
      </c>
      <c r="L66" s="10">
        <f t="shared" si="6"/>
        <v>-490591.125</v>
      </c>
    </row>
    <row r="67" spans="3:12">
      <c r="C67">
        <v>2</v>
      </c>
      <c r="D67" t="s">
        <v>179</v>
      </c>
      <c r="E67" t="s">
        <v>180</v>
      </c>
      <c r="F67">
        <v>28300261</v>
      </c>
      <c r="G67" t="s">
        <v>202</v>
      </c>
      <c r="H67" s="5">
        <v>0</v>
      </c>
      <c r="I67" s="14" t="str">
        <f t="shared" si="5"/>
        <v>Zero</v>
      </c>
      <c r="J67" s="10">
        <v>0</v>
      </c>
      <c r="L67" s="10">
        <f t="shared" si="6"/>
        <v>0</v>
      </c>
    </row>
    <row r="68" spans="3:12">
      <c r="C68">
        <v>2</v>
      </c>
      <c r="D68" t="s">
        <v>179</v>
      </c>
      <c r="E68" t="s">
        <v>180</v>
      </c>
      <c r="F68">
        <v>28300341</v>
      </c>
      <c r="G68" t="s">
        <v>204</v>
      </c>
      <c r="H68" s="5">
        <v>-1808527.04166667</v>
      </c>
      <c r="I68" s="14">
        <f t="shared" si="5"/>
        <v>1</v>
      </c>
      <c r="J68" s="10">
        <v>-1808527.04166667</v>
      </c>
      <c r="L68" s="10">
        <f t="shared" si="6"/>
        <v>-1808527.04166667</v>
      </c>
    </row>
    <row r="69" spans="3:12">
      <c r="C69">
        <v>2</v>
      </c>
      <c r="D69" t="s">
        <v>179</v>
      </c>
      <c r="E69" t="s">
        <v>180</v>
      </c>
      <c r="F69">
        <v>28300431</v>
      </c>
      <c r="G69" t="s">
        <v>205</v>
      </c>
      <c r="H69" s="5">
        <v>-11460180.75</v>
      </c>
      <c r="I69" s="14">
        <f t="shared" si="5"/>
        <v>1</v>
      </c>
      <c r="J69" s="10">
        <v>-11460180.75</v>
      </c>
      <c r="L69" s="10">
        <f t="shared" si="6"/>
        <v>-11460180.75</v>
      </c>
    </row>
    <row r="70" spans="3:12">
      <c r="C70">
        <v>2</v>
      </c>
      <c r="D70" t="s">
        <v>179</v>
      </c>
      <c r="E70" t="s">
        <v>180</v>
      </c>
      <c r="F70">
        <v>28300451</v>
      </c>
      <c r="G70" t="s">
        <v>206</v>
      </c>
      <c r="H70" s="5">
        <v>-8722625</v>
      </c>
      <c r="I70" s="14">
        <f t="shared" si="5"/>
        <v>1</v>
      </c>
      <c r="J70" s="10">
        <v>-8722625</v>
      </c>
      <c r="L70" s="10">
        <f t="shared" si="6"/>
        <v>-8722625</v>
      </c>
    </row>
    <row r="71" spans="3:12">
      <c r="C71">
        <v>2</v>
      </c>
      <c r="D71" t="s">
        <v>179</v>
      </c>
      <c r="E71" t="s">
        <v>180</v>
      </c>
      <c r="F71">
        <v>28300461</v>
      </c>
      <c r="G71" t="s">
        <v>207</v>
      </c>
      <c r="H71" s="5">
        <v>-733833.33333333302</v>
      </c>
      <c r="I71" s="14">
        <f t="shared" si="5"/>
        <v>1</v>
      </c>
      <c r="J71" s="10">
        <v>-733833.33333333302</v>
      </c>
      <c r="L71" s="10">
        <f t="shared" si="6"/>
        <v>-733833.33333333302</v>
      </c>
    </row>
    <row r="72" spans="3:12">
      <c r="C72">
        <v>2</v>
      </c>
      <c r="D72" t="s">
        <v>179</v>
      </c>
      <c r="E72" t="s">
        <v>180</v>
      </c>
      <c r="F72">
        <v>28300541</v>
      </c>
      <c r="G72" t="s">
        <v>208</v>
      </c>
      <c r="H72" s="5">
        <v>-1140041.66666667</v>
      </c>
      <c r="I72" s="14">
        <f t="shared" si="5"/>
        <v>1</v>
      </c>
      <c r="J72" s="10">
        <v>-1140041.66666667</v>
      </c>
      <c r="L72" s="10">
        <f t="shared" si="6"/>
        <v>-1140041.66666667</v>
      </c>
    </row>
    <row r="73" spans="3:12">
      <c r="C73">
        <v>2</v>
      </c>
      <c r="D73" t="s">
        <v>179</v>
      </c>
      <c r="E73" t="s">
        <v>180</v>
      </c>
      <c r="F73">
        <v>28300551</v>
      </c>
      <c r="G73" t="s">
        <v>209</v>
      </c>
      <c r="H73" s="5">
        <v>-19708.333333333299</v>
      </c>
      <c r="I73" s="14">
        <f t="shared" si="5"/>
        <v>1</v>
      </c>
      <c r="J73" s="10">
        <v>-19708.333333333299</v>
      </c>
      <c r="L73" s="10">
        <f t="shared" si="6"/>
        <v>-19708.333333333299</v>
      </c>
    </row>
    <row r="74" spans="3:12" ht="13.5" thickBot="1">
      <c r="H74" s="6">
        <f>SUM(H51:H73)</f>
        <v>-415755481.87833327</v>
      </c>
      <c r="I74" s="1"/>
      <c r="J74" s="11">
        <f>SUM(J51:J73)</f>
        <v>-415755481.87833327</v>
      </c>
      <c r="L74" s="11">
        <f>SUM(L51:L73)</f>
        <v>-415755481.87833327</v>
      </c>
    </row>
    <row r="75" spans="3:12" ht="13.5" thickTop="1">
      <c r="H75" s="5"/>
      <c r="I75" s="1"/>
      <c r="J75" s="10"/>
      <c r="L75" s="10"/>
    </row>
    <row r="76" spans="3:12">
      <c r="C76">
        <v>2</v>
      </c>
      <c r="D76" t="s">
        <v>183</v>
      </c>
      <c r="E76" t="s">
        <v>210</v>
      </c>
      <c r="F76">
        <v>14300061</v>
      </c>
      <c r="G76" t="s">
        <v>211</v>
      </c>
      <c r="H76" s="5">
        <v>0</v>
      </c>
      <c r="I76" s="14" t="str">
        <f t="shared" ref="I76:I116" si="7">IF(H76=0,"Zero",J76/H76)</f>
        <v>Zero</v>
      </c>
      <c r="J76" s="10">
        <v>0</v>
      </c>
      <c r="L76" s="10">
        <f t="shared" ref="L76:L116" si="8">J76+K76</f>
        <v>0</v>
      </c>
    </row>
    <row r="77" spans="3:12" ht="15.75" customHeight="1">
      <c r="C77">
        <v>2</v>
      </c>
      <c r="D77" t="s">
        <v>183</v>
      </c>
      <c r="E77" t="s">
        <v>210</v>
      </c>
      <c r="F77">
        <v>14300071</v>
      </c>
      <c r="G77" t="s">
        <v>212</v>
      </c>
      <c r="H77" s="5">
        <v>113526.420416667</v>
      </c>
      <c r="I77" s="14">
        <f t="shared" si="7"/>
        <v>1</v>
      </c>
      <c r="J77" s="10">
        <v>113526.420416667</v>
      </c>
      <c r="L77" s="10">
        <f t="shared" si="8"/>
        <v>113526.420416667</v>
      </c>
    </row>
    <row r="78" spans="3:12">
      <c r="C78">
        <v>2</v>
      </c>
      <c r="D78" t="s">
        <v>183</v>
      </c>
      <c r="E78" t="s">
        <v>210</v>
      </c>
      <c r="F78">
        <v>14300101</v>
      </c>
      <c r="G78" t="s">
        <v>213</v>
      </c>
      <c r="H78" s="5">
        <v>484645.54416666698</v>
      </c>
      <c r="I78" s="14">
        <f t="shared" si="7"/>
        <v>1</v>
      </c>
      <c r="J78" s="10">
        <v>484645.54416666698</v>
      </c>
      <c r="L78" s="10">
        <f t="shared" si="8"/>
        <v>484645.54416666698</v>
      </c>
    </row>
    <row r="79" spans="3:12">
      <c r="C79">
        <v>2</v>
      </c>
      <c r="D79" t="s">
        <v>183</v>
      </c>
      <c r="E79" t="s">
        <v>210</v>
      </c>
      <c r="F79">
        <v>18220001</v>
      </c>
      <c r="G79" t="s">
        <v>214</v>
      </c>
      <c r="H79" s="5">
        <v>74421.66</v>
      </c>
      <c r="I79" s="14">
        <f t="shared" si="7"/>
        <v>1</v>
      </c>
      <c r="J79" s="10">
        <v>74421.66</v>
      </c>
      <c r="L79" s="10">
        <f t="shared" si="8"/>
        <v>74421.66</v>
      </c>
    </row>
    <row r="80" spans="3:12">
      <c r="C80">
        <v>2</v>
      </c>
      <c r="D80" t="s">
        <v>183</v>
      </c>
      <c r="E80" t="s">
        <v>210</v>
      </c>
      <c r="F80">
        <v>18220011</v>
      </c>
      <c r="G80" t="s">
        <v>215</v>
      </c>
      <c r="H80" s="5">
        <v>65824332.039999999</v>
      </c>
      <c r="I80" s="14">
        <f t="shared" si="7"/>
        <v>1</v>
      </c>
      <c r="J80" s="10">
        <v>65824332.039999999</v>
      </c>
      <c r="L80" s="10">
        <f t="shared" si="8"/>
        <v>65824332.039999999</v>
      </c>
    </row>
    <row r="81" spans="3:12">
      <c r="C81">
        <v>2</v>
      </c>
      <c r="D81" t="s">
        <v>183</v>
      </c>
      <c r="E81" t="s">
        <v>210</v>
      </c>
      <c r="F81">
        <v>18220021</v>
      </c>
      <c r="G81" t="s">
        <v>216</v>
      </c>
      <c r="H81" s="5">
        <v>744794.53</v>
      </c>
      <c r="I81" s="14">
        <f t="shared" si="7"/>
        <v>1</v>
      </c>
      <c r="J81" s="10">
        <v>744794.53</v>
      </c>
      <c r="L81" s="10">
        <f t="shared" si="8"/>
        <v>744794.53</v>
      </c>
    </row>
    <row r="82" spans="3:12">
      <c r="C82">
        <v>2</v>
      </c>
      <c r="D82" t="s">
        <v>183</v>
      </c>
      <c r="E82" t="s">
        <v>210</v>
      </c>
      <c r="F82">
        <v>18220031</v>
      </c>
      <c r="G82" t="s">
        <v>217</v>
      </c>
      <c r="H82" s="5">
        <v>-18840989.280000001</v>
      </c>
      <c r="I82" s="14">
        <f t="shared" si="7"/>
        <v>1</v>
      </c>
      <c r="J82" s="10">
        <v>-18840989.280000001</v>
      </c>
      <c r="L82" s="10">
        <f t="shared" si="8"/>
        <v>-18840989.280000001</v>
      </c>
    </row>
    <row r="83" spans="3:12">
      <c r="C83">
        <v>2</v>
      </c>
      <c r="D83" t="s">
        <v>183</v>
      </c>
      <c r="E83" t="s">
        <v>210</v>
      </c>
      <c r="F83">
        <v>18220041</v>
      </c>
      <c r="G83" t="s">
        <v>218</v>
      </c>
      <c r="H83" s="5">
        <v>-4795502.24</v>
      </c>
      <c r="I83" s="14">
        <f t="shared" si="7"/>
        <v>1</v>
      </c>
      <c r="J83" s="10">
        <v>-4795502.24</v>
      </c>
      <c r="L83" s="10">
        <f t="shared" si="8"/>
        <v>-4795502.24</v>
      </c>
    </row>
    <row r="84" spans="3:12">
      <c r="C84">
        <v>2</v>
      </c>
      <c r="D84" t="s">
        <v>183</v>
      </c>
      <c r="E84" t="s">
        <v>210</v>
      </c>
      <c r="F84">
        <v>18230001</v>
      </c>
      <c r="G84" t="s">
        <v>219</v>
      </c>
      <c r="H84" s="5">
        <v>157250505.25</v>
      </c>
      <c r="I84" s="14">
        <f t="shared" si="7"/>
        <v>1</v>
      </c>
      <c r="J84" s="10">
        <v>157250505.25</v>
      </c>
      <c r="L84" s="10">
        <f t="shared" si="8"/>
        <v>157250505.25</v>
      </c>
    </row>
    <row r="85" spans="3:12">
      <c r="C85">
        <v>2</v>
      </c>
      <c r="D85" t="s">
        <v>183</v>
      </c>
      <c r="E85" t="s">
        <v>210</v>
      </c>
      <c r="F85">
        <v>18230031</v>
      </c>
      <c r="G85" t="s">
        <v>220</v>
      </c>
      <c r="H85" s="5">
        <v>33826267.229999997</v>
      </c>
      <c r="I85" s="14">
        <f t="shared" si="7"/>
        <v>1</v>
      </c>
      <c r="J85" s="10">
        <v>33826267.229999997</v>
      </c>
      <c r="L85" s="10">
        <f t="shared" si="8"/>
        <v>33826267.229999997</v>
      </c>
    </row>
    <row r="86" spans="3:12">
      <c r="C86">
        <v>2</v>
      </c>
      <c r="D86" t="s">
        <v>183</v>
      </c>
      <c r="E86" t="s">
        <v>210</v>
      </c>
      <c r="F86">
        <v>18230041</v>
      </c>
      <c r="G86" t="s">
        <v>221</v>
      </c>
      <c r="H86" s="5">
        <v>21589277</v>
      </c>
      <c r="I86" s="14">
        <f t="shared" si="7"/>
        <v>1</v>
      </c>
      <c r="J86" s="10">
        <v>21589277</v>
      </c>
      <c r="L86" s="10">
        <f t="shared" si="8"/>
        <v>21589277</v>
      </c>
    </row>
    <row r="87" spans="3:12">
      <c r="C87">
        <v>2</v>
      </c>
      <c r="D87" t="s">
        <v>183</v>
      </c>
      <c r="E87" t="s">
        <v>210</v>
      </c>
      <c r="F87">
        <v>18230051</v>
      </c>
      <c r="G87" t="s">
        <v>222</v>
      </c>
      <c r="H87" s="5">
        <v>-11673842.58</v>
      </c>
      <c r="I87" s="14">
        <f t="shared" si="7"/>
        <v>1</v>
      </c>
      <c r="J87" s="10">
        <v>-11673842.58</v>
      </c>
      <c r="L87" s="10">
        <f t="shared" si="8"/>
        <v>-11673842.58</v>
      </c>
    </row>
    <row r="88" spans="3:12">
      <c r="C88">
        <v>2</v>
      </c>
      <c r="D88" t="s">
        <v>183</v>
      </c>
      <c r="E88" t="s">
        <v>210</v>
      </c>
      <c r="F88">
        <v>18230071</v>
      </c>
      <c r="G88" t="s">
        <v>223</v>
      </c>
      <c r="H88" s="5">
        <v>113632921</v>
      </c>
      <c r="I88" s="14">
        <f t="shared" si="7"/>
        <v>1</v>
      </c>
      <c r="J88" s="10">
        <v>113632921</v>
      </c>
      <c r="L88" s="10">
        <f t="shared" si="8"/>
        <v>113632921</v>
      </c>
    </row>
    <row r="89" spans="3:12">
      <c r="C89">
        <v>2</v>
      </c>
      <c r="D89" t="s">
        <v>183</v>
      </c>
      <c r="E89" t="s">
        <v>210</v>
      </c>
      <c r="F89">
        <v>18230081</v>
      </c>
      <c r="G89" t="s">
        <v>224</v>
      </c>
      <c r="H89" s="5">
        <v>-77485157.989999995</v>
      </c>
      <c r="I89" s="14">
        <f t="shared" si="7"/>
        <v>1</v>
      </c>
      <c r="J89" s="10">
        <v>-77485157.989999995</v>
      </c>
      <c r="L89" s="10">
        <f t="shared" si="8"/>
        <v>-77485157.989999995</v>
      </c>
    </row>
    <row r="90" spans="3:12">
      <c r="C90">
        <v>2</v>
      </c>
      <c r="D90" t="s">
        <v>183</v>
      </c>
      <c r="E90" t="s">
        <v>210</v>
      </c>
      <c r="F90">
        <v>18230171</v>
      </c>
      <c r="G90" t="s">
        <v>225</v>
      </c>
      <c r="H90" s="5">
        <v>3704032.9787499998</v>
      </c>
      <c r="I90" s="14">
        <f t="shared" si="7"/>
        <v>1</v>
      </c>
      <c r="J90" s="10">
        <v>3704032.9787499998</v>
      </c>
      <c r="L90" s="10">
        <f t="shared" si="8"/>
        <v>3704032.9787499998</v>
      </c>
    </row>
    <row r="91" spans="3:12">
      <c r="C91">
        <v>2</v>
      </c>
      <c r="D91" t="s">
        <v>183</v>
      </c>
      <c r="E91" t="s">
        <v>210</v>
      </c>
      <c r="F91">
        <v>18230191</v>
      </c>
      <c r="G91" t="s">
        <v>226</v>
      </c>
      <c r="H91" s="5">
        <v>3101145.1908333302</v>
      </c>
      <c r="I91" s="14">
        <f t="shared" si="7"/>
        <v>1</v>
      </c>
      <c r="J91" s="10">
        <v>3101145.1908333302</v>
      </c>
      <c r="L91" s="10">
        <f t="shared" si="8"/>
        <v>3101145.1908333302</v>
      </c>
    </row>
    <row r="92" spans="3:12">
      <c r="C92">
        <v>2</v>
      </c>
      <c r="D92" t="s">
        <v>183</v>
      </c>
      <c r="E92" t="s">
        <v>210</v>
      </c>
      <c r="F92">
        <v>18230231</v>
      </c>
      <c r="G92" t="s">
        <v>227</v>
      </c>
      <c r="H92" s="5">
        <v>4623594.2391666695</v>
      </c>
      <c r="I92" s="14">
        <f t="shared" si="7"/>
        <v>1</v>
      </c>
      <c r="J92" s="10">
        <v>4623594.2391666695</v>
      </c>
      <c r="L92" s="10">
        <f t="shared" si="8"/>
        <v>4623594.2391666695</v>
      </c>
    </row>
    <row r="93" spans="3:12">
      <c r="C93">
        <v>2</v>
      </c>
      <c r="D93" t="s">
        <v>183</v>
      </c>
      <c r="E93" t="s">
        <v>210</v>
      </c>
      <c r="F93">
        <v>18230301</v>
      </c>
      <c r="G93" t="s">
        <v>228</v>
      </c>
      <c r="H93" s="5">
        <v>-141879.13833333299</v>
      </c>
      <c r="I93" s="14">
        <f t="shared" si="7"/>
        <v>1</v>
      </c>
      <c r="J93" s="10">
        <v>-141879.13833333299</v>
      </c>
      <c r="L93" s="10">
        <f t="shared" si="8"/>
        <v>-141879.13833333299</v>
      </c>
    </row>
    <row r="94" spans="3:12">
      <c r="C94">
        <v>2</v>
      </c>
      <c r="D94" t="s">
        <v>183</v>
      </c>
      <c r="E94" t="s">
        <v>210</v>
      </c>
      <c r="F94">
        <v>18230361</v>
      </c>
      <c r="G94" t="s">
        <v>229</v>
      </c>
      <c r="H94" s="5">
        <v>141879.13833333299</v>
      </c>
      <c r="I94" s="14">
        <f t="shared" si="7"/>
        <v>1</v>
      </c>
      <c r="J94" s="10">
        <v>141879.13833333299</v>
      </c>
      <c r="L94" s="10">
        <f t="shared" si="8"/>
        <v>141879.13833333299</v>
      </c>
    </row>
    <row r="95" spans="3:12">
      <c r="C95">
        <v>2</v>
      </c>
      <c r="D95" t="s">
        <v>183</v>
      </c>
      <c r="E95" t="s">
        <v>210</v>
      </c>
      <c r="F95">
        <v>18230351</v>
      </c>
      <c r="G95" t="s">
        <v>230</v>
      </c>
      <c r="H95" s="5">
        <v>97921326.109166697</v>
      </c>
      <c r="I95" s="14">
        <f t="shared" si="7"/>
        <v>1</v>
      </c>
      <c r="J95" s="10">
        <v>97921326.109166697</v>
      </c>
      <c r="L95" s="10">
        <f t="shared" si="8"/>
        <v>97921326.109166697</v>
      </c>
    </row>
    <row r="96" spans="3:12">
      <c r="C96">
        <v>2</v>
      </c>
      <c r="D96" t="s">
        <v>183</v>
      </c>
      <c r="E96" t="s">
        <v>210</v>
      </c>
      <c r="F96">
        <v>18230371</v>
      </c>
      <c r="G96" t="s">
        <v>231</v>
      </c>
      <c r="H96" s="5">
        <v>3893264.8558333302</v>
      </c>
      <c r="I96" s="14">
        <f t="shared" si="7"/>
        <v>1</v>
      </c>
      <c r="J96" s="10">
        <v>3893264.8558333302</v>
      </c>
      <c r="L96" s="10">
        <f t="shared" si="8"/>
        <v>3893264.8558333302</v>
      </c>
    </row>
    <row r="97" spans="3:12">
      <c r="C97">
        <v>2</v>
      </c>
      <c r="D97" t="s">
        <v>183</v>
      </c>
      <c r="E97" t="s">
        <v>210</v>
      </c>
      <c r="F97">
        <v>18230381</v>
      </c>
      <c r="G97" t="s">
        <v>232</v>
      </c>
      <c r="H97" s="5">
        <v>3402676.2083333302</v>
      </c>
      <c r="I97" s="14">
        <f t="shared" si="7"/>
        <v>1</v>
      </c>
      <c r="J97" s="10">
        <v>3402676.2083333302</v>
      </c>
      <c r="L97" s="10">
        <f t="shared" si="8"/>
        <v>3402676.2083333302</v>
      </c>
    </row>
    <row r="98" spans="3:12">
      <c r="C98">
        <v>2</v>
      </c>
      <c r="D98" t="s">
        <v>183</v>
      </c>
      <c r="E98" t="s">
        <v>210</v>
      </c>
      <c r="F98">
        <v>18230391</v>
      </c>
      <c r="G98" t="s">
        <v>233</v>
      </c>
      <c r="H98" s="5">
        <v>69426.860416666706</v>
      </c>
      <c r="I98" s="14">
        <f t="shared" si="7"/>
        <v>1</v>
      </c>
      <c r="J98" s="10">
        <v>69426.860416666706</v>
      </c>
      <c r="L98" s="10">
        <f t="shared" si="8"/>
        <v>69426.860416666706</v>
      </c>
    </row>
    <row r="99" spans="3:12">
      <c r="C99">
        <v>2</v>
      </c>
      <c r="D99" t="s">
        <v>183</v>
      </c>
      <c r="E99" t="s">
        <v>210</v>
      </c>
      <c r="F99">
        <v>18230461</v>
      </c>
      <c r="G99" t="s">
        <v>234</v>
      </c>
      <c r="H99" s="5">
        <v>4204501.99125</v>
      </c>
      <c r="I99" s="14">
        <f t="shared" si="7"/>
        <v>1</v>
      </c>
      <c r="J99" s="10">
        <v>4204501.99125</v>
      </c>
      <c r="L99" s="10">
        <f t="shared" si="8"/>
        <v>4204501.99125</v>
      </c>
    </row>
    <row r="100" spans="3:12">
      <c r="C100">
        <v>2</v>
      </c>
      <c r="D100" t="s">
        <v>183</v>
      </c>
      <c r="E100" t="s">
        <v>210</v>
      </c>
      <c r="F100">
        <v>18230641</v>
      </c>
      <c r="G100" t="s">
        <v>235</v>
      </c>
      <c r="H100" s="5">
        <v>562.76833333333298</v>
      </c>
      <c r="I100" s="14">
        <f t="shared" si="7"/>
        <v>1</v>
      </c>
      <c r="J100" s="10">
        <v>562.76833333333298</v>
      </c>
      <c r="L100" s="10">
        <f t="shared" si="8"/>
        <v>562.76833333333298</v>
      </c>
    </row>
    <row r="101" spans="3:12">
      <c r="C101">
        <v>2</v>
      </c>
      <c r="D101" t="s">
        <v>183</v>
      </c>
      <c r="E101" t="s">
        <v>210</v>
      </c>
      <c r="F101">
        <v>18230691</v>
      </c>
      <c r="G101" t="s">
        <v>236</v>
      </c>
      <c r="H101" s="5">
        <v>-473284.51</v>
      </c>
      <c r="I101" s="14">
        <f t="shared" si="7"/>
        <v>1</v>
      </c>
      <c r="J101" s="10">
        <v>-473284.51</v>
      </c>
      <c r="L101" s="10">
        <f t="shared" si="8"/>
        <v>-473284.51</v>
      </c>
    </row>
    <row r="102" spans="3:12">
      <c r="C102">
        <v>2</v>
      </c>
      <c r="D102" t="s">
        <v>183</v>
      </c>
      <c r="E102" t="s">
        <v>210</v>
      </c>
      <c r="F102">
        <v>18230791</v>
      </c>
      <c r="G102" t="s">
        <v>237</v>
      </c>
      <c r="H102" s="5">
        <v>2250761.9583333302</v>
      </c>
      <c r="I102" s="14">
        <f t="shared" si="7"/>
        <v>1</v>
      </c>
      <c r="J102" s="10">
        <v>2250761.9583333302</v>
      </c>
      <c r="L102" s="10">
        <f t="shared" si="8"/>
        <v>2250761.9583333302</v>
      </c>
    </row>
    <row r="103" spans="3:12">
      <c r="C103">
        <v>2</v>
      </c>
      <c r="D103" t="s">
        <v>183</v>
      </c>
      <c r="E103" t="s">
        <v>210</v>
      </c>
      <c r="F103">
        <v>18230801</v>
      </c>
      <c r="G103" t="s">
        <v>238</v>
      </c>
      <c r="H103" s="5">
        <v>0</v>
      </c>
      <c r="I103" s="14" t="str">
        <f t="shared" si="7"/>
        <v>Zero</v>
      </c>
      <c r="J103" s="10">
        <v>0</v>
      </c>
      <c r="L103" s="10">
        <f t="shared" si="8"/>
        <v>0</v>
      </c>
    </row>
    <row r="104" spans="3:12">
      <c r="E104" t="s">
        <v>1123</v>
      </c>
      <c r="F104">
        <v>18230971</v>
      </c>
      <c r="G104" t="s">
        <v>360</v>
      </c>
      <c r="H104" s="5"/>
      <c r="I104" s="14"/>
      <c r="J104" s="10">
        <v>397600</v>
      </c>
      <c r="L104" s="10">
        <f t="shared" si="8"/>
        <v>397600</v>
      </c>
    </row>
    <row r="105" spans="3:12">
      <c r="C105">
        <v>2</v>
      </c>
      <c r="D105" t="s">
        <v>183</v>
      </c>
      <c r="E105" t="s">
        <v>210</v>
      </c>
      <c r="F105">
        <v>18236021</v>
      </c>
      <c r="G105" t="s">
        <v>239</v>
      </c>
      <c r="H105" s="5">
        <v>15256064.07</v>
      </c>
      <c r="I105" s="14">
        <f t="shared" si="7"/>
        <v>1</v>
      </c>
      <c r="J105" s="10">
        <v>15256064.07</v>
      </c>
      <c r="L105" s="10">
        <f t="shared" si="8"/>
        <v>15256064.07</v>
      </c>
    </row>
    <row r="106" spans="3:12">
      <c r="C106">
        <v>2</v>
      </c>
      <c r="D106" t="s">
        <v>183</v>
      </c>
      <c r="E106" t="s">
        <v>210</v>
      </c>
      <c r="F106">
        <v>18236031</v>
      </c>
      <c r="G106" t="s">
        <v>240</v>
      </c>
      <c r="H106" s="5">
        <v>2873005.76</v>
      </c>
      <c r="I106" s="14">
        <f t="shared" si="7"/>
        <v>1</v>
      </c>
      <c r="J106" s="10">
        <v>2873005.76</v>
      </c>
      <c r="L106" s="10">
        <f t="shared" si="8"/>
        <v>2873005.76</v>
      </c>
    </row>
    <row r="107" spans="3:12">
      <c r="C107">
        <v>2</v>
      </c>
      <c r="D107" t="s">
        <v>183</v>
      </c>
      <c r="E107" t="s">
        <v>210</v>
      </c>
      <c r="F107">
        <v>18236041</v>
      </c>
      <c r="G107" t="s">
        <v>241</v>
      </c>
      <c r="H107" s="5">
        <v>-228709.77</v>
      </c>
      <c r="I107" s="14">
        <f t="shared" si="7"/>
        <v>1</v>
      </c>
      <c r="J107" s="10">
        <v>-228709.77</v>
      </c>
      <c r="L107" s="10">
        <f t="shared" si="8"/>
        <v>-228709.77</v>
      </c>
    </row>
    <row r="108" spans="3:12">
      <c r="C108">
        <v>2</v>
      </c>
      <c r="D108" t="s">
        <v>183</v>
      </c>
      <c r="E108" t="s">
        <v>210</v>
      </c>
      <c r="F108">
        <v>18236051</v>
      </c>
      <c r="G108" t="s">
        <v>242</v>
      </c>
      <c r="H108" s="5">
        <v>106901.888333333</v>
      </c>
      <c r="I108" s="14">
        <f t="shared" si="7"/>
        <v>1</v>
      </c>
      <c r="J108" s="10">
        <v>106901.888333333</v>
      </c>
      <c r="L108" s="10">
        <f t="shared" si="8"/>
        <v>106901.888333333</v>
      </c>
    </row>
    <row r="109" spans="3:12">
      <c r="C109">
        <v>2</v>
      </c>
      <c r="D109" t="s">
        <v>183</v>
      </c>
      <c r="E109" t="s">
        <v>210</v>
      </c>
      <c r="F109">
        <v>18236061</v>
      </c>
      <c r="G109" t="s">
        <v>243</v>
      </c>
      <c r="H109" s="5">
        <v>4903902.0266666701</v>
      </c>
      <c r="I109" s="14">
        <f t="shared" si="7"/>
        <v>1</v>
      </c>
      <c r="J109" s="10">
        <v>4903902.0266666701</v>
      </c>
      <c r="L109" s="10">
        <f t="shared" si="8"/>
        <v>4903902.0266666701</v>
      </c>
    </row>
    <row r="110" spans="3:12">
      <c r="C110">
        <v>2</v>
      </c>
      <c r="D110" t="s">
        <v>183</v>
      </c>
      <c r="E110" t="s">
        <v>210</v>
      </c>
      <c r="F110">
        <v>18236071</v>
      </c>
      <c r="G110" t="s">
        <v>244</v>
      </c>
      <c r="H110" s="5">
        <v>2354290.0795833301</v>
      </c>
      <c r="I110" s="14">
        <f t="shared" si="7"/>
        <v>1</v>
      </c>
      <c r="J110" s="10">
        <v>2354290.0795833301</v>
      </c>
      <c r="L110" s="10">
        <f t="shared" si="8"/>
        <v>2354290.0795833301</v>
      </c>
    </row>
    <row r="111" spans="3:12">
      <c r="C111">
        <v>2</v>
      </c>
      <c r="D111" t="s">
        <v>183</v>
      </c>
      <c r="E111" t="s">
        <v>210</v>
      </c>
      <c r="F111">
        <v>18239061</v>
      </c>
      <c r="G111" t="s">
        <v>245</v>
      </c>
      <c r="H111" s="5">
        <v>1342807.79166667</v>
      </c>
      <c r="I111" s="14">
        <f t="shared" si="7"/>
        <v>1</v>
      </c>
      <c r="J111" s="10">
        <v>1342807.79166667</v>
      </c>
      <c r="L111" s="10">
        <f t="shared" si="8"/>
        <v>1342807.79166667</v>
      </c>
    </row>
    <row r="112" spans="3:12">
      <c r="C112">
        <v>2</v>
      </c>
      <c r="D112" t="s">
        <v>183</v>
      </c>
      <c r="E112" t="s">
        <v>210</v>
      </c>
      <c r="F112">
        <v>25300171</v>
      </c>
      <c r="G112" t="s">
        <v>246</v>
      </c>
      <c r="H112" s="5">
        <v>0</v>
      </c>
      <c r="I112" s="14" t="str">
        <f t="shared" si="7"/>
        <v>Zero</v>
      </c>
      <c r="J112" s="10">
        <v>0</v>
      </c>
      <c r="L112" s="10">
        <f t="shared" si="8"/>
        <v>0</v>
      </c>
    </row>
    <row r="113" spans="3:12">
      <c r="C113">
        <v>2</v>
      </c>
      <c r="D113" t="s">
        <v>183</v>
      </c>
      <c r="E113" t="s">
        <v>210</v>
      </c>
      <c r="F113">
        <v>25400001</v>
      </c>
      <c r="G113" t="s">
        <v>247</v>
      </c>
      <c r="H113" s="5">
        <v>0</v>
      </c>
      <c r="I113" s="14" t="str">
        <f t="shared" si="7"/>
        <v>Zero</v>
      </c>
      <c r="J113" s="10">
        <v>0</v>
      </c>
      <c r="L113" s="10">
        <f t="shared" si="8"/>
        <v>0</v>
      </c>
    </row>
    <row r="114" spans="3:12">
      <c r="C114">
        <v>2</v>
      </c>
      <c r="D114" t="s">
        <v>183</v>
      </c>
      <c r="E114" t="s">
        <v>210</v>
      </c>
      <c r="F114">
        <v>25400011</v>
      </c>
      <c r="G114" t="s">
        <v>248</v>
      </c>
      <c r="H114" s="5">
        <v>0</v>
      </c>
      <c r="I114" s="14" t="str">
        <f t="shared" si="7"/>
        <v>Zero</v>
      </c>
      <c r="J114" s="10">
        <v>0</v>
      </c>
      <c r="L114" s="10">
        <f t="shared" si="8"/>
        <v>0</v>
      </c>
    </row>
    <row r="115" spans="3:12">
      <c r="C115">
        <v>2</v>
      </c>
      <c r="D115" t="s">
        <v>183</v>
      </c>
      <c r="E115" t="s">
        <v>210</v>
      </c>
      <c r="F115">
        <v>25400021</v>
      </c>
      <c r="G115" t="s">
        <v>249</v>
      </c>
      <c r="H115" s="5">
        <v>-4746871.5</v>
      </c>
      <c r="I115" s="14">
        <f t="shared" si="7"/>
        <v>1</v>
      </c>
      <c r="J115" s="10">
        <v>-4746871.5</v>
      </c>
      <c r="L115" s="10">
        <f t="shared" si="8"/>
        <v>-4746871.5</v>
      </c>
    </row>
    <row r="116" spans="3:12">
      <c r="C116">
        <v>2</v>
      </c>
      <c r="D116" t="s">
        <v>183</v>
      </c>
      <c r="E116" t="s">
        <v>210</v>
      </c>
      <c r="F116">
        <v>28300511</v>
      </c>
      <c r="G116" t="s">
        <v>250</v>
      </c>
      <c r="H116" s="5">
        <v>-787125</v>
      </c>
      <c r="I116" s="14">
        <f t="shared" si="7"/>
        <v>1</v>
      </c>
      <c r="J116" s="10">
        <v>-787125</v>
      </c>
      <c r="L116" s="10">
        <f t="shared" si="8"/>
        <v>-787125</v>
      </c>
    </row>
    <row r="117" spans="3:12" ht="13.5" thickBot="1">
      <c r="H117" s="6">
        <f>SUM(H76:H116)</f>
        <v>424517472.58124989</v>
      </c>
      <c r="I117" s="1"/>
      <c r="J117" s="11">
        <f>SUM(J76:J116)</f>
        <v>424915072.58124989</v>
      </c>
      <c r="L117" s="11">
        <f>SUM(L76:L116)</f>
        <v>424915072.58124989</v>
      </c>
    </row>
    <row r="118" spans="3:12" ht="13.5" thickTop="1">
      <c r="H118" s="5"/>
      <c r="I118" s="1"/>
      <c r="J118" s="10"/>
      <c r="L118" s="10"/>
    </row>
    <row r="119" spans="3:12">
      <c r="C119">
        <v>2</v>
      </c>
      <c r="D119" t="s">
        <v>185</v>
      </c>
      <c r="E119" t="s">
        <v>251</v>
      </c>
      <c r="F119">
        <v>10800001</v>
      </c>
      <c r="G119" t="s">
        <v>252</v>
      </c>
      <c r="H119" s="5">
        <v>-2103985390.7370801</v>
      </c>
      <c r="I119" s="14">
        <f t="shared" ref="I119:I135" si="9">IF(H119=0,"Zero",J119/H119)</f>
        <v>1</v>
      </c>
      <c r="J119" s="10">
        <v>-2103985390.7370801</v>
      </c>
      <c r="L119" s="10">
        <f t="shared" ref="L119:L135" si="10">J119+K119</f>
        <v>-2103985390.7370801</v>
      </c>
    </row>
    <row r="120" spans="3:12">
      <c r="C120">
        <v>2</v>
      </c>
      <c r="D120" t="s">
        <v>185</v>
      </c>
      <c r="E120" t="s">
        <v>251</v>
      </c>
      <c r="G120" t="s">
        <v>253</v>
      </c>
      <c r="H120" s="5">
        <v>-126648.100833333</v>
      </c>
      <c r="I120" s="14">
        <f t="shared" si="9"/>
        <v>1</v>
      </c>
      <c r="J120" s="10">
        <v>-126648.100833333</v>
      </c>
      <c r="L120" s="10">
        <f t="shared" si="10"/>
        <v>-126648.100833333</v>
      </c>
    </row>
    <row r="121" spans="3:12">
      <c r="C121">
        <v>2</v>
      </c>
      <c r="D121" t="s">
        <v>185</v>
      </c>
      <c r="E121" t="s">
        <v>251</v>
      </c>
      <c r="F121">
        <v>10800041</v>
      </c>
      <c r="G121" t="s">
        <v>254</v>
      </c>
      <c r="H121" s="5">
        <v>12836343.1733333</v>
      </c>
      <c r="I121" s="14">
        <f t="shared" si="9"/>
        <v>1</v>
      </c>
      <c r="J121" s="10">
        <v>12836343.1733333</v>
      </c>
      <c r="L121" s="10">
        <f t="shared" si="10"/>
        <v>12836343.1733333</v>
      </c>
    </row>
    <row r="122" spans="3:12">
      <c r="C122">
        <v>2</v>
      </c>
      <c r="D122" t="s">
        <v>185</v>
      </c>
      <c r="E122" t="s">
        <v>251</v>
      </c>
      <c r="F122">
        <v>10800051</v>
      </c>
      <c r="G122" t="s">
        <v>255</v>
      </c>
      <c r="H122" s="5">
        <v>441017.691666667</v>
      </c>
      <c r="I122" s="14">
        <f t="shared" si="9"/>
        <v>1</v>
      </c>
      <c r="J122" s="10">
        <v>441017.691666667</v>
      </c>
      <c r="L122" s="10">
        <f t="shared" si="10"/>
        <v>441017.691666667</v>
      </c>
    </row>
    <row r="123" spans="3:12">
      <c r="C123">
        <v>2</v>
      </c>
      <c r="D123" t="s">
        <v>185</v>
      </c>
      <c r="E123" t="s">
        <v>251</v>
      </c>
      <c r="F123">
        <v>10800061</v>
      </c>
      <c r="G123" t="s">
        <v>256</v>
      </c>
      <c r="H123" s="5">
        <v>-33161745.125</v>
      </c>
      <c r="I123" s="14">
        <f t="shared" si="9"/>
        <v>1</v>
      </c>
      <c r="J123" s="10">
        <v>-33161745.125</v>
      </c>
      <c r="L123" s="10">
        <f t="shared" si="10"/>
        <v>-33161745.125</v>
      </c>
    </row>
    <row r="124" spans="3:12">
      <c r="C124">
        <v>2</v>
      </c>
      <c r="D124" t="s">
        <v>185</v>
      </c>
      <c r="E124" t="s">
        <v>251</v>
      </c>
      <c r="F124">
        <v>10800071</v>
      </c>
      <c r="G124" t="s">
        <v>257</v>
      </c>
      <c r="H124" s="5">
        <v>33161745.125</v>
      </c>
      <c r="I124" s="14">
        <f t="shared" si="9"/>
        <v>1</v>
      </c>
      <c r="J124" s="10">
        <v>33161745.125</v>
      </c>
      <c r="L124" s="10">
        <f t="shared" si="10"/>
        <v>33161745.125</v>
      </c>
    </row>
    <row r="125" spans="3:12">
      <c r="C125">
        <v>2</v>
      </c>
      <c r="D125" t="s">
        <v>185</v>
      </c>
      <c r="E125" t="s">
        <v>251</v>
      </c>
      <c r="F125">
        <v>10800201</v>
      </c>
      <c r="G125" t="s">
        <v>258</v>
      </c>
      <c r="H125" s="5">
        <v>177327.657083333</v>
      </c>
      <c r="I125" s="14">
        <f t="shared" si="9"/>
        <v>1</v>
      </c>
      <c r="J125" s="10">
        <v>177327.657083333</v>
      </c>
      <c r="L125" s="10">
        <f t="shared" si="10"/>
        <v>177327.657083333</v>
      </c>
    </row>
    <row r="126" spans="3:12">
      <c r="C126">
        <v>2</v>
      </c>
      <c r="D126" t="s">
        <v>185</v>
      </c>
      <c r="E126" t="s">
        <v>251</v>
      </c>
      <c r="F126">
        <v>10800501</v>
      </c>
      <c r="G126" t="s">
        <v>259</v>
      </c>
      <c r="H126" s="5">
        <v>76313.383333333302</v>
      </c>
      <c r="I126" s="14">
        <f t="shared" si="9"/>
        <v>1</v>
      </c>
      <c r="J126" s="10">
        <v>76313.383333333302</v>
      </c>
      <c r="L126" s="10">
        <f t="shared" si="10"/>
        <v>76313.383333333302</v>
      </c>
    </row>
    <row r="127" spans="3:12">
      <c r="C127">
        <v>2</v>
      </c>
      <c r="D127" t="s">
        <v>185</v>
      </c>
      <c r="E127" t="s">
        <v>251</v>
      </c>
      <c r="F127">
        <v>10800541</v>
      </c>
      <c r="G127" t="s">
        <v>260</v>
      </c>
      <c r="H127" s="5">
        <v>0</v>
      </c>
      <c r="I127" s="14" t="str">
        <f t="shared" si="9"/>
        <v>Zero</v>
      </c>
      <c r="J127" s="10">
        <v>0</v>
      </c>
      <c r="L127" s="10">
        <f t="shared" si="10"/>
        <v>0</v>
      </c>
    </row>
    <row r="128" spans="3:12">
      <c r="C128">
        <v>2</v>
      </c>
      <c r="D128" t="s">
        <v>185</v>
      </c>
      <c r="E128" t="s">
        <v>251</v>
      </c>
      <c r="F128">
        <v>10891001</v>
      </c>
      <c r="G128" t="s">
        <v>261</v>
      </c>
      <c r="H128" s="5">
        <v>-14.2854166666667</v>
      </c>
      <c r="I128" s="14">
        <f t="shared" si="9"/>
        <v>1</v>
      </c>
      <c r="J128" s="10">
        <v>-14.2854166666667</v>
      </c>
      <c r="L128" s="10">
        <f t="shared" si="10"/>
        <v>-14.2854166666667</v>
      </c>
    </row>
    <row r="129" spans="3:12">
      <c r="C129">
        <v>2</v>
      </c>
      <c r="D129" t="s">
        <v>185</v>
      </c>
      <c r="E129" t="s">
        <v>251</v>
      </c>
      <c r="F129">
        <v>11100001</v>
      </c>
      <c r="G129" t="s">
        <v>252</v>
      </c>
      <c r="H129" s="5">
        <v>-8005073.00833333</v>
      </c>
      <c r="I129" s="14">
        <f t="shared" si="9"/>
        <v>1</v>
      </c>
      <c r="J129" s="10">
        <v>-8005073.00833333</v>
      </c>
      <c r="L129" s="10">
        <f t="shared" si="10"/>
        <v>-8005073.00833333</v>
      </c>
    </row>
    <row r="130" spans="3:12">
      <c r="C130">
        <v>2</v>
      </c>
      <c r="D130" t="s">
        <v>185</v>
      </c>
      <c r="E130" t="s">
        <v>251</v>
      </c>
      <c r="F130">
        <v>11100091</v>
      </c>
      <c r="G130" t="s">
        <v>262</v>
      </c>
      <c r="H130" s="5">
        <v>39580.800000000003</v>
      </c>
      <c r="I130" s="14">
        <f t="shared" si="9"/>
        <v>1</v>
      </c>
      <c r="J130" s="10">
        <v>39580.800000000003</v>
      </c>
      <c r="L130" s="10">
        <f t="shared" si="10"/>
        <v>39580.800000000003</v>
      </c>
    </row>
    <row r="131" spans="3:12">
      <c r="C131">
        <v>2</v>
      </c>
      <c r="D131" t="s">
        <v>185</v>
      </c>
      <c r="E131" t="s">
        <v>251</v>
      </c>
      <c r="F131">
        <v>11500001</v>
      </c>
      <c r="G131" t="s">
        <v>263</v>
      </c>
      <c r="H131" s="5">
        <v>-648039</v>
      </c>
      <c r="I131" s="14">
        <f t="shared" si="9"/>
        <v>1</v>
      </c>
      <c r="J131" s="10">
        <v>-648039</v>
      </c>
      <c r="L131" s="10">
        <f t="shared" si="10"/>
        <v>-648039</v>
      </c>
    </row>
    <row r="132" spans="3:12">
      <c r="C132">
        <v>2</v>
      </c>
      <c r="D132" t="s">
        <v>185</v>
      </c>
      <c r="E132" t="s">
        <v>251</v>
      </c>
      <c r="F132">
        <v>11500011</v>
      </c>
      <c r="G132" t="s">
        <v>264</v>
      </c>
      <c r="H132" s="5">
        <v>-251999.11</v>
      </c>
      <c r="I132" s="14">
        <f t="shared" si="9"/>
        <v>1</v>
      </c>
      <c r="J132" s="10">
        <v>-251999.11</v>
      </c>
      <c r="L132" s="10">
        <f t="shared" si="10"/>
        <v>-251999.11</v>
      </c>
    </row>
    <row r="133" spans="3:12">
      <c r="C133">
        <v>2</v>
      </c>
      <c r="D133" t="s">
        <v>185</v>
      </c>
      <c r="E133" t="s">
        <v>251</v>
      </c>
      <c r="F133">
        <v>11500031</v>
      </c>
      <c r="G133" t="s">
        <v>265</v>
      </c>
      <c r="H133" s="5">
        <v>-35281563.659999996</v>
      </c>
      <c r="I133" s="14">
        <f t="shared" si="9"/>
        <v>1</v>
      </c>
      <c r="J133" s="10">
        <v>-35281563.659999996</v>
      </c>
      <c r="L133" s="10">
        <f t="shared" si="10"/>
        <v>-35281563.659999996</v>
      </c>
    </row>
    <row r="134" spans="3:12">
      <c r="C134">
        <v>2</v>
      </c>
      <c r="D134" t="s">
        <v>185</v>
      </c>
      <c r="E134" t="s">
        <v>251</v>
      </c>
      <c r="F134">
        <v>11591001</v>
      </c>
      <c r="G134" t="s">
        <v>266</v>
      </c>
      <c r="H134" s="5">
        <v>0</v>
      </c>
      <c r="I134" s="14" t="str">
        <f t="shared" si="9"/>
        <v>Zero</v>
      </c>
      <c r="J134" s="10">
        <v>0</v>
      </c>
      <c r="L134" s="10">
        <f t="shared" si="10"/>
        <v>0</v>
      </c>
    </row>
    <row r="135" spans="3:12">
      <c r="C135">
        <v>2</v>
      </c>
      <c r="D135" t="s">
        <v>185</v>
      </c>
      <c r="E135" t="s">
        <v>251</v>
      </c>
      <c r="F135">
        <v>18230061</v>
      </c>
      <c r="G135" t="s">
        <v>267</v>
      </c>
      <c r="H135" s="5">
        <v>2392180</v>
      </c>
      <c r="I135" s="14">
        <f t="shared" si="9"/>
        <v>1</v>
      </c>
      <c r="J135" s="10">
        <v>2392180</v>
      </c>
      <c r="L135" s="10">
        <f t="shared" si="10"/>
        <v>2392180</v>
      </c>
    </row>
    <row r="136" spans="3:12" ht="13.5" thickBot="1">
      <c r="H136" s="6">
        <f>SUM(H119:H135)</f>
        <v>-2132335965.1962469</v>
      </c>
      <c r="I136" s="1"/>
      <c r="J136" s="11">
        <f>SUM(J119:J135)</f>
        <v>-2132335965.1962469</v>
      </c>
      <c r="L136" s="11">
        <f>SUM(L119:L135)</f>
        <v>-2132335965.1962469</v>
      </c>
    </row>
    <row r="137" spans="3:12" ht="13.5" thickTop="1">
      <c r="H137" s="5"/>
      <c r="I137" s="1"/>
      <c r="J137" s="10"/>
      <c r="L137" s="10"/>
    </row>
    <row r="138" spans="3:12">
      <c r="C138">
        <v>2</v>
      </c>
      <c r="D138" t="s">
        <v>187</v>
      </c>
      <c r="E138" t="s">
        <v>268</v>
      </c>
      <c r="F138">
        <v>18230221</v>
      </c>
      <c r="G138" t="s">
        <v>269</v>
      </c>
      <c r="H138" s="5">
        <v>576.65750000000003</v>
      </c>
      <c r="I138" s="14">
        <f>IF(H138=0,"Zero",J138/H138)</f>
        <v>1</v>
      </c>
      <c r="J138" s="10">
        <v>576.65750000000003</v>
      </c>
      <c r="L138" s="10">
        <f t="shared" ref="L138" si="11">J138+K138</f>
        <v>576.65750000000003</v>
      </c>
    </row>
    <row r="139" spans="3:12" ht="13.5" thickBot="1">
      <c r="H139" s="6">
        <f>SUM(H138)</f>
        <v>576.65750000000003</v>
      </c>
      <c r="I139" s="1"/>
      <c r="J139" s="6">
        <f>SUM(J138)</f>
        <v>576.65750000000003</v>
      </c>
      <c r="L139" s="6">
        <f>SUM(L138)</f>
        <v>576.65750000000003</v>
      </c>
    </row>
    <row r="140" spans="3:12" ht="13.5" thickTop="1">
      <c r="H140" s="5"/>
      <c r="I140" s="1"/>
      <c r="J140" s="10"/>
      <c r="L140" s="10"/>
    </row>
    <row r="141" spans="3:12">
      <c r="C141">
        <v>2</v>
      </c>
      <c r="D141" t="s">
        <v>270</v>
      </c>
      <c r="E141" t="s">
        <v>271</v>
      </c>
      <c r="F141">
        <v>10100003</v>
      </c>
      <c r="G141" t="s">
        <v>272</v>
      </c>
      <c r="H141" s="5">
        <v>450057823.15583301</v>
      </c>
      <c r="I141" s="14">
        <f t="shared" ref="I141:I147" si="12">IF(H141=0,"Zero",J141/H141)</f>
        <v>0.65149999999999952</v>
      </c>
      <c r="J141" s="10">
        <v>293212671.78602499</v>
      </c>
      <c r="L141" s="10">
        <f t="shared" ref="L141:L147" si="13">J141+K141</f>
        <v>293212671.78602499</v>
      </c>
    </row>
    <row r="142" spans="3:12">
      <c r="C142">
        <v>2</v>
      </c>
      <c r="D142" t="s">
        <v>270</v>
      </c>
      <c r="E142" t="s">
        <v>271</v>
      </c>
      <c r="G142" t="s">
        <v>273</v>
      </c>
      <c r="H142" s="5">
        <v>12097</v>
      </c>
      <c r="I142" s="14">
        <f t="shared" si="12"/>
        <v>0.65149999999999997</v>
      </c>
      <c r="J142" s="10">
        <v>7881.1954999999998</v>
      </c>
      <c r="L142" s="10">
        <f t="shared" si="13"/>
        <v>7881.1954999999998</v>
      </c>
    </row>
    <row r="143" spans="3:12">
      <c r="C143">
        <v>2</v>
      </c>
      <c r="D143" t="s">
        <v>270</v>
      </c>
      <c r="E143" t="s">
        <v>271</v>
      </c>
      <c r="F143">
        <v>23001013</v>
      </c>
      <c r="G143" t="s">
        <v>274</v>
      </c>
      <c r="H143" s="5">
        <v>-49811.979166666701</v>
      </c>
      <c r="I143" s="14">
        <f t="shared" si="12"/>
        <v>0.65149999999999886</v>
      </c>
      <c r="J143" s="10">
        <v>-32452.504427083299</v>
      </c>
      <c r="L143" s="10">
        <f t="shared" si="13"/>
        <v>-32452.504427083299</v>
      </c>
    </row>
    <row r="144" spans="3:12">
      <c r="C144">
        <v>2</v>
      </c>
      <c r="D144" t="s">
        <v>270</v>
      </c>
      <c r="E144" t="s">
        <v>271</v>
      </c>
      <c r="F144">
        <v>23003003</v>
      </c>
      <c r="G144" t="s">
        <v>275</v>
      </c>
      <c r="H144" s="5">
        <v>-12346.833333333299</v>
      </c>
      <c r="I144" s="14">
        <f t="shared" si="12"/>
        <v>0.65150000000000208</v>
      </c>
      <c r="J144" s="10">
        <v>-8043.9619166666698</v>
      </c>
      <c r="L144" s="10">
        <f t="shared" si="13"/>
        <v>-8043.9619166666698</v>
      </c>
    </row>
    <row r="145" spans="3:12">
      <c r="C145">
        <v>2</v>
      </c>
      <c r="D145" t="s">
        <v>270</v>
      </c>
      <c r="E145" t="s">
        <v>271</v>
      </c>
      <c r="F145">
        <v>23003013</v>
      </c>
      <c r="G145" t="s">
        <v>276</v>
      </c>
      <c r="H145" s="5">
        <v>12346.833333333299</v>
      </c>
      <c r="I145" s="14">
        <f t="shared" si="12"/>
        <v>0.65150000000000208</v>
      </c>
      <c r="J145" s="10">
        <v>8043.9619166666698</v>
      </c>
      <c r="L145" s="10">
        <f t="shared" si="13"/>
        <v>8043.9619166666698</v>
      </c>
    </row>
    <row r="146" spans="3:12">
      <c r="C146">
        <v>2</v>
      </c>
      <c r="D146" t="s">
        <v>270</v>
      </c>
      <c r="E146" t="s">
        <v>271</v>
      </c>
      <c r="F146">
        <v>25300353</v>
      </c>
      <c r="G146" t="s">
        <v>277</v>
      </c>
      <c r="H146" s="5">
        <v>-9373333.4000000004</v>
      </c>
      <c r="I146" s="14">
        <f t="shared" si="12"/>
        <v>0.65149999999999997</v>
      </c>
      <c r="J146" s="10">
        <v>-6106726.7100999998</v>
      </c>
      <c r="L146" s="10">
        <f t="shared" si="13"/>
        <v>-6106726.7100999998</v>
      </c>
    </row>
    <row r="147" spans="3:12">
      <c r="C147">
        <v>2</v>
      </c>
      <c r="D147" t="s">
        <v>270</v>
      </c>
      <c r="E147" t="s">
        <v>271</v>
      </c>
      <c r="F147">
        <v>25300363</v>
      </c>
      <c r="G147" t="s">
        <v>278</v>
      </c>
      <c r="H147" s="5">
        <v>-3553447.95</v>
      </c>
      <c r="I147" s="14">
        <f t="shared" si="12"/>
        <v>0.65149999999999997</v>
      </c>
      <c r="J147" s="10">
        <v>-2315071.3394249999</v>
      </c>
      <c r="L147" s="10">
        <f t="shared" si="13"/>
        <v>-2315071.3394249999</v>
      </c>
    </row>
    <row r="148" spans="3:12" ht="13.5" thickBot="1">
      <c r="H148" s="6">
        <f>SUM(H141:H147)</f>
        <v>437093326.82666636</v>
      </c>
      <c r="I148" s="1"/>
      <c r="J148" s="6">
        <f>SUM(J141:J147)</f>
        <v>284766302.42757291</v>
      </c>
      <c r="L148" s="6">
        <f>SUM(L141:L147)</f>
        <v>284766302.42757291</v>
      </c>
    </row>
    <row r="149" spans="3:12" ht="13.5" thickTop="1">
      <c r="H149" s="5"/>
      <c r="I149" s="1"/>
      <c r="J149" s="10"/>
      <c r="L149" s="10"/>
    </row>
    <row r="150" spans="3:12">
      <c r="C150">
        <v>2</v>
      </c>
      <c r="D150" t="s">
        <v>279</v>
      </c>
      <c r="E150" t="s">
        <v>280</v>
      </c>
      <c r="F150">
        <v>10800003</v>
      </c>
      <c r="G150" t="s">
        <v>281</v>
      </c>
      <c r="H150" s="5">
        <v>-31096240.700833298</v>
      </c>
      <c r="I150" s="14">
        <f t="shared" ref="I150:I155" si="14">IF(H150=0,"Zero",J150/H150)</f>
        <v>0.65150000000000019</v>
      </c>
      <c r="J150" s="10">
        <v>-20259200.816592898</v>
      </c>
      <c r="L150" s="10">
        <f t="shared" ref="L150:L155" si="15">J150+K150</f>
        <v>-20259200.816592898</v>
      </c>
    </row>
    <row r="151" spans="3:12">
      <c r="C151">
        <v>2</v>
      </c>
      <c r="D151" t="s">
        <v>279</v>
      </c>
      <c r="E151" t="s">
        <v>280</v>
      </c>
      <c r="G151" t="s">
        <v>282</v>
      </c>
      <c r="H151" s="5">
        <v>-11571.270833333299</v>
      </c>
      <c r="I151" s="14">
        <f t="shared" si="14"/>
        <v>0.65150000000000219</v>
      </c>
      <c r="J151" s="10">
        <v>-7538.6829479166699</v>
      </c>
      <c r="L151" s="10">
        <f t="shared" si="15"/>
        <v>-7538.6829479166699</v>
      </c>
    </row>
    <row r="152" spans="3:12">
      <c r="C152">
        <v>2</v>
      </c>
      <c r="D152" t="s">
        <v>279</v>
      </c>
      <c r="E152" t="s">
        <v>280</v>
      </c>
      <c r="F152">
        <v>10800043</v>
      </c>
      <c r="G152" t="s">
        <v>283</v>
      </c>
      <c r="H152" s="5">
        <v>3358764.4429166699</v>
      </c>
      <c r="I152" s="14">
        <f t="shared" si="14"/>
        <v>0.65149999999999986</v>
      </c>
      <c r="J152" s="10">
        <v>2188235.0345602101</v>
      </c>
      <c r="L152" s="10">
        <f t="shared" si="15"/>
        <v>2188235.0345602101</v>
      </c>
    </row>
    <row r="153" spans="3:12">
      <c r="C153">
        <v>2</v>
      </c>
      <c r="D153" t="s">
        <v>279</v>
      </c>
      <c r="E153" t="s">
        <v>280</v>
      </c>
      <c r="F153">
        <v>10800203</v>
      </c>
      <c r="G153" t="s">
        <v>284</v>
      </c>
      <c r="H153" s="5">
        <v>216271.76708333299</v>
      </c>
      <c r="I153" s="14">
        <f t="shared" si="14"/>
        <v>0.65150000000000252</v>
      </c>
      <c r="J153" s="10">
        <v>140901.056254792</v>
      </c>
      <c r="L153" s="10">
        <f t="shared" si="15"/>
        <v>140901.056254792</v>
      </c>
    </row>
    <row r="154" spans="3:12">
      <c r="C154">
        <v>2</v>
      </c>
      <c r="D154" t="s">
        <v>279</v>
      </c>
      <c r="E154" t="s">
        <v>280</v>
      </c>
      <c r="F154">
        <v>10800543</v>
      </c>
      <c r="G154" t="s">
        <v>285</v>
      </c>
      <c r="H154" s="5">
        <v>0</v>
      </c>
      <c r="I154" s="14" t="str">
        <f t="shared" si="14"/>
        <v>Zero</v>
      </c>
      <c r="J154" s="10">
        <v>0</v>
      </c>
      <c r="L154" s="10">
        <f t="shared" si="15"/>
        <v>0</v>
      </c>
    </row>
    <row r="155" spans="3:12">
      <c r="C155">
        <v>2</v>
      </c>
      <c r="D155" t="s">
        <v>279</v>
      </c>
      <c r="E155" t="s">
        <v>280</v>
      </c>
      <c r="F155">
        <v>11100003</v>
      </c>
      <c r="G155" t="s">
        <v>281</v>
      </c>
      <c r="H155" s="5">
        <v>-191412958.40875</v>
      </c>
      <c r="I155" s="14">
        <f t="shared" si="14"/>
        <v>0.65150000000000197</v>
      </c>
      <c r="J155" s="10">
        <v>-124705542.403301</v>
      </c>
      <c r="L155" s="10">
        <f t="shared" si="15"/>
        <v>-124705542.403301</v>
      </c>
    </row>
    <row r="156" spans="3:12" ht="13.5" thickBot="1">
      <c r="H156" s="6">
        <f>SUM(H150:H155)</f>
        <v>-218945734.17041662</v>
      </c>
      <c r="I156" s="1"/>
      <c r="J156" s="6">
        <f>SUM(J150:J155)</f>
        <v>-142643145.8120268</v>
      </c>
      <c r="L156" s="6">
        <f>SUM(L150:L155)</f>
        <v>-142643145.8120268</v>
      </c>
    </row>
    <row r="157" spans="3:12" ht="13.5" thickTop="1">
      <c r="H157" s="5"/>
      <c r="I157" s="1"/>
      <c r="J157" s="10"/>
      <c r="L157" s="10"/>
    </row>
    <row r="158" spans="3:12">
      <c r="C158">
        <v>2</v>
      </c>
      <c r="D158" t="s">
        <v>176</v>
      </c>
      <c r="E158" t="s">
        <v>286</v>
      </c>
      <c r="F158">
        <v>28200013</v>
      </c>
      <c r="G158" t="s">
        <v>287</v>
      </c>
      <c r="H158" s="5">
        <v>-73056.875</v>
      </c>
      <c r="I158" s="14">
        <f>IF(H158=0,"Zero",J158/H158)</f>
        <v>0.65149999999999997</v>
      </c>
      <c r="J158" s="10">
        <v>-47596.554062499999</v>
      </c>
      <c r="L158" s="10">
        <f t="shared" ref="L158:L162" si="16">J158+K158</f>
        <v>-47596.554062499999</v>
      </c>
    </row>
    <row r="159" spans="3:12">
      <c r="C159">
        <v>2</v>
      </c>
      <c r="D159" t="s">
        <v>176</v>
      </c>
      <c r="E159" t="s">
        <v>286</v>
      </c>
      <c r="F159">
        <v>28300023</v>
      </c>
      <c r="G159" t="s">
        <v>288</v>
      </c>
      <c r="H159" s="5">
        <v>-19190404.5</v>
      </c>
      <c r="I159" s="14">
        <f>IF(H159=0,"Zero",J159/H159)</f>
        <v>0.65149999999999997</v>
      </c>
      <c r="J159" s="10">
        <v>-12502548.531749999</v>
      </c>
      <c r="L159" s="10">
        <f t="shared" si="16"/>
        <v>-12502548.531749999</v>
      </c>
    </row>
    <row r="160" spans="3:12">
      <c r="C160">
        <v>2</v>
      </c>
      <c r="D160" t="s">
        <v>176</v>
      </c>
      <c r="E160" t="s">
        <v>286</v>
      </c>
      <c r="F160">
        <v>28300043</v>
      </c>
      <c r="G160" t="s">
        <v>289</v>
      </c>
      <c r="H160" s="5">
        <v>-7771441.7083333302</v>
      </c>
      <c r="I160" s="14">
        <f>IF(H160=0,"Zero",J160/H160)</f>
        <v>0.65150000000000075</v>
      </c>
      <c r="J160" s="10">
        <v>-5063094.2729791701</v>
      </c>
      <c r="L160" s="10">
        <f t="shared" si="16"/>
        <v>-5063094.2729791701</v>
      </c>
    </row>
    <row r="161" spans="3:12">
      <c r="C161">
        <v>2</v>
      </c>
      <c r="D161" t="s">
        <v>176</v>
      </c>
      <c r="E161" t="s">
        <v>286</v>
      </c>
      <c r="F161">
        <v>28300193</v>
      </c>
      <c r="G161" t="s">
        <v>290</v>
      </c>
      <c r="H161" s="5">
        <v>-1967287.95833333</v>
      </c>
      <c r="I161" s="14">
        <f>IF(H161=0,"Zero",J161/H161)</f>
        <v>0.65150000000000285</v>
      </c>
      <c r="J161" s="10">
        <v>-1281688.10485417</v>
      </c>
      <c r="L161" s="10">
        <f t="shared" si="16"/>
        <v>-1281688.10485417</v>
      </c>
    </row>
    <row r="162" spans="3:12">
      <c r="C162">
        <v>2</v>
      </c>
      <c r="D162" t="s">
        <v>176</v>
      </c>
      <c r="E162" t="s">
        <v>286</v>
      </c>
      <c r="F162">
        <v>28300501</v>
      </c>
      <c r="G162" t="s">
        <v>291</v>
      </c>
      <c r="H162" s="5">
        <v>-428230.75</v>
      </c>
      <c r="I162" s="14">
        <f>IF(H162=0,"Zero",J162/H162)</f>
        <v>0.65150000000000008</v>
      </c>
      <c r="J162" s="10">
        <v>-278992.33362500003</v>
      </c>
      <c r="L162" s="10">
        <f t="shared" si="16"/>
        <v>-278992.33362500003</v>
      </c>
    </row>
    <row r="163" spans="3:12" ht="13.5" thickBot="1">
      <c r="H163" s="12">
        <f>SUM(H158:H162)</f>
        <v>-29430421.791666657</v>
      </c>
      <c r="J163" s="13">
        <f>SUM(J158:J162)</f>
        <v>-19173919.797270842</v>
      </c>
      <c r="L163" s="13">
        <f>SUM(L158:L162)</f>
        <v>-19173919.797270842</v>
      </c>
    </row>
    <row r="164" spans="3:12" ht="13.5" thickTop="1">
      <c r="L164" s="9"/>
    </row>
    <row r="165" spans="3:12" ht="13.5" thickBot="1">
      <c r="H165" s="98">
        <f>SUM(H5:H163)/2</f>
        <v>3270539729.4191713</v>
      </c>
      <c r="J165" s="98">
        <f>SUM(J5:J163)/2</f>
        <v>3205169395.3728623</v>
      </c>
      <c r="L165" s="98">
        <f>SUM(L5:L163)/2</f>
        <v>3205169395.3728623</v>
      </c>
    </row>
    <row r="166" spans="3:12" ht="13.5" thickTop="1"/>
  </sheetData>
  <pageMargins left="0.7" right="0.7" top="0.75" bottom="0.75" header="0.3" footer="0.3"/>
  <pageSetup scale="63" orientation="portrait" r:id="rId1"/>
  <headerFooter>
    <oddHeader>&amp;LISWC&amp;CElectric Investment Detail
$3,204,771,794&amp;RPSE</oddHeader>
    <oddFooter>&amp;L&amp;N</oddFooter>
  </headerFooter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3:J88"/>
  <sheetViews>
    <sheetView showGridLines="0" topLeftCell="A29" zoomScaleNormal="100" workbookViewId="0">
      <selection activeCell="C47" sqref="C47"/>
    </sheetView>
  </sheetViews>
  <sheetFormatPr defaultRowHeight="12.75"/>
  <cols>
    <col min="1" max="1" width="9.42578125" bestFit="1" customWidth="1"/>
    <col min="3" max="3" width="42.7109375" customWidth="1"/>
    <col min="4" max="4" width="11.28515625" bestFit="1" customWidth="1"/>
    <col min="5" max="5" width="48.7109375" customWidth="1"/>
    <col min="6" max="6" width="16.140625" style="2" hidden="1" customWidth="1"/>
    <col min="7" max="7" width="9.28515625" hidden="1" customWidth="1"/>
    <col min="8" max="8" width="16.28515625" style="2" bestFit="1" customWidth="1"/>
    <col min="9" max="9" width="10.42578125" bestFit="1" customWidth="1"/>
    <col min="10" max="10" width="15.140625" bestFit="1" customWidth="1"/>
  </cols>
  <sheetData>
    <row r="3" spans="1:10">
      <c r="A3" t="s">
        <v>1015</v>
      </c>
      <c r="B3" t="s">
        <v>1016</v>
      </c>
      <c r="C3" t="s">
        <v>1018</v>
      </c>
      <c r="D3" t="s">
        <v>1017</v>
      </c>
      <c r="E3" t="s">
        <v>1018</v>
      </c>
      <c r="F3" s="8" t="s">
        <v>1019</v>
      </c>
      <c r="G3" t="s">
        <v>1020</v>
      </c>
      <c r="H3" s="94" t="s">
        <v>1042</v>
      </c>
      <c r="I3" s="95" t="s">
        <v>1104</v>
      </c>
      <c r="J3" s="96" t="s">
        <v>1043</v>
      </c>
    </row>
    <row r="4" spans="1:10">
      <c r="A4">
        <v>3</v>
      </c>
      <c r="B4" t="s">
        <v>195</v>
      </c>
      <c r="C4" t="s">
        <v>292</v>
      </c>
      <c r="D4">
        <v>10100002</v>
      </c>
      <c r="E4" t="s">
        <v>293</v>
      </c>
      <c r="F4" s="2">
        <v>2123370167.0108299</v>
      </c>
      <c r="G4" s="1">
        <f t="shared" ref="G4:G53" si="0">H4/F4*-1</f>
        <v>-1</v>
      </c>
      <c r="H4" s="2">
        <v>2123370167.0108299</v>
      </c>
      <c r="J4" s="4">
        <f>I4+H4</f>
        <v>2123370167.0108299</v>
      </c>
    </row>
    <row r="5" spans="1:10">
      <c r="A5">
        <v>3</v>
      </c>
      <c r="B5" t="s">
        <v>195</v>
      </c>
      <c r="C5" t="s">
        <v>292</v>
      </c>
      <c r="D5">
        <v>10500002</v>
      </c>
      <c r="E5" t="s">
        <v>294</v>
      </c>
      <c r="F5" s="2">
        <v>64439.34</v>
      </c>
      <c r="G5" s="1">
        <f t="shared" si="0"/>
        <v>-1</v>
      </c>
      <c r="H5" s="2">
        <v>64439.34</v>
      </c>
      <c r="J5" s="4">
        <f t="shared" ref="J5:J11" si="1">I5+H5</f>
        <v>64439.34</v>
      </c>
    </row>
    <row r="6" spans="1:10">
      <c r="A6">
        <v>3</v>
      </c>
      <c r="B6" t="s">
        <v>195</v>
      </c>
      <c r="C6" t="s">
        <v>292</v>
      </c>
      <c r="D6">
        <v>23001092</v>
      </c>
      <c r="E6" t="s">
        <v>295</v>
      </c>
      <c r="F6" s="2">
        <v>-2799281.6041666698</v>
      </c>
      <c r="G6" s="1">
        <f t="shared" si="0"/>
        <v>-1</v>
      </c>
      <c r="H6" s="2">
        <v>-2799281.6041666698</v>
      </c>
      <c r="J6" s="4">
        <f t="shared" si="1"/>
        <v>-2799281.6041666698</v>
      </c>
    </row>
    <row r="7" spans="1:10">
      <c r="A7">
        <v>3</v>
      </c>
      <c r="B7" t="s">
        <v>195</v>
      </c>
      <c r="C7" t="s">
        <v>292</v>
      </c>
      <c r="D7">
        <v>23002002</v>
      </c>
      <c r="E7" t="s">
        <v>296</v>
      </c>
      <c r="F7" s="2">
        <v>-677159.76666666695</v>
      </c>
      <c r="G7" s="1">
        <f t="shared" si="0"/>
        <v>-1</v>
      </c>
      <c r="H7" s="2">
        <v>-677159.76666666695</v>
      </c>
      <c r="J7" s="4">
        <f t="shared" si="1"/>
        <v>-677159.76666666695</v>
      </c>
    </row>
    <row r="8" spans="1:10">
      <c r="A8">
        <v>3</v>
      </c>
      <c r="B8" t="s">
        <v>195</v>
      </c>
      <c r="C8" t="s">
        <v>292</v>
      </c>
      <c r="D8">
        <v>23002012</v>
      </c>
      <c r="E8" t="s">
        <v>297</v>
      </c>
      <c r="F8" s="2">
        <v>-3667693.2970833299</v>
      </c>
      <c r="G8" s="1">
        <f t="shared" si="0"/>
        <v>-1</v>
      </c>
      <c r="H8" s="2">
        <v>-3667693.2970833299</v>
      </c>
      <c r="J8" s="4">
        <f t="shared" si="1"/>
        <v>-3667693.2970833299</v>
      </c>
    </row>
    <row r="9" spans="1:10">
      <c r="A9">
        <v>3</v>
      </c>
      <c r="B9" t="s">
        <v>195</v>
      </c>
      <c r="C9" t="s">
        <v>292</v>
      </c>
      <c r="D9">
        <v>23002022</v>
      </c>
      <c r="E9" t="s">
        <v>298</v>
      </c>
      <c r="F9" s="2">
        <v>597871.41125</v>
      </c>
      <c r="G9" s="1">
        <f t="shared" si="0"/>
        <v>-1</v>
      </c>
      <c r="H9" s="2">
        <v>597871.41125</v>
      </c>
      <c r="J9" s="4">
        <f t="shared" si="1"/>
        <v>597871.41125</v>
      </c>
    </row>
    <row r="10" spans="1:10">
      <c r="A10">
        <v>3</v>
      </c>
      <c r="B10" t="s">
        <v>195</v>
      </c>
      <c r="C10" t="s">
        <v>292</v>
      </c>
      <c r="D10">
        <v>23002032</v>
      </c>
      <c r="E10" t="s">
        <v>299</v>
      </c>
      <c r="F10" s="2">
        <v>351909.08333333302</v>
      </c>
      <c r="G10" s="1">
        <f t="shared" si="0"/>
        <v>-1</v>
      </c>
      <c r="H10" s="2">
        <v>351909.08333333302</v>
      </c>
      <c r="J10" s="4">
        <f t="shared" si="1"/>
        <v>351909.08333333302</v>
      </c>
    </row>
    <row r="11" spans="1:10">
      <c r="A11">
        <v>3</v>
      </c>
      <c r="B11" t="s">
        <v>195</v>
      </c>
      <c r="C11" t="s">
        <v>292</v>
      </c>
      <c r="D11">
        <v>23002092</v>
      </c>
      <c r="E11" t="s">
        <v>300</v>
      </c>
      <c r="F11" s="2">
        <v>-949780.49458333303</v>
      </c>
      <c r="G11" s="1">
        <f t="shared" si="0"/>
        <v>-1</v>
      </c>
      <c r="H11" s="2">
        <v>-949780.49458333303</v>
      </c>
      <c r="J11" s="4">
        <f t="shared" si="1"/>
        <v>-949780.49458333303</v>
      </c>
    </row>
    <row r="12" spans="1:10" ht="13.5" thickBot="1">
      <c r="B12" s="60"/>
      <c r="E12" s="58" t="s">
        <v>292</v>
      </c>
      <c r="G12" s="1"/>
      <c r="H12" s="3">
        <f>SUBTOTAL(9,H4:H11)</f>
        <v>2116290471.6829131</v>
      </c>
      <c r="J12" s="3">
        <f>SUBTOTAL(9,J4:J11)</f>
        <v>2116290471.6829131</v>
      </c>
    </row>
    <row r="13" spans="1:10" ht="13.5" thickTop="1">
      <c r="B13" s="60"/>
      <c r="G13" s="1"/>
      <c r="J13" s="2"/>
    </row>
    <row r="14" spans="1:10">
      <c r="A14">
        <v>3</v>
      </c>
      <c r="B14" t="s">
        <v>197</v>
      </c>
      <c r="C14" t="s">
        <v>301</v>
      </c>
      <c r="D14">
        <v>18230192</v>
      </c>
      <c r="E14" t="s">
        <v>226</v>
      </c>
      <c r="F14" s="2">
        <v>2141680.0054166699</v>
      </c>
      <c r="G14" s="1">
        <f t="shared" si="0"/>
        <v>-1</v>
      </c>
      <c r="H14" s="2">
        <v>2141680.0054166699</v>
      </c>
      <c r="J14" s="4">
        <f t="shared" ref="J14" si="2">I14+H14</f>
        <v>2141680.0054166699</v>
      </c>
    </row>
    <row r="15" spans="1:10" ht="13.5" thickBot="1">
      <c r="B15" s="61"/>
      <c r="E15" s="58" t="s">
        <v>301</v>
      </c>
      <c r="G15" s="1"/>
      <c r="H15" s="3">
        <f>SUBTOTAL(9,H14:H14)</f>
        <v>2141680.0054166699</v>
      </c>
      <c r="J15" s="3">
        <f>SUBTOTAL(9,J14:J14)</f>
        <v>2141680.0054166699</v>
      </c>
    </row>
    <row r="16" spans="1:10" ht="13.5" thickTop="1">
      <c r="B16" s="61"/>
      <c r="G16" s="1"/>
      <c r="J16" s="2"/>
    </row>
    <row r="17" spans="1:10">
      <c r="A17">
        <v>3</v>
      </c>
      <c r="B17" t="s">
        <v>302</v>
      </c>
      <c r="C17" t="s">
        <v>303</v>
      </c>
      <c r="D17">
        <v>11730002</v>
      </c>
      <c r="E17" t="s">
        <v>304</v>
      </c>
      <c r="F17" s="2">
        <v>5771152.78958333</v>
      </c>
      <c r="G17" s="1">
        <f t="shared" si="0"/>
        <v>-1</v>
      </c>
      <c r="H17" s="2">
        <v>5771152.78958333</v>
      </c>
      <c r="J17" s="4">
        <f t="shared" ref="J17" si="3">I17+H17</f>
        <v>5771152.78958333</v>
      </c>
    </row>
    <row r="18" spans="1:10" ht="13.5" thickBot="1">
      <c r="B18" s="61"/>
      <c r="E18" s="58" t="s">
        <v>303</v>
      </c>
      <c r="G18" s="1"/>
      <c r="H18" s="3">
        <f>SUBTOTAL(9,H17:H17)</f>
        <v>5771152.78958333</v>
      </c>
      <c r="J18" s="3">
        <f>SUBTOTAL(9,J17:J17)</f>
        <v>5771152.78958333</v>
      </c>
    </row>
    <row r="19" spans="1:10" ht="13.5" thickTop="1">
      <c r="B19" s="61"/>
      <c r="G19" s="1"/>
      <c r="J19" s="2"/>
    </row>
    <row r="20" spans="1:10">
      <c r="A20">
        <v>3</v>
      </c>
      <c r="B20" t="s">
        <v>203</v>
      </c>
      <c r="C20" t="s">
        <v>305</v>
      </c>
      <c r="D20">
        <v>10800002</v>
      </c>
      <c r="E20" t="s">
        <v>306</v>
      </c>
      <c r="F20" s="2">
        <v>-676610989.29958296</v>
      </c>
      <c r="G20" s="1">
        <f t="shared" si="0"/>
        <v>-1</v>
      </c>
      <c r="H20" s="2">
        <v>-676610989.29958296</v>
      </c>
      <c r="J20" s="4">
        <f t="shared" ref="J20:J28" si="4">I20+H20</f>
        <v>-676610989.29958296</v>
      </c>
    </row>
    <row r="21" spans="1:10">
      <c r="A21">
        <v>3</v>
      </c>
      <c r="B21" t="s">
        <v>203</v>
      </c>
      <c r="C21" t="s">
        <v>305</v>
      </c>
      <c r="D21">
        <v>10800042</v>
      </c>
      <c r="E21" t="s">
        <v>307</v>
      </c>
      <c r="F21" s="2">
        <v>3407485.7337500001</v>
      </c>
      <c r="G21" s="1">
        <f t="shared" si="0"/>
        <v>-1</v>
      </c>
      <c r="H21" s="2">
        <v>3407485.7337500001</v>
      </c>
      <c r="J21" s="4">
        <f t="shared" si="4"/>
        <v>3407485.7337500001</v>
      </c>
    </row>
    <row r="22" spans="1:10">
      <c r="A22">
        <v>3</v>
      </c>
      <c r="B22" t="s">
        <v>203</v>
      </c>
      <c r="C22" t="s">
        <v>305</v>
      </c>
      <c r="D22">
        <v>10800052</v>
      </c>
      <c r="E22" t="s">
        <v>308</v>
      </c>
      <c r="F22" s="2">
        <v>3606430.28083333</v>
      </c>
      <c r="G22" s="1">
        <f t="shared" si="0"/>
        <v>-1</v>
      </c>
      <c r="H22" s="2">
        <v>3606430.28083333</v>
      </c>
      <c r="J22" s="4">
        <f t="shared" si="4"/>
        <v>3606430.28083333</v>
      </c>
    </row>
    <row r="23" spans="1:10">
      <c r="A23">
        <v>3</v>
      </c>
      <c r="B23" t="s">
        <v>203</v>
      </c>
      <c r="C23" t="s">
        <v>305</v>
      </c>
      <c r="D23">
        <v>10800062</v>
      </c>
      <c r="E23" t="s">
        <v>256</v>
      </c>
      <c r="F23" s="2">
        <v>-97268846.166666701</v>
      </c>
      <c r="G23" s="1">
        <f t="shared" si="0"/>
        <v>-1</v>
      </c>
      <c r="H23" s="2">
        <v>-97268846.166666701</v>
      </c>
      <c r="J23" s="4">
        <f t="shared" si="4"/>
        <v>-97268846.166666701</v>
      </c>
    </row>
    <row r="24" spans="1:10">
      <c r="A24">
        <v>3</v>
      </c>
      <c r="B24" t="s">
        <v>203</v>
      </c>
      <c r="C24" t="s">
        <v>305</v>
      </c>
      <c r="D24">
        <v>10800072</v>
      </c>
      <c r="E24" t="s">
        <v>257</v>
      </c>
      <c r="F24" s="2">
        <v>97268846.166666701</v>
      </c>
      <c r="G24" s="1">
        <f t="shared" si="0"/>
        <v>-1</v>
      </c>
      <c r="H24" s="2">
        <v>97268846.166666701</v>
      </c>
      <c r="J24" s="4">
        <f t="shared" si="4"/>
        <v>97268846.166666701</v>
      </c>
    </row>
    <row r="25" spans="1:10">
      <c r="A25">
        <v>3</v>
      </c>
      <c r="B25" t="s">
        <v>203</v>
      </c>
      <c r="C25" t="s">
        <v>305</v>
      </c>
      <c r="D25">
        <v>10800202</v>
      </c>
      <c r="E25" t="s">
        <v>309</v>
      </c>
      <c r="F25" s="2">
        <v>-73224.804583333302</v>
      </c>
      <c r="G25" s="1">
        <f t="shared" si="0"/>
        <v>-1</v>
      </c>
      <c r="H25" s="2">
        <v>-73224.804583333302</v>
      </c>
      <c r="J25" s="4">
        <f t="shared" si="4"/>
        <v>-73224.804583333302</v>
      </c>
    </row>
    <row r="26" spans="1:10">
      <c r="A26">
        <v>3</v>
      </c>
      <c r="B26" t="s">
        <v>203</v>
      </c>
      <c r="C26" t="s">
        <v>305</v>
      </c>
      <c r="D26">
        <v>10800502</v>
      </c>
      <c r="E26" t="s">
        <v>310</v>
      </c>
      <c r="F26" s="2">
        <v>-80390.920416666704</v>
      </c>
      <c r="G26" s="1">
        <f t="shared" si="0"/>
        <v>-1</v>
      </c>
      <c r="H26" s="2">
        <v>-80390.920416666704</v>
      </c>
      <c r="J26" s="4">
        <f t="shared" si="4"/>
        <v>-80390.920416666704</v>
      </c>
    </row>
    <row r="27" spans="1:10">
      <c r="A27">
        <v>3</v>
      </c>
      <c r="B27" t="s">
        <v>203</v>
      </c>
      <c r="C27" t="s">
        <v>305</v>
      </c>
      <c r="D27">
        <v>11100002</v>
      </c>
      <c r="E27" t="s">
        <v>306</v>
      </c>
      <c r="F27" s="2">
        <v>-8655328.7691666707</v>
      </c>
      <c r="G27" s="1">
        <f t="shared" si="0"/>
        <v>-1</v>
      </c>
      <c r="H27" s="2">
        <v>-8655328.7691666707</v>
      </c>
      <c r="J27" s="4">
        <f t="shared" si="4"/>
        <v>-8655328.7691666707</v>
      </c>
    </row>
    <row r="28" spans="1:10">
      <c r="A28">
        <v>3</v>
      </c>
      <c r="B28" t="s">
        <v>203</v>
      </c>
      <c r="C28" t="s">
        <v>305</v>
      </c>
      <c r="D28">
        <v>11100092</v>
      </c>
      <c r="E28" t="s">
        <v>311</v>
      </c>
      <c r="F28" s="2">
        <v>-43135.02</v>
      </c>
      <c r="G28" s="1">
        <f t="shared" si="0"/>
        <v>-1</v>
      </c>
      <c r="H28" s="2">
        <v>-43135.02</v>
      </c>
      <c r="J28" s="4">
        <f t="shared" si="4"/>
        <v>-43135.02</v>
      </c>
    </row>
    <row r="29" spans="1:10" ht="13.5" thickBot="1">
      <c r="B29" s="61"/>
      <c r="E29" s="58" t="s">
        <v>305</v>
      </c>
      <c r="G29" s="1"/>
      <c r="H29" s="3">
        <f>SUBTOTAL(9,H20:H28)</f>
        <v>-678449152.79916632</v>
      </c>
      <c r="J29" s="3">
        <f>SUBTOTAL(9,J20:J28)</f>
        <v>-678449152.79916632</v>
      </c>
    </row>
    <row r="30" spans="1:10" ht="13.5" thickTop="1">
      <c r="B30" s="61"/>
      <c r="G30" s="1"/>
      <c r="H30" s="62"/>
      <c r="J30" s="62"/>
    </row>
    <row r="31" spans="1:10">
      <c r="A31">
        <v>3</v>
      </c>
      <c r="B31" t="s">
        <v>312</v>
      </c>
      <c r="C31" t="s">
        <v>313</v>
      </c>
      <c r="D31">
        <v>25200032</v>
      </c>
      <c r="E31" t="s">
        <v>314</v>
      </c>
      <c r="F31" s="2">
        <v>-24265.083333333299</v>
      </c>
      <c r="G31" s="1">
        <f t="shared" si="0"/>
        <v>-1</v>
      </c>
      <c r="H31" s="2">
        <v>-24265.083333333299</v>
      </c>
      <c r="J31" s="4">
        <f t="shared" ref="J31:J42" si="5">I31+H31</f>
        <v>-24265.083333333299</v>
      </c>
    </row>
    <row r="32" spans="1:10">
      <c r="A32">
        <v>3</v>
      </c>
      <c r="B32" t="s">
        <v>312</v>
      </c>
      <c r="C32" t="s">
        <v>313</v>
      </c>
      <c r="D32">
        <v>25200122</v>
      </c>
      <c r="E32" t="s">
        <v>315</v>
      </c>
      <c r="F32" s="2">
        <v>-10169628.911666701</v>
      </c>
      <c r="G32" s="1">
        <f t="shared" si="0"/>
        <v>-1</v>
      </c>
      <c r="H32" s="2">
        <v>-10169628.911666701</v>
      </c>
      <c r="J32" s="4">
        <f t="shared" si="5"/>
        <v>-10169628.911666701</v>
      </c>
    </row>
    <row r="33" spans="1:10">
      <c r="A33">
        <v>3</v>
      </c>
      <c r="B33" t="s">
        <v>312</v>
      </c>
      <c r="C33" t="s">
        <v>313</v>
      </c>
      <c r="D33">
        <v>25200132</v>
      </c>
      <c r="E33" t="s">
        <v>316</v>
      </c>
      <c r="F33" s="2">
        <v>-275139.48583333299</v>
      </c>
      <c r="G33" s="1">
        <f t="shared" si="0"/>
        <v>-1</v>
      </c>
      <c r="H33" s="2">
        <v>-275139.48583333299</v>
      </c>
      <c r="J33" s="4">
        <f t="shared" si="5"/>
        <v>-275139.48583333299</v>
      </c>
    </row>
    <row r="34" spans="1:10">
      <c r="A34">
        <v>3</v>
      </c>
      <c r="B34" t="s">
        <v>312</v>
      </c>
      <c r="C34" t="s">
        <v>313</v>
      </c>
      <c r="D34">
        <v>25200142</v>
      </c>
      <c r="E34" t="s">
        <v>317</v>
      </c>
      <c r="F34" s="2">
        <v>-139499.85875000001</v>
      </c>
      <c r="G34" s="1">
        <f t="shared" si="0"/>
        <v>-1</v>
      </c>
      <c r="H34" s="2">
        <v>-139499.85875000001</v>
      </c>
      <c r="J34" s="4">
        <f t="shared" si="5"/>
        <v>-139499.85875000001</v>
      </c>
    </row>
    <row r="35" spans="1:10">
      <c r="A35">
        <v>3</v>
      </c>
      <c r="B35" t="s">
        <v>312</v>
      </c>
      <c r="C35" t="s">
        <v>313</v>
      </c>
      <c r="D35">
        <v>25200152</v>
      </c>
      <c r="E35" t="s">
        <v>318</v>
      </c>
      <c r="F35" s="2">
        <v>-79930.627083333296</v>
      </c>
      <c r="G35" s="1">
        <f t="shared" si="0"/>
        <v>-1</v>
      </c>
      <c r="H35" s="2">
        <v>-79930.627083333296</v>
      </c>
      <c r="J35" s="4">
        <f t="shared" si="5"/>
        <v>-79930.627083333296</v>
      </c>
    </row>
    <row r="36" spans="1:10">
      <c r="A36">
        <v>3</v>
      </c>
      <c r="B36" t="s">
        <v>312</v>
      </c>
      <c r="C36" t="s">
        <v>313</v>
      </c>
      <c r="D36">
        <v>25200202</v>
      </c>
      <c r="E36" t="s">
        <v>319</v>
      </c>
      <c r="F36" s="2">
        <v>-9285228.5154166706</v>
      </c>
      <c r="G36" s="1">
        <f t="shared" si="0"/>
        <v>-1</v>
      </c>
      <c r="H36" s="2">
        <v>-9285228.5154166706</v>
      </c>
      <c r="J36" s="4">
        <f t="shared" si="5"/>
        <v>-9285228.5154166706</v>
      </c>
    </row>
    <row r="37" spans="1:10">
      <c r="A37">
        <v>3</v>
      </c>
      <c r="B37" t="s">
        <v>312</v>
      </c>
      <c r="C37" t="s">
        <v>313</v>
      </c>
      <c r="D37">
        <v>25200212</v>
      </c>
      <c r="E37" t="s">
        <v>320</v>
      </c>
      <c r="F37" s="2">
        <v>-3064654.0437500002</v>
      </c>
      <c r="G37" s="1">
        <f t="shared" si="0"/>
        <v>-1</v>
      </c>
      <c r="H37" s="2">
        <v>-3064654.0437500002</v>
      </c>
      <c r="J37" s="4">
        <f t="shared" si="5"/>
        <v>-3064654.0437500002</v>
      </c>
    </row>
    <row r="38" spans="1:10">
      <c r="A38">
        <v>3</v>
      </c>
      <c r="B38" t="s">
        <v>312</v>
      </c>
      <c r="C38" t="s">
        <v>313</v>
      </c>
      <c r="D38">
        <v>25200222</v>
      </c>
      <c r="E38" t="s">
        <v>321</v>
      </c>
      <c r="F38" s="2">
        <v>-1046956.12166667</v>
      </c>
      <c r="G38" s="1">
        <f t="shared" si="0"/>
        <v>-1</v>
      </c>
      <c r="H38" s="2">
        <v>-1046956.12166667</v>
      </c>
      <c r="J38" s="4">
        <f t="shared" si="5"/>
        <v>-1046956.12166667</v>
      </c>
    </row>
    <row r="39" spans="1:10">
      <c r="A39">
        <v>3</v>
      </c>
      <c r="B39" t="s">
        <v>312</v>
      </c>
      <c r="C39" t="s">
        <v>313</v>
      </c>
      <c r="D39">
        <v>25200232</v>
      </c>
      <c r="E39" t="s">
        <v>322</v>
      </c>
      <c r="F39" s="2">
        <v>-20158.535</v>
      </c>
      <c r="G39" s="1">
        <f t="shared" si="0"/>
        <v>-1</v>
      </c>
      <c r="H39" s="2">
        <v>-20158.535</v>
      </c>
      <c r="J39" s="4">
        <f t="shared" si="5"/>
        <v>-20158.535</v>
      </c>
    </row>
    <row r="40" spans="1:10">
      <c r="A40">
        <v>3</v>
      </c>
      <c r="B40" t="s">
        <v>312</v>
      </c>
      <c r="C40" t="s">
        <v>313</v>
      </c>
      <c r="D40">
        <v>25200262</v>
      </c>
      <c r="E40" t="s">
        <v>323</v>
      </c>
      <c r="F40" s="2">
        <v>-790.21333333333303</v>
      </c>
      <c r="G40" s="1">
        <f t="shared" si="0"/>
        <v>-1</v>
      </c>
      <c r="H40" s="2">
        <v>-790.21333333333303</v>
      </c>
      <c r="J40" s="4">
        <f t="shared" si="5"/>
        <v>-790.21333333333303</v>
      </c>
    </row>
    <row r="41" spans="1:10">
      <c r="A41">
        <v>3</v>
      </c>
      <c r="B41" t="s">
        <v>312</v>
      </c>
      <c r="C41" t="s">
        <v>313</v>
      </c>
      <c r="D41">
        <v>25200272</v>
      </c>
      <c r="E41" t="s">
        <v>324</v>
      </c>
      <c r="F41" s="2">
        <v>-338</v>
      </c>
      <c r="G41" s="1">
        <f t="shared" si="0"/>
        <v>-1</v>
      </c>
      <c r="H41" s="2">
        <v>-338</v>
      </c>
      <c r="J41" s="4">
        <f t="shared" si="5"/>
        <v>-338</v>
      </c>
    </row>
    <row r="42" spans="1:10">
      <c r="A42">
        <v>3</v>
      </c>
      <c r="B42" t="s">
        <v>312</v>
      </c>
      <c r="C42" t="s">
        <v>313</v>
      </c>
      <c r="D42">
        <v>25300002</v>
      </c>
      <c r="E42" t="s">
        <v>325</v>
      </c>
      <c r="F42" s="2">
        <v>-100000</v>
      </c>
      <c r="G42" s="1">
        <f t="shared" si="0"/>
        <v>-1</v>
      </c>
      <c r="H42" s="2">
        <v>-100000</v>
      </c>
      <c r="J42" s="4">
        <f t="shared" si="5"/>
        <v>-100000</v>
      </c>
    </row>
    <row r="43" spans="1:10" ht="13.5" thickBot="1">
      <c r="B43" s="61"/>
      <c r="E43" s="58" t="s">
        <v>313</v>
      </c>
      <c r="G43" s="1"/>
      <c r="H43" s="3">
        <f>SUBTOTAL(9,H31:H42)</f>
        <v>-24206589.395833377</v>
      </c>
      <c r="J43" s="3">
        <f>SUBTOTAL(9,J31:J42)</f>
        <v>-24206589.395833377</v>
      </c>
    </row>
    <row r="44" spans="1:10" ht="13.5" thickTop="1">
      <c r="B44" s="61"/>
      <c r="G44" s="1"/>
      <c r="H44" s="62"/>
      <c r="J44" s="62"/>
    </row>
    <row r="45" spans="1:10">
      <c r="A45">
        <v>3</v>
      </c>
      <c r="B45" t="s">
        <v>326</v>
      </c>
      <c r="C45" t="s">
        <v>327</v>
      </c>
      <c r="D45">
        <v>19000552</v>
      </c>
      <c r="E45" t="s">
        <v>328</v>
      </c>
      <c r="F45" s="2">
        <v>285467</v>
      </c>
      <c r="G45" s="1">
        <f t="shared" si="0"/>
        <v>-1</v>
      </c>
      <c r="H45" s="2">
        <v>285467</v>
      </c>
      <c r="J45" s="4">
        <f t="shared" ref="J45:J53" si="6">I45+H45</f>
        <v>285467</v>
      </c>
    </row>
    <row r="46" spans="1:10">
      <c r="A46">
        <v>3</v>
      </c>
      <c r="B46" t="s">
        <v>326</v>
      </c>
      <c r="C46" t="s">
        <v>327</v>
      </c>
      <c r="D46">
        <v>19000652</v>
      </c>
      <c r="E46" t="s">
        <v>329</v>
      </c>
      <c r="F46" s="2">
        <v>-3157072.6666666698</v>
      </c>
      <c r="G46" s="1">
        <f t="shared" si="0"/>
        <v>-1</v>
      </c>
      <c r="H46" s="2">
        <v>-3157072.6666666698</v>
      </c>
      <c r="J46" s="4">
        <f t="shared" si="6"/>
        <v>-3157072.6666666698</v>
      </c>
    </row>
    <row r="47" spans="1:10">
      <c r="A47">
        <v>3</v>
      </c>
      <c r="B47" t="s">
        <v>326</v>
      </c>
      <c r="C47" t="s">
        <v>327</v>
      </c>
      <c r="D47">
        <v>19000592</v>
      </c>
      <c r="E47" t="s">
        <v>330</v>
      </c>
      <c r="F47" s="2">
        <v>998240.66666666698</v>
      </c>
      <c r="G47" s="1">
        <f t="shared" si="0"/>
        <v>-1</v>
      </c>
      <c r="H47" s="2">
        <v>998240.66666666698</v>
      </c>
      <c r="J47" s="4">
        <f t="shared" si="6"/>
        <v>998240.66666666698</v>
      </c>
    </row>
    <row r="48" spans="1:10">
      <c r="A48">
        <v>3</v>
      </c>
      <c r="B48" t="s">
        <v>326</v>
      </c>
      <c r="C48" t="s">
        <v>327</v>
      </c>
      <c r="D48">
        <v>19000622</v>
      </c>
      <c r="E48" t="s">
        <v>331</v>
      </c>
      <c r="F48" s="2">
        <v>2648375</v>
      </c>
      <c r="G48" s="1">
        <f t="shared" si="0"/>
        <v>-1</v>
      </c>
      <c r="H48" s="2">
        <v>2648375</v>
      </c>
      <c r="J48" s="4">
        <f t="shared" si="6"/>
        <v>2648375</v>
      </c>
    </row>
    <row r="49" spans="1:10">
      <c r="A49">
        <v>3</v>
      </c>
      <c r="B49" t="s">
        <v>326</v>
      </c>
      <c r="C49" t="s">
        <v>327</v>
      </c>
      <c r="D49">
        <v>19000642</v>
      </c>
      <c r="E49" t="s">
        <v>332</v>
      </c>
      <c r="F49" s="2">
        <v>-1801064.75</v>
      </c>
      <c r="G49" s="1">
        <f t="shared" si="0"/>
        <v>-1</v>
      </c>
      <c r="H49" s="2">
        <v>-1801064.75</v>
      </c>
      <c r="J49" s="4">
        <f t="shared" si="6"/>
        <v>-1801064.75</v>
      </c>
    </row>
    <row r="50" spans="1:10">
      <c r="A50">
        <v>3</v>
      </c>
      <c r="B50" t="s">
        <v>326</v>
      </c>
      <c r="C50" t="s">
        <v>327</v>
      </c>
      <c r="D50">
        <v>19000662</v>
      </c>
      <c r="E50" t="s">
        <v>333</v>
      </c>
      <c r="F50" s="2">
        <v>-527429.33333333302</v>
      </c>
      <c r="G50" s="1">
        <f t="shared" si="0"/>
        <v>-1</v>
      </c>
      <c r="H50" s="2">
        <v>-527429.33333333302</v>
      </c>
      <c r="J50" s="4">
        <f t="shared" si="6"/>
        <v>-527429.33333333302</v>
      </c>
    </row>
    <row r="51" spans="1:10">
      <c r="A51">
        <v>3</v>
      </c>
      <c r="B51" t="s">
        <v>326</v>
      </c>
      <c r="C51" t="s">
        <v>327</v>
      </c>
      <c r="D51">
        <v>19000672</v>
      </c>
      <c r="E51" t="s">
        <v>334</v>
      </c>
      <c r="F51" s="2">
        <v>-143225.33333333299</v>
      </c>
      <c r="G51" s="1">
        <f t="shared" si="0"/>
        <v>-1</v>
      </c>
      <c r="H51" s="2">
        <v>-143225.33333333299</v>
      </c>
      <c r="J51" s="4">
        <f t="shared" si="6"/>
        <v>-143225.33333333299</v>
      </c>
    </row>
    <row r="52" spans="1:10">
      <c r="A52">
        <v>3</v>
      </c>
      <c r="B52" t="s">
        <v>326</v>
      </c>
      <c r="C52" t="s">
        <v>327</v>
      </c>
      <c r="D52">
        <v>28200002</v>
      </c>
      <c r="E52" t="s">
        <v>335</v>
      </c>
      <c r="F52" s="2">
        <v>-176349403.29499999</v>
      </c>
      <c r="G52" s="1">
        <f t="shared" si="0"/>
        <v>-1</v>
      </c>
      <c r="H52" s="2">
        <v>-176349403.29499999</v>
      </c>
      <c r="J52" s="4">
        <f t="shared" si="6"/>
        <v>-176349403.29499999</v>
      </c>
    </row>
    <row r="53" spans="1:10">
      <c r="A53">
        <v>3</v>
      </c>
      <c r="B53" t="s">
        <v>326</v>
      </c>
      <c r="C53" t="s">
        <v>327</v>
      </c>
      <c r="D53">
        <v>28200152</v>
      </c>
      <c r="E53" t="s">
        <v>336</v>
      </c>
      <c r="F53" s="2">
        <v>-420577.91666666698</v>
      </c>
      <c r="G53" s="1">
        <f t="shared" si="0"/>
        <v>-1</v>
      </c>
      <c r="H53" s="2">
        <v>-420577.91666666698</v>
      </c>
      <c r="J53" s="4">
        <f t="shared" si="6"/>
        <v>-420577.91666666698</v>
      </c>
    </row>
    <row r="54" spans="1:10" ht="13.5" thickBot="1">
      <c r="B54" s="61"/>
      <c r="E54" s="57" t="s">
        <v>327</v>
      </c>
      <c r="G54" s="1"/>
      <c r="H54" s="3">
        <f>SUBTOTAL(9,H45:H53)</f>
        <v>-178466690.6283333</v>
      </c>
      <c r="J54" s="3">
        <f>SUBTOTAL(9,J45:J53)</f>
        <v>-178466690.6283333</v>
      </c>
    </row>
    <row r="55" spans="1:10" ht="13.5" thickTop="1">
      <c r="B55" s="61"/>
      <c r="G55" s="1"/>
      <c r="H55" s="62"/>
      <c r="J55" s="62"/>
    </row>
    <row r="56" spans="1:10">
      <c r="A56">
        <v>3</v>
      </c>
      <c r="B56" t="s">
        <v>337</v>
      </c>
      <c r="C56" t="s">
        <v>338</v>
      </c>
      <c r="D56">
        <v>19100012</v>
      </c>
      <c r="E56" t="s">
        <v>339</v>
      </c>
      <c r="F56" s="2">
        <v>3139052.6083333301</v>
      </c>
      <c r="G56" s="1">
        <f t="shared" ref="G56:G85" si="7">H56/F56*-1</f>
        <v>-1</v>
      </c>
      <c r="H56" s="2">
        <v>3139052.6083333301</v>
      </c>
      <c r="J56" s="4">
        <f t="shared" ref="J56:J61" si="8">I56+H56</f>
        <v>3139052.6083333301</v>
      </c>
    </row>
    <row r="57" spans="1:10">
      <c r="A57">
        <v>3</v>
      </c>
      <c r="B57" t="s">
        <v>337</v>
      </c>
      <c r="C57" t="s">
        <v>338</v>
      </c>
      <c r="D57">
        <v>19100022</v>
      </c>
      <c r="E57" t="s">
        <v>340</v>
      </c>
      <c r="F57" s="2">
        <v>-50622407.924583301</v>
      </c>
      <c r="G57" s="1">
        <f t="shared" si="7"/>
        <v>-1</v>
      </c>
      <c r="H57" s="2">
        <v>-50622407.924583301</v>
      </c>
      <c r="J57" s="4">
        <f t="shared" si="8"/>
        <v>-50622407.924583301</v>
      </c>
    </row>
    <row r="58" spans="1:10">
      <c r="A58">
        <v>3</v>
      </c>
      <c r="B58" t="s">
        <v>337</v>
      </c>
      <c r="C58" t="s">
        <v>338</v>
      </c>
      <c r="D58">
        <v>19100132</v>
      </c>
      <c r="E58" t="s">
        <v>341</v>
      </c>
      <c r="F58" s="2">
        <v>-920265.38083333301</v>
      </c>
      <c r="G58" s="1">
        <f t="shared" si="7"/>
        <v>-1</v>
      </c>
      <c r="H58" s="2">
        <v>-920265.38083333301</v>
      </c>
      <c r="J58" s="4">
        <f t="shared" si="8"/>
        <v>-920265.38083333301</v>
      </c>
    </row>
    <row r="59" spans="1:10">
      <c r="A59">
        <v>3</v>
      </c>
      <c r="B59" t="s">
        <v>337</v>
      </c>
      <c r="C59" t="s">
        <v>338</v>
      </c>
      <c r="D59">
        <v>19100142</v>
      </c>
      <c r="E59" t="s">
        <v>342</v>
      </c>
      <c r="F59" s="2">
        <v>362130.90416666702</v>
      </c>
      <c r="G59" s="1">
        <f t="shared" si="7"/>
        <v>-1</v>
      </c>
      <c r="H59" s="2">
        <v>362130.90416666702</v>
      </c>
      <c r="J59" s="4">
        <f t="shared" si="8"/>
        <v>362130.90416666702</v>
      </c>
    </row>
    <row r="60" spans="1:10">
      <c r="A60">
        <v>3</v>
      </c>
      <c r="B60" t="s">
        <v>337</v>
      </c>
      <c r="C60" t="s">
        <v>338</v>
      </c>
      <c r="D60">
        <v>19100152</v>
      </c>
      <c r="E60" t="s">
        <v>343</v>
      </c>
      <c r="F60" s="2">
        <v>8322901.0862499997</v>
      </c>
      <c r="G60" s="1">
        <f t="shared" si="7"/>
        <v>-1</v>
      </c>
      <c r="H60" s="2">
        <v>8322901.0862499997</v>
      </c>
      <c r="J60" s="4">
        <f t="shared" si="8"/>
        <v>8322901.0862499997</v>
      </c>
    </row>
    <row r="61" spans="1:10">
      <c r="A61">
        <v>3</v>
      </c>
      <c r="B61" t="s">
        <v>337</v>
      </c>
      <c r="C61" t="s">
        <v>338</v>
      </c>
      <c r="D61">
        <v>19100162</v>
      </c>
      <c r="E61" t="s">
        <v>344</v>
      </c>
      <c r="F61" s="2">
        <v>39577389.361666702</v>
      </c>
      <c r="G61" s="1">
        <f t="shared" si="7"/>
        <v>-1</v>
      </c>
      <c r="H61" s="2">
        <v>39577389.361666702</v>
      </c>
      <c r="J61" s="4">
        <f t="shared" si="8"/>
        <v>39577389.361666702</v>
      </c>
    </row>
    <row r="62" spans="1:10" ht="13.5" thickBot="1">
      <c r="B62" s="61"/>
      <c r="E62" s="58" t="s">
        <v>338</v>
      </c>
      <c r="G62" s="1"/>
      <c r="H62" s="3">
        <f>SUBTOTAL(9,H56:H61)</f>
        <v>-141199.3449999392</v>
      </c>
      <c r="J62" s="3">
        <f>SUBTOTAL(9,J56:J61)</f>
        <v>-141199.3449999392</v>
      </c>
    </row>
    <row r="63" spans="1:10" ht="13.5" thickTop="1">
      <c r="B63" s="61"/>
      <c r="G63" s="1"/>
      <c r="H63" s="62"/>
      <c r="J63" s="62"/>
    </row>
    <row r="64" spans="1:10">
      <c r="A64">
        <v>3</v>
      </c>
      <c r="B64" t="s">
        <v>345</v>
      </c>
      <c r="C64" t="s">
        <v>346</v>
      </c>
      <c r="D64">
        <v>10100003</v>
      </c>
      <c r="E64" t="s">
        <v>272</v>
      </c>
      <c r="F64" s="2">
        <v>450057823.15583301</v>
      </c>
      <c r="G64" s="1">
        <f t="shared" si="7"/>
        <v>-0.34850000000000042</v>
      </c>
      <c r="H64" s="2">
        <v>156845151.36980799</v>
      </c>
      <c r="J64" s="4">
        <f t="shared" ref="J64:J70" si="9">I64+H64</f>
        <v>156845151.36980799</v>
      </c>
    </row>
    <row r="65" spans="1:10">
      <c r="A65">
        <v>3</v>
      </c>
      <c r="B65" t="s">
        <v>345</v>
      </c>
      <c r="C65" t="s">
        <v>346</v>
      </c>
      <c r="E65" t="s">
        <v>273</v>
      </c>
      <c r="F65" s="2">
        <v>12097</v>
      </c>
      <c r="G65" s="1">
        <f t="shared" si="7"/>
        <v>-0.34850000000000003</v>
      </c>
      <c r="H65" s="2">
        <v>4215.8045000000002</v>
      </c>
      <c r="J65" s="4">
        <f t="shared" si="9"/>
        <v>4215.8045000000002</v>
      </c>
    </row>
    <row r="66" spans="1:10">
      <c r="A66">
        <v>3</v>
      </c>
      <c r="B66" t="s">
        <v>345</v>
      </c>
      <c r="C66" t="s">
        <v>346</v>
      </c>
      <c r="D66">
        <v>23001013</v>
      </c>
      <c r="E66" t="s">
        <v>274</v>
      </c>
      <c r="F66" s="2">
        <v>-49811.979166666701</v>
      </c>
      <c r="G66" s="1">
        <f t="shared" si="7"/>
        <v>-0.34849999999999909</v>
      </c>
      <c r="H66" s="2">
        <v>-17359.4747395833</v>
      </c>
      <c r="J66" s="4">
        <f t="shared" si="9"/>
        <v>-17359.4747395833</v>
      </c>
    </row>
    <row r="67" spans="1:10">
      <c r="A67">
        <v>3</v>
      </c>
      <c r="B67" t="s">
        <v>345</v>
      </c>
      <c r="C67" t="s">
        <v>346</v>
      </c>
      <c r="D67">
        <v>23003003</v>
      </c>
      <c r="E67" t="s">
        <v>275</v>
      </c>
      <c r="F67" s="2">
        <v>-12346.833333333299</v>
      </c>
      <c r="G67" s="1">
        <f t="shared" si="7"/>
        <v>-0.3485000000000012</v>
      </c>
      <c r="H67" s="2">
        <v>-4302.8714166666696</v>
      </c>
      <c r="J67" s="4">
        <f t="shared" si="9"/>
        <v>-4302.8714166666696</v>
      </c>
    </row>
    <row r="68" spans="1:10">
      <c r="A68">
        <v>3</v>
      </c>
      <c r="B68" t="s">
        <v>345</v>
      </c>
      <c r="C68" t="s">
        <v>346</v>
      </c>
      <c r="D68">
        <v>23003013</v>
      </c>
      <c r="E68" t="s">
        <v>276</v>
      </c>
      <c r="F68" s="2">
        <v>12346.833333333299</v>
      </c>
      <c r="G68" s="1">
        <f t="shared" si="7"/>
        <v>-0.3485000000000012</v>
      </c>
      <c r="H68" s="2">
        <v>4302.8714166666696</v>
      </c>
      <c r="J68" s="4">
        <f t="shared" si="9"/>
        <v>4302.8714166666696</v>
      </c>
    </row>
    <row r="69" spans="1:10">
      <c r="A69">
        <v>3</v>
      </c>
      <c r="B69" t="s">
        <v>345</v>
      </c>
      <c r="C69" t="s">
        <v>346</v>
      </c>
      <c r="D69">
        <v>25300353</v>
      </c>
      <c r="E69" t="s">
        <v>277</v>
      </c>
      <c r="F69" s="2">
        <v>-9373333.4000000004</v>
      </c>
      <c r="G69" s="1">
        <f t="shared" si="7"/>
        <v>-0.34849999999999998</v>
      </c>
      <c r="H69" s="2">
        <v>-3266606.6899000001</v>
      </c>
      <c r="J69" s="4">
        <f t="shared" si="9"/>
        <v>-3266606.6899000001</v>
      </c>
    </row>
    <row r="70" spans="1:10">
      <c r="A70">
        <v>3</v>
      </c>
      <c r="B70" t="s">
        <v>345</v>
      </c>
      <c r="C70" t="s">
        <v>346</v>
      </c>
      <c r="D70">
        <v>25300363</v>
      </c>
      <c r="E70" t="s">
        <v>278</v>
      </c>
      <c r="F70" s="2">
        <v>-3553447.95</v>
      </c>
      <c r="G70" s="1">
        <f t="shared" si="7"/>
        <v>-0.34849999999999998</v>
      </c>
      <c r="H70" s="2">
        <v>-1238376.6105750001</v>
      </c>
      <c r="J70" s="4">
        <f t="shared" si="9"/>
        <v>-1238376.6105750001</v>
      </c>
    </row>
    <row r="71" spans="1:10" ht="13.5" thickBot="1">
      <c r="B71" s="61"/>
      <c r="E71" s="58" t="s">
        <v>346</v>
      </c>
      <c r="G71" s="1"/>
      <c r="H71" s="3">
        <f>SUBTOTAL(9,H64:H70)</f>
        <v>152327024.39909342</v>
      </c>
      <c r="J71" s="3">
        <f>SUBTOTAL(9,J64:J70)</f>
        <v>152327024.39909342</v>
      </c>
    </row>
    <row r="72" spans="1:10" ht="13.5" thickTop="1">
      <c r="B72" s="61"/>
      <c r="G72" s="1"/>
      <c r="H72" s="62"/>
      <c r="J72" s="62"/>
    </row>
    <row r="73" spans="1:10">
      <c r="A73">
        <v>3</v>
      </c>
      <c r="B73" t="s">
        <v>347</v>
      </c>
      <c r="C73" t="s">
        <v>348</v>
      </c>
      <c r="D73">
        <v>28200013</v>
      </c>
      <c r="E73" t="s">
        <v>287</v>
      </c>
      <c r="F73" s="2">
        <v>-73056.875</v>
      </c>
      <c r="G73" s="1">
        <f t="shared" si="7"/>
        <v>-0.34850000000000003</v>
      </c>
      <c r="H73" s="2">
        <v>-25460.320937500001</v>
      </c>
      <c r="J73" s="4">
        <f t="shared" ref="J73:J77" si="10">I73+H73</f>
        <v>-25460.320937500001</v>
      </c>
    </row>
    <row r="74" spans="1:10">
      <c r="A74">
        <v>3</v>
      </c>
      <c r="B74" t="s">
        <v>347</v>
      </c>
      <c r="C74" t="s">
        <v>348</v>
      </c>
      <c r="D74">
        <v>28300023</v>
      </c>
      <c r="E74" t="s">
        <v>288</v>
      </c>
      <c r="F74" s="2">
        <v>-19190404.5</v>
      </c>
      <c r="G74" s="1">
        <f t="shared" si="7"/>
        <v>-0.34849999999999998</v>
      </c>
      <c r="H74" s="2">
        <v>-6687855.9682499999</v>
      </c>
      <c r="J74" s="4">
        <f t="shared" si="10"/>
        <v>-6687855.9682499999</v>
      </c>
    </row>
    <row r="75" spans="1:10">
      <c r="A75">
        <v>3</v>
      </c>
      <c r="B75" t="s">
        <v>347</v>
      </c>
      <c r="C75" t="s">
        <v>348</v>
      </c>
      <c r="D75">
        <v>28300043</v>
      </c>
      <c r="E75" t="s">
        <v>289</v>
      </c>
      <c r="F75" s="2">
        <v>-7771441.7083333302</v>
      </c>
      <c r="G75" s="1">
        <f t="shared" si="7"/>
        <v>-0.34850000000000053</v>
      </c>
      <c r="H75" s="2">
        <v>-2708347.4353541699</v>
      </c>
      <c r="J75" s="4">
        <f t="shared" si="10"/>
        <v>-2708347.4353541699</v>
      </c>
    </row>
    <row r="76" spans="1:10">
      <c r="A76">
        <v>3</v>
      </c>
      <c r="B76" t="s">
        <v>347</v>
      </c>
      <c r="C76" t="s">
        <v>348</v>
      </c>
      <c r="D76">
        <v>28300193</v>
      </c>
      <c r="E76" t="s">
        <v>290</v>
      </c>
      <c r="F76" s="2">
        <v>-1967287.95833333</v>
      </c>
      <c r="G76" s="1">
        <f t="shared" si="7"/>
        <v>-0.34850000000000075</v>
      </c>
      <c r="H76" s="2">
        <v>-685599.85347916698</v>
      </c>
      <c r="J76" s="4">
        <f t="shared" si="10"/>
        <v>-685599.85347916698</v>
      </c>
    </row>
    <row r="77" spans="1:10">
      <c r="A77">
        <v>3</v>
      </c>
      <c r="B77" t="s">
        <v>347</v>
      </c>
      <c r="C77" t="s">
        <v>348</v>
      </c>
      <c r="D77">
        <v>28300501</v>
      </c>
      <c r="E77" t="s">
        <v>291</v>
      </c>
      <c r="F77" s="2">
        <v>-428230.75</v>
      </c>
      <c r="G77" s="1">
        <f t="shared" si="7"/>
        <v>-0.34849999999999998</v>
      </c>
      <c r="H77" s="2">
        <v>-149238.416375</v>
      </c>
      <c r="J77" s="4">
        <f t="shared" si="10"/>
        <v>-149238.416375</v>
      </c>
    </row>
    <row r="78" spans="1:10" ht="13.5" thickBot="1">
      <c r="B78" s="61"/>
      <c r="E78" s="58" t="s">
        <v>348</v>
      </c>
      <c r="G78" s="1"/>
      <c r="H78" s="3">
        <f>SUBTOTAL(9,H73:H77)</f>
        <v>-10256501.994395837</v>
      </c>
      <c r="J78" s="3">
        <f>SUBTOTAL(9,J73:J77)</f>
        <v>-10256501.994395837</v>
      </c>
    </row>
    <row r="79" spans="1:10" ht="13.5" thickTop="1">
      <c r="B79" s="61"/>
      <c r="G79" s="1"/>
      <c r="H79" s="62"/>
      <c r="J79" s="62"/>
    </row>
    <row r="80" spans="1:10">
      <c r="A80">
        <v>3</v>
      </c>
      <c r="B80" t="s">
        <v>349</v>
      </c>
      <c r="C80" t="s">
        <v>350</v>
      </c>
      <c r="D80">
        <v>10800003</v>
      </c>
      <c r="E80" t="s">
        <v>281</v>
      </c>
      <c r="F80" s="2">
        <v>-31096240.700833298</v>
      </c>
      <c r="G80" s="1">
        <f t="shared" si="7"/>
        <v>-0.34849999999999987</v>
      </c>
      <c r="H80" s="2">
        <v>-10837039.8842404</v>
      </c>
      <c r="J80" s="4">
        <f t="shared" ref="J80:J85" si="11">I80+H80</f>
        <v>-10837039.8842404</v>
      </c>
    </row>
    <row r="81" spans="1:10">
      <c r="A81">
        <v>3</v>
      </c>
      <c r="B81" t="s">
        <v>349</v>
      </c>
      <c r="C81" t="s">
        <v>350</v>
      </c>
      <c r="E81" t="s">
        <v>282</v>
      </c>
      <c r="F81" s="2">
        <v>-11571.270833333299</v>
      </c>
      <c r="G81" s="1">
        <f t="shared" si="7"/>
        <v>-0.34850000000000131</v>
      </c>
      <c r="H81" s="2">
        <v>-4032.5878854166699</v>
      </c>
      <c r="J81" s="4">
        <f t="shared" si="11"/>
        <v>-4032.5878854166699</v>
      </c>
    </row>
    <row r="82" spans="1:10">
      <c r="A82">
        <v>3</v>
      </c>
      <c r="B82" t="s">
        <v>349</v>
      </c>
      <c r="C82" t="s">
        <v>350</v>
      </c>
      <c r="D82">
        <v>10800043</v>
      </c>
      <c r="E82" t="s">
        <v>283</v>
      </c>
      <c r="F82" s="2">
        <v>3358764.4429166699</v>
      </c>
      <c r="G82" s="1">
        <f t="shared" si="7"/>
        <v>-0.3485000000000002</v>
      </c>
      <c r="H82" s="2">
        <v>1170529.40835646</v>
      </c>
      <c r="J82" s="4">
        <f t="shared" si="11"/>
        <v>1170529.40835646</v>
      </c>
    </row>
    <row r="83" spans="1:10">
      <c r="A83">
        <v>3</v>
      </c>
      <c r="B83" t="s">
        <v>349</v>
      </c>
      <c r="C83" t="s">
        <v>350</v>
      </c>
      <c r="D83">
        <v>10800203</v>
      </c>
      <c r="E83" t="s">
        <v>284</v>
      </c>
      <c r="F83" s="2">
        <v>216271.76708333299</v>
      </c>
      <c r="G83" s="1">
        <f t="shared" si="7"/>
        <v>-0.34850000000000075</v>
      </c>
      <c r="H83" s="2">
        <v>75370.710828541705</v>
      </c>
      <c r="J83" s="4">
        <f t="shared" si="11"/>
        <v>75370.710828541705</v>
      </c>
    </row>
    <row r="84" spans="1:10">
      <c r="A84">
        <v>3</v>
      </c>
      <c r="B84" t="s">
        <v>349</v>
      </c>
      <c r="C84" t="s">
        <v>350</v>
      </c>
      <c r="D84">
        <v>10800543</v>
      </c>
      <c r="E84" t="s">
        <v>285</v>
      </c>
      <c r="F84" s="2">
        <v>0</v>
      </c>
      <c r="G84" s="1"/>
      <c r="H84" s="2">
        <v>0</v>
      </c>
      <c r="J84" s="4">
        <f t="shared" si="11"/>
        <v>0</v>
      </c>
    </row>
    <row r="85" spans="1:10">
      <c r="A85">
        <v>3</v>
      </c>
      <c r="B85" t="s">
        <v>349</v>
      </c>
      <c r="C85" t="s">
        <v>350</v>
      </c>
      <c r="D85">
        <v>11100003</v>
      </c>
      <c r="E85" t="s">
        <v>281</v>
      </c>
      <c r="F85" s="2">
        <v>-191412958.40875</v>
      </c>
      <c r="G85" s="1">
        <f t="shared" si="7"/>
        <v>-0.34850000000000014</v>
      </c>
      <c r="H85" s="2">
        <v>-66707416.005449399</v>
      </c>
      <c r="J85" s="4">
        <f t="shared" si="11"/>
        <v>-66707416.005449399</v>
      </c>
    </row>
    <row r="86" spans="1:10" ht="13.5" thickBot="1">
      <c r="B86" s="61"/>
      <c r="E86" s="58" t="s">
        <v>350</v>
      </c>
      <c r="G86" s="1"/>
      <c r="H86" s="3">
        <f>SUBTOTAL(9,H80:H85)</f>
        <v>-76302588.358390212</v>
      </c>
      <c r="J86" s="3">
        <f>SUBTOTAL(9,J80:J85)</f>
        <v>-76302588.358390212</v>
      </c>
    </row>
    <row r="87" spans="1:10" ht="19.5" customHeight="1" thickTop="1" thickBot="1">
      <c r="B87" s="61"/>
      <c r="E87" s="58" t="s">
        <v>1029</v>
      </c>
      <c r="G87" s="1"/>
      <c r="H87" s="97">
        <f>SUBTOTAL(9,H4:H85)</f>
        <v>1308707606.3558881</v>
      </c>
      <c r="J87" s="97">
        <f>SUBTOTAL(9,J4:J85)</f>
        <v>1308707606.3558881</v>
      </c>
    </row>
    <row r="88" spans="1:10" ht="13.5" thickTop="1"/>
  </sheetData>
  <pageMargins left="0.7" right="0.7" top="0.75" bottom="0.75" header="0.3" footer="0.3"/>
  <pageSetup scale="62" orientation="portrait" r:id="rId1"/>
  <headerFooter>
    <oddHeader>&amp;LISWC&amp;CGas Investment Detail
$1,308,707,606
&amp;RPSE</oddHeader>
    <oddFooter>&amp;Cpage &amp;P</oddFooter>
  </headerFooter>
  <colBreaks count="1" manualBreakCount="1">
    <brk id="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P282"/>
  <sheetViews>
    <sheetView showGridLines="0" topLeftCell="B1" zoomScaleNormal="100" workbookViewId="0">
      <pane xSplit="3" ySplit="6" topLeftCell="E129" activePane="bottomRight" state="frozen"/>
      <selection activeCell="C47" sqref="C47"/>
      <selection pane="topRight" activeCell="C47" sqref="C47"/>
      <selection pane="bottomLeft" activeCell="C47" sqref="C47"/>
      <selection pane="bottomRight" activeCell="L137" sqref="L137"/>
    </sheetView>
  </sheetViews>
  <sheetFormatPr defaultRowHeight="12.75"/>
  <cols>
    <col min="1" max="2" width="9.140625" style="17"/>
    <col min="3" max="4" width="0" hidden="1" customWidth="1"/>
    <col min="5" max="5" width="35.5703125" bestFit="1" customWidth="1"/>
    <col min="6" max="6" width="11.28515625" bestFit="1" customWidth="1"/>
    <col min="7" max="7" width="33.28515625" customWidth="1"/>
    <col min="8" max="8" width="5.28515625" style="2" customWidth="1"/>
    <col min="9" max="9" width="9.28515625" bestFit="1" customWidth="1"/>
    <col min="10" max="10" width="16.7109375" style="5" customWidth="1"/>
    <col min="11" max="11" width="14.5703125" customWidth="1"/>
    <col min="12" max="12" width="17.7109375" bestFit="1" customWidth="1"/>
    <col min="13" max="13" width="15.85546875" customWidth="1"/>
    <col min="14" max="14" width="13" bestFit="1" customWidth="1"/>
    <col min="15" max="15" width="12.42578125" style="17" bestFit="1" customWidth="1"/>
    <col min="16" max="16" width="36.7109375" style="17" customWidth="1"/>
  </cols>
  <sheetData>
    <row r="1" spans="3:15" s="17" customFormat="1" ht="13.5" thickBot="1">
      <c r="C1" s="218" t="s">
        <v>1046</v>
      </c>
      <c r="D1" s="219"/>
      <c r="E1" s="220"/>
      <c r="H1" s="89"/>
      <c r="J1" s="90"/>
    </row>
    <row r="2" spans="3:15" s="17" customFormat="1">
      <c r="H2" s="89"/>
      <c r="J2" s="90"/>
    </row>
    <row r="3" spans="3:15" s="17" customFormat="1">
      <c r="H3" s="89"/>
      <c r="J3" s="90"/>
      <c r="N3" s="17" t="s">
        <v>1109</v>
      </c>
      <c r="O3" s="122" t="s">
        <v>1108</v>
      </c>
    </row>
    <row r="4" spans="3:15">
      <c r="J4" s="217" t="s">
        <v>1046</v>
      </c>
      <c r="K4" s="217"/>
      <c r="L4" s="217"/>
      <c r="M4" t="s">
        <v>1044</v>
      </c>
      <c r="N4" s="8">
        <f>+J265</f>
        <v>594622859.16999924</v>
      </c>
      <c r="O4" s="121">
        <f>L265</f>
        <v>854842175.77416599</v>
      </c>
    </row>
    <row r="5" spans="3:15">
      <c r="F5" s="57"/>
      <c r="G5" s="57"/>
      <c r="H5" s="68"/>
      <c r="I5" s="57"/>
      <c r="J5" s="84" t="s">
        <v>1038</v>
      </c>
      <c r="K5" s="57"/>
      <c r="L5" s="84" t="s">
        <v>1038</v>
      </c>
      <c r="M5" t="s">
        <v>1045</v>
      </c>
      <c r="N5" s="2">
        <v>594944210</v>
      </c>
    </row>
    <row r="6" spans="3:15">
      <c r="C6" t="s">
        <v>1015</v>
      </c>
      <c r="D6" t="s">
        <v>1016</v>
      </c>
      <c r="E6" s="86" t="s">
        <v>1018</v>
      </c>
      <c r="F6" s="86" t="s">
        <v>1017</v>
      </c>
      <c r="G6" s="86" t="s">
        <v>1018</v>
      </c>
      <c r="H6" s="87"/>
      <c r="I6" s="86"/>
      <c r="J6" s="85" t="s">
        <v>1042</v>
      </c>
      <c r="K6" s="86"/>
      <c r="L6" s="85" t="s">
        <v>1043</v>
      </c>
      <c r="N6" s="4">
        <f>+N4-N5</f>
        <v>-321350.83000075817</v>
      </c>
    </row>
    <row r="7" spans="3:15">
      <c r="C7">
        <v>4</v>
      </c>
      <c r="D7" t="s">
        <v>351</v>
      </c>
      <c r="E7" t="s">
        <v>352</v>
      </c>
      <c r="F7">
        <v>10700001</v>
      </c>
      <c r="G7" t="s">
        <v>353</v>
      </c>
      <c r="I7" s="1"/>
      <c r="J7" s="5">
        <v>225707474.33000001</v>
      </c>
      <c r="L7" s="5">
        <f>+K7+J7</f>
        <v>225707474.33000001</v>
      </c>
    </row>
    <row r="8" spans="3:15">
      <c r="C8">
        <v>4</v>
      </c>
      <c r="D8" t="s">
        <v>351</v>
      </c>
      <c r="E8" t="s">
        <v>354</v>
      </c>
      <c r="F8">
        <v>10700021</v>
      </c>
      <c r="G8" t="s">
        <v>355</v>
      </c>
      <c r="I8" s="1"/>
      <c r="J8" s="5">
        <v>16255.8808333333</v>
      </c>
      <c r="L8" s="5">
        <f t="shared" ref="L8:L12" si="0">+K8+J8</f>
        <v>16255.8808333333</v>
      </c>
    </row>
    <row r="9" spans="3:15">
      <c r="C9">
        <v>4</v>
      </c>
      <c r="D9" t="s">
        <v>351</v>
      </c>
      <c r="E9" t="s">
        <v>356</v>
      </c>
      <c r="F9">
        <v>10700041</v>
      </c>
      <c r="G9" t="s">
        <v>357</v>
      </c>
      <c r="I9" s="1"/>
      <c r="J9" s="5">
        <v>9925514.5712499991</v>
      </c>
      <c r="L9" s="5">
        <f t="shared" si="0"/>
        <v>9925514.5712499991</v>
      </c>
    </row>
    <row r="10" spans="3:15">
      <c r="C10">
        <v>4</v>
      </c>
      <c r="D10" t="s">
        <v>351</v>
      </c>
      <c r="E10" t="s">
        <v>352</v>
      </c>
      <c r="F10">
        <v>18230901</v>
      </c>
      <c r="G10" t="s">
        <v>358</v>
      </c>
      <c r="I10" s="1"/>
      <c r="J10" s="5">
        <v>1795526.8804166701</v>
      </c>
      <c r="L10" s="5">
        <f t="shared" si="0"/>
        <v>1795526.8804166701</v>
      </c>
    </row>
    <row r="11" spans="3:15">
      <c r="C11">
        <v>4</v>
      </c>
      <c r="D11" t="s">
        <v>351</v>
      </c>
      <c r="E11" t="s">
        <v>352</v>
      </c>
      <c r="F11">
        <v>18230961</v>
      </c>
      <c r="G11" t="s">
        <v>359</v>
      </c>
      <c r="I11" s="1"/>
      <c r="J11" s="5">
        <v>269180.652083333</v>
      </c>
      <c r="L11" s="5">
        <f t="shared" si="0"/>
        <v>269180.652083333</v>
      </c>
    </row>
    <row r="12" spans="3:15">
      <c r="C12">
        <v>4</v>
      </c>
      <c r="D12" t="s">
        <v>351</v>
      </c>
      <c r="E12" t="s">
        <v>352</v>
      </c>
      <c r="F12">
        <v>18230971</v>
      </c>
      <c r="G12" t="s">
        <v>360</v>
      </c>
      <c r="H12" s="2" t="s">
        <v>1124</v>
      </c>
      <c r="I12" s="1"/>
      <c r="L12" s="5">
        <f t="shared" si="0"/>
        <v>0</v>
      </c>
    </row>
    <row r="13" spans="3:15">
      <c r="D13" s="60"/>
      <c r="I13" s="91" t="s">
        <v>352</v>
      </c>
      <c r="J13" s="71">
        <f>SUBTOTAL(9,J7:J12)</f>
        <v>237713952.31458333</v>
      </c>
      <c r="L13" s="71">
        <f>SUBTOTAL(9,L7:L12)</f>
        <v>237713952.31458333</v>
      </c>
    </row>
    <row r="14" spans="3:15">
      <c r="D14" s="65" t="s">
        <v>361</v>
      </c>
      <c r="E14" s="65" t="s">
        <v>356</v>
      </c>
      <c r="F14" s="65">
        <v>10700003</v>
      </c>
      <c r="G14" s="65" t="s">
        <v>362</v>
      </c>
      <c r="H14" s="62"/>
      <c r="I14" s="66"/>
      <c r="J14" s="72">
        <v>10288250.277151</v>
      </c>
      <c r="L14" s="5">
        <f t="shared" ref="L14:L15" si="1">+K14+J14</f>
        <v>10288250.277151</v>
      </c>
    </row>
    <row r="15" spans="3:15">
      <c r="C15">
        <v>4</v>
      </c>
      <c r="D15" t="s">
        <v>361</v>
      </c>
      <c r="E15" t="s">
        <v>356</v>
      </c>
      <c r="F15">
        <v>10700013</v>
      </c>
      <c r="G15" t="s">
        <v>363</v>
      </c>
      <c r="I15" s="1"/>
      <c r="J15" s="5">
        <v>-425574.33035020798</v>
      </c>
      <c r="L15" s="5">
        <f t="shared" si="1"/>
        <v>-425574.33035020798</v>
      </c>
    </row>
    <row r="16" spans="3:15">
      <c r="C16">
        <v>4</v>
      </c>
      <c r="D16" s="61" t="s">
        <v>1030</v>
      </c>
      <c r="I16" s="91" t="s">
        <v>356</v>
      </c>
      <c r="J16" s="73">
        <f>SUBTOTAL(9,J14:J15)</f>
        <v>9862675.9468007926</v>
      </c>
      <c r="L16" s="73">
        <f>SUBTOTAL(9,L14:L15)</f>
        <v>9862675.9468007926</v>
      </c>
    </row>
    <row r="17" spans="1:16" ht="18" customHeight="1" thickBot="1">
      <c r="D17" s="61"/>
      <c r="I17" s="78" t="s">
        <v>352</v>
      </c>
      <c r="J17" s="59">
        <f>+J13+J16</f>
        <v>247576628.26138413</v>
      </c>
      <c r="L17" s="59">
        <f>+L13+L16</f>
        <v>247576628.26138413</v>
      </c>
    </row>
    <row r="18" spans="1:16" ht="13.5" thickTop="1">
      <c r="C18">
        <v>4</v>
      </c>
      <c r="D18" s="60"/>
      <c r="I18" s="1"/>
      <c r="J18" s="72"/>
      <c r="L18" s="72"/>
    </row>
    <row r="19" spans="1:16">
      <c r="C19">
        <v>4</v>
      </c>
      <c r="D19" t="s">
        <v>364</v>
      </c>
      <c r="E19" t="s">
        <v>354</v>
      </c>
      <c r="F19">
        <v>10700002</v>
      </c>
      <c r="G19" t="s">
        <v>365</v>
      </c>
      <c r="I19" s="1"/>
      <c r="J19" s="5">
        <v>39066315.341250002</v>
      </c>
      <c r="L19" s="5">
        <f t="shared" ref="L19:L23" si="2">+K19+J19</f>
        <v>39066315.341250002</v>
      </c>
    </row>
    <row r="20" spans="1:16">
      <c r="C20">
        <v>4</v>
      </c>
      <c r="D20" t="s">
        <v>364</v>
      </c>
      <c r="E20" t="s">
        <v>354</v>
      </c>
      <c r="F20">
        <v>10700003</v>
      </c>
      <c r="G20" t="s">
        <v>362</v>
      </c>
      <c r="I20" s="1"/>
      <c r="J20" s="5">
        <v>5503384.8374322904</v>
      </c>
      <c r="L20" s="5">
        <f t="shared" si="2"/>
        <v>5503384.8374322904</v>
      </c>
    </row>
    <row r="21" spans="1:16">
      <c r="D21" t="s">
        <v>364</v>
      </c>
      <c r="E21" s="57" t="s">
        <v>352</v>
      </c>
      <c r="F21">
        <v>10700013</v>
      </c>
      <c r="G21" t="s">
        <v>363</v>
      </c>
      <c r="I21" s="1"/>
      <c r="J21" s="5">
        <v>-227647.97256645799</v>
      </c>
      <c r="L21" s="5">
        <f t="shared" si="2"/>
        <v>-227647.97256645799</v>
      </c>
    </row>
    <row r="22" spans="1:16">
      <c r="D22" t="s">
        <v>364</v>
      </c>
      <c r="E22" t="s">
        <v>354</v>
      </c>
      <c r="F22">
        <v>10700022</v>
      </c>
      <c r="G22" t="s">
        <v>366</v>
      </c>
      <c r="I22" s="1"/>
      <c r="J22" s="5">
        <v>8590.9524999999994</v>
      </c>
      <c r="L22" s="5">
        <f t="shared" si="2"/>
        <v>8590.9524999999994</v>
      </c>
    </row>
    <row r="23" spans="1:16" s="65" customFormat="1">
      <c r="A23" s="88"/>
      <c r="B23" s="88"/>
      <c r="C23" s="65">
        <v>4</v>
      </c>
      <c r="D23" t="s">
        <v>364</v>
      </c>
      <c r="E23" t="s">
        <v>354</v>
      </c>
      <c r="F23">
        <v>10700042</v>
      </c>
      <c r="G23" t="s">
        <v>367</v>
      </c>
      <c r="H23" s="2"/>
      <c r="I23" s="1"/>
      <c r="J23" s="5">
        <v>16294915.430833301</v>
      </c>
      <c r="L23" s="5">
        <f t="shared" si="2"/>
        <v>16294915.430833301</v>
      </c>
      <c r="O23" s="88"/>
      <c r="P23" s="88"/>
    </row>
    <row r="24" spans="1:16" ht="13.5" thickBot="1">
      <c r="C24">
        <v>4</v>
      </c>
      <c r="D24" s="61"/>
      <c r="I24" s="78" t="s">
        <v>354</v>
      </c>
      <c r="J24" s="59">
        <f>SUBTOTAL(9,J19:J23)</f>
        <v>60645558.589449137</v>
      </c>
      <c r="L24" s="59">
        <f>SUBTOTAL(9,L19:L23)</f>
        <v>60645558.589449137</v>
      </c>
    </row>
    <row r="25" spans="1:16" ht="13.5" thickTop="1">
      <c r="D25" s="61"/>
      <c r="I25" s="1"/>
      <c r="L25" s="5"/>
    </row>
    <row r="26" spans="1:16">
      <c r="C26">
        <v>4</v>
      </c>
      <c r="D26" t="s">
        <v>368</v>
      </c>
      <c r="E26" t="s">
        <v>369</v>
      </c>
      <c r="F26">
        <v>18500003</v>
      </c>
      <c r="G26" t="s">
        <v>372</v>
      </c>
      <c r="I26" s="1"/>
      <c r="J26" s="5">
        <v>-339475.77124999999</v>
      </c>
      <c r="L26" s="5">
        <f t="shared" ref="L26:L31" si="3">+K26+J26</f>
        <v>-339475.77124999999</v>
      </c>
    </row>
    <row r="27" spans="1:16">
      <c r="C27">
        <v>4</v>
      </c>
      <c r="D27" t="s">
        <v>368</v>
      </c>
      <c r="E27" t="s">
        <v>369</v>
      </c>
      <c r="F27">
        <v>18600011</v>
      </c>
      <c r="G27" t="s">
        <v>370</v>
      </c>
      <c r="I27" s="1"/>
      <c r="J27" s="5">
        <v>-64000.798333333303</v>
      </c>
      <c r="L27" s="5">
        <f t="shared" si="3"/>
        <v>-64000.798333333303</v>
      </c>
    </row>
    <row r="28" spans="1:16">
      <c r="C28">
        <v>4</v>
      </c>
      <c r="D28" t="s">
        <v>368</v>
      </c>
      <c r="E28" t="s">
        <v>369</v>
      </c>
      <c r="F28">
        <v>18600013</v>
      </c>
      <c r="G28" t="s">
        <v>373</v>
      </c>
      <c r="I28" s="1"/>
      <c r="J28" s="5">
        <v>1008782.15958333</v>
      </c>
      <c r="L28" s="5">
        <f t="shared" si="3"/>
        <v>1008782.15958333</v>
      </c>
    </row>
    <row r="29" spans="1:16">
      <c r="C29">
        <v>4</v>
      </c>
      <c r="D29" t="s">
        <v>368</v>
      </c>
      <c r="E29" t="s">
        <v>369</v>
      </c>
      <c r="F29">
        <v>18600021</v>
      </c>
      <c r="G29" t="s">
        <v>371</v>
      </c>
      <c r="I29" s="1"/>
      <c r="J29" s="5">
        <v>6618.97</v>
      </c>
      <c r="L29" s="5">
        <f t="shared" si="3"/>
        <v>6618.97</v>
      </c>
    </row>
    <row r="30" spans="1:16">
      <c r="C30">
        <v>4</v>
      </c>
      <c r="D30" t="s">
        <v>368</v>
      </c>
      <c r="E30" t="s">
        <v>369</v>
      </c>
      <c r="F30">
        <v>18600143</v>
      </c>
      <c r="G30" t="s">
        <v>374</v>
      </c>
      <c r="I30" s="1"/>
      <c r="J30" s="5">
        <v>1568739.9824999999</v>
      </c>
      <c r="L30" s="5">
        <f t="shared" si="3"/>
        <v>1568739.9824999999</v>
      </c>
    </row>
    <row r="31" spans="1:16">
      <c r="C31">
        <v>4</v>
      </c>
      <c r="D31" t="s">
        <v>368</v>
      </c>
      <c r="E31" t="s">
        <v>369</v>
      </c>
      <c r="F31">
        <v>25300041</v>
      </c>
      <c r="G31" t="s">
        <v>375</v>
      </c>
      <c r="I31" s="1"/>
      <c r="J31" s="5">
        <v>-120012.70833333299</v>
      </c>
      <c r="L31" s="5">
        <f t="shared" si="3"/>
        <v>-120012.70833333299</v>
      </c>
    </row>
    <row r="32" spans="1:16" ht="13.5" thickBot="1">
      <c r="I32" s="58" t="s">
        <v>1040</v>
      </c>
      <c r="J32" s="59">
        <f>SUBTOTAL(9,J26:J31)</f>
        <v>2060651.8341666637</v>
      </c>
      <c r="L32" s="59">
        <f>SUBTOTAL(9,L26:L31)</f>
        <v>2060651.8341666637</v>
      </c>
    </row>
    <row r="33" spans="3:12" ht="13.5" thickTop="1">
      <c r="D33" s="61" t="s">
        <v>1031</v>
      </c>
      <c r="I33" s="1"/>
      <c r="L33" s="5"/>
    </row>
    <row r="34" spans="3:12">
      <c r="C34">
        <v>4</v>
      </c>
      <c r="D34" t="s">
        <v>337</v>
      </c>
      <c r="E34" t="s">
        <v>376</v>
      </c>
      <c r="F34">
        <v>12100003</v>
      </c>
      <c r="G34" t="s">
        <v>377</v>
      </c>
      <c r="I34" s="1"/>
      <c r="J34" s="5">
        <v>299265.68375000003</v>
      </c>
      <c r="L34" s="5">
        <f t="shared" ref="L34:L73" si="4">+K34+J34</f>
        <v>299265.68375000003</v>
      </c>
    </row>
    <row r="35" spans="3:12">
      <c r="C35">
        <v>4</v>
      </c>
      <c r="D35" t="s">
        <v>337</v>
      </c>
      <c r="E35" t="s">
        <v>376</v>
      </c>
      <c r="F35">
        <v>12100013</v>
      </c>
      <c r="G35" t="s">
        <v>378</v>
      </c>
      <c r="I35" s="1"/>
      <c r="J35" s="5">
        <v>2745601.6370833302</v>
      </c>
      <c r="L35" s="5">
        <f t="shared" si="4"/>
        <v>2745601.6370833302</v>
      </c>
    </row>
    <row r="36" spans="3:12">
      <c r="C36">
        <v>4</v>
      </c>
      <c r="D36" t="s">
        <v>337</v>
      </c>
      <c r="E36" t="s">
        <v>376</v>
      </c>
      <c r="F36">
        <v>12200003</v>
      </c>
      <c r="G36" t="s">
        <v>379</v>
      </c>
      <c r="I36" s="1"/>
      <c r="J36" s="5">
        <v>-445522.25</v>
      </c>
      <c r="L36" s="5">
        <f t="shared" si="4"/>
        <v>-445522.25</v>
      </c>
    </row>
    <row r="37" spans="3:12">
      <c r="C37">
        <v>4</v>
      </c>
      <c r="D37" t="s">
        <v>337</v>
      </c>
      <c r="E37" t="s">
        <v>376</v>
      </c>
      <c r="F37">
        <v>13100773</v>
      </c>
      <c r="G37" t="s">
        <v>380</v>
      </c>
      <c r="I37" s="1"/>
      <c r="J37" s="5">
        <v>-6.7083333333333304</v>
      </c>
      <c r="L37" s="5">
        <f t="shared" si="4"/>
        <v>-6.7083333333333304</v>
      </c>
    </row>
    <row r="38" spans="3:12">
      <c r="C38">
        <v>4</v>
      </c>
      <c r="D38" t="s">
        <v>337</v>
      </c>
      <c r="E38" t="s">
        <v>376</v>
      </c>
      <c r="F38">
        <v>17500001</v>
      </c>
      <c r="G38" t="s">
        <v>381</v>
      </c>
      <c r="I38" s="1"/>
      <c r="J38" s="5">
        <v>410441.91666666698</v>
      </c>
      <c r="L38" s="5">
        <f t="shared" si="4"/>
        <v>410441.91666666698</v>
      </c>
    </row>
    <row r="39" spans="3:12">
      <c r="C39">
        <v>4</v>
      </c>
      <c r="D39" t="s">
        <v>337</v>
      </c>
      <c r="E39" t="s">
        <v>376</v>
      </c>
      <c r="F39">
        <v>17500021</v>
      </c>
      <c r="G39" t="s">
        <v>382</v>
      </c>
      <c r="I39" s="1"/>
      <c r="J39" s="5">
        <v>-4969.2916666666697</v>
      </c>
      <c r="L39" s="5">
        <f t="shared" si="4"/>
        <v>-4969.2916666666697</v>
      </c>
    </row>
    <row r="40" spans="3:12">
      <c r="C40">
        <v>4</v>
      </c>
      <c r="D40" t="s">
        <v>337</v>
      </c>
      <c r="E40" t="s">
        <v>376</v>
      </c>
      <c r="F40">
        <v>17600001</v>
      </c>
      <c r="G40" t="s">
        <v>383</v>
      </c>
      <c r="I40" s="1"/>
      <c r="J40" s="5">
        <v>11307417.0416667</v>
      </c>
      <c r="L40" s="5">
        <f t="shared" si="4"/>
        <v>11307417.0416667</v>
      </c>
    </row>
    <row r="41" spans="3:12">
      <c r="C41">
        <v>4</v>
      </c>
      <c r="D41" t="s">
        <v>337</v>
      </c>
      <c r="E41" t="s">
        <v>376</v>
      </c>
      <c r="F41">
        <v>17600002</v>
      </c>
      <c r="G41" t="s">
        <v>384</v>
      </c>
      <c r="I41" s="1"/>
      <c r="J41" s="5">
        <v>7018477.125</v>
      </c>
      <c r="L41" s="5">
        <f t="shared" si="4"/>
        <v>7018477.125</v>
      </c>
    </row>
    <row r="42" spans="3:12">
      <c r="C42">
        <v>4</v>
      </c>
      <c r="D42" t="s">
        <v>337</v>
      </c>
      <c r="E42" t="s">
        <v>376</v>
      </c>
      <c r="F42">
        <v>17600011</v>
      </c>
      <c r="G42" t="s">
        <v>385</v>
      </c>
      <c r="I42" s="1"/>
      <c r="J42" s="5">
        <v>4715328</v>
      </c>
      <c r="L42" s="5">
        <f t="shared" si="4"/>
        <v>4715328</v>
      </c>
    </row>
    <row r="43" spans="3:12">
      <c r="C43">
        <v>4</v>
      </c>
      <c r="D43" t="s">
        <v>337</v>
      </c>
      <c r="E43" t="s">
        <v>376</v>
      </c>
      <c r="F43">
        <v>17600012</v>
      </c>
      <c r="G43" t="s">
        <v>386</v>
      </c>
      <c r="I43" s="1"/>
      <c r="J43" s="5">
        <v>51581.125</v>
      </c>
      <c r="L43" s="5">
        <f t="shared" si="4"/>
        <v>51581.125</v>
      </c>
    </row>
    <row r="44" spans="3:12">
      <c r="C44">
        <v>4</v>
      </c>
      <c r="D44" t="s">
        <v>337</v>
      </c>
      <c r="E44" t="s">
        <v>376</v>
      </c>
      <c r="F44">
        <v>17600051</v>
      </c>
      <c r="G44" t="s">
        <v>387</v>
      </c>
      <c r="I44" s="1"/>
      <c r="J44" s="5">
        <v>2478273.9166666698</v>
      </c>
      <c r="L44" s="5">
        <f t="shared" si="4"/>
        <v>2478273.9166666698</v>
      </c>
    </row>
    <row r="45" spans="3:12">
      <c r="C45">
        <v>4</v>
      </c>
      <c r="D45" t="s">
        <v>337</v>
      </c>
      <c r="E45" t="s">
        <v>376</v>
      </c>
      <c r="F45">
        <v>17600061</v>
      </c>
      <c r="G45" t="s">
        <v>388</v>
      </c>
      <c r="I45" s="1"/>
      <c r="J45" s="5">
        <v>3916614.125</v>
      </c>
      <c r="L45" s="5">
        <f t="shared" si="4"/>
        <v>3916614.125</v>
      </c>
    </row>
    <row r="46" spans="3:12">
      <c r="C46">
        <v>4</v>
      </c>
      <c r="D46" t="s">
        <v>337</v>
      </c>
      <c r="E46" t="s">
        <v>376</v>
      </c>
      <c r="F46">
        <v>17600071</v>
      </c>
      <c r="G46" t="s">
        <v>389</v>
      </c>
      <c r="I46" s="1"/>
      <c r="J46" s="5">
        <v>-2128262.4166666698</v>
      </c>
      <c r="L46" s="5">
        <f t="shared" si="4"/>
        <v>-2128262.4166666698</v>
      </c>
    </row>
    <row r="47" spans="3:12">
      <c r="C47">
        <v>4</v>
      </c>
      <c r="D47" t="s">
        <v>337</v>
      </c>
      <c r="E47" t="s">
        <v>376</v>
      </c>
      <c r="F47">
        <v>17600081</v>
      </c>
      <c r="G47" t="s">
        <v>390</v>
      </c>
      <c r="I47" s="1"/>
      <c r="J47" s="5">
        <v>-1681592</v>
      </c>
      <c r="L47" s="5">
        <f t="shared" si="4"/>
        <v>-1681592</v>
      </c>
    </row>
    <row r="48" spans="3:12">
      <c r="C48">
        <v>4</v>
      </c>
      <c r="D48" t="s">
        <v>337</v>
      </c>
      <c r="E48" t="s">
        <v>376</v>
      </c>
      <c r="F48">
        <v>18600512</v>
      </c>
      <c r="G48" t="s">
        <v>391</v>
      </c>
      <c r="I48" s="1"/>
      <c r="J48" s="5">
        <v>33388483.083333299</v>
      </c>
      <c r="L48" s="5">
        <f t="shared" si="4"/>
        <v>33388483.083333299</v>
      </c>
    </row>
    <row r="49" spans="3:12">
      <c r="C49">
        <v>4</v>
      </c>
      <c r="D49" t="s">
        <v>337</v>
      </c>
      <c r="E49" t="s">
        <v>376</v>
      </c>
      <c r="F49">
        <v>21900003</v>
      </c>
      <c r="G49" t="s">
        <v>392</v>
      </c>
      <c r="I49" s="1"/>
      <c r="J49" s="5">
        <v>-20782555</v>
      </c>
      <c r="L49" s="5">
        <f t="shared" si="4"/>
        <v>-20782555</v>
      </c>
    </row>
    <row r="50" spans="3:12">
      <c r="C50">
        <v>4</v>
      </c>
      <c r="D50" t="s">
        <v>337</v>
      </c>
      <c r="E50" t="s">
        <v>376</v>
      </c>
      <c r="F50">
        <v>21900013</v>
      </c>
      <c r="G50" t="s">
        <v>393</v>
      </c>
      <c r="I50" s="1"/>
      <c r="J50" s="5">
        <v>20782555</v>
      </c>
      <c r="L50" s="5">
        <f t="shared" si="4"/>
        <v>20782555</v>
      </c>
    </row>
    <row r="51" spans="3:12">
      <c r="C51">
        <v>4</v>
      </c>
      <c r="D51" t="s">
        <v>337</v>
      </c>
      <c r="E51" t="s">
        <v>376</v>
      </c>
      <c r="F51">
        <v>21900023</v>
      </c>
      <c r="G51" t="s">
        <v>394</v>
      </c>
      <c r="I51" s="1"/>
      <c r="J51" s="5">
        <v>12995162.5833333</v>
      </c>
      <c r="L51" s="5">
        <f t="shared" si="4"/>
        <v>12995162.5833333</v>
      </c>
    </row>
    <row r="52" spans="3:12">
      <c r="C52">
        <v>4</v>
      </c>
      <c r="D52" t="s">
        <v>337</v>
      </c>
      <c r="E52" t="s">
        <v>376</v>
      </c>
      <c r="F52">
        <v>21900033</v>
      </c>
      <c r="G52" t="s">
        <v>395</v>
      </c>
      <c r="I52" s="1"/>
      <c r="J52" s="5">
        <v>-16987611.958333299</v>
      </c>
      <c r="L52" s="5">
        <f t="shared" si="4"/>
        <v>-16987611.958333299</v>
      </c>
    </row>
    <row r="53" spans="3:12">
      <c r="C53">
        <v>4</v>
      </c>
      <c r="D53" t="s">
        <v>337</v>
      </c>
      <c r="E53" t="s">
        <v>376</v>
      </c>
      <c r="F53">
        <v>21900053</v>
      </c>
      <c r="G53" t="s">
        <v>396</v>
      </c>
      <c r="I53" s="1"/>
      <c r="J53" s="5">
        <v>1487628.75</v>
      </c>
      <c r="L53" s="5">
        <f t="shared" si="4"/>
        <v>1487628.75</v>
      </c>
    </row>
    <row r="54" spans="3:12">
      <c r="C54">
        <v>4</v>
      </c>
      <c r="D54" t="s">
        <v>337</v>
      </c>
      <c r="E54" t="s">
        <v>376</v>
      </c>
      <c r="F54">
        <v>21900093</v>
      </c>
      <c r="G54" t="s">
        <v>397</v>
      </c>
      <c r="I54" s="1"/>
      <c r="J54" s="5">
        <v>-13859690</v>
      </c>
      <c r="L54" s="5">
        <f t="shared" si="4"/>
        <v>-13859690</v>
      </c>
    </row>
    <row r="55" spans="3:12">
      <c r="C55">
        <v>4</v>
      </c>
      <c r="D55" t="s">
        <v>337</v>
      </c>
      <c r="E55" t="s">
        <v>376</v>
      </c>
      <c r="F55">
        <v>21900113</v>
      </c>
      <c r="G55" t="s">
        <v>398</v>
      </c>
      <c r="I55" s="1"/>
      <c r="J55" s="5">
        <v>21549069</v>
      </c>
      <c r="L55" s="5">
        <f t="shared" si="4"/>
        <v>21549069</v>
      </c>
    </row>
    <row r="56" spans="3:12">
      <c r="C56">
        <v>4</v>
      </c>
      <c r="D56" t="s">
        <v>337</v>
      </c>
      <c r="E56" t="s">
        <v>376</v>
      </c>
      <c r="F56">
        <v>21900123</v>
      </c>
      <c r="G56" t="s">
        <v>399</v>
      </c>
      <c r="I56" s="1"/>
      <c r="J56" s="5">
        <v>416406</v>
      </c>
      <c r="L56" s="5">
        <f t="shared" si="4"/>
        <v>416406</v>
      </c>
    </row>
    <row r="57" spans="3:12">
      <c r="C57">
        <v>4</v>
      </c>
      <c r="D57" t="s">
        <v>337</v>
      </c>
      <c r="E57" t="s">
        <v>376</v>
      </c>
      <c r="F57">
        <v>21900133</v>
      </c>
      <c r="G57" t="s">
        <v>400</v>
      </c>
      <c r="I57" s="1"/>
      <c r="J57" s="5">
        <v>-7431</v>
      </c>
      <c r="L57" s="5">
        <f t="shared" si="4"/>
        <v>-7431</v>
      </c>
    </row>
    <row r="58" spans="3:12">
      <c r="C58">
        <v>4</v>
      </c>
      <c r="D58" t="s">
        <v>337</v>
      </c>
      <c r="E58" t="s">
        <v>376</v>
      </c>
      <c r="F58">
        <v>24400001</v>
      </c>
      <c r="G58" t="s">
        <v>401</v>
      </c>
      <c r="I58" s="1"/>
      <c r="J58" s="5">
        <v>-1259377</v>
      </c>
      <c r="L58" s="5">
        <f t="shared" si="4"/>
        <v>-1259377</v>
      </c>
    </row>
    <row r="59" spans="3:12">
      <c r="C59">
        <v>4</v>
      </c>
      <c r="D59" t="s">
        <v>337</v>
      </c>
      <c r="E59" t="s">
        <v>376</v>
      </c>
      <c r="F59">
        <v>24400011</v>
      </c>
      <c r="G59" t="s">
        <v>402</v>
      </c>
      <c r="I59" s="1"/>
      <c r="J59" s="5">
        <v>-2123109.6666666698</v>
      </c>
      <c r="L59" s="5">
        <f t="shared" si="4"/>
        <v>-2123109.6666666698</v>
      </c>
    </row>
    <row r="60" spans="3:12">
      <c r="C60">
        <v>4</v>
      </c>
      <c r="D60" t="s">
        <v>337</v>
      </c>
      <c r="E60" t="s">
        <v>376</v>
      </c>
      <c r="F60">
        <v>24400021</v>
      </c>
      <c r="G60" t="s">
        <v>403</v>
      </c>
      <c r="I60" s="1"/>
      <c r="J60" s="5">
        <v>771883.625</v>
      </c>
      <c r="L60" s="5">
        <f t="shared" si="4"/>
        <v>771883.625</v>
      </c>
    </row>
    <row r="61" spans="3:12">
      <c r="C61">
        <v>4</v>
      </c>
      <c r="D61" t="s">
        <v>337</v>
      </c>
      <c r="E61" t="s">
        <v>376</v>
      </c>
      <c r="F61">
        <v>24400031</v>
      </c>
      <c r="G61" t="s">
        <v>404</v>
      </c>
      <c r="I61" s="1"/>
      <c r="J61" s="5">
        <v>2159598.5</v>
      </c>
      <c r="L61" s="5">
        <f t="shared" si="4"/>
        <v>2159598.5</v>
      </c>
    </row>
    <row r="62" spans="3:12">
      <c r="C62">
        <v>4</v>
      </c>
      <c r="D62" t="s">
        <v>337</v>
      </c>
      <c r="E62" t="s">
        <v>376</v>
      </c>
      <c r="F62">
        <v>24500001</v>
      </c>
      <c r="G62" t="s">
        <v>405</v>
      </c>
      <c r="I62" s="1"/>
      <c r="J62" s="5">
        <v>-9241006.1666666698</v>
      </c>
      <c r="L62" s="5">
        <f t="shared" si="4"/>
        <v>-9241006.1666666698</v>
      </c>
    </row>
    <row r="63" spans="3:12">
      <c r="C63">
        <v>4</v>
      </c>
      <c r="D63" t="s">
        <v>337</v>
      </c>
      <c r="E63" t="s">
        <v>376</v>
      </c>
      <c r="F63">
        <v>24500002</v>
      </c>
      <c r="G63" t="s">
        <v>406</v>
      </c>
      <c r="I63" s="1"/>
      <c r="J63" s="5">
        <v>-40248905.916666701</v>
      </c>
      <c r="L63" s="5">
        <f t="shared" si="4"/>
        <v>-40248905.916666701</v>
      </c>
    </row>
    <row r="64" spans="3:12">
      <c r="C64">
        <v>4</v>
      </c>
      <c r="D64" t="s">
        <v>337</v>
      </c>
      <c r="E64" t="s">
        <v>376</v>
      </c>
      <c r="F64">
        <v>24500011</v>
      </c>
      <c r="G64" t="s">
        <v>405</v>
      </c>
      <c r="I64" s="1"/>
      <c r="J64" s="5">
        <v>-639509.66666666698</v>
      </c>
      <c r="L64" s="5">
        <f t="shared" si="4"/>
        <v>-639509.66666666698</v>
      </c>
    </row>
    <row r="65" spans="3:12">
      <c r="C65">
        <v>4</v>
      </c>
      <c r="D65" t="s">
        <v>337</v>
      </c>
      <c r="E65" t="s">
        <v>376</v>
      </c>
      <c r="F65">
        <v>24500012</v>
      </c>
      <c r="G65" t="s">
        <v>407</v>
      </c>
      <c r="I65" s="1"/>
      <c r="J65" s="5">
        <v>-209635.41666666701</v>
      </c>
      <c r="L65" s="5">
        <f t="shared" si="4"/>
        <v>-209635.41666666701</v>
      </c>
    </row>
    <row r="66" spans="3:12">
      <c r="C66">
        <v>4</v>
      </c>
      <c r="D66" t="s">
        <v>337</v>
      </c>
      <c r="E66" t="s">
        <v>376</v>
      </c>
      <c r="F66">
        <v>24500031</v>
      </c>
      <c r="G66" t="s">
        <v>408</v>
      </c>
      <c r="I66" s="1"/>
      <c r="J66" s="5">
        <v>-162335.33333333299</v>
      </c>
      <c r="L66" s="5">
        <f t="shared" si="4"/>
        <v>-162335.33333333299</v>
      </c>
    </row>
    <row r="67" spans="3:12">
      <c r="C67">
        <v>4</v>
      </c>
      <c r="D67" t="s">
        <v>337</v>
      </c>
      <c r="E67" t="s">
        <v>376</v>
      </c>
      <c r="F67">
        <v>25300541</v>
      </c>
      <c r="G67" t="s">
        <v>415</v>
      </c>
      <c r="I67" s="1"/>
      <c r="J67" s="74">
        <v>-554433.98916666699</v>
      </c>
      <c r="L67" s="5">
        <f t="shared" si="4"/>
        <v>-554433.98916666699</v>
      </c>
    </row>
    <row r="68" spans="3:12">
      <c r="C68">
        <v>4</v>
      </c>
      <c r="D68" t="s">
        <v>337</v>
      </c>
      <c r="E68" t="s">
        <v>376</v>
      </c>
      <c r="F68">
        <v>25300761</v>
      </c>
      <c r="G68" t="s">
        <v>409</v>
      </c>
      <c r="I68" s="1"/>
      <c r="J68" s="5">
        <v>-418925.93</v>
      </c>
      <c r="L68" s="5">
        <f t="shared" si="4"/>
        <v>-418925.93</v>
      </c>
    </row>
    <row r="69" spans="3:12">
      <c r="C69">
        <v>4</v>
      </c>
      <c r="D69" t="s">
        <v>337</v>
      </c>
      <c r="E69" t="s">
        <v>376</v>
      </c>
      <c r="F69">
        <v>25300771</v>
      </c>
      <c r="G69" t="s">
        <v>410</v>
      </c>
      <c r="I69" s="1"/>
      <c r="J69" s="5">
        <v>-1059563.5570833299</v>
      </c>
      <c r="L69" s="5">
        <f t="shared" si="4"/>
        <v>-1059563.5570833299</v>
      </c>
    </row>
    <row r="70" spans="3:12">
      <c r="C70">
        <v>4</v>
      </c>
      <c r="D70" t="s">
        <v>337</v>
      </c>
      <c r="E70" t="s">
        <v>376</v>
      </c>
      <c r="F70">
        <v>25300781</v>
      </c>
      <c r="G70" t="s">
        <v>411</v>
      </c>
      <c r="I70" s="76" t="s">
        <v>1125</v>
      </c>
      <c r="J70" s="77"/>
      <c r="L70" s="5">
        <f t="shared" si="4"/>
        <v>0</v>
      </c>
    </row>
    <row r="71" spans="3:12">
      <c r="C71">
        <v>4</v>
      </c>
      <c r="D71" t="s">
        <v>337</v>
      </c>
      <c r="E71" t="s">
        <v>376</v>
      </c>
      <c r="F71">
        <v>25302101</v>
      </c>
      <c r="G71" t="s">
        <v>412</v>
      </c>
      <c r="I71" s="1"/>
      <c r="J71" s="5">
        <v>-1102519.13666667</v>
      </c>
      <c r="L71" s="5">
        <f t="shared" si="4"/>
        <v>-1102519.13666667</v>
      </c>
    </row>
    <row r="72" spans="3:12">
      <c r="C72">
        <v>4</v>
      </c>
      <c r="D72" t="s">
        <v>337</v>
      </c>
      <c r="E72" t="s">
        <v>376</v>
      </c>
      <c r="F72">
        <v>28300012</v>
      </c>
      <c r="G72" t="s">
        <v>414</v>
      </c>
      <c r="I72" s="1"/>
      <c r="J72" s="5">
        <v>-11685968.375</v>
      </c>
      <c r="L72" s="5">
        <f t="shared" si="4"/>
        <v>-11685968.375</v>
      </c>
    </row>
    <row r="73" spans="3:12">
      <c r="C73">
        <v>4</v>
      </c>
      <c r="D73" t="s">
        <v>337</v>
      </c>
      <c r="E73" t="s">
        <v>376</v>
      </c>
      <c r="F73">
        <v>28300162</v>
      </c>
      <c r="G73" t="s">
        <v>413</v>
      </c>
      <c r="I73" s="1"/>
      <c r="J73" s="5">
        <v>-18053.416666666701</v>
      </c>
      <c r="L73" s="5">
        <f t="shared" si="4"/>
        <v>-18053.416666666701</v>
      </c>
    </row>
    <row r="74" spans="3:12" ht="13.5" thickBot="1">
      <c r="H74" s="78"/>
      <c r="I74" s="78" t="s">
        <v>376</v>
      </c>
      <c r="J74" s="59">
        <f>SUBTOTAL(9,J34:J73)</f>
        <v>1872802.9162499506</v>
      </c>
      <c r="L74" s="59">
        <f>SUBTOTAL(9,L34:L73)</f>
        <v>1872802.9162499506</v>
      </c>
    </row>
    <row r="75" spans="3:12" ht="13.5" thickTop="1">
      <c r="D75" s="61" t="s">
        <v>1026</v>
      </c>
      <c r="I75" s="1"/>
      <c r="L75" s="5"/>
    </row>
    <row r="76" spans="3:12">
      <c r="C76">
        <v>4</v>
      </c>
      <c r="D76" t="s">
        <v>345</v>
      </c>
      <c r="F76">
        <v>10110001</v>
      </c>
      <c r="G76" t="s">
        <v>422</v>
      </c>
      <c r="H76" s="79"/>
      <c r="I76" s="1"/>
      <c r="J76" s="5">
        <v>20084066.10125</v>
      </c>
      <c r="L76" s="5">
        <f t="shared" ref="L76:L89" si="5">+K76+J76</f>
        <v>20084066.10125</v>
      </c>
    </row>
    <row r="77" spans="3:12">
      <c r="C77" s="7">
        <v>4</v>
      </c>
      <c r="D77" s="7" t="s">
        <v>345</v>
      </c>
      <c r="F77" s="7">
        <v>12310000</v>
      </c>
      <c r="G77" s="7" t="s">
        <v>416</v>
      </c>
      <c r="H77" s="56"/>
      <c r="I77" s="16"/>
      <c r="J77" s="15">
        <v>317532007.26708299</v>
      </c>
      <c r="K77" s="56"/>
      <c r="L77" s="5">
        <f t="shared" si="5"/>
        <v>317532007.26708299</v>
      </c>
    </row>
    <row r="78" spans="3:12">
      <c r="C78">
        <v>4</v>
      </c>
      <c r="D78" t="s">
        <v>345</v>
      </c>
      <c r="F78">
        <v>14200010</v>
      </c>
      <c r="G78" t="s">
        <v>423</v>
      </c>
      <c r="H78" s="79"/>
      <c r="I78" s="1"/>
      <c r="J78" s="5">
        <v>254658327.48249999</v>
      </c>
      <c r="K78" s="8"/>
      <c r="L78" s="5">
        <f t="shared" si="5"/>
        <v>254658327.48249999</v>
      </c>
    </row>
    <row r="79" spans="3:12">
      <c r="C79">
        <v>4</v>
      </c>
      <c r="D79" t="s">
        <v>345</v>
      </c>
      <c r="F79">
        <v>14200020</v>
      </c>
      <c r="G79" t="s">
        <v>424</v>
      </c>
      <c r="H79" s="79"/>
      <c r="I79" s="1"/>
      <c r="J79" s="5">
        <v>101083333.333333</v>
      </c>
      <c r="K79" s="8"/>
      <c r="L79" s="5">
        <f t="shared" si="5"/>
        <v>101083333.333333</v>
      </c>
    </row>
    <row r="80" spans="3:12">
      <c r="C80">
        <v>4</v>
      </c>
      <c r="D80" t="s">
        <v>345</v>
      </c>
      <c r="F80">
        <v>14600000</v>
      </c>
      <c r="G80" t="s">
        <v>418</v>
      </c>
      <c r="H80" s="79"/>
      <c r="I80" s="1"/>
      <c r="J80" s="5">
        <v>1306992.825</v>
      </c>
      <c r="K80" s="8"/>
      <c r="L80" s="5">
        <f t="shared" si="5"/>
        <v>1306992.825</v>
      </c>
    </row>
    <row r="81" spans="3:12">
      <c r="C81">
        <v>4</v>
      </c>
      <c r="D81" t="s">
        <v>345</v>
      </c>
      <c r="F81">
        <v>14600010</v>
      </c>
      <c r="G81" t="s">
        <v>419</v>
      </c>
      <c r="H81" s="79"/>
      <c r="I81" s="1"/>
      <c r="J81" s="5">
        <v>1000</v>
      </c>
      <c r="L81" s="5">
        <f t="shared" si="5"/>
        <v>1000</v>
      </c>
    </row>
    <row r="82" spans="3:12">
      <c r="C82">
        <v>4</v>
      </c>
      <c r="D82" t="s">
        <v>345</v>
      </c>
      <c r="F82">
        <v>20100150</v>
      </c>
      <c r="G82" t="s">
        <v>2</v>
      </c>
      <c r="H82" s="79"/>
      <c r="I82" s="1"/>
      <c r="J82" s="5">
        <v>-1000</v>
      </c>
      <c r="L82" s="5">
        <f t="shared" si="5"/>
        <v>-1000</v>
      </c>
    </row>
    <row r="83" spans="3:12">
      <c r="C83">
        <v>4</v>
      </c>
      <c r="D83" t="s">
        <v>345</v>
      </c>
      <c r="F83">
        <v>22700001</v>
      </c>
      <c r="G83" t="s">
        <v>425</v>
      </c>
      <c r="H83" s="79"/>
      <c r="I83" s="1"/>
      <c r="J83" s="5">
        <v>-19163191.789583299</v>
      </c>
      <c r="L83" s="5">
        <f t="shared" si="5"/>
        <v>-19163191.789583299</v>
      </c>
    </row>
    <row r="84" spans="3:12">
      <c r="C84">
        <v>4</v>
      </c>
      <c r="D84" t="s">
        <v>345</v>
      </c>
      <c r="F84">
        <v>23400000</v>
      </c>
      <c r="G84" t="s">
        <v>421</v>
      </c>
      <c r="H84" s="79"/>
      <c r="I84" s="1"/>
      <c r="J84" s="5">
        <v>-1032532.39041667</v>
      </c>
      <c r="L84" s="5">
        <f t="shared" si="5"/>
        <v>-1032532.39041667</v>
      </c>
    </row>
    <row r="85" spans="3:12">
      <c r="C85">
        <v>4</v>
      </c>
      <c r="D85" t="s">
        <v>345</v>
      </c>
      <c r="F85">
        <v>23400000</v>
      </c>
      <c r="G85" t="s">
        <v>420</v>
      </c>
      <c r="H85" s="79"/>
      <c r="I85" s="1"/>
      <c r="J85" s="5">
        <v>-478785.09375</v>
      </c>
      <c r="L85" s="5">
        <f t="shared" si="5"/>
        <v>-478785.09375</v>
      </c>
    </row>
    <row r="86" spans="3:12">
      <c r="C86">
        <v>4</v>
      </c>
      <c r="D86" t="s">
        <v>345</v>
      </c>
      <c r="F86">
        <v>23700781</v>
      </c>
      <c r="G86" t="s">
        <v>426</v>
      </c>
      <c r="H86" s="79"/>
      <c r="I86" s="1"/>
      <c r="J86" s="5">
        <v>-320781.56041666702</v>
      </c>
      <c r="L86" s="5">
        <f t="shared" si="5"/>
        <v>-320781.56041666702</v>
      </c>
    </row>
    <row r="87" spans="3:12">
      <c r="C87">
        <v>4</v>
      </c>
      <c r="D87" t="s">
        <v>345</v>
      </c>
      <c r="F87">
        <v>24300011</v>
      </c>
      <c r="G87" t="s">
        <v>427</v>
      </c>
      <c r="H87" s="79"/>
      <c r="I87" s="1"/>
      <c r="J87" s="5">
        <v>-956771.59416666697</v>
      </c>
      <c r="L87" s="5">
        <f t="shared" si="5"/>
        <v>-956771.59416666697</v>
      </c>
    </row>
    <row r="88" spans="3:12">
      <c r="F88" s="69"/>
      <c r="G88" s="70"/>
      <c r="H88" s="79"/>
      <c r="I88" s="1"/>
      <c r="J88" s="74"/>
      <c r="L88" s="74"/>
    </row>
    <row r="89" spans="3:12">
      <c r="F89">
        <v>21100210</v>
      </c>
      <c r="G89" t="s">
        <v>417</v>
      </c>
      <c r="H89" s="80"/>
      <c r="I89" s="1"/>
      <c r="J89" s="2">
        <v>-257682140</v>
      </c>
      <c r="K89" s="2">
        <f>-J89</f>
        <v>257682140</v>
      </c>
      <c r="L89" s="5">
        <f t="shared" si="5"/>
        <v>0</v>
      </c>
    </row>
    <row r="90" spans="3:12" ht="13.5" thickBot="1">
      <c r="D90" s="61" t="s">
        <v>1027</v>
      </c>
      <c r="H90" s="78"/>
      <c r="I90" s="58" t="s">
        <v>1039</v>
      </c>
      <c r="J90" s="6">
        <f>SUM(J76:J89)</f>
        <v>415030524.58083272</v>
      </c>
      <c r="K90" s="6">
        <f>SUM(K76:K89)</f>
        <v>257682140</v>
      </c>
      <c r="L90" s="6">
        <f>K90+J90</f>
        <v>672712664.58083272</v>
      </c>
    </row>
    <row r="91" spans="3:12" ht="13.5" thickTop="1">
      <c r="D91" s="61"/>
      <c r="I91" s="1"/>
      <c r="K91" s="8"/>
      <c r="L91" s="5"/>
    </row>
    <row r="92" spans="3:12">
      <c r="D92" s="61"/>
      <c r="I92" s="1"/>
      <c r="L92" s="5"/>
    </row>
    <row r="93" spans="3:12">
      <c r="C93">
        <v>4</v>
      </c>
      <c r="D93" t="s">
        <v>347</v>
      </c>
      <c r="F93">
        <v>12400013</v>
      </c>
      <c r="G93" t="s">
        <v>429</v>
      </c>
      <c r="H93" s="79"/>
      <c r="I93" s="1"/>
      <c r="J93" s="5">
        <v>100000</v>
      </c>
      <c r="L93" s="5">
        <f t="shared" ref="L93:L136" si="6">+K93+J93</f>
        <v>100000</v>
      </c>
    </row>
    <row r="94" spans="3:12">
      <c r="C94">
        <v>4</v>
      </c>
      <c r="D94" t="s">
        <v>347</v>
      </c>
      <c r="F94">
        <v>12400043</v>
      </c>
      <c r="G94" t="s">
        <v>430</v>
      </c>
      <c r="H94" s="79"/>
      <c r="I94" s="1"/>
      <c r="J94" s="5">
        <v>55338293.0279167</v>
      </c>
      <c r="L94" s="5">
        <f t="shared" si="6"/>
        <v>55338293.0279167</v>
      </c>
    </row>
    <row r="95" spans="3:12">
      <c r="C95">
        <v>4</v>
      </c>
      <c r="D95" t="s">
        <v>347</v>
      </c>
      <c r="F95">
        <v>12400063</v>
      </c>
      <c r="G95" t="s">
        <v>431</v>
      </c>
      <c r="H95" s="79"/>
      <c r="I95" s="1"/>
      <c r="J95" s="5">
        <v>-100000</v>
      </c>
      <c r="L95" s="5">
        <f t="shared" si="6"/>
        <v>-100000</v>
      </c>
    </row>
    <row r="96" spans="3:12">
      <c r="C96">
        <v>4</v>
      </c>
      <c r="D96" t="s">
        <v>347</v>
      </c>
      <c r="F96">
        <v>12400373</v>
      </c>
      <c r="G96" t="s">
        <v>432</v>
      </c>
      <c r="H96" s="79"/>
      <c r="I96" s="1"/>
      <c r="J96" s="5">
        <v>-4714.0258333333304</v>
      </c>
      <c r="L96" s="5">
        <f t="shared" si="6"/>
        <v>-4714.0258333333304</v>
      </c>
    </row>
    <row r="97" spans="3:12">
      <c r="C97">
        <v>4</v>
      </c>
      <c r="D97" t="s">
        <v>347</v>
      </c>
      <c r="F97">
        <v>12400483</v>
      </c>
      <c r="G97" t="s">
        <v>433</v>
      </c>
      <c r="H97" s="79"/>
      <c r="I97" s="1"/>
      <c r="J97" s="5">
        <v>19005.39</v>
      </c>
      <c r="L97" s="5">
        <f t="shared" si="6"/>
        <v>19005.39</v>
      </c>
    </row>
    <row r="98" spans="3:12">
      <c r="C98">
        <v>4</v>
      </c>
      <c r="D98" t="s">
        <v>347</v>
      </c>
      <c r="F98">
        <v>12400503</v>
      </c>
      <c r="G98" t="s">
        <v>434</v>
      </c>
      <c r="H98" s="79"/>
      <c r="I98" s="1"/>
      <c r="J98" s="5">
        <v>1493888.3791666699</v>
      </c>
      <c r="L98" s="5">
        <f t="shared" si="6"/>
        <v>1493888.3791666699</v>
      </c>
    </row>
    <row r="99" spans="3:12">
      <c r="C99">
        <v>4</v>
      </c>
      <c r="D99" t="s">
        <v>347</v>
      </c>
      <c r="F99">
        <v>12400553</v>
      </c>
      <c r="G99" t="s">
        <v>435</v>
      </c>
      <c r="H99" s="79"/>
      <c r="I99" s="1"/>
      <c r="J99" s="5">
        <v>799597.14624999999</v>
      </c>
      <c r="L99" s="5">
        <f t="shared" si="6"/>
        <v>799597.14624999999</v>
      </c>
    </row>
    <row r="100" spans="3:12">
      <c r="C100">
        <v>4</v>
      </c>
      <c r="D100" t="s">
        <v>347</v>
      </c>
      <c r="F100">
        <v>12400673</v>
      </c>
      <c r="G100" t="s">
        <v>436</v>
      </c>
      <c r="H100" s="79"/>
      <c r="I100" s="1"/>
      <c r="J100" s="5">
        <v>17574.63</v>
      </c>
      <c r="L100" s="5">
        <f t="shared" si="6"/>
        <v>17574.63</v>
      </c>
    </row>
    <row r="101" spans="3:12">
      <c r="C101">
        <v>4</v>
      </c>
      <c r="D101" t="s">
        <v>347</v>
      </c>
      <c r="F101">
        <v>14100183</v>
      </c>
      <c r="G101" t="s">
        <v>437</v>
      </c>
      <c r="H101" s="79"/>
      <c r="I101" s="1"/>
      <c r="J101" s="5">
        <v>4714.0258333333304</v>
      </c>
      <c r="L101" s="5">
        <f t="shared" si="6"/>
        <v>4714.0258333333304</v>
      </c>
    </row>
    <row r="102" spans="3:12">
      <c r="C102">
        <v>4</v>
      </c>
      <c r="D102" t="s">
        <v>347</v>
      </c>
      <c r="F102">
        <v>14100301</v>
      </c>
      <c r="G102" t="s">
        <v>438</v>
      </c>
      <c r="H102" s="79"/>
      <c r="I102" s="1"/>
      <c r="J102" s="5">
        <v>2448294.7066666698</v>
      </c>
      <c r="L102" s="5">
        <f t="shared" si="6"/>
        <v>2448294.7066666698</v>
      </c>
    </row>
    <row r="103" spans="3:12">
      <c r="C103">
        <v>4</v>
      </c>
      <c r="D103" t="s">
        <v>347</v>
      </c>
      <c r="F103">
        <v>14200061</v>
      </c>
      <c r="G103" t="s">
        <v>439</v>
      </c>
      <c r="H103" s="79"/>
      <c r="I103" s="1"/>
      <c r="J103" s="5">
        <v>-128150069.58</v>
      </c>
      <c r="L103" s="5">
        <f t="shared" si="6"/>
        <v>-128150069.58</v>
      </c>
    </row>
    <row r="104" spans="3:12">
      <c r="C104">
        <v>4</v>
      </c>
      <c r="D104" t="s">
        <v>347</v>
      </c>
      <c r="F104">
        <v>14200062</v>
      </c>
      <c r="G104" t="s">
        <v>440</v>
      </c>
      <c r="H104" s="79"/>
      <c r="I104" s="1"/>
      <c r="J104" s="5">
        <v>-89399875.152500004</v>
      </c>
      <c r="L104" s="5">
        <f t="shared" si="6"/>
        <v>-89399875.152500004</v>
      </c>
    </row>
    <row r="105" spans="3:12">
      <c r="C105">
        <v>4</v>
      </c>
      <c r="D105" t="s">
        <v>347</v>
      </c>
      <c r="F105">
        <v>14200101</v>
      </c>
      <c r="G105" t="s">
        <v>441</v>
      </c>
      <c r="H105" s="79"/>
      <c r="I105" s="1"/>
      <c r="J105" s="5">
        <v>471244.249166667</v>
      </c>
      <c r="L105" s="5">
        <f t="shared" si="6"/>
        <v>471244.249166667</v>
      </c>
    </row>
    <row r="106" spans="3:12">
      <c r="C106">
        <v>4</v>
      </c>
      <c r="D106" t="s">
        <v>347</v>
      </c>
      <c r="F106">
        <v>14200102</v>
      </c>
      <c r="G106" t="s">
        <v>442</v>
      </c>
      <c r="H106" s="79"/>
      <c r="I106" s="1"/>
      <c r="J106" s="5">
        <v>323389.30708333303</v>
      </c>
      <c r="L106" s="5">
        <f t="shared" si="6"/>
        <v>323389.30708333303</v>
      </c>
    </row>
    <row r="107" spans="3:12">
      <c r="C107">
        <v>4</v>
      </c>
      <c r="D107" t="s">
        <v>347</v>
      </c>
      <c r="F107">
        <v>14300401</v>
      </c>
      <c r="G107" t="s">
        <v>443</v>
      </c>
      <c r="H107" s="79"/>
      <c r="I107" s="1"/>
      <c r="J107" s="5">
        <v>21161714.07375</v>
      </c>
      <c r="L107" s="5">
        <f t="shared" si="6"/>
        <v>21161714.07375</v>
      </c>
    </row>
    <row r="108" spans="3:12">
      <c r="C108">
        <v>4</v>
      </c>
      <c r="D108" t="s">
        <v>347</v>
      </c>
      <c r="F108">
        <v>14400061</v>
      </c>
      <c r="G108" t="s">
        <v>444</v>
      </c>
      <c r="H108" s="79"/>
      <c r="I108" s="1"/>
      <c r="J108" s="5">
        <v>731072.47250000003</v>
      </c>
      <c r="L108" s="5">
        <f t="shared" si="6"/>
        <v>731072.47250000003</v>
      </c>
    </row>
    <row r="109" spans="3:12">
      <c r="C109">
        <v>4</v>
      </c>
      <c r="D109" t="s">
        <v>347</v>
      </c>
      <c r="F109">
        <v>14400062</v>
      </c>
      <c r="G109" t="s">
        <v>445</v>
      </c>
      <c r="H109" s="79"/>
      <c r="I109" s="1"/>
      <c r="J109" s="5">
        <v>447029.60666666698</v>
      </c>
      <c r="L109" s="5">
        <f t="shared" si="6"/>
        <v>447029.60666666698</v>
      </c>
    </row>
    <row r="110" spans="3:12">
      <c r="C110">
        <v>4</v>
      </c>
      <c r="D110" t="s">
        <v>347</v>
      </c>
      <c r="F110">
        <v>17100303</v>
      </c>
      <c r="G110" t="s">
        <v>446</v>
      </c>
      <c r="H110" s="79"/>
      <c r="I110" s="1"/>
      <c r="J110" s="5">
        <v>651.10374999999999</v>
      </c>
      <c r="L110" s="5">
        <f t="shared" si="6"/>
        <v>651.10374999999999</v>
      </c>
    </row>
    <row r="111" spans="3:12">
      <c r="C111">
        <v>4</v>
      </c>
      <c r="D111" t="s">
        <v>347</v>
      </c>
      <c r="F111">
        <v>17300061</v>
      </c>
      <c r="G111" t="s">
        <v>447</v>
      </c>
      <c r="H111" s="79"/>
      <c r="I111" s="1"/>
      <c r="J111" s="5">
        <v>-83845516.5658333</v>
      </c>
      <c r="L111" s="5">
        <f t="shared" si="6"/>
        <v>-83845516.5658333</v>
      </c>
    </row>
    <row r="112" spans="3:12">
      <c r="C112">
        <v>4</v>
      </c>
      <c r="D112" t="s">
        <v>347</v>
      </c>
      <c r="F112">
        <v>17300062</v>
      </c>
      <c r="G112" t="s">
        <v>448</v>
      </c>
      <c r="H112" s="79"/>
      <c r="I112" s="1"/>
      <c r="J112" s="5">
        <v>-56318935.1529167</v>
      </c>
      <c r="L112" s="5">
        <f t="shared" si="6"/>
        <v>-56318935.1529167</v>
      </c>
    </row>
    <row r="113" spans="3:13">
      <c r="C113">
        <v>4</v>
      </c>
      <c r="D113" t="s">
        <v>347</v>
      </c>
      <c r="F113">
        <v>19000032</v>
      </c>
      <c r="G113" t="s">
        <v>450</v>
      </c>
      <c r="H113" s="79"/>
      <c r="I113" s="1"/>
      <c r="J113" s="5">
        <v>14087116.9166667</v>
      </c>
      <c r="L113" s="5">
        <f t="shared" si="6"/>
        <v>14087116.9166667</v>
      </c>
    </row>
    <row r="114" spans="3:13">
      <c r="C114">
        <v>4</v>
      </c>
      <c r="D114" t="s">
        <v>347</v>
      </c>
      <c r="F114">
        <v>19000033</v>
      </c>
      <c r="G114" t="s">
        <v>449</v>
      </c>
      <c r="H114" s="79"/>
      <c r="I114" s="1"/>
      <c r="J114" s="5">
        <v>412105</v>
      </c>
      <c r="L114" s="5">
        <f t="shared" si="6"/>
        <v>412105</v>
      </c>
    </row>
    <row r="115" spans="3:13">
      <c r="C115">
        <v>4</v>
      </c>
      <c r="D115" t="s">
        <v>347</v>
      </c>
      <c r="F115">
        <v>19000042</v>
      </c>
      <c r="G115" t="s">
        <v>454</v>
      </c>
      <c r="H115" s="79"/>
      <c r="I115" s="1"/>
      <c r="J115" s="5">
        <v>73372.458333333299</v>
      </c>
      <c r="L115" s="5">
        <f t="shared" si="6"/>
        <v>73372.458333333299</v>
      </c>
    </row>
    <row r="116" spans="3:13">
      <c r="C116">
        <v>4</v>
      </c>
      <c r="D116" t="s">
        <v>347</v>
      </c>
      <c r="F116">
        <v>19000043</v>
      </c>
      <c r="G116" t="s">
        <v>455</v>
      </c>
      <c r="H116" s="79"/>
      <c r="I116" s="1"/>
      <c r="J116" s="5">
        <v>11191253</v>
      </c>
      <c r="L116" s="5">
        <f t="shared" si="6"/>
        <v>11191253</v>
      </c>
    </row>
    <row r="117" spans="3:13">
      <c r="C117">
        <v>4</v>
      </c>
      <c r="D117" t="s">
        <v>347</v>
      </c>
      <c r="F117">
        <v>19000081</v>
      </c>
      <c r="G117" t="s">
        <v>451</v>
      </c>
      <c r="H117" s="79"/>
      <c r="I117" s="1"/>
      <c r="J117" s="5">
        <v>3674536.2916666698</v>
      </c>
      <c r="L117" s="5">
        <f t="shared" si="6"/>
        <v>3674536.2916666698</v>
      </c>
    </row>
    <row r="118" spans="3:13">
      <c r="C118">
        <v>4</v>
      </c>
      <c r="D118" t="s">
        <v>347</v>
      </c>
      <c r="F118">
        <v>19000091</v>
      </c>
      <c r="G118" t="s">
        <v>456</v>
      </c>
      <c r="H118" s="79"/>
      <c r="I118" s="1"/>
      <c r="J118" s="5">
        <v>1023734.45833333</v>
      </c>
      <c r="L118" s="5">
        <f t="shared" si="6"/>
        <v>1023734.45833333</v>
      </c>
    </row>
    <row r="119" spans="3:13">
      <c r="C119">
        <v>4</v>
      </c>
      <c r="D119" t="s">
        <v>347</v>
      </c>
      <c r="F119">
        <v>19000393</v>
      </c>
      <c r="G119" t="s">
        <v>452</v>
      </c>
      <c r="H119" s="79"/>
      <c r="I119" s="1"/>
      <c r="J119" s="5">
        <v>7474</v>
      </c>
      <c r="L119" s="5">
        <f t="shared" si="6"/>
        <v>7474</v>
      </c>
    </row>
    <row r="120" spans="3:13">
      <c r="C120">
        <v>4</v>
      </c>
      <c r="D120" t="s">
        <v>347</v>
      </c>
      <c r="F120">
        <v>19000401</v>
      </c>
      <c r="G120" t="s">
        <v>458</v>
      </c>
      <c r="H120" s="79"/>
      <c r="I120" s="1"/>
      <c r="J120" s="5">
        <v>-670541.04166666698</v>
      </c>
      <c r="L120" s="5">
        <f t="shared" si="6"/>
        <v>-670541.04166666698</v>
      </c>
    </row>
    <row r="121" spans="3:13">
      <c r="C121">
        <v>4</v>
      </c>
      <c r="D121" t="s">
        <v>347</v>
      </c>
      <c r="F121">
        <v>19000403</v>
      </c>
      <c r="G121" t="s">
        <v>457</v>
      </c>
      <c r="H121" s="79"/>
      <c r="I121" s="1"/>
      <c r="J121" s="5">
        <v>212743</v>
      </c>
      <c r="L121" s="5">
        <f t="shared" si="6"/>
        <v>212743</v>
      </c>
    </row>
    <row r="122" spans="3:13">
      <c r="C122">
        <v>4</v>
      </c>
      <c r="D122" t="s">
        <v>347</v>
      </c>
      <c r="F122">
        <v>19000413</v>
      </c>
      <c r="G122" t="s">
        <v>464</v>
      </c>
      <c r="H122" s="79"/>
      <c r="I122" s="1"/>
      <c r="J122" s="5">
        <v>1458.3333333333301</v>
      </c>
      <c r="L122" s="5">
        <f t="shared" si="6"/>
        <v>1458.3333333333301</v>
      </c>
    </row>
    <row r="123" spans="3:13">
      <c r="C123">
        <v>4</v>
      </c>
      <c r="D123" t="s">
        <v>347</v>
      </c>
      <c r="F123">
        <v>19000481</v>
      </c>
      <c r="G123" t="s">
        <v>453</v>
      </c>
      <c r="H123" s="79"/>
      <c r="I123" s="1"/>
      <c r="J123" s="5">
        <v>-5078.375</v>
      </c>
      <c r="L123" s="5">
        <f t="shared" si="6"/>
        <v>-5078.375</v>
      </c>
    </row>
    <row r="124" spans="3:13">
      <c r="C124">
        <v>5</v>
      </c>
      <c r="D124" t="s">
        <v>347</v>
      </c>
      <c r="F124" s="131">
        <v>21100210</v>
      </c>
      <c r="G124" s="131" t="s">
        <v>417</v>
      </c>
      <c r="H124" s="79"/>
      <c r="I124" s="179"/>
      <c r="J124" s="74"/>
      <c r="K124" s="180"/>
      <c r="L124" s="74">
        <f t="shared" si="6"/>
        <v>0</v>
      </c>
      <c r="M124" s="74"/>
    </row>
    <row r="125" spans="3:13">
      <c r="C125">
        <v>4</v>
      </c>
      <c r="D125" t="s">
        <v>347</v>
      </c>
      <c r="F125">
        <v>21900103</v>
      </c>
      <c r="G125" t="s">
        <v>459</v>
      </c>
      <c r="H125" s="79"/>
      <c r="I125" s="1"/>
      <c r="J125" s="5">
        <v>347747</v>
      </c>
      <c r="L125" s="5">
        <f t="shared" si="6"/>
        <v>347747</v>
      </c>
    </row>
    <row r="126" spans="3:13">
      <c r="C126">
        <v>4</v>
      </c>
      <c r="D126" t="s">
        <v>347</v>
      </c>
      <c r="F126">
        <v>23200141</v>
      </c>
      <c r="G126" t="s">
        <v>466</v>
      </c>
      <c r="H126" s="79"/>
      <c r="I126" s="1"/>
      <c r="J126" s="5">
        <v>-374733.29166666698</v>
      </c>
      <c r="K126" s="8">
        <f>-J126</f>
        <v>374733.29166666698</v>
      </c>
      <c r="L126" s="5">
        <f t="shared" si="6"/>
        <v>0</v>
      </c>
    </row>
    <row r="127" spans="3:13">
      <c r="C127">
        <v>4</v>
      </c>
      <c r="D127" t="s">
        <v>347</v>
      </c>
      <c r="F127">
        <v>23200311</v>
      </c>
      <c r="G127" t="s">
        <v>467</v>
      </c>
      <c r="H127" s="79"/>
      <c r="I127" s="1"/>
      <c r="J127" s="5">
        <v>-791666.66666666698</v>
      </c>
      <c r="K127" s="8">
        <f>-J127</f>
        <v>791666.66666666698</v>
      </c>
      <c r="L127" s="5">
        <f t="shared" si="6"/>
        <v>0</v>
      </c>
    </row>
    <row r="128" spans="3:13">
      <c r="C128">
        <v>4</v>
      </c>
      <c r="D128" t="s">
        <v>347</v>
      </c>
      <c r="F128">
        <v>23202203</v>
      </c>
      <c r="G128" t="s">
        <v>460</v>
      </c>
      <c r="H128" s="79"/>
      <c r="I128" s="1"/>
      <c r="J128" s="5">
        <v>-331458.33333333302</v>
      </c>
      <c r="K128" s="8">
        <f>-J128</f>
        <v>331458.33333333302</v>
      </c>
      <c r="L128" s="5">
        <f t="shared" si="6"/>
        <v>0</v>
      </c>
    </row>
    <row r="129" spans="3:12">
      <c r="C129">
        <v>4</v>
      </c>
      <c r="D129" t="s">
        <v>347</v>
      </c>
      <c r="F129">
        <v>24200002</v>
      </c>
      <c r="G129" t="s">
        <v>465</v>
      </c>
      <c r="H129" s="79"/>
      <c r="I129" s="1"/>
      <c r="J129" s="5">
        <v>-583333.33333333302</v>
      </c>
      <c r="K129" s="8">
        <f>-J129</f>
        <v>583333.33333333302</v>
      </c>
      <c r="L129" s="5">
        <f t="shared" si="6"/>
        <v>0</v>
      </c>
    </row>
    <row r="130" spans="3:12">
      <c r="C130">
        <v>4</v>
      </c>
      <c r="D130" t="s">
        <v>347</v>
      </c>
      <c r="F130">
        <v>24200641</v>
      </c>
      <c r="G130" t="s">
        <v>468</v>
      </c>
      <c r="H130" s="79"/>
      <c r="I130" s="1"/>
      <c r="J130" s="5">
        <v>-440984.97916666698</v>
      </c>
      <c r="K130" s="8">
        <f t="shared" ref="K130:K131" si="7">-J130</f>
        <v>440984.97916666698</v>
      </c>
      <c r="L130" s="5">
        <f t="shared" si="6"/>
        <v>0</v>
      </c>
    </row>
    <row r="131" spans="3:12">
      <c r="C131">
        <v>4</v>
      </c>
      <c r="D131" t="s">
        <v>347</v>
      </c>
      <c r="F131">
        <v>24200713</v>
      </c>
      <c r="G131" t="s">
        <v>461</v>
      </c>
      <c r="H131" s="79"/>
      <c r="I131" s="1"/>
      <c r="J131" s="5">
        <v>-15000</v>
      </c>
      <c r="K131" s="8">
        <f t="shared" si="7"/>
        <v>15000</v>
      </c>
      <c r="L131" s="5">
        <f t="shared" si="6"/>
        <v>0</v>
      </c>
    </row>
    <row r="132" spans="3:12">
      <c r="C132">
        <v>4</v>
      </c>
      <c r="D132" t="s">
        <v>347</v>
      </c>
      <c r="F132">
        <v>28300031</v>
      </c>
      <c r="G132" t="s">
        <v>428</v>
      </c>
      <c r="H132" s="79"/>
      <c r="I132" s="1"/>
      <c r="J132" s="5">
        <v>-4886913.4583333302</v>
      </c>
      <c r="L132" s="5">
        <f t="shared" si="6"/>
        <v>-4886913.4583333302</v>
      </c>
    </row>
    <row r="133" spans="3:12">
      <c r="C133">
        <v>4</v>
      </c>
      <c r="D133" t="s">
        <v>347</v>
      </c>
      <c r="F133">
        <v>28300041</v>
      </c>
      <c r="G133" t="s">
        <v>462</v>
      </c>
      <c r="H133" s="79"/>
      <c r="I133" s="1"/>
      <c r="J133" s="5">
        <v>-2793145.25</v>
      </c>
      <c r="L133" s="5">
        <f t="shared" si="6"/>
        <v>-2793145.25</v>
      </c>
    </row>
    <row r="134" spans="3:12">
      <c r="C134">
        <v>4</v>
      </c>
      <c r="D134" t="s">
        <v>347</v>
      </c>
      <c r="F134">
        <v>28300053</v>
      </c>
      <c r="G134" t="s">
        <v>470</v>
      </c>
      <c r="H134" s="79"/>
      <c r="I134" s="1"/>
      <c r="J134" s="5">
        <v>-248764</v>
      </c>
      <c r="L134" s="5">
        <f t="shared" si="6"/>
        <v>-248764</v>
      </c>
    </row>
    <row r="135" spans="3:12">
      <c r="C135">
        <v>4</v>
      </c>
      <c r="D135" t="s">
        <v>347</v>
      </c>
      <c r="F135">
        <v>28300152</v>
      </c>
      <c r="G135" t="s">
        <v>469</v>
      </c>
      <c r="H135" s="79"/>
      <c r="I135" s="1"/>
      <c r="J135" s="5">
        <v>-2456467.1666666698</v>
      </c>
      <c r="L135" s="5">
        <f t="shared" si="6"/>
        <v>-2456467.1666666698</v>
      </c>
    </row>
    <row r="136" spans="3:12">
      <c r="C136">
        <v>4</v>
      </c>
      <c r="D136" t="s">
        <v>347</v>
      </c>
      <c r="F136">
        <v>28300503</v>
      </c>
      <c r="G136" t="s">
        <v>463</v>
      </c>
      <c r="H136" s="79"/>
      <c r="I136" s="1"/>
      <c r="J136" s="5">
        <v>-7026903</v>
      </c>
      <c r="L136" s="5">
        <f t="shared" si="6"/>
        <v>-7026903</v>
      </c>
    </row>
    <row r="137" spans="3:12" ht="13.5" thickBot="1">
      <c r="D137" s="61" t="s">
        <v>1028</v>
      </c>
      <c r="I137" s="1"/>
      <c r="J137" s="59">
        <f>SUBTOTAL(9,J93:J136)</f>
        <v>-264056090.79583329</v>
      </c>
      <c r="K137" s="81"/>
      <c r="L137" s="59">
        <f>SUBTOTAL(9,L93:L136)</f>
        <v>-261518914.19166663</v>
      </c>
    </row>
    <row r="138" spans="3:12" ht="13.5" thickTop="1">
      <c r="D138" s="61"/>
      <c r="I138" s="1"/>
      <c r="J138" s="75"/>
      <c r="L138" s="75"/>
    </row>
    <row r="139" spans="3:12">
      <c r="C139">
        <v>4</v>
      </c>
      <c r="D139" t="s">
        <v>471</v>
      </c>
      <c r="E139" t="s">
        <v>301</v>
      </c>
      <c r="F139">
        <v>18230002</v>
      </c>
      <c r="G139" t="s">
        <v>517</v>
      </c>
      <c r="H139" s="79"/>
      <c r="I139" s="1"/>
      <c r="J139" s="5">
        <v>24752207.333333299</v>
      </c>
      <c r="L139" s="5">
        <f t="shared" ref="L139:L202" si="8">+K139+J139</f>
        <v>24752207.333333299</v>
      </c>
    </row>
    <row r="140" spans="3:12">
      <c r="C140">
        <v>4</v>
      </c>
      <c r="D140" t="s">
        <v>471</v>
      </c>
      <c r="E140" t="s">
        <v>301</v>
      </c>
      <c r="F140">
        <v>18230021</v>
      </c>
      <c r="G140" t="s">
        <v>486</v>
      </c>
      <c r="H140" s="79"/>
      <c r="I140" s="1"/>
      <c r="J140" s="5">
        <v>19386569.202083301</v>
      </c>
      <c r="L140" s="5">
        <f t="shared" si="8"/>
        <v>19386569.202083301</v>
      </c>
    </row>
    <row r="141" spans="3:12">
      <c r="C141">
        <v>4</v>
      </c>
      <c r="D141" t="s">
        <v>471</v>
      </c>
      <c r="E141" t="s">
        <v>301</v>
      </c>
      <c r="F141">
        <v>18230032</v>
      </c>
      <c r="G141" t="s">
        <v>518</v>
      </c>
      <c r="H141" s="79"/>
      <c r="I141" s="1"/>
      <c r="J141" s="5">
        <v>4943990.6454166695</v>
      </c>
      <c r="L141" s="5">
        <f t="shared" si="8"/>
        <v>4943990.6454166695</v>
      </c>
    </row>
    <row r="142" spans="3:12">
      <c r="C142">
        <v>4</v>
      </c>
      <c r="D142" t="s">
        <v>471</v>
      </c>
      <c r="E142" t="s">
        <v>301</v>
      </c>
      <c r="F142">
        <v>18230042</v>
      </c>
      <c r="G142" t="s">
        <v>519</v>
      </c>
      <c r="H142" s="79"/>
      <c r="I142" s="1"/>
      <c r="J142" s="5">
        <v>3991331.1929166699</v>
      </c>
      <c r="L142" s="5">
        <f t="shared" si="8"/>
        <v>3991331.1929166699</v>
      </c>
    </row>
    <row r="143" spans="3:12">
      <c r="C143">
        <v>4</v>
      </c>
      <c r="D143" t="s">
        <v>471</v>
      </c>
      <c r="E143" t="s">
        <v>301</v>
      </c>
      <c r="F143">
        <v>18230281</v>
      </c>
      <c r="G143" t="s">
        <v>487</v>
      </c>
      <c r="H143" s="79"/>
      <c r="I143" s="1"/>
      <c r="J143" s="5">
        <v>2269066</v>
      </c>
      <c r="L143" s="5">
        <f t="shared" si="8"/>
        <v>2269066</v>
      </c>
    </row>
    <row r="144" spans="3:12">
      <c r="C144">
        <v>4</v>
      </c>
      <c r="D144" t="s">
        <v>471</v>
      </c>
      <c r="E144" t="s">
        <v>301</v>
      </c>
      <c r="F144">
        <v>18230291</v>
      </c>
      <c r="G144" t="s">
        <v>488</v>
      </c>
      <c r="H144" s="79"/>
      <c r="I144" s="1"/>
      <c r="J144" s="5">
        <v>-2269066</v>
      </c>
      <c r="L144" s="5">
        <f t="shared" si="8"/>
        <v>-2269066</v>
      </c>
    </row>
    <row r="145" spans="3:12">
      <c r="C145">
        <v>4</v>
      </c>
      <c r="D145" t="s">
        <v>471</v>
      </c>
      <c r="E145" t="s">
        <v>301</v>
      </c>
      <c r="F145">
        <v>18230402</v>
      </c>
      <c r="G145" t="s">
        <v>520</v>
      </c>
      <c r="H145" s="79"/>
      <c r="I145" s="1"/>
      <c r="J145" s="5">
        <v>951.582083333333</v>
      </c>
      <c r="L145" s="5">
        <f t="shared" si="8"/>
        <v>951.582083333333</v>
      </c>
    </row>
    <row r="146" spans="3:12">
      <c r="C146">
        <v>4</v>
      </c>
      <c r="D146" t="s">
        <v>471</v>
      </c>
      <c r="E146" t="s">
        <v>301</v>
      </c>
      <c r="F146">
        <v>18230432</v>
      </c>
      <c r="G146" t="s">
        <v>521</v>
      </c>
      <c r="H146" s="79"/>
      <c r="I146" s="1"/>
      <c r="J146" s="5">
        <v>2678362.0787499999</v>
      </c>
      <c r="L146" s="5">
        <f t="shared" si="8"/>
        <v>2678362.0787499999</v>
      </c>
    </row>
    <row r="147" spans="3:12">
      <c r="C147">
        <v>4</v>
      </c>
      <c r="D147" t="s">
        <v>471</v>
      </c>
      <c r="E147" t="s">
        <v>301</v>
      </c>
      <c r="F147">
        <v>18230442</v>
      </c>
      <c r="G147" t="s">
        <v>522</v>
      </c>
      <c r="H147" s="79"/>
      <c r="I147" s="1"/>
      <c r="J147" s="5">
        <v>-1218683.40458333</v>
      </c>
      <c r="L147" s="5">
        <f t="shared" si="8"/>
        <v>-1218683.40458333</v>
      </c>
    </row>
    <row r="148" spans="3:12">
      <c r="C148">
        <v>4</v>
      </c>
      <c r="D148" t="s">
        <v>471</v>
      </c>
      <c r="E148" t="s">
        <v>301</v>
      </c>
      <c r="F148">
        <v>18230621</v>
      </c>
      <c r="G148" t="s">
        <v>489</v>
      </c>
      <c r="H148" s="79"/>
      <c r="I148" s="1"/>
      <c r="J148" s="5">
        <v>-25533911.418333299</v>
      </c>
      <c r="L148" s="5">
        <f t="shared" si="8"/>
        <v>-25533911.418333299</v>
      </c>
    </row>
    <row r="149" spans="3:12">
      <c r="C149">
        <v>4</v>
      </c>
      <c r="D149" t="s">
        <v>471</v>
      </c>
      <c r="E149" t="s">
        <v>301</v>
      </c>
      <c r="F149">
        <v>18230631</v>
      </c>
      <c r="G149" t="s">
        <v>490</v>
      </c>
      <c r="H149" s="79"/>
      <c r="I149" s="1"/>
      <c r="J149" s="5">
        <v>87284814</v>
      </c>
      <c r="L149" s="5">
        <f t="shared" si="8"/>
        <v>87284814</v>
      </c>
    </row>
    <row r="150" spans="3:12">
      <c r="C150">
        <v>4</v>
      </c>
      <c r="D150" t="s">
        <v>471</v>
      </c>
      <c r="E150" t="s">
        <v>301</v>
      </c>
      <c r="F150">
        <v>18230711</v>
      </c>
      <c r="G150" t="s">
        <v>491</v>
      </c>
      <c r="H150" s="79"/>
      <c r="I150" s="1"/>
      <c r="J150" s="5">
        <v>30203454</v>
      </c>
      <c r="K150" s="8">
        <f>-J150</f>
        <v>-30203454</v>
      </c>
      <c r="L150" s="5">
        <f t="shared" si="8"/>
        <v>0</v>
      </c>
    </row>
    <row r="151" spans="3:12">
      <c r="C151">
        <v>4</v>
      </c>
      <c r="D151" t="s">
        <v>471</v>
      </c>
      <c r="E151" t="s">
        <v>301</v>
      </c>
      <c r="F151">
        <v>18230721</v>
      </c>
      <c r="G151" t="s">
        <v>492</v>
      </c>
      <c r="H151" s="79"/>
      <c r="I151" s="1"/>
      <c r="J151" s="5">
        <v>-30203454</v>
      </c>
      <c r="K151" s="8">
        <f t="shared" ref="K151:K161" si="9">-J151</f>
        <v>30203454</v>
      </c>
      <c r="L151" s="5">
        <f t="shared" si="8"/>
        <v>0</v>
      </c>
    </row>
    <row r="152" spans="3:12">
      <c r="C152">
        <v>4</v>
      </c>
      <c r="D152" t="s">
        <v>471</v>
      </c>
      <c r="E152" t="s">
        <v>301</v>
      </c>
      <c r="F152">
        <v>18230731</v>
      </c>
      <c r="G152" t="s">
        <v>493</v>
      </c>
      <c r="H152" s="79"/>
      <c r="I152" s="1"/>
      <c r="J152" s="5">
        <v>10302187</v>
      </c>
      <c r="K152" s="8">
        <f t="shared" si="9"/>
        <v>-10302187</v>
      </c>
      <c r="L152" s="5">
        <f t="shared" si="8"/>
        <v>0</v>
      </c>
    </row>
    <row r="153" spans="3:12">
      <c r="C153">
        <v>4</v>
      </c>
      <c r="D153" t="s">
        <v>471</v>
      </c>
      <c r="E153" t="s">
        <v>301</v>
      </c>
      <c r="F153">
        <v>18230741</v>
      </c>
      <c r="G153" t="s">
        <v>494</v>
      </c>
      <c r="H153" s="79"/>
      <c r="I153" s="1"/>
      <c r="J153" s="5">
        <v>-10302187</v>
      </c>
      <c r="K153" s="8">
        <f t="shared" si="9"/>
        <v>10302187</v>
      </c>
      <c r="L153" s="5">
        <f t="shared" si="8"/>
        <v>0</v>
      </c>
    </row>
    <row r="154" spans="3:12">
      <c r="C154">
        <v>4</v>
      </c>
      <c r="D154" t="s">
        <v>471</v>
      </c>
      <c r="E154" t="s">
        <v>301</v>
      </c>
      <c r="F154">
        <v>18230751</v>
      </c>
      <c r="G154" t="s">
        <v>495</v>
      </c>
      <c r="H154" s="79"/>
      <c r="I154" s="1"/>
      <c r="J154" s="5">
        <v>-10522768</v>
      </c>
      <c r="K154" s="8">
        <f t="shared" si="9"/>
        <v>10522768</v>
      </c>
      <c r="L154" s="5">
        <f t="shared" si="8"/>
        <v>0</v>
      </c>
    </row>
    <row r="155" spans="3:12">
      <c r="C155">
        <v>4</v>
      </c>
      <c r="D155" t="s">
        <v>471</v>
      </c>
      <c r="E155" t="s">
        <v>301</v>
      </c>
      <c r="F155">
        <v>18230761</v>
      </c>
      <c r="G155" t="s">
        <v>496</v>
      </c>
      <c r="H155" s="79"/>
      <c r="I155" s="1"/>
      <c r="J155" s="5">
        <v>10522768</v>
      </c>
      <c r="K155" s="8">
        <f t="shared" si="9"/>
        <v>-10522768</v>
      </c>
      <c r="L155" s="5">
        <f t="shared" si="8"/>
        <v>0</v>
      </c>
    </row>
    <row r="156" spans="3:12">
      <c r="C156">
        <v>4</v>
      </c>
      <c r="D156" t="s">
        <v>471</v>
      </c>
      <c r="E156" t="s">
        <v>301</v>
      </c>
      <c r="F156">
        <v>18230771</v>
      </c>
      <c r="G156" t="s">
        <v>498</v>
      </c>
      <c r="H156" s="79"/>
      <c r="I156" s="1"/>
      <c r="J156" s="5">
        <v>17637494.083333299</v>
      </c>
      <c r="K156" s="8">
        <f t="shared" si="9"/>
        <v>-17637494.083333299</v>
      </c>
      <c r="L156" s="5">
        <f t="shared" si="8"/>
        <v>0</v>
      </c>
    </row>
    <row r="157" spans="3:12">
      <c r="C157">
        <v>4</v>
      </c>
      <c r="D157" t="s">
        <v>471</v>
      </c>
      <c r="E157" t="s">
        <v>301</v>
      </c>
      <c r="F157">
        <v>18230781</v>
      </c>
      <c r="G157" t="s">
        <v>499</v>
      </c>
      <c r="H157" s="79"/>
      <c r="I157" s="1"/>
      <c r="J157" s="5">
        <v>-17637494.083333299</v>
      </c>
      <c r="K157" s="8">
        <f t="shared" si="9"/>
        <v>17637494.083333299</v>
      </c>
      <c r="L157" s="5">
        <f t="shared" si="8"/>
        <v>0</v>
      </c>
    </row>
    <row r="158" spans="3:12">
      <c r="C158">
        <v>4</v>
      </c>
      <c r="D158" t="s">
        <v>471</v>
      </c>
      <c r="E158" t="s">
        <v>301</v>
      </c>
      <c r="F158">
        <v>18230811</v>
      </c>
      <c r="G158" t="s">
        <v>476</v>
      </c>
      <c r="H158" s="79"/>
      <c r="I158" s="1"/>
      <c r="J158" s="5">
        <v>-1922357.125</v>
      </c>
      <c r="K158" s="8">
        <f t="shared" si="9"/>
        <v>1922357.125</v>
      </c>
      <c r="L158" s="5">
        <f t="shared" si="8"/>
        <v>0</v>
      </c>
    </row>
    <row r="159" spans="3:12">
      <c r="C159">
        <v>4</v>
      </c>
      <c r="D159" t="s">
        <v>471</v>
      </c>
      <c r="E159" t="s">
        <v>301</v>
      </c>
      <c r="F159">
        <v>18230821</v>
      </c>
      <c r="G159" t="s">
        <v>497</v>
      </c>
      <c r="H159" s="79"/>
      <c r="I159" s="1"/>
      <c r="J159" s="5">
        <v>1922357.125</v>
      </c>
      <c r="K159" s="8">
        <f t="shared" si="9"/>
        <v>-1922357.125</v>
      </c>
      <c r="L159" s="5">
        <f t="shared" si="8"/>
        <v>0</v>
      </c>
    </row>
    <row r="160" spans="3:12">
      <c r="C160">
        <v>4</v>
      </c>
      <c r="D160" t="s">
        <v>471</v>
      </c>
      <c r="E160" t="s">
        <v>301</v>
      </c>
      <c r="F160">
        <v>18230831</v>
      </c>
      <c r="G160" t="s">
        <v>477</v>
      </c>
      <c r="H160" s="79"/>
      <c r="I160" s="1"/>
      <c r="J160" s="5">
        <v>-10441326.8333333</v>
      </c>
      <c r="K160" s="8">
        <f t="shared" si="9"/>
        <v>10441326.8333333</v>
      </c>
      <c r="L160" s="5">
        <f t="shared" si="8"/>
        <v>0</v>
      </c>
    </row>
    <row r="161" spans="3:13">
      <c r="C161">
        <v>4</v>
      </c>
      <c r="D161" t="s">
        <v>471</v>
      </c>
      <c r="E161" t="s">
        <v>301</v>
      </c>
      <c r="F161">
        <v>18230841</v>
      </c>
      <c r="G161" t="s">
        <v>478</v>
      </c>
      <c r="H161" s="79"/>
      <c r="I161" s="1"/>
      <c r="J161" s="5">
        <v>10441326.8333333</v>
      </c>
      <c r="K161" s="8">
        <f t="shared" si="9"/>
        <v>-10441326.8333333</v>
      </c>
      <c r="L161" s="5">
        <f t="shared" si="8"/>
        <v>0</v>
      </c>
    </row>
    <row r="162" spans="3:13">
      <c r="C162">
        <v>4</v>
      </c>
      <c r="D162" t="s">
        <v>471</v>
      </c>
      <c r="E162" t="s">
        <v>301</v>
      </c>
      <c r="F162">
        <v>18230941</v>
      </c>
      <c r="G162" t="s">
        <v>500</v>
      </c>
      <c r="H162" s="56"/>
      <c r="I162" s="1"/>
      <c r="J162" s="5">
        <v>258373.98708333299</v>
      </c>
      <c r="K162" s="8"/>
      <c r="L162" s="5">
        <f t="shared" si="8"/>
        <v>258373.98708333299</v>
      </c>
      <c r="M162" t="s">
        <v>1120</v>
      </c>
    </row>
    <row r="163" spans="3:13">
      <c r="C163">
        <v>4</v>
      </c>
      <c r="D163" t="s">
        <v>471</v>
      </c>
      <c r="E163" t="s">
        <v>301</v>
      </c>
      <c r="F163">
        <v>18230942</v>
      </c>
      <c r="G163" t="s">
        <v>523</v>
      </c>
      <c r="H163" s="56"/>
      <c r="I163" s="1"/>
      <c r="J163" s="5">
        <v>353454.74416666699</v>
      </c>
      <c r="K163" s="8"/>
      <c r="L163" s="5">
        <f t="shared" si="8"/>
        <v>353454.74416666699</v>
      </c>
      <c r="M163" t="s">
        <v>1120</v>
      </c>
    </row>
    <row r="164" spans="3:13">
      <c r="C164">
        <v>4</v>
      </c>
      <c r="D164" t="s">
        <v>471</v>
      </c>
      <c r="E164" t="s">
        <v>301</v>
      </c>
      <c r="F164">
        <v>18236022</v>
      </c>
      <c r="G164" t="s">
        <v>552</v>
      </c>
      <c r="H164" s="79"/>
      <c r="I164" s="1"/>
      <c r="J164" s="5">
        <v>117715.23166666699</v>
      </c>
      <c r="L164" s="5">
        <f t="shared" si="8"/>
        <v>117715.23166666699</v>
      </c>
    </row>
    <row r="165" spans="3:13">
      <c r="C165">
        <v>4</v>
      </c>
      <c r="D165" t="s">
        <v>471</v>
      </c>
      <c r="E165" t="s">
        <v>301</v>
      </c>
      <c r="F165">
        <v>18237112</v>
      </c>
      <c r="G165" t="s">
        <v>553</v>
      </c>
      <c r="H165" s="79"/>
      <c r="I165" s="1"/>
      <c r="J165" s="5">
        <v>186444.46416666699</v>
      </c>
      <c r="L165" s="5">
        <f t="shared" si="8"/>
        <v>186444.46416666699</v>
      </c>
    </row>
    <row r="166" spans="3:13">
      <c r="C166">
        <v>4</v>
      </c>
      <c r="D166" t="s">
        <v>471</v>
      </c>
      <c r="E166" t="s">
        <v>301</v>
      </c>
      <c r="F166">
        <v>18237122</v>
      </c>
      <c r="G166" t="s">
        <v>524</v>
      </c>
      <c r="H166" s="79"/>
      <c r="I166" s="1"/>
      <c r="J166" s="5">
        <v>5006.9708333333301</v>
      </c>
      <c r="L166" s="5">
        <f t="shared" si="8"/>
        <v>5006.9708333333301</v>
      </c>
    </row>
    <row r="167" spans="3:13">
      <c r="C167">
        <v>4</v>
      </c>
      <c r="D167" t="s">
        <v>471</v>
      </c>
      <c r="E167" t="s">
        <v>301</v>
      </c>
      <c r="F167">
        <v>18238001</v>
      </c>
      <c r="G167" t="s">
        <v>501</v>
      </c>
      <c r="H167" s="56"/>
      <c r="I167" s="1"/>
      <c r="J167" s="5">
        <v>368103.20374999999</v>
      </c>
      <c r="K167" s="8"/>
      <c r="L167" s="5">
        <f t="shared" si="8"/>
        <v>368103.20374999999</v>
      </c>
      <c r="M167" t="s">
        <v>1120</v>
      </c>
    </row>
    <row r="168" spans="3:13">
      <c r="C168">
        <v>4</v>
      </c>
      <c r="D168" t="s">
        <v>471</v>
      </c>
      <c r="E168" t="s">
        <v>301</v>
      </c>
      <c r="F168">
        <v>18238002</v>
      </c>
      <c r="G168" t="s">
        <v>525</v>
      </c>
      <c r="H168" s="56"/>
      <c r="I168" s="1"/>
      <c r="J168" s="5">
        <v>163791.559583333</v>
      </c>
      <c r="K168" s="8"/>
      <c r="L168" s="5">
        <f t="shared" si="8"/>
        <v>163791.559583333</v>
      </c>
      <c r="M168" t="s">
        <v>1120</v>
      </c>
    </row>
    <row r="169" spans="3:13">
      <c r="C169">
        <v>4</v>
      </c>
      <c r="D169" t="s">
        <v>471</v>
      </c>
      <c r="E169" t="s">
        <v>301</v>
      </c>
      <c r="F169">
        <v>18600073</v>
      </c>
      <c r="G169" t="s">
        <v>554</v>
      </c>
      <c r="H169" s="79"/>
      <c r="I169" s="1"/>
      <c r="J169" s="5">
        <v>1263441.66666667</v>
      </c>
      <c r="K169" s="113"/>
      <c r="L169" s="5">
        <f t="shared" si="8"/>
        <v>1263441.66666667</v>
      </c>
    </row>
    <row r="170" spans="3:13">
      <c r="C170">
        <v>4</v>
      </c>
      <c r="D170" t="s">
        <v>471</v>
      </c>
      <c r="E170" t="s">
        <v>301</v>
      </c>
      <c r="F170">
        <v>18600082</v>
      </c>
      <c r="G170" t="s">
        <v>526</v>
      </c>
      <c r="H170" s="79"/>
      <c r="I170" s="1"/>
      <c r="J170" s="5">
        <v>142056.74041666699</v>
      </c>
      <c r="L170" s="5">
        <f t="shared" si="8"/>
        <v>142056.74041666699</v>
      </c>
    </row>
    <row r="171" spans="3:13">
      <c r="C171">
        <v>4</v>
      </c>
      <c r="D171" t="s">
        <v>471</v>
      </c>
      <c r="E171" t="s">
        <v>301</v>
      </c>
      <c r="F171">
        <v>18600083</v>
      </c>
      <c r="G171" t="s">
        <v>555</v>
      </c>
      <c r="H171" s="79"/>
      <c r="I171" s="1"/>
      <c r="J171" s="5">
        <v>105377100.45</v>
      </c>
      <c r="K171" s="113"/>
      <c r="L171" s="5">
        <f t="shared" si="8"/>
        <v>105377100.45</v>
      </c>
    </row>
    <row r="172" spans="3:13">
      <c r="C172">
        <v>4</v>
      </c>
      <c r="D172" t="s">
        <v>471</v>
      </c>
      <c r="E172" t="s">
        <v>301</v>
      </c>
      <c r="F172">
        <v>18600091</v>
      </c>
      <c r="G172" t="s">
        <v>502</v>
      </c>
      <c r="H172" s="79"/>
      <c r="I172" s="1"/>
      <c r="J172" s="5">
        <v>6475.1108333333304</v>
      </c>
      <c r="L172" s="5">
        <f t="shared" si="8"/>
        <v>6475.1108333333304</v>
      </c>
    </row>
    <row r="173" spans="3:13">
      <c r="C173">
        <v>4</v>
      </c>
      <c r="D173" t="s">
        <v>471</v>
      </c>
      <c r="E173" t="s">
        <v>301</v>
      </c>
      <c r="F173">
        <v>18600122</v>
      </c>
      <c r="G173" t="s">
        <v>527</v>
      </c>
      <c r="H173" s="79"/>
      <c r="I173" s="1"/>
      <c r="J173" s="5">
        <v>52.868749999999999</v>
      </c>
      <c r="L173" s="5">
        <f t="shared" si="8"/>
        <v>52.868749999999999</v>
      </c>
    </row>
    <row r="174" spans="3:13">
      <c r="C174">
        <v>4</v>
      </c>
      <c r="D174" t="s">
        <v>471</v>
      </c>
      <c r="E174" t="s">
        <v>301</v>
      </c>
      <c r="F174">
        <v>18600141</v>
      </c>
      <c r="G174" t="s">
        <v>503</v>
      </c>
      <c r="H174" s="79"/>
      <c r="I174" s="1"/>
      <c r="J174" s="5">
        <v>5335033.53958333</v>
      </c>
      <c r="L174" s="5">
        <f t="shared" si="8"/>
        <v>5335033.53958333</v>
      </c>
    </row>
    <row r="175" spans="3:13">
      <c r="C175">
        <v>4</v>
      </c>
      <c r="D175" t="s">
        <v>471</v>
      </c>
      <c r="E175" t="s">
        <v>301</v>
      </c>
      <c r="F175">
        <v>18600151</v>
      </c>
      <c r="G175" t="s">
        <v>504</v>
      </c>
      <c r="H175" s="79"/>
      <c r="I175" s="1"/>
      <c r="J175" s="5">
        <v>-5335033.53958333</v>
      </c>
      <c r="L175" s="5">
        <f t="shared" si="8"/>
        <v>-5335033.53958333</v>
      </c>
    </row>
    <row r="176" spans="3:13">
      <c r="C176">
        <v>4</v>
      </c>
      <c r="D176" t="s">
        <v>471</v>
      </c>
      <c r="E176" t="s">
        <v>301</v>
      </c>
      <c r="F176">
        <v>18600203</v>
      </c>
      <c r="G176" t="s">
        <v>556</v>
      </c>
      <c r="H176" s="79"/>
      <c r="I176" s="1"/>
      <c r="J176" s="5">
        <v>8700.9908333333296</v>
      </c>
      <c r="L176" s="5">
        <f t="shared" si="8"/>
        <v>8700.9908333333296</v>
      </c>
    </row>
    <row r="177" spans="3:12">
      <c r="C177">
        <v>4</v>
      </c>
      <c r="D177" t="s">
        <v>471</v>
      </c>
      <c r="E177" t="s">
        <v>301</v>
      </c>
      <c r="F177">
        <v>18600291</v>
      </c>
      <c r="G177" t="s">
        <v>505</v>
      </c>
      <c r="H177" s="79"/>
      <c r="I177" s="1"/>
      <c r="J177" s="5">
        <v>15.602916666666699</v>
      </c>
      <c r="L177" s="5">
        <f t="shared" si="8"/>
        <v>15.602916666666699</v>
      </c>
    </row>
    <row r="178" spans="3:12">
      <c r="C178">
        <v>4</v>
      </c>
      <c r="D178" t="s">
        <v>471</v>
      </c>
      <c r="E178" t="s">
        <v>301</v>
      </c>
      <c r="F178">
        <v>18600321</v>
      </c>
      <c r="G178" t="s">
        <v>528</v>
      </c>
      <c r="H178" s="79"/>
      <c r="I178" s="1"/>
      <c r="J178" s="5">
        <v>13821650.8591667</v>
      </c>
      <c r="L178" s="5">
        <f t="shared" si="8"/>
        <v>13821650.8591667</v>
      </c>
    </row>
    <row r="179" spans="3:12">
      <c r="C179">
        <v>4</v>
      </c>
      <c r="D179" t="s">
        <v>471</v>
      </c>
      <c r="E179" t="s">
        <v>301</v>
      </c>
      <c r="F179">
        <v>18600341</v>
      </c>
      <c r="G179" t="s">
        <v>506</v>
      </c>
      <c r="H179" s="79"/>
      <c r="I179" s="1"/>
      <c r="J179" s="5">
        <v>2023.25</v>
      </c>
      <c r="L179" s="5">
        <f t="shared" si="8"/>
        <v>2023.25</v>
      </c>
    </row>
    <row r="180" spans="3:12">
      <c r="C180">
        <v>4</v>
      </c>
      <c r="D180" t="s">
        <v>471</v>
      </c>
      <c r="E180" t="s">
        <v>301</v>
      </c>
      <c r="F180">
        <v>18600561</v>
      </c>
      <c r="G180" t="s">
        <v>507</v>
      </c>
      <c r="H180" s="79"/>
      <c r="I180" s="1"/>
      <c r="J180" s="5">
        <v>2050639.33333333</v>
      </c>
      <c r="L180" s="5">
        <f t="shared" si="8"/>
        <v>2050639.33333333</v>
      </c>
    </row>
    <row r="181" spans="3:12">
      <c r="C181">
        <v>4</v>
      </c>
      <c r="D181" t="s">
        <v>471</v>
      </c>
      <c r="E181" t="s">
        <v>301</v>
      </c>
      <c r="F181">
        <v>18601051</v>
      </c>
      <c r="G181" t="s">
        <v>508</v>
      </c>
      <c r="H181" s="79"/>
      <c r="I181" s="1"/>
      <c r="J181" s="5">
        <v>1449365.91666667</v>
      </c>
      <c r="L181" s="5">
        <f t="shared" si="8"/>
        <v>1449365.91666667</v>
      </c>
    </row>
    <row r="182" spans="3:12">
      <c r="C182">
        <v>4</v>
      </c>
      <c r="D182" t="s">
        <v>471</v>
      </c>
      <c r="E182" t="s">
        <v>301</v>
      </c>
      <c r="F182">
        <v>18601052</v>
      </c>
      <c r="G182" t="s">
        <v>529</v>
      </c>
      <c r="H182" s="79"/>
      <c r="I182" s="1"/>
      <c r="J182" s="5">
        <v>1003029.91666667</v>
      </c>
      <c r="L182" s="5">
        <f t="shared" si="8"/>
        <v>1003029.91666667</v>
      </c>
    </row>
    <row r="183" spans="3:12">
      <c r="C183">
        <v>4</v>
      </c>
      <c r="D183" t="s">
        <v>471</v>
      </c>
      <c r="E183" t="s">
        <v>301</v>
      </c>
      <c r="F183">
        <v>18608022</v>
      </c>
      <c r="G183" t="s">
        <v>530</v>
      </c>
      <c r="H183" s="79"/>
      <c r="I183" s="1"/>
      <c r="J183" s="5">
        <v>29394329.997916698</v>
      </c>
      <c r="L183" s="5">
        <f t="shared" si="8"/>
        <v>29394329.997916698</v>
      </c>
    </row>
    <row r="184" spans="3:12">
      <c r="C184">
        <v>4</v>
      </c>
      <c r="D184" t="s">
        <v>471</v>
      </c>
      <c r="E184" t="s">
        <v>301</v>
      </c>
      <c r="F184">
        <v>18608112</v>
      </c>
      <c r="G184" t="s">
        <v>531</v>
      </c>
      <c r="H184" s="79"/>
      <c r="I184" s="1"/>
      <c r="J184" s="5">
        <v>37254323.685833298</v>
      </c>
      <c r="L184" s="5">
        <f t="shared" si="8"/>
        <v>37254323.685833298</v>
      </c>
    </row>
    <row r="185" spans="3:12">
      <c r="C185">
        <v>4</v>
      </c>
      <c r="D185" t="s">
        <v>471</v>
      </c>
      <c r="E185" t="s">
        <v>301</v>
      </c>
      <c r="F185">
        <v>18608142</v>
      </c>
      <c r="G185" t="s">
        <v>532</v>
      </c>
      <c r="H185" s="79"/>
      <c r="I185" s="1"/>
      <c r="J185" s="5">
        <v>9351936.5800000001</v>
      </c>
      <c r="L185" s="5">
        <f t="shared" si="8"/>
        <v>9351936.5800000001</v>
      </c>
    </row>
    <row r="186" spans="3:12">
      <c r="C186">
        <v>4</v>
      </c>
      <c r="D186" t="s">
        <v>471</v>
      </c>
      <c r="E186" t="s">
        <v>301</v>
      </c>
      <c r="F186">
        <v>18608152</v>
      </c>
      <c r="G186" t="s">
        <v>533</v>
      </c>
      <c r="H186" s="79"/>
      <c r="I186" s="1"/>
      <c r="J186" s="5">
        <v>209796.52</v>
      </c>
      <c r="L186" s="5">
        <f t="shared" si="8"/>
        <v>209796.52</v>
      </c>
    </row>
    <row r="187" spans="3:12">
      <c r="C187">
        <v>4</v>
      </c>
      <c r="D187" t="s">
        <v>471</v>
      </c>
      <c r="E187" t="s">
        <v>301</v>
      </c>
      <c r="F187">
        <v>18608212</v>
      </c>
      <c r="G187" t="s">
        <v>534</v>
      </c>
      <c r="H187" s="79"/>
      <c r="I187" s="1"/>
      <c r="J187" s="5">
        <v>1309153.48041667</v>
      </c>
      <c r="L187" s="5">
        <f t="shared" si="8"/>
        <v>1309153.48041667</v>
      </c>
    </row>
    <row r="188" spans="3:12">
      <c r="C188">
        <v>4</v>
      </c>
      <c r="D188" t="s">
        <v>471</v>
      </c>
      <c r="E188" t="s">
        <v>301</v>
      </c>
      <c r="F188">
        <v>18608242</v>
      </c>
      <c r="G188" t="s">
        <v>535</v>
      </c>
      <c r="H188" s="79"/>
      <c r="I188" s="1"/>
      <c r="J188" s="5">
        <v>8717.5</v>
      </c>
      <c r="L188" s="5">
        <f t="shared" si="8"/>
        <v>8717.5</v>
      </c>
    </row>
    <row r="189" spans="3:12">
      <c r="C189">
        <v>4</v>
      </c>
      <c r="D189" t="s">
        <v>471</v>
      </c>
      <c r="E189" t="s">
        <v>301</v>
      </c>
      <c r="F189">
        <v>18608312</v>
      </c>
      <c r="G189" t="s">
        <v>536</v>
      </c>
      <c r="H189" s="79"/>
      <c r="I189" s="1"/>
      <c r="J189" s="5">
        <v>2499614.1545833298</v>
      </c>
      <c r="L189" s="5">
        <f t="shared" si="8"/>
        <v>2499614.1545833298</v>
      </c>
    </row>
    <row r="190" spans="3:12">
      <c r="C190">
        <v>4</v>
      </c>
      <c r="D190" t="s">
        <v>471</v>
      </c>
      <c r="E190" t="s">
        <v>301</v>
      </c>
      <c r="F190">
        <v>18608412</v>
      </c>
      <c r="G190" t="s">
        <v>537</v>
      </c>
      <c r="H190" s="79"/>
      <c r="I190" s="1"/>
      <c r="J190" s="5">
        <v>2574191.665</v>
      </c>
      <c r="L190" s="5">
        <f t="shared" si="8"/>
        <v>2574191.665</v>
      </c>
    </row>
    <row r="191" spans="3:12">
      <c r="C191">
        <v>4</v>
      </c>
      <c r="D191" t="s">
        <v>471</v>
      </c>
      <c r="E191" t="s">
        <v>301</v>
      </c>
      <c r="F191">
        <v>18608442</v>
      </c>
      <c r="G191" t="s">
        <v>538</v>
      </c>
      <c r="H191" s="79"/>
      <c r="I191" s="1"/>
      <c r="J191" s="5">
        <v>856121.11</v>
      </c>
      <c r="L191" s="5">
        <f t="shared" si="8"/>
        <v>856121.11</v>
      </c>
    </row>
    <row r="192" spans="3:12">
      <c r="C192">
        <v>4</v>
      </c>
      <c r="D192" t="s">
        <v>471</v>
      </c>
      <c r="E192" t="s">
        <v>301</v>
      </c>
      <c r="F192">
        <v>18608452</v>
      </c>
      <c r="G192" t="s">
        <v>539</v>
      </c>
      <c r="H192" s="79"/>
      <c r="I192" s="1"/>
      <c r="J192" s="5">
        <v>366.95</v>
      </c>
      <c r="L192" s="5">
        <f t="shared" si="8"/>
        <v>366.95</v>
      </c>
    </row>
    <row r="193" spans="3:12">
      <c r="C193">
        <v>4</v>
      </c>
      <c r="D193" t="s">
        <v>471</v>
      </c>
      <c r="E193" t="s">
        <v>301</v>
      </c>
      <c r="F193">
        <v>18608542</v>
      </c>
      <c r="G193" t="s">
        <v>474</v>
      </c>
      <c r="H193" s="79"/>
      <c r="I193" s="1"/>
      <c r="J193" s="5">
        <v>379591.4</v>
      </c>
      <c r="L193" s="5">
        <f t="shared" si="8"/>
        <v>379591.4</v>
      </c>
    </row>
    <row r="194" spans="3:12">
      <c r="C194">
        <v>4</v>
      </c>
      <c r="D194" t="s">
        <v>471</v>
      </c>
      <c r="E194" t="s">
        <v>301</v>
      </c>
      <c r="F194">
        <v>18608612</v>
      </c>
      <c r="G194" t="s">
        <v>540</v>
      </c>
      <c r="H194" s="79"/>
      <c r="I194" s="1"/>
      <c r="J194" s="5">
        <v>769040.33</v>
      </c>
      <c r="L194" s="5">
        <f t="shared" si="8"/>
        <v>769040.33</v>
      </c>
    </row>
    <row r="195" spans="3:12">
      <c r="C195">
        <v>4</v>
      </c>
      <c r="D195" t="s">
        <v>471</v>
      </c>
      <c r="E195" t="s">
        <v>301</v>
      </c>
      <c r="F195">
        <v>18608642</v>
      </c>
      <c r="G195" t="s">
        <v>474</v>
      </c>
      <c r="H195" s="79"/>
      <c r="I195" s="1"/>
      <c r="J195" s="5">
        <v>15888.2</v>
      </c>
      <c r="L195" s="5">
        <f t="shared" si="8"/>
        <v>15888.2</v>
      </c>
    </row>
    <row r="196" spans="3:12">
      <c r="C196">
        <v>4</v>
      </c>
      <c r="D196" t="s">
        <v>471</v>
      </c>
      <c r="E196" t="s">
        <v>301</v>
      </c>
      <c r="F196">
        <v>18608712</v>
      </c>
      <c r="G196" t="s">
        <v>541</v>
      </c>
      <c r="H196" s="79"/>
      <c r="I196" s="1"/>
      <c r="J196" s="5">
        <v>3103295.5641666702</v>
      </c>
      <c r="L196" s="5">
        <f t="shared" si="8"/>
        <v>3103295.5641666702</v>
      </c>
    </row>
    <row r="197" spans="3:12">
      <c r="C197">
        <v>4</v>
      </c>
      <c r="D197" t="s">
        <v>471</v>
      </c>
      <c r="E197" t="s">
        <v>301</v>
      </c>
      <c r="F197">
        <v>18608742</v>
      </c>
      <c r="G197" t="s">
        <v>542</v>
      </c>
      <c r="H197" s="79"/>
      <c r="I197" s="1"/>
      <c r="J197" s="5">
        <v>3180773.36333333</v>
      </c>
      <c r="L197" s="5">
        <f t="shared" si="8"/>
        <v>3180773.36333333</v>
      </c>
    </row>
    <row r="198" spans="3:12">
      <c r="C198">
        <v>4</v>
      </c>
      <c r="D198" t="s">
        <v>471</v>
      </c>
      <c r="E198" t="s">
        <v>301</v>
      </c>
      <c r="F198">
        <v>18608812</v>
      </c>
      <c r="G198" t="s">
        <v>543</v>
      </c>
      <c r="H198" s="79"/>
      <c r="I198" s="1"/>
      <c r="J198" s="5">
        <v>995</v>
      </c>
      <c r="L198" s="5">
        <f t="shared" si="8"/>
        <v>995</v>
      </c>
    </row>
    <row r="199" spans="3:12">
      <c r="C199">
        <v>4</v>
      </c>
      <c r="D199" t="s">
        <v>471</v>
      </c>
      <c r="E199" t="s">
        <v>301</v>
      </c>
      <c r="F199">
        <v>18608912</v>
      </c>
      <c r="G199" t="s">
        <v>544</v>
      </c>
      <c r="H199" s="79"/>
      <c r="I199" s="1"/>
      <c r="J199" s="5">
        <v>63.2916666666667</v>
      </c>
      <c r="L199" s="5">
        <f t="shared" si="8"/>
        <v>63.2916666666667</v>
      </c>
    </row>
    <row r="200" spans="3:12">
      <c r="C200">
        <v>4</v>
      </c>
      <c r="D200" t="s">
        <v>471</v>
      </c>
      <c r="E200" t="s">
        <v>301</v>
      </c>
      <c r="F200">
        <v>18608942</v>
      </c>
      <c r="G200" t="s">
        <v>545</v>
      </c>
      <c r="H200" s="79"/>
      <c r="I200" s="1"/>
      <c r="J200" s="5">
        <v>3072298.55083333</v>
      </c>
      <c r="L200" s="5">
        <f t="shared" si="8"/>
        <v>3072298.55083333</v>
      </c>
    </row>
    <row r="201" spans="3:12">
      <c r="C201">
        <v>4</v>
      </c>
      <c r="D201" t="s">
        <v>471</v>
      </c>
      <c r="E201" t="s">
        <v>301</v>
      </c>
      <c r="F201">
        <v>18609112</v>
      </c>
      <c r="G201" t="s">
        <v>546</v>
      </c>
      <c r="H201" s="79"/>
      <c r="I201" s="1"/>
      <c r="J201" s="5">
        <v>2225.14791666667</v>
      </c>
      <c r="L201" s="5">
        <f t="shared" si="8"/>
        <v>2225.14791666667</v>
      </c>
    </row>
    <row r="202" spans="3:12">
      <c r="C202">
        <v>4</v>
      </c>
      <c r="D202" t="s">
        <v>471</v>
      </c>
      <c r="E202" t="s">
        <v>301</v>
      </c>
      <c r="F202">
        <v>18609212</v>
      </c>
      <c r="G202" t="s">
        <v>547</v>
      </c>
      <c r="H202" s="79"/>
      <c r="I202" s="1"/>
      <c r="J202" s="5">
        <v>66942.149999999994</v>
      </c>
      <c r="L202" s="5">
        <f t="shared" si="8"/>
        <v>66942.149999999994</v>
      </c>
    </row>
    <row r="203" spans="3:12">
      <c r="C203">
        <v>4</v>
      </c>
      <c r="D203" t="s">
        <v>471</v>
      </c>
      <c r="E203" t="s">
        <v>301</v>
      </c>
      <c r="F203">
        <v>18609312</v>
      </c>
      <c r="G203" t="s">
        <v>548</v>
      </c>
      <c r="H203" s="79"/>
      <c r="I203" s="1"/>
      <c r="J203" s="5">
        <v>6439723.7466666698</v>
      </c>
      <c r="L203" s="5">
        <f t="shared" ref="L203:L225" si="10">+K203+J203</f>
        <v>6439723.7466666698</v>
      </c>
    </row>
    <row r="204" spans="3:12">
      <c r="C204">
        <v>4</v>
      </c>
      <c r="D204" t="s">
        <v>471</v>
      </c>
      <c r="E204" t="s">
        <v>301</v>
      </c>
      <c r="F204">
        <v>18609522</v>
      </c>
      <c r="G204" t="s">
        <v>549</v>
      </c>
      <c r="H204" s="79"/>
      <c r="I204" s="1"/>
      <c r="J204" s="5">
        <v>59008.027499999997</v>
      </c>
      <c r="L204" s="5">
        <f t="shared" si="10"/>
        <v>59008.027499999997</v>
      </c>
    </row>
    <row r="205" spans="3:12">
      <c r="C205">
        <v>4</v>
      </c>
      <c r="D205" t="s">
        <v>471</v>
      </c>
      <c r="E205" t="s">
        <v>301</v>
      </c>
      <c r="F205">
        <v>18609532</v>
      </c>
      <c r="G205" t="s">
        <v>550</v>
      </c>
      <c r="H205" s="79"/>
      <c r="I205" s="1"/>
      <c r="J205" s="5">
        <v>18158.737499999999</v>
      </c>
      <c r="L205" s="5">
        <f t="shared" si="10"/>
        <v>18158.737499999999</v>
      </c>
    </row>
    <row r="206" spans="3:12">
      <c r="C206">
        <v>4</v>
      </c>
      <c r="D206" t="s">
        <v>471</v>
      </c>
      <c r="E206" t="s">
        <v>301</v>
      </c>
      <c r="F206">
        <v>18609542</v>
      </c>
      <c r="G206" t="s">
        <v>475</v>
      </c>
      <c r="H206" s="79"/>
      <c r="I206" s="1"/>
      <c r="J206" s="5">
        <v>21.8341666666667</v>
      </c>
      <c r="L206" s="5">
        <f t="shared" si="10"/>
        <v>21.8341666666667</v>
      </c>
    </row>
    <row r="207" spans="3:12">
      <c r="C207">
        <v>4</v>
      </c>
      <c r="D207" t="s">
        <v>471</v>
      </c>
      <c r="E207" t="s">
        <v>301</v>
      </c>
      <c r="F207">
        <v>18630031</v>
      </c>
      <c r="G207" t="s">
        <v>509</v>
      </c>
      <c r="H207" s="79"/>
      <c r="I207" s="1"/>
      <c r="J207" s="5">
        <v>132319.72083333301</v>
      </c>
      <c r="L207" s="5">
        <f t="shared" si="10"/>
        <v>132319.72083333301</v>
      </c>
    </row>
    <row r="208" spans="3:12">
      <c r="C208">
        <v>4</v>
      </c>
      <c r="D208" t="s">
        <v>471</v>
      </c>
      <c r="E208" t="s">
        <v>301</v>
      </c>
      <c r="F208">
        <v>21100363</v>
      </c>
      <c r="G208" t="s">
        <v>472</v>
      </c>
      <c r="H208" s="79"/>
      <c r="I208" s="1"/>
      <c r="J208" s="5">
        <v>-1709389.8512500001</v>
      </c>
      <c r="L208" s="5">
        <f t="shared" si="10"/>
        <v>-1709389.8512500001</v>
      </c>
    </row>
    <row r="209" spans="3:12">
      <c r="C209">
        <v>4</v>
      </c>
      <c r="D209" t="s">
        <v>471</v>
      </c>
      <c r="E209" t="s">
        <v>301</v>
      </c>
      <c r="F209">
        <v>21100373</v>
      </c>
      <c r="G209" t="s">
        <v>479</v>
      </c>
      <c r="H209" s="79"/>
      <c r="I209" s="1"/>
      <c r="J209" s="5">
        <v>-32743.823333333301</v>
      </c>
      <c r="L209" s="5">
        <f t="shared" si="10"/>
        <v>-32743.823333333301</v>
      </c>
    </row>
    <row r="210" spans="3:12">
      <c r="C210">
        <v>4</v>
      </c>
      <c r="D210" t="s">
        <v>471</v>
      </c>
      <c r="E210" t="s">
        <v>301</v>
      </c>
      <c r="F210">
        <v>21100383</v>
      </c>
      <c r="G210" t="s">
        <v>480</v>
      </c>
      <c r="H210" s="79"/>
      <c r="I210" s="1"/>
      <c r="J210" s="5">
        <v>-10273.083333333299</v>
      </c>
      <c r="L210" s="5">
        <f t="shared" si="10"/>
        <v>-10273.083333333299</v>
      </c>
    </row>
    <row r="211" spans="3:12">
      <c r="C211">
        <v>4</v>
      </c>
      <c r="D211" t="s">
        <v>471</v>
      </c>
      <c r="E211" t="s">
        <v>301</v>
      </c>
      <c r="F211">
        <v>21100393</v>
      </c>
      <c r="G211" t="s">
        <v>473</v>
      </c>
      <c r="H211" s="79"/>
      <c r="I211" s="1"/>
      <c r="J211" s="5">
        <v>-687250.79749999999</v>
      </c>
      <c r="L211" s="5">
        <f t="shared" si="10"/>
        <v>-687250.79749999999</v>
      </c>
    </row>
    <row r="212" spans="3:12">
      <c r="C212">
        <v>4</v>
      </c>
      <c r="D212" t="s">
        <v>471</v>
      </c>
      <c r="E212" t="s">
        <v>301</v>
      </c>
      <c r="F212">
        <v>21900143</v>
      </c>
      <c r="G212" t="s">
        <v>481</v>
      </c>
      <c r="H212" s="79"/>
      <c r="I212" s="1"/>
      <c r="J212" s="5">
        <v>16169999.705</v>
      </c>
      <c r="L212" s="5">
        <f t="shared" si="10"/>
        <v>16169999.705</v>
      </c>
    </row>
    <row r="213" spans="3:12">
      <c r="C213">
        <v>4</v>
      </c>
      <c r="D213" t="s">
        <v>471</v>
      </c>
      <c r="E213" t="s">
        <v>301</v>
      </c>
      <c r="F213">
        <v>21900153</v>
      </c>
      <c r="G213" t="s">
        <v>482</v>
      </c>
      <c r="H213" s="79"/>
      <c r="I213" s="1"/>
      <c r="J213" s="5">
        <v>-5659500.7770833299</v>
      </c>
      <c r="L213" s="5">
        <f t="shared" si="10"/>
        <v>-5659500.7770833299</v>
      </c>
    </row>
    <row r="214" spans="3:12">
      <c r="C214">
        <v>4</v>
      </c>
      <c r="D214" t="s">
        <v>471</v>
      </c>
      <c r="E214" t="s">
        <v>301</v>
      </c>
      <c r="F214">
        <v>21900163</v>
      </c>
      <c r="G214" t="s">
        <v>481</v>
      </c>
      <c r="H214" s="79"/>
      <c r="I214" s="1"/>
      <c r="J214" s="5">
        <v>11849186.139583301</v>
      </c>
      <c r="L214" s="5">
        <f t="shared" si="10"/>
        <v>11849186.139583301</v>
      </c>
    </row>
    <row r="215" spans="3:12">
      <c r="C215">
        <v>4</v>
      </c>
      <c r="D215" t="s">
        <v>471</v>
      </c>
      <c r="E215" t="s">
        <v>301</v>
      </c>
      <c r="F215">
        <v>21900173</v>
      </c>
      <c r="G215" t="s">
        <v>483</v>
      </c>
      <c r="H215" s="79"/>
      <c r="I215" s="1"/>
      <c r="J215" s="5">
        <v>-4147216.88333333</v>
      </c>
      <c r="L215" s="5">
        <f t="shared" si="10"/>
        <v>-4147216.88333333</v>
      </c>
    </row>
    <row r="216" spans="3:12">
      <c r="C216">
        <v>4</v>
      </c>
      <c r="D216" t="s">
        <v>471</v>
      </c>
      <c r="E216" t="s">
        <v>301</v>
      </c>
      <c r="F216">
        <v>21900183</v>
      </c>
      <c r="G216" t="s">
        <v>484</v>
      </c>
      <c r="H216" s="79"/>
      <c r="I216" s="1"/>
      <c r="J216" s="5">
        <v>-1146764.59333333</v>
      </c>
      <c r="L216" s="5">
        <f t="shared" si="10"/>
        <v>-1146764.59333333</v>
      </c>
    </row>
    <row r="217" spans="3:12">
      <c r="C217">
        <v>4</v>
      </c>
      <c r="D217" t="s">
        <v>471</v>
      </c>
      <c r="E217" t="s">
        <v>301</v>
      </c>
      <c r="F217" s="7">
        <v>21900193</v>
      </c>
      <c r="G217" s="7" t="s">
        <v>485</v>
      </c>
      <c r="H217" s="56"/>
      <c r="I217" s="63"/>
      <c r="J217" s="120">
        <v>396495.64541666699</v>
      </c>
      <c r="K217" s="7"/>
      <c r="L217" s="5">
        <f t="shared" si="10"/>
        <v>396495.64541666699</v>
      </c>
    </row>
    <row r="218" spans="3:12">
      <c r="C218">
        <v>4</v>
      </c>
      <c r="D218" t="s">
        <v>471</v>
      </c>
      <c r="E218" t="s">
        <v>301</v>
      </c>
      <c r="F218">
        <v>22840002</v>
      </c>
      <c r="G218" t="s">
        <v>551</v>
      </c>
      <c r="H218" s="79"/>
      <c r="I218" s="1"/>
      <c r="J218" s="5">
        <v>-29512045.229583301</v>
      </c>
      <c r="L218" s="5">
        <f t="shared" si="10"/>
        <v>-29512045.229583301</v>
      </c>
    </row>
    <row r="219" spans="3:12">
      <c r="C219">
        <v>4</v>
      </c>
      <c r="D219" t="s">
        <v>471</v>
      </c>
      <c r="E219" t="s">
        <v>301</v>
      </c>
      <c r="F219">
        <v>23700793</v>
      </c>
      <c r="G219" t="s">
        <v>510</v>
      </c>
      <c r="H219" s="79"/>
      <c r="I219" s="1"/>
      <c r="J219" s="5">
        <v>-3919166.6666666698</v>
      </c>
      <c r="L219" s="5">
        <f t="shared" si="10"/>
        <v>-3919166.6666666698</v>
      </c>
    </row>
    <row r="220" spans="3:12">
      <c r="C220">
        <v>4</v>
      </c>
      <c r="D220" t="s">
        <v>471</v>
      </c>
      <c r="E220" t="s">
        <v>301</v>
      </c>
      <c r="F220">
        <v>25300203</v>
      </c>
      <c r="G220" t="s">
        <v>511</v>
      </c>
      <c r="H220" s="79"/>
      <c r="I220" s="1"/>
      <c r="J220" s="5">
        <v>-156260.79166666701</v>
      </c>
      <c r="L220" s="5">
        <f t="shared" si="10"/>
        <v>-156260.79166666701</v>
      </c>
    </row>
    <row r="221" spans="3:12">
      <c r="C221">
        <v>4</v>
      </c>
      <c r="D221" t="s">
        <v>471</v>
      </c>
      <c r="E221" t="s">
        <v>301</v>
      </c>
      <c r="F221">
        <v>25300223</v>
      </c>
      <c r="G221" t="s">
        <v>512</v>
      </c>
      <c r="H221" s="79"/>
      <c r="I221" s="1"/>
      <c r="J221" s="5">
        <v>-2751070.4166666698</v>
      </c>
      <c r="L221" s="5">
        <f t="shared" si="10"/>
        <v>-2751070.4166666698</v>
      </c>
    </row>
    <row r="222" spans="3:12">
      <c r="C222">
        <v>4</v>
      </c>
      <c r="D222" t="s">
        <v>471</v>
      </c>
      <c r="E222" t="s">
        <v>301</v>
      </c>
      <c r="F222">
        <v>25300263</v>
      </c>
      <c r="G222" t="s">
        <v>513</v>
      </c>
      <c r="H222" s="79"/>
      <c r="I222" s="1"/>
      <c r="J222" s="5">
        <v>38.059166666666698</v>
      </c>
      <c r="L222" s="5">
        <f t="shared" si="10"/>
        <v>38.059166666666698</v>
      </c>
    </row>
    <row r="223" spans="3:12">
      <c r="C223">
        <v>4</v>
      </c>
      <c r="D223" t="s">
        <v>471</v>
      </c>
      <c r="E223" t="s">
        <v>301</v>
      </c>
      <c r="F223">
        <v>25300293</v>
      </c>
      <c r="G223" t="s">
        <v>514</v>
      </c>
      <c r="H223" s="79"/>
      <c r="I223" s="1"/>
      <c r="J223" s="5">
        <v>504.53</v>
      </c>
      <c r="L223" s="5">
        <f t="shared" si="10"/>
        <v>504.53</v>
      </c>
    </row>
    <row r="224" spans="3:12">
      <c r="C224">
        <v>4</v>
      </c>
      <c r="D224" t="s">
        <v>471</v>
      </c>
      <c r="E224" t="s">
        <v>301</v>
      </c>
      <c r="F224">
        <v>25300373</v>
      </c>
      <c r="G224" t="s">
        <v>515</v>
      </c>
      <c r="H224" s="79"/>
      <c r="I224" s="1"/>
      <c r="J224" s="5">
        <v>-2246923.87541667</v>
      </c>
      <c r="L224" s="5">
        <f t="shared" si="10"/>
        <v>-2246923.87541667</v>
      </c>
    </row>
    <row r="225" spans="3:12">
      <c r="C225">
        <v>4</v>
      </c>
      <c r="D225" t="s">
        <v>471</v>
      </c>
      <c r="E225" t="s">
        <v>301</v>
      </c>
      <c r="F225" s="7">
        <v>28300033</v>
      </c>
      <c r="G225" s="7" t="s">
        <v>516</v>
      </c>
      <c r="H225" s="56"/>
      <c r="I225" s="63"/>
      <c r="J225" s="120">
        <v>-41299527.083333299</v>
      </c>
      <c r="K225" s="7"/>
      <c r="L225" s="5">
        <f t="shared" si="10"/>
        <v>-41299527.083333299</v>
      </c>
    </row>
    <row r="226" spans="3:12" ht="13.5" thickBot="1">
      <c r="D226" s="61"/>
      <c r="I226" s="58" t="s">
        <v>301</v>
      </c>
      <c r="J226" s="59">
        <f>SUBTOTAL(9,J139:J225)</f>
        <v>278700060.99416655</v>
      </c>
      <c r="K226" s="12">
        <f>L226-J226</f>
        <v>0</v>
      </c>
      <c r="L226" s="59">
        <f>SUBTOTAL(9,L139:L225)</f>
        <v>278700060.99416655</v>
      </c>
    </row>
    <row r="227" spans="3:12" ht="13.5" thickTop="1">
      <c r="D227" s="61"/>
      <c r="I227" s="58"/>
      <c r="L227" s="5"/>
    </row>
    <row r="228" spans="3:12">
      <c r="C228">
        <v>4</v>
      </c>
      <c r="D228" t="s">
        <v>557</v>
      </c>
      <c r="E228" t="s">
        <v>558</v>
      </c>
      <c r="F228">
        <v>19000133</v>
      </c>
      <c r="G228" t="s">
        <v>562</v>
      </c>
      <c r="I228" s="1"/>
      <c r="J228" s="5">
        <v>8632425.25</v>
      </c>
      <c r="L228" s="5">
        <f t="shared" ref="L228:L242" si="11">+K228+J228</f>
        <v>8632425.25</v>
      </c>
    </row>
    <row r="229" spans="3:12">
      <c r="C229">
        <v>4</v>
      </c>
      <c r="D229" t="s">
        <v>557</v>
      </c>
      <c r="E229" t="s">
        <v>558</v>
      </c>
      <c r="F229">
        <v>19000163</v>
      </c>
      <c r="G229" t="s">
        <v>563</v>
      </c>
      <c r="I229" s="1"/>
      <c r="J229" s="5">
        <v>325484.70833333302</v>
      </c>
      <c r="L229" s="5">
        <f t="shared" si="11"/>
        <v>325484.70833333302</v>
      </c>
    </row>
    <row r="230" spans="3:12">
      <c r="C230">
        <v>4</v>
      </c>
      <c r="D230" t="s">
        <v>557</v>
      </c>
      <c r="E230" t="s">
        <v>558</v>
      </c>
      <c r="F230">
        <v>19000173</v>
      </c>
      <c r="G230" t="s">
        <v>564</v>
      </c>
      <c r="I230" s="1"/>
      <c r="J230" s="5">
        <v>14587.583333333299</v>
      </c>
      <c r="L230" s="5">
        <f t="shared" si="11"/>
        <v>14587.583333333299</v>
      </c>
    </row>
    <row r="231" spans="3:12">
      <c r="C231">
        <v>4</v>
      </c>
      <c r="D231" t="s">
        <v>557</v>
      </c>
      <c r="E231" t="s">
        <v>558</v>
      </c>
      <c r="F231">
        <v>19000283</v>
      </c>
      <c r="G231" t="s">
        <v>565</v>
      </c>
      <c r="I231" s="1"/>
      <c r="J231" s="5">
        <v>-4713</v>
      </c>
      <c r="L231" s="5">
        <f t="shared" si="11"/>
        <v>-4713</v>
      </c>
    </row>
    <row r="232" spans="3:12">
      <c r="C232">
        <v>4</v>
      </c>
      <c r="D232" t="s">
        <v>557</v>
      </c>
      <c r="E232" t="s">
        <v>558</v>
      </c>
      <c r="F232">
        <v>19000303</v>
      </c>
      <c r="G232" t="s">
        <v>566</v>
      </c>
      <c r="I232" s="1"/>
      <c r="J232" s="5">
        <v>1702583.58333333</v>
      </c>
      <c r="L232" s="5">
        <f t="shared" si="11"/>
        <v>1702583.58333333</v>
      </c>
    </row>
    <row r="233" spans="3:12">
      <c r="C233">
        <v>4</v>
      </c>
      <c r="D233" t="s">
        <v>557</v>
      </c>
      <c r="E233" t="s">
        <v>558</v>
      </c>
      <c r="F233">
        <v>19000361</v>
      </c>
      <c r="G233" t="s">
        <v>567</v>
      </c>
      <c r="I233" s="1"/>
      <c r="J233" s="5">
        <v>159437</v>
      </c>
      <c r="L233" s="5">
        <f t="shared" si="11"/>
        <v>159437</v>
      </c>
    </row>
    <row r="234" spans="3:12">
      <c r="C234">
        <v>4</v>
      </c>
      <c r="D234" t="s">
        <v>557</v>
      </c>
      <c r="E234" t="s">
        <v>558</v>
      </c>
      <c r="F234">
        <v>19000443</v>
      </c>
      <c r="G234" t="s">
        <v>559</v>
      </c>
      <c r="I234" s="1"/>
      <c r="J234" s="5">
        <v>5659500.7770833299</v>
      </c>
      <c r="L234" s="5">
        <f t="shared" si="11"/>
        <v>5659500.7770833299</v>
      </c>
    </row>
    <row r="235" spans="3:12">
      <c r="C235">
        <v>4</v>
      </c>
      <c r="D235" t="s">
        <v>557</v>
      </c>
      <c r="E235" t="s">
        <v>558</v>
      </c>
      <c r="F235">
        <v>19000453</v>
      </c>
      <c r="G235" t="s">
        <v>560</v>
      </c>
      <c r="I235" s="1"/>
      <c r="J235" s="5">
        <v>4147216.88333333</v>
      </c>
      <c r="L235" s="5">
        <f t="shared" si="11"/>
        <v>4147216.88333333</v>
      </c>
    </row>
    <row r="236" spans="3:12">
      <c r="C236">
        <v>4</v>
      </c>
      <c r="D236" t="s">
        <v>557</v>
      </c>
      <c r="E236" t="s">
        <v>558</v>
      </c>
      <c r="F236">
        <v>19000463</v>
      </c>
      <c r="G236" t="s">
        <v>561</v>
      </c>
      <c r="I236" s="1"/>
      <c r="J236" s="5">
        <v>-396495.64541666699</v>
      </c>
      <c r="L236" s="5">
        <f t="shared" si="11"/>
        <v>-396495.64541666699</v>
      </c>
    </row>
    <row r="237" spans="3:12">
      <c r="C237">
        <v>4</v>
      </c>
      <c r="D237" t="s">
        <v>557</v>
      </c>
      <c r="E237" t="s">
        <v>558</v>
      </c>
      <c r="F237">
        <v>19000701</v>
      </c>
      <c r="G237" t="s">
        <v>568</v>
      </c>
      <c r="I237" s="1"/>
      <c r="J237" s="5">
        <v>780427.79166666698</v>
      </c>
      <c r="L237" s="5">
        <f t="shared" si="11"/>
        <v>780427.79166666698</v>
      </c>
    </row>
    <row r="238" spans="3:12">
      <c r="C238">
        <v>4</v>
      </c>
      <c r="D238" t="s">
        <v>557</v>
      </c>
      <c r="E238" t="s">
        <v>558</v>
      </c>
      <c r="F238">
        <v>19000702</v>
      </c>
      <c r="G238" t="s">
        <v>572</v>
      </c>
      <c r="I238" s="1"/>
      <c r="J238" s="5">
        <v>540093.04166666698</v>
      </c>
      <c r="L238" s="5">
        <f t="shared" si="11"/>
        <v>540093.04166666698</v>
      </c>
    </row>
    <row r="239" spans="3:12">
      <c r="C239">
        <v>4</v>
      </c>
      <c r="D239" t="s">
        <v>557</v>
      </c>
      <c r="E239" t="s">
        <v>558</v>
      </c>
      <c r="F239">
        <v>28300321</v>
      </c>
      <c r="G239" t="s">
        <v>569</v>
      </c>
      <c r="I239" s="1"/>
      <c r="J239" s="5">
        <v>-6544.9</v>
      </c>
      <c r="L239" s="5">
        <f t="shared" si="11"/>
        <v>-6544.9</v>
      </c>
    </row>
    <row r="240" spans="3:12">
      <c r="C240">
        <v>4</v>
      </c>
      <c r="D240" t="s">
        <v>557</v>
      </c>
      <c r="E240" t="s">
        <v>558</v>
      </c>
      <c r="F240">
        <v>28300331</v>
      </c>
      <c r="G240" t="s">
        <v>570</v>
      </c>
      <c r="I240" s="1"/>
      <c r="J240" s="5">
        <v>-37214.041666666701</v>
      </c>
      <c r="L240" s="5">
        <f t="shared" si="11"/>
        <v>-37214.041666666701</v>
      </c>
    </row>
    <row r="241" spans="3:12">
      <c r="C241">
        <v>4</v>
      </c>
      <c r="D241" t="s">
        <v>557</v>
      </c>
      <c r="E241" t="s">
        <v>558</v>
      </c>
      <c r="F241">
        <v>28300361</v>
      </c>
      <c r="G241" t="s">
        <v>571</v>
      </c>
      <c r="I241" s="1"/>
      <c r="J241" s="5">
        <v>-87284814</v>
      </c>
      <c r="L241" s="5">
        <f t="shared" si="11"/>
        <v>-87284814</v>
      </c>
    </row>
    <row r="242" spans="3:12">
      <c r="C242">
        <v>4</v>
      </c>
      <c r="D242" t="s">
        <v>557</v>
      </c>
      <c r="E242" t="s">
        <v>558</v>
      </c>
      <c r="F242">
        <v>28300362</v>
      </c>
      <c r="G242" t="s">
        <v>573</v>
      </c>
      <c r="I242" s="1"/>
      <c r="J242" s="5">
        <v>-24752207.333333299</v>
      </c>
      <c r="L242" s="5">
        <f t="shared" si="11"/>
        <v>-24752207.333333299</v>
      </c>
    </row>
    <row r="243" spans="3:12" ht="13.5" thickBot="1">
      <c r="D243" s="61" t="s">
        <v>1032</v>
      </c>
      <c r="I243" s="58" t="s">
        <v>558</v>
      </c>
      <c r="J243" s="59">
        <f>SUBTOTAL(9,J228:J242)</f>
        <v>-90520232.301666647</v>
      </c>
      <c r="L243" s="59">
        <f>SUBTOTAL(9,L228:L242)</f>
        <v>-90520232.301666647</v>
      </c>
    </row>
    <row r="244" spans="3:12" ht="13.5" thickTop="1">
      <c r="D244" s="61"/>
      <c r="I244" s="1"/>
      <c r="L244" s="5"/>
    </row>
    <row r="245" spans="3:12">
      <c r="C245">
        <v>4</v>
      </c>
      <c r="D245" t="s">
        <v>574</v>
      </c>
      <c r="E245" t="s">
        <v>575</v>
      </c>
      <c r="F245">
        <v>13600003</v>
      </c>
      <c r="G245" t="s">
        <v>576</v>
      </c>
      <c r="I245" s="1"/>
      <c r="J245" s="5">
        <v>6858333.3333333302</v>
      </c>
      <c r="L245" s="5">
        <f t="shared" ref="L245:L247" si="12">+K245+J245</f>
        <v>6858333.3333333302</v>
      </c>
    </row>
    <row r="246" spans="3:12">
      <c r="C246">
        <v>4</v>
      </c>
      <c r="D246" t="s">
        <v>574</v>
      </c>
      <c r="E246" t="s">
        <v>575</v>
      </c>
      <c r="F246">
        <v>13600013</v>
      </c>
      <c r="G246" t="s">
        <v>577</v>
      </c>
      <c r="I246" s="1"/>
      <c r="J246" s="5">
        <v>1770833.33333333</v>
      </c>
      <c r="L246" s="5">
        <f t="shared" si="12"/>
        <v>1770833.33333333</v>
      </c>
    </row>
    <row r="247" spans="3:12">
      <c r="C247">
        <v>4</v>
      </c>
      <c r="D247" t="s">
        <v>574</v>
      </c>
      <c r="E247" t="s">
        <v>575</v>
      </c>
      <c r="F247">
        <v>13600403</v>
      </c>
      <c r="G247" t="s">
        <v>578</v>
      </c>
      <c r="I247" s="1"/>
      <c r="J247" s="5">
        <v>14071.546249999999</v>
      </c>
      <c r="L247" s="5">
        <f t="shared" si="12"/>
        <v>14071.546249999999</v>
      </c>
    </row>
    <row r="248" spans="3:12" ht="13.5" thickBot="1">
      <c r="I248" s="58" t="s">
        <v>575</v>
      </c>
      <c r="J248" s="59">
        <f>SUBTOTAL(9,J245:J247)</f>
        <v>8643238.2129166611</v>
      </c>
      <c r="L248" s="59">
        <f>SUBTOTAL(9,L245:L247)</f>
        <v>8643238.2129166611</v>
      </c>
    </row>
    <row r="249" spans="3:12" ht="13.5" thickTop="1">
      <c r="D249" s="61" t="s">
        <v>1033</v>
      </c>
      <c r="I249" s="1"/>
      <c r="L249" s="5"/>
    </row>
    <row r="250" spans="3:12">
      <c r="C250">
        <v>4</v>
      </c>
      <c r="D250" t="s">
        <v>134</v>
      </c>
      <c r="E250" t="s">
        <v>579</v>
      </c>
      <c r="F250">
        <v>18300111</v>
      </c>
      <c r="G250" t="s">
        <v>580</v>
      </c>
      <c r="I250" s="1"/>
      <c r="J250" s="5">
        <v>907.75</v>
      </c>
      <c r="L250" s="5">
        <f t="shared" ref="L250:L251" si="13">+K250+J250</f>
        <v>907.75</v>
      </c>
    </row>
    <row r="251" spans="3:12">
      <c r="C251">
        <v>4</v>
      </c>
      <c r="D251" t="s">
        <v>134</v>
      </c>
      <c r="E251" t="s">
        <v>579</v>
      </c>
      <c r="F251">
        <v>18300121</v>
      </c>
      <c r="G251" t="s">
        <v>581</v>
      </c>
      <c r="I251" s="1"/>
      <c r="J251" s="5">
        <v>712384.45541666704</v>
      </c>
      <c r="L251" s="5">
        <f t="shared" si="13"/>
        <v>712384.45541666704</v>
      </c>
    </row>
    <row r="252" spans="3:12" ht="13.5" thickBot="1">
      <c r="I252" s="1"/>
      <c r="J252" s="59">
        <f>SUBTOTAL(9,J250:J251)</f>
        <v>713292.20541666704</v>
      </c>
      <c r="L252" s="59">
        <f>SUBTOTAL(9,L250:L251)</f>
        <v>713292.20541666704</v>
      </c>
    </row>
    <row r="253" spans="3:12" ht="13.5" thickTop="1">
      <c r="D253" s="61" t="s">
        <v>1034</v>
      </c>
      <c r="I253" s="1"/>
      <c r="L253" s="5"/>
    </row>
    <row r="254" spans="3:12">
      <c r="C254">
        <v>4</v>
      </c>
      <c r="D254" t="s">
        <v>582</v>
      </c>
      <c r="E254" t="s">
        <v>583</v>
      </c>
      <c r="F254">
        <v>18608062</v>
      </c>
      <c r="G254" t="s">
        <v>584</v>
      </c>
      <c r="I254" s="1"/>
      <c r="J254" s="5">
        <v>-66259120.677083299</v>
      </c>
      <c r="L254" s="5">
        <f>+K254+J254</f>
        <v>-66259120.677083299</v>
      </c>
    </row>
    <row r="255" spans="3:12" ht="13.5" thickBot="1">
      <c r="D255" s="61" t="s">
        <v>1035</v>
      </c>
      <c r="I255" s="67" t="s">
        <v>583</v>
      </c>
      <c r="J255" s="59">
        <f>SUBTOTAL(9,J254:J254)</f>
        <v>-66259120.677083299</v>
      </c>
      <c r="L255" s="59">
        <f>SUBTOTAL(9,L254:L254)</f>
        <v>-66259120.677083299</v>
      </c>
    </row>
    <row r="256" spans="3:12" ht="13.5" thickTop="1">
      <c r="D256" s="61"/>
      <c r="I256" s="67"/>
      <c r="J256" s="75"/>
      <c r="L256" s="75"/>
    </row>
    <row r="257" spans="3:13">
      <c r="D257" s="61"/>
      <c r="I257" s="67"/>
      <c r="J257" s="75"/>
      <c r="L257" s="75"/>
    </row>
    <row r="258" spans="3:13">
      <c r="C258">
        <v>4</v>
      </c>
      <c r="D258" t="s">
        <v>163</v>
      </c>
      <c r="E258" t="s">
        <v>585</v>
      </c>
      <c r="F258">
        <v>18600063</v>
      </c>
      <c r="G258" t="s">
        <v>586</v>
      </c>
      <c r="I258" s="1"/>
      <c r="J258" s="5">
        <v>168.632916666667</v>
      </c>
      <c r="L258" s="5">
        <f t="shared" ref="L258:L259" si="14">+K258+J258</f>
        <v>168.632916666667</v>
      </c>
    </row>
    <row r="259" spans="3:13">
      <c r="C259">
        <v>4</v>
      </c>
      <c r="D259" t="s">
        <v>163</v>
      </c>
      <c r="E259" t="s">
        <v>585</v>
      </c>
      <c r="F259">
        <v>18600123</v>
      </c>
      <c r="G259" t="s">
        <v>587</v>
      </c>
      <c r="I259" s="1"/>
      <c r="J259" s="5">
        <v>135486.717083333</v>
      </c>
      <c r="L259" s="5">
        <f t="shared" si="14"/>
        <v>135486.717083333</v>
      </c>
    </row>
    <row r="260" spans="3:13" ht="13.5" thickBot="1">
      <c r="D260" s="61" t="s">
        <v>1036</v>
      </c>
      <c r="I260" s="58" t="s">
        <v>1037</v>
      </c>
      <c r="J260" s="59">
        <f>SUBTOTAL(9,J258:J259)</f>
        <v>135655.34999999966</v>
      </c>
      <c r="K260" s="8"/>
      <c r="L260" s="59">
        <f>SUBTOTAL(9,L258:L259)</f>
        <v>135655.34999999966</v>
      </c>
    </row>
    <row r="261" spans="3:13" ht="13.5" thickTop="1">
      <c r="D261" s="61"/>
      <c r="I261" s="58"/>
      <c r="J261" s="75"/>
      <c r="K261" s="8"/>
    </row>
    <row r="262" spans="3:13">
      <c r="D262" s="61"/>
      <c r="I262" s="58"/>
      <c r="J262" s="75"/>
      <c r="K262" s="8"/>
    </row>
    <row r="263" spans="3:13" ht="13.5" thickBot="1">
      <c r="D263" s="61"/>
      <c r="F263" s="83" t="s">
        <v>1048</v>
      </c>
      <c r="G263" s="92" t="s">
        <v>1047</v>
      </c>
      <c r="I263" s="58"/>
      <c r="J263" s="59">
        <v>79890</v>
      </c>
      <c r="K263" s="8"/>
      <c r="L263" s="12">
        <f>+K263+J263</f>
        <v>79890</v>
      </c>
    </row>
    <row r="264" spans="3:13" ht="13.5" thickTop="1">
      <c r="D264" s="61"/>
      <c r="I264" s="58"/>
      <c r="J264" s="75"/>
      <c r="K264" s="8"/>
    </row>
    <row r="265" spans="3:13" ht="24" customHeight="1" thickBot="1">
      <c r="D265" s="61"/>
      <c r="I265" s="126" t="s">
        <v>1112</v>
      </c>
      <c r="J265" s="123">
        <f>+J260+J255+J252+J248+J243+J226+J137+J90+J74+J32+J24+J17+J263</f>
        <v>594622859.16999924</v>
      </c>
      <c r="K265" s="124">
        <f>L265-J265</f>
        <v>260219316.60416675</v>
      </c>
      <c r="L265" s="123">
        <f>+L260+L255+L252+L248+L243+L226+L137+L90+L74+L32+L24+L17+L263</f>
        <v>854842175.77416599</v>
      </c>
    </row>
    <row r="266" spans="3:13" ht="13.5" thickTop="1"/>
    <row r="267" spans="3:13">
      <c r="E267" s="57" t="s">
        <v>1113</v>
      </c>
    </row>
    <row r="269" spans="3:13">
      <c r="E269" s="57" t="s">
        <v>1115</v>
      </c>
    </row>
    <row r="270" spans="3:13">
      <c r="E270" s="128" t="s">
        <v>0</v>
      </c>
      <c r="F270" s="128">
        <v>18210191</v>
      </c>
      <c r="G270" s="128" t="s">
        <v>741</v>
      </c>
      <c r="H270" s="129"/>
      <c r="I270" s="130"/>
      <c r="J270" s="127"/>
      <c r="K270" s="129">
        <v>8084554.7983333301</v>
      </c>
      <c r="L270" s="4">
        <f>K270</f>
        <v>8084554.7983333301</v>
      </c>
      <c r="M270" s="131"/>
    </row>
    <row r="271" spans="3:13">
      <c r="E271" s="128" t="s">
        <v>0</v>
      </c>
      <c r="F271" s="128">
        <v>18210201</v>
      </c>
      <c r="G271" s="128" t="s">
        <v>742</v>
      </c>
      <c r="H271" s="129"/>
      <c r="I271" s="130"/>
      <c r="J271" s="127"/>
      <c r="K271" s="129">
        <v>85995204.725416705</v>
      </c>
      <c r="L271" s="4">
        <f t="shared" ref="L271:L272" si="15">K271</f>
        <v>85995204.725416705</v>
      </c>
      <c r="M271" s="131"/>
    </row>
    <row r="272" spans="3:13">
      <c r="E272" s="128" t="s">
        <v>0</v>
      </c>
      <c r="F272" s="128">
        <v>18210211</v>
      </c>
      <c r="G272" s="128" t="s">
        <v>743</v>
      </c>
      <c r="H272" s="129"/>
      <c r="I272" s="130"/>
      <c r="J272" s="127"/>
      <c r="K272" s="129">
        <v>398358.67041666701</v>
      </c>
      <c r="L272" s="4">
        <f t="shared" si="15"/>
        <v>398358.67041666701</v>
      </c>
      <c r="M272" s="131"/>
    </row>
    <row r="273" spans="5:12">
      <c r="E273" s="128" t="s">
        <v>0</v>
      </c>
      <c r="F273" s="128">
        <v>28300211</v>
      </c>
      <c r="G273" s="128" t="s">
        <v>1009</v>
      </c>
      <c r="I273" s="125">
        <f>'Working Capital Detail wp'!AC686</f>
        <v>0</v>
      </c>
      <c r="K273" s="129">
        <v>-30112625</v>
      </c>
      <c r="L273" s="4">
        <f>K273</f>
        <v>-30112625</v>
      </c>
    </row>
    <row r="274" spans="5:12">
      <c r="E274" s="128" t="s">
        <v>0</v>
      </c>
      <c r="F274" s="128">
        <v>28300251</v>
      </c>
      <c r="G274" s="128" t="s">
        <v>1011</v>
      </c>
      <c r="K274" s="129">
        <v>208</v>
      </c>
      <c r="L274" s="4">
        <f>K274</f>
        <v>208</v>
      </c>
    </row>
    <row r="275" spans="5:12">
      <c r="E275" s="128" t="s">
        <v>0</v>
      </c>
      <c r="F275" s="128">
        <v>28300301</v>
      </c>
      <c r="G275" s="128" t="s">
        <v>1012</v>
      </c>
      <c r="K275" s="129">
        <v>-2830569.75</v>
      </c>
      <c r="L275" s="4">
        <f t="shared" ref="L275:L276" si="16">K275</f>
        <v>-2830569.75</v>
      </c>
    </row>
    <row r="276" spans="5:12">
      <c r="E276" s="128" t="s">
        <v>0</v>
      </c>
      <c r="F276" s="128">
        <v>28300531</v>
      </c>
      <c r="G276" s="128" t="s">
        <v>1014</v>
      </c>
      <c r="K276" s="133">
        <v>-139500</v>
      </c>
      <c r="L276" s="134">
        <f t="shared" si="16"/>
        <v>-139500</v>
      </c>
    </row>
    <row r="277" spans="5:12">
      <c r="J277" s="58" t="s">
        <v>1115</v>
      </c>
      <c r="K277" s="4">
        <f>SUM(K270:K276)</f>
        <v>61395631.444166705</v>
      </c>
      <c r="L277" s="4">
        <f>SUM(L270:L276)</f>
        <v>61395631.444166705</v>
      </c>
    </row>
    <row r="281" spans="5:12" ht="13.5" thickBot="1">
      <c r="J281" s="3">
        <f>+J265</f>
        <v>594622859.16999924</v>
      </c>
      <c r="K281" s="3">
        <f>K265+K277</f>
        <v>321614948.04833347</v>
      </c>
      <c r="L281" s="3">
        <f>L265+L277</f>
        <v>916237807.21833265</v>
      </c>
    </row>
    <row r="282" spans="5:12" ht="13.5" thickTop="1"/>
  </sheetData>
  <sortState ref="C3:J227">
    <sortCondition ref="D3:D227"/>
  </sortState>
  <mergeCells count="2">
    <mergeCell ref="J4:L4"/>
    <mergeCell ref="C1:E1"/>
  </mergeCells>
  <pageMargins left="0.7" right="0.7" top="0.75" bottom="0.75" header="0.3" footer="0.3"/>
  <pageSetup scale="62" fitToHeight="3" orientation="portrait" r:id="rId1"/>
  <headerFooter>
    <oddHeader>&amp;CPSE - Staff Analysis
Working Capital
 Non Operating Investment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X574"/>
  <sheetViews>
    <sheetView showGridLines="0" topLeftCell="C1" zoomScaleNormal="100" workbookViewId="0">
      <selection activeCell="L495" sqref="L495"/>
    </sheetView>
  </sheetViews>
  <sheetFormatPr defaultRowHeight="12.75"/>
  <cols>
    <col min="2" max="2" width="14.5703125" bestFit="1" customWidth="1"/>
    <col min="4" max="6" width="0" hidden="1" customWidth="1"/>
    <col min="7" max="7" width="14.7109375" hidden="1" customWidth="1"/>
    <col min="8" max="8" width="11.28515625" bestFit="1" customWidth="1"/>
    <col min="9" max="9" width="47.7109375" bestFit="1" customWidth="1"/>
    <col min="10" max="10" width="14.85546875" style="2" bestFit="1" customWidth="1"/>
    <col min="11" max="11" width="9.42578125" bestFit="1" customWidth="1"/>
    <col min="12" max="12" width="14.42578125" style="2" bestFit="1" customWidth="1"/>
    <col min="13" max="13" width="2.28515625" hidden="1" customWidth="1"/>
    <col min="14" max="14" width="13.42578125" hidden="1" customWidth="1"/>
    <col min="15" max="16" width="14.28515625" hidden="1" customWidth="1"/>
    <col min="17" max="17" width="14.28515625" customWidth="1"/>
    <col min="18" max="18" width="13.7109375" bestFit="1" customWidth="1"/>
    <col min="19" max="20" width="10.7109375" hidden="1" customWidth="1"/>
    <col min="21" max="21" width="11.28515625" hidden="1" customWidth="1"/>
    <col min="22" max="22" width="0" hidden="1" customWidth="1"/>
    <col min="24" max="24" width="11.5703125" bestFit="1" customWidth="1"/>
  </cols>
  <sheetData>
    <row r="1" spans="1:22">
      <c r="A1" s="52"/>
      <c r="B1" s="52"/>
      <c r="C1" s="52"/>
      <c r="D1" s="52"/>
      <c r="E1" s="52"/>
      <c r="F1" s="52"/>
      <c r="G1" s="52"/>
      <c r="H1" s="52"/>
      <c r="I1" s="52"/>
      <c r="J1" s="53"/>
      <c r="K1" s="52"/>
      <c r="L1" s="53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>
      <c r="A2" s="52"/>
      <c r="B2" s="52"/>
      <c r="C2" s="52"/>
      <c r="D2" s="52"/>
      <c r="E2" s="52"/>
      <c r="F2" s="52"/>
      <c r="G2" s="52"/>
      <c r="H2" s="52"/>
      <c r="I2" s="52"/>
      <c r="J2" s="53"/>
      <c r="K2" s="52"/>
      <c r="L2" s="53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ht="13.5" thickBot="1">
      <c r="A3" s="52"/>
      <c r="B3" s="52"/>
      <c r="C3" s="52"/>
      <c r="D3" s="18"/>
      <c r="E3" s="18" t="s">
        <v>1015</v>
      </c>
      <c r="F3" s="18" t="s">
        <v>1016</v>
      </c>
      <c r="G3" s="18" t="s">
        <v>1018</v>
      </c>
      <c r="H3" s="18" t="s">
        <v>1017</v>
      </c>
      <c r="I3" s="18" t="s">
        <v>1018</v>
      </c>
      <c r="J3" s="19" t="s">
        <v>1019</v>
      </c>
      <c r="K3" s="18" t="s">
        <v>1020</v>
      </c>
      <c r="L3" s="54" t="s">
        <v>1107</v>
      </c>
      <c r="M3" s="55"/>
      <c r="N3" s="99" t="s">
        <v>1021</v>
      </c>
      <c r="O3" s="55" t="s">
        <v>1022</v>
      </c>
      <c r="P3" s="110" t="s">
        <v>1023</v>
      </c>
      <c r="Q3" s="107" t="s">
        <v>1104</v>
      </c>
      <c r="R3" s="54" t="s">
        <v>1106</v>
      </c>
      <c r="S3" s="54" t="s">
        <v>1021</v>
      </c>
      <c r="T3" s="55" t="s">
        <v>1022</v>
      </c>
      <c r="U3" s="110" t="s">
        <v>1023</v>
      </c>
      <c r="V3" s="55"/>
    </row>
    <row r="4" spans="1:22">
      <c r="A4" s="52"/>
      <c r="B4" s="52"/>
      <c r="C4" s="52"/>
      <c r="D4" s="20">
        <v>75</v>
      </c>
      <c r="E4" s="20">
        <v>5</v>
      </c>
      <c r="F4" s="20"/>
      <c r="G4" s="20" t="s">
        <v>0</v>
      </c>
      <c r="H4" s="20">
        <v>13100300</v>
      </c>
      <c r="I4" s="20" t="s">
        <v>588</v>
      </c>
      <c r="J4" s="21">
        <v>833333.33333333302</v>
      </c>
      <c r="K4" s="22">
        <f t="shared" ref="K4:K67" si="0">IF(J4=0,"Zero",L4/J4)</f>
        <v>1</v>
      </c>
      <c r="L4" s="21">
        <v>833333.33333333302</v>
      </c>
      <c r="M4" s="20" t="str">
        <f t="shared" ref="M4:M67" si="1">MID($H4,8,1)</f>
        <v>0</v>
      </c>
      <c r="N4" s="100"/>
      <c r="O4" s="20"/>
      <c r="P4" s="111">
        <f>L4</f>
        <v>833333.33333333302</v>
      </c>
      <c r="Q4" s="108"/>
      <c r="R4" s="21">
        <v>833333.33333333302</v>
      </c>
      <c r="S4" s="23"/>
      <c r="T4" s="20"/>
      <c r="U4" s="111">
        <f>R4</f>
        <v>833333.33333333302</v>
      </c>
      <c r="V4" s="20" t="str">
        <f t="shared" ref="V4:V67" si="2">MID($H4,8,1)</f>
        <v>0</v>
      </c>
    </row>
    <row r="5" spans="1:22">
      <c r="A5" s="52"/>
      <c r="B5" s="52"/>
      <c r="C5" s="52"/>
      <c r="D5" s="20">
        <v>75</v>
      </c>
      <c r="E5" s="20">
        <v>5</v>
      </c>
      <c r="F5" s="20"/>
      <c r="G5" s="20" t="s">
        <v>0</v>
      </c>
      <c r="H5" s="20">
        <v>13100543</v>
      </c>
      <c r="I5" s="20" t="s">
        <v>589</v>
      </c>
      <c r="J5" s="21">
        <v>196338.379166667</v>
      </c>
      <c r="K5" s="22">
        <f t="shared" si="0"/>
        <v>1</v>
      </c>
      <c r="L5" s="21">
        <v>196338.379166667</v>
      </c>
      <c r="M5" s="24" t="str">
        <f t="shared" si="1"/>
        <v>3</v>
      </c>
      <c r="N5" s="101" t="str">
        <f>IF(M5="1",L5,"")</f>
        <v/>
      </c>
      <c r="O5" s="21" t="str">
        <f>IF(M5="2",L5,"")</f>
        <v/>
      </c>
      <c r="P5" s="35">
        <f>IF(M5="3",L5,"")</f>
        <v>196338.379166667</v>
      </c>
      <c r="Q5" s="47"/>
      <c r="R5" s="21">
        <v>196338.379166667</v>
      </c>
      <c r="S5" s="21" t="str">
        <f t="shared" ref="S5:S68" si="3">IF(V5="1",R5,"")</f>
        <v/>
      </c>
      <c r="T5" s="21" t="str">
        <f t="shared" ref="T5:T68" si="4">IF(V5="2",R5,"")</f>
        <v/>
      </c>
      <c r="U5" s="35">
        <f t="shared" ref="U5:U68" si="5">IF(V5="3",R5,"")</f>
        <v>196338.379166667</v>
      </c>
      <c r="V5" s="24" t="str">
        <f t="shared" si="2"/>
        <v>3</v>
      </c>
    </row>
    <row r="6" spans="1:22">
      <c r="A6" s="52"/>
      <c r="B6" s="52"/>
      <c r="C6" s="52"/>
      <c r="D6" s="20">
        <v>75</v>
      </c>
      <c r="E6" s="20">
        <v>5</v>
      </c>
      <c r="F6" s="20"/>
      <c r="G6" s="20" t="s">
        <v>0</v>
      </c>
      <c r="H6" s="20">
        <v>13100563</v>
      </c>
      <c r="I6" s="20" t="s">
        <v>590</v>
      </c>
      <c r="J6" s="21">
        <v>1095661.80333333</v>
      </c>
      <c r="K6" s="22">
        <f t="shared" si="0"/>
        <v>1</v>
      </c>
      <c r="L6" s="21">
        <v>1095661.80333333</v>
      </c>
      <c r="M6" s="20" t="str">
        <f t="shared" si="1"/>
        <v>3</v>
      </c>
      <c r="N6" s="101" t="str">
        <f t="shared" ref="N6:N69" si="6">IF(M6="1",L6,"")</f>
        <v/>
      </c>
      <c r="O6" s="21" t="str">
        <f t="shared" ref="O6:O69" si="7">IF(M6="2",L6,"")</f>
        <v/>
      </c>
      <c r="P6" s="35">
        <f t="shared" ref="P6:P69" si="8">IF(M6="3",L6,"")</f>
        <v>1095661.80333333</v>
      </c>
      <c r="Q6" s="47"/>
      <c r="R6" s="21">
        <v>1095661.80333333</v>
      </c>
      <c r="S6" s="21" t="str">
        <f t="shared" si="3"/>
        <v/>
      </c>
      <c r="T6" s="21" t="str">
        <f t="shared" si="4"/>
        <v/>
      </c>
      <c r="U6" s="35">
        <f t="shared" si="5"/>
        <v>1095661.80333333</v>
      </c>
      <c r="V6" s="20" t="str">
        <f t="shared" si="2"/>
        <v>3</v>
      </c>
    </row>
    <row r="7" spans="1:22">
      <c r="A7" s="52"/>
      <c r="B7" s="52"/>
      <c r="C7" s="52"/>
      <c r="D7" s="20">
        <v>75</v>
      </c>
      <c r="E7" s="20">
        <v>5</v>
      </c>
      <c r="F7" s="20"/>
      <c r="G7" s="20" t="s">
        <v>0</v>
      </c>
      <c r="H7" s="20">
        <v>13100573</v>
      </c>
      <c r="I7" s="20" t="s">
        <v>591</v>
      </c>
      <c r="J7" s="21">
        <v>-748904.72</v>
      </c>
      <c r="K7" s="22">
        <f t="shared" si="0"/>
        <v>1</v>
      </c>
      <c r="L7" s="21">
        <v>-748904.72</v>
      </c>
      <c r="M7" s="20" t="str">
        <f t="shared" si="1"/>
        <v>3</v>
      </c>
      <c r="N7" s="101" t="str">
        <f t="shared" si="6"/>
        <v/>
      </c>
      <c r="O7" s="21" t="str">
        <f t="shared" si="7"/>
        <v/>
      </c>
      <c r="P7" s="35">
        <f t="shared" si="8"/>
        <v>-748904.72</v>
      </c>
      <c r="Q7" s="47"/>
      <c r="R7" s="21">
        <v>-748904.72</v>
      </c>
      <c r="S7" s="21" t="str">
        <f t="shared" si="3"/>
        <v/>
      </c>
      <c r="T7" s="21" t="str">
        <f t="shared" si="4"/>
        <v/>
      </c>
      <c r="U7" s="35">
        <f t="shared" si="5"/>
        <v>-748904.72</v>
      </c>
      <c r="V7" s="20" t="str">
        <f t="shared" si="2"/>
        <v>3</v>
      </c>
    </row>
    <row r="8" spans="1:22">
      <c r="A8" s="52"/>
      <c r="B8" s="52"/>
      <c r="C8" s="52"/>
      <c r="D8" s="20">
        <v>75</v>
      </c>
      <c r="E8" s="20">
        <v>5</v>
      </c>
      <c r="F8" s="20"/>
      <c r="G8" s="20" t="s">
        <v>0</v>
      </c>
      <c r="H8" s="20">
        <v>13101003</v>
      </c>
      <c r="I8" s="20" t="s">
        <v>592</v>
      </c>
      <c r="J8" s="21">
        <v>9880876.4266666695</v>
      </c>
      <c r="K8" s="22">
        <f t="shared" si="0"/>
        <v>1</v>
      </c>
      <c r="L8" s="21">
        <v>9880876.4266666695</v>
      </c>
      <c r="M8" s="20" t="str">
        <f t="shared" si="1"/>
        <v>3</v>
      </c>
      <c r="N8" s="101" t="str">
        <f t="shared" si="6"/>
        <v/>
      </c>
      <c r="O8" s="21" t="str">
        <f t="shared" si="7"/>
        <v/>
      </c>
      <c r="P8" s="35">
        <f t="shared" si="8"/>
        <v>9880876.4266666695</v>
      </c>
      <c r="Q8" s="47"/>
      <c r="R8" s="21">
        <v>9880876.4266666695</v>
      </c>
      <c r="S8" s="21" t="str">
        <f t="shared" si="3"/>
        <v/>
      </c>
      <c r="T8" s="21" t="str">
        <f t="shared" si="4"/>
        <v/>
      </c>
      <c r="U8" s="35">
        <f t="shared" si="5"/>
        <v>9880876.4266666695</v>
      </c>
      <c r="V8" s="20" t="str">
        <f t="shared" si="2"/>
        <v>3</v>
      </c>
    </row>
    <row r="9" spans="1:22">
      <c r="A9" s="52"/>
      <c r="B9" s="52"/>
      <c r="C9" s="52"/>
      <c r="D9" s="20">
        <v>75</v>
      </c>
      <c r="E9" s="20">
        <v>5</v>
      </c>
      <c r="F9" s="20"/>
      <c r="G9" s="20" t="s">
        <v>0</v>
      </c>
      <c r="H9" s="20">
        <v>13101013</v>
      </c>
      <c r="I9" s="20" t="s">
        <v>593</v>
      </c>
      <c r="J9" s="21">
        <v>-483.73874999999998</v>
      </c>
      <c r="K9" s="22">
        <f t="shared" si="0"/>
        <v>1</v>
      </c>
      <c r="L9" s="21">
        <v>-483.73874999999998</v>
      </c>
      <c r="M9" s="20" t="str">
        <f t="shared" si="1"/>
        <v>3</v>
      </c>
      <c r="N9" s="101" t="str">
        <f t="shared" si="6"/>
        <v/>
      </c>
      <c r="O9" s="21" t="str">
        <f t="shared" si="7"/>
        <v/>
      </c>
      <c r="P9" s="35">
        <f t="shared" si="8"/>
        <v>-483.73874999999998</v>
      </c>
      <c r="Q9" s="47"/>
      <c r="R9" s="21">
        <v>-483.73874999999998</v>
      </c>
      <c r="S9" s="21" t="str">
        <f t="shared" si="3"/>
        <v/>
      </c>
      <c r="T9" s="21" t="str">
        <f t="shared" si="4"/>
        <v/>
      </c>
      <c r="U9" s="35">
        <f t="shared" si="5"/>
        <v>-483.73874999999998</v>
      </c>
      <c r="V9" s="20" t="str">
        <f t="shared" si="2"/>
        <v>3</v>
      </c>
    </row>
    <row r="10" spans="1:22">
      <c r="A10" s="52"/>
      <c r="B10" s="52"/>
      <c r="C10" s="52"/>
      <c r="D10" s="20">
        <v>75</v>
      </c>
      <c r="E10" s="20">
        <v>5</v>
      </c>
      <c r="F10" s="20"/>
      <c r="G10" s="20" t="s">
        <v>0</v>
      </c>
      <c r="H10" s="20">
        <v>13101023</v>
      </c>
      <c r="I10" s="20" t="s">
        <v>594</v>
      </c>
      <c r="J10" s="21">
        <v>2550916.69</v>
      </c>
      <c r="K10" s="22">
        <f t="shared" si="0"/>
        <v>1</v>
      </c>
      <c r="L10" s="21">
        <v>2550916.69</v>
      </c>
      <c r="M10" s="20" t="str">
        <f t="shared" si="1"/>
        <v>3</v>
      </c>
      <c r="N10" s="101" t="str">
        <f t="shared" si="6"/>
        <v/>
      </c>
      <c r="O10" s="21" t="str">
        <f t="shared" si="7"/>
        <v/>
      </c>
      <c r="P10" s="35">
        <f t="shared" si="8"/>
        <v>2550916.69</v>
      </c>
      <c r="Q10" s="47"/>
      <c r="R10" s="21">
        <v>2550916.69</v>
      </c>
      <c r="S10" s="21" t="str">
        <f t="shared" si="3"/>
        <v/>
      </c>
      <c r="T10" s="21" t="str">
        <f t="shared" si="4"/>
        <v/>
      </c>
      <c r="U10" s="35">
        <f t="shared" si="5"/>
        <v>2550916.69</v>
      </c>
      <c r="V10" s="20" t="str">
        <f t="shared" si="2"/>
        <v>3</v>
      </c>
    </row>
    <row r="11" spans="1:22">
      <c r="A11" s="52"/>
      <c r="B11" s="52"/>
      <c r="C11" s="52"/>
      <c r="D11" s="20">
        <v>75</v>
      </c>
      <c r="E11" s="20">
        <v>5</v>
      </c>
      <c r="F11" s="20"/>
      <c r="G11" s="20" t="s">
        <v>0</v>
      </c>
      <c r="H11" s="20">
        <v>13101033</v>
      </c>
      <c r="I11" s="20" t="s">
        <v>595</v>
      </c>
      <c r="J11" s="21">
        <v>1176673.6100000001</v>
      </c>
      <c r="K11" s="22">
        <f t="shared" si="0"/>
        <v>1</v>
      </c>
      <c r="L11" s="21">
        <v>1176673.6100000001</v>
      </c>
      <c r="M11" s="20" t="str">
        <f t="shared" si="1"/>
        <v>3</v>
      </c>
      <c r="N11" s="101" t="str">
        <f t="shared" si="6"/>
        <v/>
      </c>
      <c r="O11" s="21" t="str">
        <f t="shared" si="7"/>
        <v/>
      </c>
      <c r="P11" s="35">
        <f t="shared" si="8"/>
        <v>1176673.6100000001</v>
      </c>
      <c r="Q11" s="47"/>
      <c r="R11" s="21">
        <v>1176673.6100000001</v>
      </c>
      <c r="S11" s="21" t="str">
        <f t="shared" si="3"/>
        <v/>
      </c>
      <c r="T11" s="21" t="str">
        <f t="shared" si="4"/>
        <v/>
      </c>
      <c r="U11" s="35">
        <f t="shared" si="5"/>
        <v>1176673.6100000001</v>
      </c>
      <c r="V11" s="20" t="str">
        <f t="shared" si="2"/>
        <v>3</v>
      </c>
    </row>
    <row r="12" spans="1:22">
      <c r="A12" s="52"/>
      <c r="B12" s="52"/>
      <c r="C12" s="52"/>
      <c r="D12" s="20">
        <v>75</v>
      </c>
      <c r="E12" s="20">
        <v>5</v>
      </c>
      <c r="F12" s="20"/>
      <c r="G12" s="20" t="s">
        <v>0</v>
      </c>
      <c r="H12" s="20">
        <v>13101063</v>
      </c>
      <c r="I12" s="20" t="s">
        <v>596</v>
      </c>
      <c r="J12" s="21">
        <v>1204.8079166666701</v>
      </c>
      <c r="K12" s="22">
        <f t="shared" si="0"/>
        <v>1</v>
      </c>
      <c r="L12" s="21">
        <v>1204.8079166666701</v>
      </c>
      <c r="M12" s="20" t="str">
        <f t="shared" si="1"/>
        <v>3</v>
      </c>
      <c r="N12" s="101" t="str">
        <f t="shared" si="6"/>
        <v/>
      </c>
      <c r="O12" s="21" t="str">
        <f t="shared" si="7"/>
        <v/>
      </c>
      <c r="P12" s="35">
        <f t="shared" si="8"/>
        <v>1204.8079166666701</v>
      </c>
      <c r="Q12" s="47"/>
      <c r="R12" s="21">
        <v>1204.8079166666701</v>
      </c>
      <c r="S12" s="21" t="str">
        <f t="shared" si="3"/>
        <v/>
      </c>
      <c r="T12" s="21" t="str">
        <f t="shared" si="4"/>
        <v/>
      </c>
      <c r="U12" s="35">
        <f t="shared" si="5"/>
        <v>1204.8079166666701</v>
      </c>
      <c r="V12" s="20" t="str">
        <f t="shared" si="2"/>
        <v>3</v>
      </c>
    </row>
    <row r="13" spans="1:22">
      <c r="A13" s="52"/>
      <c r="B13" s="52"/>
      <c r="C13" s="52"/>
      <c r="D13" s="20">
        <v>75</v>
      </c>
      <c r="E13" s="20">
        <v>5</v>
      </c>
      <c r="F13" s="20"/>
      <c r="G13" s="20" t="s">
        <v>0</v>
      </c>
      <c r="H13" s="20">
        <v>13101083</v>
      </c>
      <c r="I13" s="20" t="s">
        <v>597</v>
      </c>
      <c r="J13" s="21">
        <v>-3611.0333333333301</v>
      </c>
      <c r="K13" s="22">
        <f t="shared" si="0"/>
        <v>1</v>
      </c>
      <c r="L13" s="21">
        <v>-3611.0333333333301</v>
      </c>
      <c r="M13" s="20" t="str">
        <f t="shared" si="1"/>
        <v>3</v>
      </c>
      <c r="N13" s="101" t="str">
        <f t="shared" si="6"/>
        <v/>
      </c>
      <c r="O13" s="21" t="str">
        <f t="shared" si="7"/>
        <v/>
      </c>
      <c r="P13" s="35">
        <f t="shared" si="8"/>
        <v>-3611.0333333333301</v>
      </c>
      <c r="Q13" s="47"/>
      <c r="R13" s="21">
        <v>-3611.0333333333301</v>
      </c>
      <c r="S13" s="21" t="str">
        <f t="shared" si="3"/>
        <v/>
      </c>
      <c r="T13" s="21" t="str">
        <f t="shared" si="4"/>
        <v/>
      </c>
      <c r="U13" s="35">
        <f t="shared" si="5"/>
        <v>-3611.0333333333301</v>
      </c>
      <c r="V13" s="20" t="str">
        <f t="shared" si="2"/>
        <v>3</v>
      </c>
    </row>
    <row r="14" spans="1:22">
      <c r="A14" s="52"/>
      <c r="B14" s="52"/>
      <c r="C14" s="52"/>
      <c r="D14" s="20">
        <v>75</v>
      </c>
      <c r="E14" s="20">
        <v>5</v>
      </c>
      <c r="F14" s="20"/>
      <c r="G14" s="20" t="s">
        <v>0</v>
      </c>
      <c r="H14" s="20">
        <v>13101093</v>
      </c>
      <c r="I14" s="20" t="s">
        <v>598</v>
      </c>
      <c r="J14" s="21">
        <v>-576649.563333333</v>
      </c>
      <c r="K14" s="22">
        <f t="shared" si="0"/>
        <v>1</v>
      </c>
      <c r="L14" s="21">
        <v>-576649.563333333</v>
      </c>
      <c r="M14" s="20" t="str">
        <f t="shared" si="1"/>
        <v>3</v>
      </c>
      <c r="N14" s="101" t="str">
        <f t="shared" si="6"/>
        <v/>
      </c>
      <c r="O14" s="21" t="str">
        <f t="shared" si="7"/>
        <v/>
      </c>
      <c r="P14" s="35">
        <f t="shared" si="8"/>
        <v>-576649.563333333</v>
      </c>
      <c r="Q14" s="47"/>
      <c r="R14" s="21">
        <v>-576649.563333333</v>
      </c>
      <c r="S14" s="21" t="str">
        <f t="shared" si="3"/>
        <v/>
      </c>
      <c r="T14" s="21" t="str">
        <f t="shared" si="4"/>
        <v/>
      </c>
      <c r="U14" s="35">
        <f t="shared" si="5"/>
        <v>-576649.563333333</v>
      </c>
      <c r="V14" s="20" t="str">
        <f t="shared" si="2"/>
        <v>3</v>
      </c>
    </row>
    <row r="15" spans="1:22">
      <c r="A15" s="52"/>
      <c r="B15" s="52"/>
      <c r="C15" s="52"/>
      <c r="D15" s="20">
        <v>75</v>
      </c>
      <c r="E15" s="20">
        <v>5</v>
      </c>
      <c r="F15" s="20"/>
      <c r="G15" s="20" t="s">
        <v>0</v>
      </c>
      <c r="H15" s="20">
        <v>13101113</v>
      </c>
      <c r="I15" s="20" t="s">
        <v>599</v>
      </c>
      <c r="J15" s="21">
        <v>-11262708.9141667</v>
      </c>
      <c r="K15" s="22">
        <f t="shared" si="0"/>
        <v>1</v>
      </c>
      <c r="L15" s="21">
        <v>-11262708.9141667</v>
      </c>
      <c r="M15" s="20" t="str">
        <f t="shared" si="1"/>
        <v>3</v>
      </c>
      <c r="N15" s="101" t="str">
        <f t="shared" si="6"/>
        <v/>
      </c>
      <c r="O15" s="21" t="str">
        <f t="shared" si="7"/>
        <v/>
      </c>
      <c r="P15" s="35">
        <f t="shared" si="8"/>
        <v>-11262708.9141667</v>
      </c>
      <c r="Q15" s="47"/>
      <c r="R15" s="21">
        <v>-11262708.9141667</v>
      </c>
      <c r="S15" s="21" t="str">
        <f t="shared" si="3"/>
        <v/>
      </c>
      <c r="T15" s="21" t="str">
        <f t="shared" si="4"/>
        <v/>
      </c>
      <c r="U15" s="35">
        <f t="shared" si="5"/>
        <v>-11262708.9141667</v>
      </c>
      <c r="V15" s="20" t="str">
        <f t="shared" si="2"/>
        <v>3</v>
      </c>
    </row>
    <row r="16" spans="1:22">
      <c r="A16" s="52"/>
      <c r="B16" s="115">
        <f>'Schedule of ISWC'!F82</f>
        <v>2885318.0987482071</v>
      </c>
      <c r="C16" s="52"/>
      <c r="D16" s="20">
        <v>75</v>
      </c>
      <c r="E16" s="20">
        <v>5</v>
      </c>
      <c r="F16" s="20"/>
      <c r="G16" s="20" t="s">
        <v>0</v>
      </c>
      <c r="H16" s="20">
        <v>13101123</v>
      </c>
      <c r="I16" s="20" t="s">
        <v>600</v>
      </c>
      <c r="J16" s="21">
        <v>-879021.79458333296</v>
      </c>
      <c r="K16" s="22">
        <f t="shared" si="0"/>
        <v>1</v>
      </c>
      <c r="L16" s="21">
        <v>-879021.79458333296</v>
      </c>
      <c r="M16" s="20" t="str">
        <f t="shared" si="1"/>
        <v>3</v>
      </c>
      <c r="N16" s="101" t="str">
        <f t="shared" si="6"/>
        <v/>
      </c>
      <c r="O16" s="21" t="str">
        <f t="shared" si="7"/>
        <v/>
      </c>
      <c r="P16" s="35">
        <f t="shared" si="8"/>
        <v>-879021.79458333296</v>
      </c>
      <c r="Q16" s="47"/>
      <c r="R16" s="21">
        <v>-879021.79458333296</v>
      </c>
      <c r="S16" s="21" t="str">
        <f t="shared" si="3"/>
        <v/>
      </c>
      <c r="T16" s="21" t="str">
        <f t="shared" si="4"/>
        <v/>
      </c>
      <c r="U16" s="35">
        <f t="shared" si="5"/>
        <v>-879021.79458333296</v>
      </c>
      <c r="V16" s="20" t="str">
        <f t="shared" si="2"/>
        <v>3</v>
      </c>
    </row>
    <row r="17" spans="1:22">
      <c r="A17" s="52"/>
      <c r="B17" s="114">
        <f>P493</f>
        <v>0</v>
      </c>
      <c r="C17" s="52"/>
      <c r="D17" s="20">
        <v>75</v>
      </c>
      <c r="E17" s="20">
        <v>5</v>
      </c>
      <c r="F17" s="20"/>
      <c r="G17" s="20" t="s">
        <v>0</v>
      </c>
      <c r="H17" s="20">
        <v>13101143</v>
      </c>
      <c r="I17" s="20" t="s">
        <v>601</v>
      </c>
      <c r="J17" s="21">
        <v>408263.17458333302</v>
      </c>
      <c r="K17" s="22">
        <f t="shared" si="0"/>
        <v>1</v>
      </c>
      <c r="L17" s="21">
        <v>408263.17458333302</v>
      </c>
      <c r="M17" s="20" t="str">
        <f t="shared" si="1"/>
        <v>3</v>
      </c>
      <c r="N17" s="101" t="str">
        <f t="shared" si="6"/>
        <v/>
      </c>
      <c r="O17" s="21" t="str">
        <f t="shared" si="7"/>
        <v/>
      </c>
      <c r="P17" s="35">
        <f t="shared" si="8"/>
        <v>408263.17458333302</v>
      </c>
      <c r="Q17" s="47"/>
      <c r="R17" s="21">
        <v>408263.17458333302</v>
      </c>
      <c r="S17" s="21" t="str">
        <f t="shared" si="3"/>
        <v/>
      </c>
      <c r="T17" s="21" t="str">
        <f t="shared" si="4"/>
        <v/>
      </c>
      <c r="U17" s="35">
        <f t="shared" si="5"/>
        <v>408263.17458333302</v>
      </c>
      <c r="V17" s="20" t="str">
        <f t="shared" si="2"/>
        <v>3</v>
      </c>
    </row>
    <row r="18" spans="1:22">
      <c r="A18" s="52"/>
      <c r="B18" s="114">
        <f>B17-B16</f>
        <v>-2885318.0987482071</v>
      </c>
      <c r="C18" s="52"/>
      <c r="D18" s="20">
        <v>75</v>
      </c>
      <c r="E18" s="20">
        <v>5</v>
      </c>
      <c r="F18" s="20"/>
      <c r="G18" s="20" t="s">
        <v>0</v>
      </c>
      <c r="H18" s="20">
        <v>13101153</v>
      </c>
      <c r="I18" s="20" t="s">
        <v>602</v>
      </c>
      <c r="J18" s="21">
        <v>401.55874999999997</v>
      </c>
      <c r="K18" s="22">
        <f t="shared" si="0"/>
        <v>1</v>
      </c>
      <c r="L18" s="21">
        <v>401.55874999999997</v>
      </c>
      <c r="M18" s="20" t="str">
        <f t="shared" si="1"/>
        <v>3</v>
      </c>
      <c r="N18" s="101" t="str">
        <f t="shared" si="6"/>
        <v/>
      </c>
      <c r="O18" s="21" t="str">
        <f t="shared" si="7"/>
        <v/>
      </c>
      <c r="P18" s="35">
        <f t="shared" si="8"/>
        <v>401.55874999999997</v>
      </c>
      <c r="Q18" s="47"/>
      <c r="R18" s="21">
        <v>401.55874999999997</v>
      </c>
      <c r="S18" s="21" t="str">
        <f t="shared" si="3"/>
        <v/>
      </c>
      <c r="T18" s="21" t="str">
        <f t="shared" si="4"/>
        <v/>
      </c>
      <c r="U18" s="35">
        <f t="shared" si="5"/>
        <v>401.55874999999997</v>
      </c>
      <c r="V18" s="20" t="str">
        <f t="shared" si="2"/>
        <v>3</v>
      </c>
    </row>
    <row r="19" spans="1:22">
      <c r="A19" s="52"/>
      <c r="B19" s="52"/>
      <c r="C19" s="52"/>
      <c r="D19" s="20">
        <v>75</v>
      </c>
      <c r="E19" s="20">
        <v>5</v>
      </c>
      <c r="F19" s="20"/>
      <c r="G19" s="20" t="s">
        <v>0</v>
      </c>
      <c r="H19" s="20">
        <v>13109993</v>
      </c>
      <c r="I19" s="20" t="s">
        <v>603</v>
      </c>
      <c r="J19" s="21">
        <v>256945.52875</v>
      </c>
      <c r="K19" s="22">
        <f t="shared" si="0"/>
        <v>1</v>
      </c>
      <c r="L19" s="21">
        <v>256945.52875</v>
      </c>
      <c r="M19" s="20" t="str">
        <f t="shared" si="1"/>
        <v>3</v>
      </c>
      <c r="N19" s="101" t="str">
        <f t="shared" si="6"/>
        <v/>
      </c>
      <c r="O19" s="21" t="str">
        <f t="shared" si="7"/>
        <v/>
      </c>
      <c r="P19" s="35">
        <f t="shared" si="8"/>
        <v>256945.52875</v>
      </c>
      <c r="Q19" s="47"/>
      <c r="R19" s="21">
        <v>256945.52875</v>
      </c>
      <c r="S19" s="21" t="str">
        <f t="shared" si="3"/>
        <v/>
      </c>
      <c r="T19" s="21" t="str">
        <f t="shared" si="4"/>
        <v/>
      </c>
      <c r="U19" s="35">
        <f t="shared" si="5"/>
        <v>256945.52875</v>
      </c>
      <c r="V19" s="20" t="str">
        <f t="shared" si="2"/>
        <v>3</v>
      </c>
    </row>
    <row r="20" spans="1:22" ht="13.5" thickBot="1">
      <c r="A20" s="52"/>
      <c r="B20" s="52"/>
      <c r="C20" s="52"/>
      <c r="D20" s="20"/>
      <c r="E20" s="20"/>
      <c r="F20" s="20"/>
      <c r="G20" s="20"/>
      <c r="H20" s="20"/>
      <c r="I20" s="82" t="s">
        <v>1041</v>
      </c>
      <c r="J20" s="25">
        <f>SUM(J4:J19)</f>
        <v>2929235.5483333012</v>
      </c>
      <c r="K20" s="22"/>
      <c r="L20" s="25">
        <f>SUM(L4:L19)</f>
        <v>2929235.5483333012</v>
      </c>
      <c r="M20" s="20" t="s">
        <v>1024</v>
      </c>
      <c r="N20" s="101" t="str">
        <f t="shared" si="6"/>
        <v/>
      </c>
      <c r="O20" s="21" t="str">
        <f t="shared" si="7"/>
        <v/>
      </c>
      <c r="P20" s="35" t="str">
        <f t="shared" si="8"/>
        <v/>
      </c>
      <c r="Q20" s="47"/>
      <c r="R20" s="25">
        <f>SUM(R4:R19)</f>
        <v>2929235.5483333012</v>
      </c>
      <c r="S20" s="21" t="str">
        <f t="shared" si="3"/>
        <v/>
      </c>
      <c r="T20" s="21" t="str">
        <f t="shared" si="4"/>
        <v/>
      </c>
      <c r="U20" s="35" t="str">
        <f t="shared" si="5"/>
        <v/>
      </c>
      <c r="V20" s="20" t="s">
        <v>1024</v>
      </c>
    </row>
    <row r="21" spans="1:22" ht="13.5" thickTop="1">
      <c r="A21" s="52"/>
      <c r="B21" s="52"/>
      <c r="C21" s="52"/>
      <c r="D21" s="20"/>
      <c r="E21" s="20"/>
      <c r="F21" s="20"/>
      <c r="G21" s="20"/>
      <c r="H21" s="20"/>
      <c r="I21" s="20"/>
      <c r="J21" s="21"/>
      <c r="K21" s="22"/>
      <c r="L21" s="21"/>
      <c r="M21" s="20" t="str">
        <f t="shared" si="1"/>
        <v/>
      </c>
      <c r="N21" s="101" t="str">
        <f t="shared" si="6"/>
        <v/>
      </c>
      <c r="O21" s="21" t="str">
        <f t="shared" si="7"/>
        <v/>
      </c>
      <c r="P21" s="35" t="str">
        <f t="shared" si="8"/>
        <v/>
      </c>
      <c r="Q21" s="47"/>
      <c r="R21" s="21"/>
      <c r="S21" s="21" t="str">
        <f t="shared" si="3"/>
        <v/>
      </c>
      <c r="T21" s="21" t="str">
        <f t="shared" si="4"/>
        <v/>
      </c>
      <c r="U21" s="35" t="str">
        <f t="shared" si="5"/>
        <v/>
      </c>
      <c r="V21" s="20" t="str">
        <f t="shared" si="2"/>
        <v/>
      </c>
    </row>
    <row r="22" spans="1:22">
      <c r="A22" s="52"/>
      <c r="B22" s="52"/>
      <c r="C22" s="52"/>
      <c r="D22" s="20">
        <v>71</v>
      </c>
      <c r="E22" s="20">
        <v>5</v>
      </c>
      <c r="F22" s="20"/>
      <c r="G22" s="20" t="s">
        <v>0</v>
      </c>
      <c r="H22" s="20">
        <v>13400011</v>
      </c>
      <c r="I22" s="20" t="s">
        <v>604</v>
      </c>
      <c r="J22" s="21">
        <v>8662.5</v>
      </c>
      <c r="K22" s="22">
        <f t="shared" si="0"/>
        <v>1</v>
      </c>
      <c r="L22" s="21">
        <v>8662.5</v>
      </c>
      <c r="M22" s="20" t="str">
        <f t="shared" si="1"/>
        <v>1</v>
      </c>
      <c r="N22" s="101">
        <f t="shared" si="6"/>
        <v>8662.5</v>
      </c>
      <c r="O22" s="21" t="str">
        <f t="shared" si="7"/>
        <v/>
      </c>
      <c r="P22" s="35" t="str">
        <f t="shared" si="8"/>
        <v/>
      </c>
      <c r="Q22" s="47"/>
      <c r="R22" s="21">
        <v>8662.5</v>
      </c>
      <c r="S22" s="21">
        <f t="shared" si="3"/>
        <v>8662.5</v>
      </c>
      <c r="T22" s="21" t="str">
        <f t="shared" si="4"/>
        <v/>
      </c>
      <c r="U22" s="35" t="str">
        <f t="shared" si="5"/>
        <v/>
      </c>
      <c r="V22" s="20" t="str">
        <f t="shared" si="2"/>
        <v>1</v>
      </c>
    </row>
    <row r="23" spans="1:22">
      <c r="A23" s="52"/>
      <c r="B23" s="52"/>
      <c r="C23" s="52"/>
      <c r="D23" s="20">
        <v>73</v>
      </c>
      <c r="E23" s="20">
        <v>5</v>
      </c>
      <c r="F23" s="20"/>
      <c r="G23" s="20" t="s">
        <v>0</v>
      </c>
      <c r="H23" s="20">
        <v>13400012</v>
      </c>
      <c r="I23" s="20" t="s">
        <v>605</v>
      </c>
      <c r="J23" s="21">
        <v>2083.3333333333298</v>
      </c>
      <c r="K23" s="22">
        <f t="shared" si="0"/>
        <v>1</v>
      </c>
      <c r="L23" s="21">
        <v>2083.3333333333298</v>
      </c>
      <c r="M23" s="20" t="str">
        <f t="shared" si="1"/>
        <v>2</v>
      </c>
      <c r="N23" s="101" t="str">
        <f t="shared" si="6"/>
        <v/>
      </c>
      <c r="O23" s="21">
        <f t="shared" si="7"/>
        <v>2083.3333333333298</v>
      </c>
      <c r="P23" s="35" t="str">
        <f t="shared" si="8"/>
        <v/>
      </c>
      <c r="Q23" s="47"/>
      <c r="R23" s="21">
        <v>2083.3333333333298</v>
      </c>
      <c r="S23" s="21" t="str">
        <f t="shared" si="3"/>
        <v/>
      </c>
      <c r="T23" s="21">
        <f t="shared" si="4"/>
        <v>2083.3333333333298</v>
      </c>
      <c r="U23" s="35" t="str">
        <f t="shared" si="5"/>
        <v/>
      </c>
      <c r="V23" s="20" t="str">
        <f t="shared" si="2"/>
        <v>2</v>
      </c>
    </row>
    <row r="24" spans="1:22">
      <c r="A24" s="52"/>
      <c r="B24" s="52"/>
      <c r="C24" s="52"/>
      <c r="D24" s="20">
        <v>71</v>
      </c>
      <c r="E24" s="20">
        <v>5</v>
      </c>
      <c r="F24" s="20"/>
      <c r="G24" s="20" t="s">
        <v>0</v>
      </c>
      <c r="H24" s="20">
        <v>13400021</v>
      </c>
      <c r="I24" s="20" t="s">
        <v>606</v>
      </c>
      <c r="J24" s="21">
        <v>424996.5</v>
      </c>
      <c r="K24" s="22">
        <f t="shared" si="0"/>
        <v>1</v>
      </c>
      <c r="L24" s="21">
        <v>424996.5</v>
      </c>
      <c r="M24" s="20" t="str">
        <f t="shared" si="1"/>
        <v>1</v>
      </c>
      <c r="N24" s="101">
        <f t="shared" si="6"/>
        <v>424996.5</v>
      </c>
      <c r="O24" s="21" t="str">
        <f t="shared" si="7"/>
        <v/>
      </c>
      <c r="P24" s="35" t="str">
        <f t="shared" si="8"/>
        <v/>
      </c>
      <c r="Q24" s="47"/>
      <c r="R24" s="21">
        <v>424996.5</v>
      </c>
      <c r="S24" s="21">
        <f t="shared" si="3"/>
        <v>424996.5</v>
      </c>
      <c r="T24" s="21" t="str">
        <f t="shared" si="4"/>
        <v/>
      </c>
      <c r="U24" s="35" t="str">
        <f t="shared" si="5"/>
        <v/>
      </c>
      <c r="V24" s="20" t="str">
        <f t="shared" si="2"/>
        <v>1</v>
      </c>
    </row>
    <row r="25" spans="1:22">
      <c r="A25" s="52"/>
      <c r="B25" s="52"/>
      <c r="C25" s="52"/>
      <c r="D25" s="20">
        <v>71</v>
      </c>
      <c r="E25" s="20">
        <v>5</v>
      </c>
      <c r="F25" s="20"/>
      <c r="G25" s="20" t="s">
        <v>0</v>
      </c>
      <c r="H25" s="20">
        <v>13400031</v>
      </c>
      <c r="I25" s="20" t="s">
        <v>607</v>
      </c>
      <c r="J25" s="21">
        <v>-424996.5</v>
      </c>
      <c r="K25" s="22">
        <f t="shared" si="0"/>
        <v>1</v>
      </c>
      <c r="L25" s="21">
        <v>-424996.5</v>
      </c>
      <c r="M25" s="20" t="str">
        <f t="shared" si="1"/>
        <v>1</v>
      </c>
      <c r="N25" s="101">
        <f t="shared" si="6"/>
        <v>-424996.5</v>
      </c>
      <c r="O25" s="21" t="str">
        <f t="shared" si="7"/>
        <v/>
      </c>
      <c r="P25" s="35" t="str">
        <f t="shared" si="8"/>
        <v/>
      </c>
      <c r="Q25" s="47"/>
      <c r="R25" s="21">
        <v>-424996.5</v>
      </c>
      <c r="S25" s="21">
        <f t="shared" si="3"/>
        <v>-424996.5</v>
      </c>
      <c r="T25" s="21" t="str">
        <f t="shared" si="4"/>
        <v/>
      </c>
      <c r="U25" s="35" t="str">
        <f t="shared" si="5"/>
        <v/>
      </c>
      <c r="V25" s="20" t="str">
        <f t="shared" si="2"/>
        <v>1</v>
      </c>
    </row>
    <row r="26" spans="1:22">
      <c r="A26" s="52"/>
      <c r="B26" s="52"/>
      <c r="C26" s="52"/>
      <c r="D26" s="20">
        <v>71</v>
      </c>
      <c r="E26" s="20">
        <v>5</v>
      </c>
      <c r="F26" s="20"/>
      <c r="G26" s="20" t="s">
        <v>0</v>
      </c>
      <c r="H26" s="20">
        <v>13400041</v>
      </c>
      <c r="I26" s="20" t="s">
        <v>608</v>
      </c>
      <c r="J26" s="21">
        <v>35466.666666666701</v>
      </c>
      <c r="K26" s="22">
        <f t="shared" si="0"/>
        <v>1</v>
      </c>
      <c r="L26" s="21">
        <v>35466.666666666701</v>
      </c>
      <c r="M26" s="20" t="str">
        <f t="shared" si="1"/>
        <v>1</v>
      </c>
      <c r="N26" s="101">
        <f t="shared" si="6"/>
        <v>35466.666666666701</v>
      </c>
      <c r="O26" s="21" t="str">
        <f t="shared" si="7"/>
        <v/>
      </c>
      <c r="P26" s="35" t="str">
        <f t="shared" si="8"/>
        <v/>
      </c>
      <c r="Q26" s="47"/>
      <c r="R26" s="21">
        <v>35466.666666666701</v>
      </c>
      <c r="S26" s="21">
        <f t="shared" si="3"/>
        <v>35466.666666666701</v>
      </c>
      <c r="T26" s="21" t="str">
        <f t="shared" si="4"/>
        <v/>
      </c>
      <c r="U26" s="35" t="str">
        <f t="shared" si="5"/>
        <v/>
      </c>
      <c r="V26" s="20" t="str">
        <f t="shared" si="2"/>
        <v>1</v>
      </c>
    </row>
    <row r="27" spans="1:22">
      <c r="A27" s="52"/>
      <c r="B27" s="52"/>
      <c r="C27" s="52"/>
      <c r="D27" s="20">
        <v>71</v>
      </c>
      <c r="E27" s="20">
        <v>5</v>
      </c>
      <c r="F27" s="20"/>
      <c r="G27" s="20" t="s">
        <v>0</v>
      </c>
      <c r="H27" s="20">
        <v>13400061</v>
      </c>
      <c r="I27" s="20" t="s">
        <v>609</v>
      </c>
      <c r="J27" s="21">
        <v>2314</v>
      </c>
      <c r="K27" s="22">
        <f t="shared" si="0"/>
        <v>1</v>
      </c>
      <c r="L27" s="21">
        <v>2314</v>
      </c>
      <c r="M27" s="20" t="str">
        <f t="shared" si="1"/>
        <v>1</v>
      </c>
      <c r="N27" s="101">
        <f t="shared" si="6"/>
        <v>2314</v>
      </c>
      <c r="O27" s="21" t="str">
        <f t="shared" si="7"/>
        <v/>
      </c>
      <c r="P27" s="35" t="str">
        <f t="shared" si="8"/>
        <v/>
      </c>
      <c r="Q27" s="47"/>
      <c r="R27" s="21">
        <v>2314</v>
      </c>
      <c r="S27" s="21">
        <f t="shared" si="3"/>
        <v>2314</v>
      </c>
      <c r="T27" s="21" t="str">
        <f t="shared" si="4"/>
        <v/>
      </c>
      <c r="U27" s="35" t="str">
        <f t="shared" si="5"/>
        <v/>
      </c>
      <c r="V27" s="20" t="str">
        <f t="shared" si="2"/>
        <v>1</v>
      </c>
    </row>
    <row r="28" spans="1:22">
      <c r="A28" s="52"/>
      <c r="B28" s="52"/>
      <c r="C28" s="52"/>
      <c r="D28" s="20">
        <v>75</v>
      </c>
      <c r="E28" s="20">
        <v>5</v>
      </c>
      <c r="F28" s="20"/>
      <c r="G28" s="20" t="s">
        <v>0</v>
      </c>
      <c r="H28" s="20">
        <v>13400063</v>
      </c>
      <c r="I28" s="20" t="s">
        <v>604</v>
      </c>
      <c r="J28" s="21">
        <v>1396.1541666666701</v>
      </c>
      <c r="K28" s="22">
        <f t="shared" si="0"/>
        <v>1</v>
      </c>
      <c r="L28" s="21">
        <v>1396.1541666666701</v>
      </c>
      <c r="M28" s="20" t="str">
        <f t="shared" si="1"/>
        <v>3</v>
      </c>
      <c r="N28" s="101" t="str">
        <f t="shared" si="6"/>
        <v/>
      </c>
      <c r="O28" s="21" t="str">
        <f t="shared" si="7"/>
        <v/>
      </c>
      <c r="P28" s="35">
        <f t="shared" si="8"/>
        <v>1396.1541666666701</v>
      </c>
      <c r="Q28" s="47"/>
      <c r="R28" s="21">
        <v>1396.1541666666701</v>
      </c>
      <c r="S28" s="21" t="str">
        <f t="shared" si="3"/>
        <v/>
      </c>
      <c r="T28" s="21" t="str">
        <f t="shared" si="4"/>
        <v/>
      </c>
      <c r="U28" s="35">
        <f t="shared" si="5"/>
        <v>1396.1541666666701</v>
      </c>
      <c r="V28" s="20" t="str">
        <f t="shared" si="2"/>
        <v>3</v>
      </c>
    </row>
    <row r="29" spans="1:22">
      <c r="A29" s="52"/>
      <c r="B29" s="52"/>
      <c r="C29" s="52"/>
      <c r="D29" s="20">
        <v>71</v>
      </c>
      <c r="E29" s="20">
        <v>5</v>
      </c>
      <c r="F29" s="20"/>
      <c r="G29" s="20" t="s">
        <v>0</v>
      </c>
      <c r="H29" s="20">
        <v>13400071</v>
      </c>
      <c r="I29" s="20" t="s">
        <v>610</v>
      </c>
      <c r="J29" s="21">
        <v>8512</v>
      </c>
      <c r="K29" s="22">
        <f t="shared" si="0"/>
        <v>1</v>
      </c>
      <c r="L29" s="21">
        <v>8512</v>
      </c>
      <c r="M29" s="20" t="str">
        <f t="shared" si="1"/>
        <v>1</v>
      </c>
      <c r="N29" s="101">
        <f t="shared" si="6"/>
        <v>8512</v>
      </c>
      <c r="O29" s="21" t="str">
        <f t="shared" si="7"/>
        <v/>
      </c>
      <c r="P29" s="35" t="str">
        <f t="shared" si="8"/>
        <v/>
      </c>
      <c r="Q29" s="47"/>
      <c r="R29" s="21">
        <v>8512</v>
      </c>
      <c r="S29" s="21">
        <f t="shared" si="3"/>
        <v>8512</v>
      </c>
      <c r="T29" s="21" t="str">
        <f t="shared" si="4"/>
        <v/>
      </c>
      <c r="U29" s="35" t="str">
        <f t="shared" si="5"/>
        <v/>
      </c>
      <c r="V29" s="20" t="str">
        <f t="shared" si="2"/>
        <v>1</v>
      </c>
    </row>
    <row r="30" spans="1:22">
      <c r="A30" s="52"/>
      <c r="B30" s="52"/>
      <c r="C30" s="52"/>
      <c r="D30" s="20">
        <v>75</v>
      </c>
      <c r="E30" s="20">
        <v>5</v>
      </c>
      <c r="F30" s="20"/>
      <c r="G30" s="20" t="s">
        <v>0</v>
      </c>
      <c r="H30" s="20">
        <v>13400073</v>
      </c>
      <c r="I30" s="20" t="s">
        <v>611</v>
      </c>
      <c r="J30" s="21">
        <v>2018586.8070833299</v>
      </c>
      <c r="K30" s="22">
        <f t="shared" si="0"/>
        <v>1</v>
      </c>
      <c r="L30" s="21">
        <v>2018586.8070833299</v>
      </c>
      <c r="M30" s="20" t="str">
        <f t="shared" si="1"/>
        <v>3</v>
      </c>
      <c r="N30" s="101" t="str">
        <f t="shared" si="6"/>
        <v/>
      </c>
      <c r="O30" s="21" t="str">
        <f t="shared" si="7"/>
        <v/>
      </c>
      <c r="P30" s="35">
        <f t="shared" si="8"/>
        <v>2018586.8070833299</v>
      </c>
      <c r="Q30" s="47"/>
      <c r="R30" s="21">
        <v>2018586.8070833299</v>
      </c>
      <c r="S30" s="21" t="str">
        <f t="shared" si="3"/>
        <v/>
      </c>
      <c r="T30" s="21" t="str">
        <f t="shared" si="4"/>
        <v/>
      </c>
      <c r="U30" s="35">
        <f t="shared" si="5"/>
        <v>2018586.8070833299</v>
      </c>
      <c r="V30" s="20" t="str">
        <f t="shared" si="2"/>
        <v>3</v>
      </c>
    </row>
    <row r="31" spans="1:22">
      <c r="A31" s="52"/>
      <c r="B31" s="52"/>
      <c r="C31" s="52"/>
      <c r="D31" s="20">
        <v>71</v>
      </c>
      <c r="E31" s="20">
        <v>5</v>
      </c>
      <c r="F31" s="20"/>
      <c r="G31" s="20" t="s">
        <v>0</v>
      </c>
      <c r="H31" s="20">
        <v>13400081</v>
      </c>
      <c r="I31" s="20" t="s">
        <v>612</v>
      </c>
      <c r="J31" s="21">
        <v>3800</v>
      </c>
      <c r="K31" s="22">
        <f t="shared" si="0"/>
        <v>1</v>
      </c>
      <c r="L31" s="21">
        <v>3800</v>
      </c>
      <c r="M31" s="20" t="str">
        <f t="shared" si="1"/>
        <v>1</v>
      </c>
      <c r="N31" s="101">
        <f t="shared" si="6"/>
        <v>3800</v>
      </c>
      <c r="O31" s="21" t="str">
        <f t="shared" si="7"/>
        <v/>
      </c>
      <c r="P31" s="35" t="str">
        <f t="shared" si="8"/>
        <v/>
      </c>
      <c r="Q31" s="47"/>
      <c r="R31" s="21">
        <v>3800</v>
      </c>
      <c r="S31" s="21">
        <f t="shared" si="3"/>
        <v>3800</v>
      </c>
      <c r="T31" s="21" t="str">
        <f t="shared" si="4"/>
        <v/>
      </c>
      <c r="U31" s="35" t="str">
        <f t="shared" si="5"/>
        <v/>
      </c>
      <c r="V31" s="20" t="str">
        <f t="shared" si="2"/>
        <v>1</v>
      </c>
    </row>
    <row r="32" spans="1:22">
      <c r="A32" s="52"/>
      <c r="B32" s="52"/>
      <c r="C32" s="52"/>
      <c r="D32" s="20">
        <v>75</v>
      </c>
      <c r="E32" s="20">
        <v>5</v>
      </c>
      <c r="F32" s="20"/>
      <c r="G32" s="20" t="s">
        <v>0</v>
      </c>
      <c r="H32" s="20">
        <v>13400083</v>
      </c>
      <c r="I32" s="20" t="s">
        <v>613</v>
      </c>
      <c r="J32" s="21">
        <v>37826.269999999997</v>
      </c>
      <c r="K32" s="22">
        <f t="shared" si="0"/>
        <v>1</v>
      </c>
      <c r="L32" s="21">
        <v>37826.269999999997</v>
      </c>
      <c r="M32" s="20" t="str">
        <f t="shared" si="1"/>
        <v>3</v>
      </c>
      <c r="N32" s="101" t="str">
        <f t="shared" si="6"/>
        <v/>
      </c>
      <c r="O32" s="21" t="str">
        <f t="shared" si="7"/>
        <v/>
      </c>
      <c r="P32" s="35">
        <f t="shared" si="8"/>
        <v>37826.269999999997</v>
      </c>
      <c r="Q32" s="47"/>
      <c r="R32" s="21">
        <v>37826.269999999997</v>
      </c>
      <c r="S32" s="21" t="str">
        <f t="shared" si="3"/>
        <v/>
      </c>
      <c r="T32" s="21" t="str">
        <f t="shared" si="4"/>
        <v/>
      </c>
      <c r="U32" s="35">
        <f t="shared" si="5"/>
        <v>37826.269999999997</v>
      </c>
      <c r="V32" s="20" t="str">
        <f t="shared" si="2"/>
        <v>3</v>
      </c>
    </row>
    <row r="33" spans="1:22">
      <c r="A33" s="52"/>
      <c r="B33" s="52"/>
      <c r="C33" s="52"/>
      <c r="D33" s="20">
        <v>75</v>
      </c>
      <c r="E33" s="20">
        <v>5</v>
      </c>
      <c r="F33" s="20"/>
      <c r="G33" s="20" t="s">
        <v>0</v>
      </c>
      <c r="H33" s="20">
        <v>13400093</v>
      </c>
      <c r="I33" s="20" t="s">
        <v>614</v>
      </c>
      <c r="J33" s="21">
        <v>31342.231250000001</v>
      </c>
      <c r="K33" s="22">
        <f t="shared" si="0"/>
        <v>1</v>
      </c>
      <c r="L33" s="21">
        <v>31342.231250000001</v>
      </c>
      <c r="M33" s="20" t="str">
        <f t="shared" si="1"/>
        <v>3</v>
      </c>
      <c r="N33" s="101" t="str">
        <f t="shared" si="6"/>
        <v/>
      </c>
      <c r="O33" s="21" t="str">
        <f t="shared" si="7"/>
        <v/>
      </c>
      <c r="P33" s="35">
        <f t="shared" si="8"/>
        <v>31342.231250000001</v>
      </c>
      <c r="Q33" s="47"/>
      <c r="R33" s="21">
        <v>31342.231250000001</v>
      </c>
      <c r="S33" s="21" t="str">
        <f t="shared" si="3"/>
        <v/>
      </c>
      <c r="T33" s="21" t="str">
        <f t="shared" si="4"/>
        <v/>
      </c>
      <c r="U33" s="35">
        <f t="shared" si="5"/>
        <v>31342.231250000001</v>
      </c>
      <c r="V33" s="20" t="str">
        <f t="shared" si="2"/>
        <v>3</v>
      </c>
    </row>
    <row r="34" spans="1:22" ht="13.5" thickBot="1">
      <c r="A34" s="52"/>
      <c r="B34" s="52"/>
      <c r="C34" s="52"/>
      <c r="D34" s="20"/>
      <c r="E34" s="20"/>
      <c r="F34" s="20"/>
      <c r="G34" s="20"/>
      <c r="H34" s="20"/>
      <c r="I34" s="20"/>
      <c r="J34" s="25">
        <f>SUM(J22:J33)</f>
        <v>2149989.9624999966</v>
      </c>
      <c r="K34" s="22"/>
      <c r="L34" s="25">
        <f>SUM(L22:L33)</f>
        <v>2149989.9624999966</v>
      </c>
      <c r="M34" s="20" t="s">
        <v>1024</v>
      </c>
      <c r="N34" s="101" t="str">
        <f t="shared" si="6"/>
        <v/>
      </c>
      <c r="O34" s="21" t="str">
        <f t="shared" si="7"/>
        <v/>
      </c>
      <c r="P34" s="35" t="str">
        <f t="shared" si="8"/>
        <v/>
      </c>
      <c r="Q34" s="47"/>
      <c r="R34" s="25">
        <f>SUM(R22:R33)</f>
        <v>2149989.9624999966</v>
      </c>
      <c r="S34" s="21" t="str">
        <f t="shared" si="3"/>
        <v/>
      </c>
      <c r="T34" s="21" t="str">
        <f t="shared" si="4"/>
        <v/>
      </c>
      <c r="U34" s="35" t="str">
        <f t="shared" si="5"/>
        <v/>
      </c>
      <c r="V34" s="20" t="s">
        <v>1024</v>
      </c>
    </row>
    <row r="35" spans="1:22" ht="13.5" thickTop="1">
      <c r="A35" s="52"/>
      <c r="B35" s="52"/>
      <c r="C35" s="52"/>
      <c r="D35" s="20"/>
      <c r="E35" s="20"/>
      <c r="F35" s="20"/>
      <c r="G35" s="20"/>
      <c r="H35" s="20"/>
      <c r="I35" s="20"/>
      <c r="J35" s="21"/>
      <c r="K35" s="22"/>
      <c r="L35" s="21"/>
      <c r="M35" s="20" t="str">
        <f t="shared" si="1"/>
        <v/>
      </c>
      <c r="N35" s="101" t="str">
        <f t="shared" si="6"/>
        <v/>
      </c>
      <c r="O35" s="21" t="str">
        <f t="shared" si="7"/>
        <v/>
      </c>
      <c r="P35" s="35" t="str">
        <f t="shared" si="8"/>
        <v/>
      </c>
      <c r="Q35" s="47"/>
      <c r="R35" s="21"/>
      <c r="S35" s="21" t="str">
        <f t="shared" si="3"/>
        <v/>
      </c>
      <c r="T35" s="21" t="str">
        <f t="shared" si="4"/>
        <v/>
      </c>
      <c r="U35" s="35" t="str">
        <f t="shared" si="5"/>
        <v/>
      </c>
      <c r="V35" s="20" t="str">
        <f t="shared" si="2"/>
        <v/>
      </c>
    </row>
    <row r="36" spans="1:22">
      <c r="A36" s="52"/>
      <c r="B36" s="52"/>
      <c r="C36" s="52"/>
      <c r="D36" s="20">
        <v>75</v>
      </c>
      <c r="E36" s="20">
        <v>5</v>
      </c>
      <c r="F36" s="20"/>
      <c r="G36" s="20" t="s">
        <v>0</v>
      </c>
      <c r="H36" s="20">
        <v>13500003</v>
      </c>
      <c r="I36" s="20" t="s">
        <v>615</v>
      </c>
      <c r="J36" s="21">
        <v>91537.053333333301</v>
      </c>
      <c r="K36" s="22">
        <f t="shared" si="0"/>
        <v>1</v>
      </c>
      <c r="L36" s="21">
        <v>91537.053333333301</v>
      </c>
      <c r="M36" s="20" t="str">
        <f t="shared" si="1"/>
        <v>3</v>
      </c>
      <c r="N36" s="101" t="str">
        <f t="shared" si="6"/>
        <v/>
      </c>
      <c r="O36" s="21" t="str">
        <f t="shared" si="7"/>
        <v/>
      </c>
      <c r="P36" s="35">
        <f t="shared" si="8"/>
        <v>91537.053333333301</v>
      </c>
      <c r="Q36" s="47"/>
      <c r="R36" s="21">
        <v>91537.053333333301</v>
      </c>
      <c r="S36" s="21" t="str">
        <f t="shared" si="3"/>
        <v/>
      </c>
      <c r="T36" s="21" t="str">
        <f t="shared" si="4"/>
        <v/>
      </c>
      <c r="U36" s="35">
        <f t="shared" si="5"/>
        <v>91537.053333333301</v>
      </c>
      <c r="V36" s="20" t="str">
        <f t="shared" si="2"/>
        <v>3</v>
      </c>
    </row>
    <row r="37" spans="1:22">
      <c r="A37" s="52"/>
      <c r="B37" s="52"/>
      <c r="C37" s="52"/>
      <c r="D37" s="20">
        <v>71</v>
      </c>
      <c r="E37" s="20">
        <v>5</v>
      </c>
      <c r="F37" s="20"/>
      <c r="G37" s="20" t="s">
        <v>0</v>
      </c>
      <c r="H37" s="20">
        <v>13500041</v>
      </c>
      <c r="I37" s="20" t="s">
        <v>616</v>
      </c>
      <c r="J37" s="21">
        <v>224664.845416667</v>
      </c>
      <c r="K37" s="22">
        <f t="shared" si="0"/>
        <v>1</v>
      </c>
      <c r="L37" s="21">
        <v>224664.845416667</v>
      </c>
      <c r="M37" s="20" t="str">
        <f t="shared" si="1"/>
        <v>1</v>
      </c>
      <c r="N37" s="101">
        <f t="shared" si="6"/>
        <v>224664.845416667</v>
      </c>
      <c r="O37" s="21" t="str">
        <f t="shared" si="7"/>
        <v/>
      </c>
      <c r="P37" s="35" t="str">
        <f t="shared" si="8"/>
        <v/>
      </c>
      <c r="Q37" s="47"/>
      <c r="R37" s="21">
        <v>224664.845416667</v>
      </c>
      <c r="S37" s="21">
        <f t="shared" si="3"/>
        <v>224664.845416667</v>
      </c>
      <c r="T37" s="21" t="str">
        <f t="shared" si="4"/>
        <v/>
      </c>
      <c r="U37" s="35" t="str">
        <f t="shared" si="5"/>
        <v/>
      </c>
      <c r="V37" s="20" t="str">
        <f t="shared" si="2"/>
        <v>1</v>
      </c>
    </row>
    <row r="38" spans="1:22">
      <c r="A38" s="52"/>
      <c r="B38" s="52"/>
      <c r="C38" s="52"/>
      <c r="D38" s="20">
        <v>71</v>
      </c>
      <c r="E38" s="20">
        <v>5</v>
      </c>
      <c r="F38" s="20"/>
      <c r="G38" s="20" t="s">
        <v>0</v>
      </c>
      <c r="H38" s="20">
        <v>13500051</v>
      </c>
      <c r="I38" s="20" t="s">
        <v>617</v>
      </c>
      <c r="J38" s="21">
        <v>73353</v>
      </c>
      <c r="K38" s="22">
        <f t="shared" si="0"/>
        <v>1</v>
      </c>
      <c r="L38" s="21">
        <v>73353</v>
      </c>
      <c r="M38" s="20" t="str">
        <f t="shared" si="1"/>
        <v>1</v>
      </c>
      <c r="N38" s="101">
        <f t="shared" si="6"/>
        <v>73353</v>
      </c>
      <c r="O38" s="21" t="str">
        <f t="shared" si="7"/>
        <v/>
      </c>
      <c r="P38" s="35" t="str">
        <f t="shared" si="8"/>
        <v/>
      </c>
      <c r="Q38" s="47"/>
      <c r="R38" s="21">
        <v>73353</v>
      </c>
      <c r="S38" s="21">
        <f t="shared" si="3"/>
        <v>73353</v>
      </c>
      <c r="T38" s="21" t="str">
        <f t="shared" si="4"/>
        <v/>
      </c>
      <c r="U38" s="35" t="str">
        <f t="shared" si="5"/>
        <v/>
      </c>
      <c r="V38" s="20" t="str">
        <f t="shared" si="2"/>
        <v>1</v>
      </c>
    </row>
    <row r="39" spans="1:22">
      <c r="A39" s="52"/>
      <c r="B39" s="52"/>
      <c r="C39" s="52"/>
      <c r="D39" s="20">
        <v>71</v>
      </c>
      <c r="E39" s="20">
        <v>5</v>
      </c>
      <c r="F39" s="20"/>
      <c r="G39" s="20" t="s">
        <v>0</v>
      </c>
      <c r="H39" s="20">
        <v>13500061</v>
      </c>
      <c r="I39" s="20" t="s">
        <v>618</v>
      </c>
      <c r="J39" s="21">
        <v>1160548.125</v>
      </c>
      <c r="K39" s="22">
        <f t="shared" si="0"/>
        <v>1</v>
      </c>
      <c r="L39" s="21">
        <v>1160548.125</v>
      </c>
      <c r="M39" s="20" t="str">
        <f t="shared" si="1"/>
        <v>1</v>
      </c>
      <c r="N39" s="101">
        <f t="shared" si="6"/>
        <v>1160548.125</v>
      </c>
      <c r="O39" s="21" t="str">
        <f t="shared" si="7"/>
        <v/>
      </c>
      <c r="P39" s="35" t="str">
        <f t="shared" si="8"/>
        <v/>
      </c>
      <c r="Q39" s="47"/>
      <c r="R39" s="21">
        <v>1160548.125</v>
      </c>
      <c r="S39" s="21">
        <f t="shared" si="3"/>
        <v>1160548.125</v>
      </c>
      <c r="T39" s="21" t="str">
        <f t="shared" si="4"/>
        <v/>
      </c>
      <c r="U39" s="35" t="str">
        <f t="shared" si="5"/>
        <v/>
      </c>
      <c r="V39" s="20" t="str">
        <f t="shared" si="2"/>
        <v>1</v>
      </c>
    </row>
    <row r="40" spans="1:22">
      <c r="A40" s="52"/>
      <c r="B40" s="52"/>
      <c r="C40" s="52"/>
      <c r="D40" s="20">
        <v>71</v>
      </c>
      <c r="E40" s="20">
        <v>5</v>
      </c>
      <c r="F40" s="20"/>
      <c r="G40" s="20" t="s">
        <v>0</v>
      </c>
      <c r="H40" s="20">
        <v>13500071</v>
      </c>
      <c r="I40" s="20" t="s">
        <v>619</v>
      </c>
      <c r="J40" s="21">
        <v>892820.75</v>
      </c>
      <c r="K40" s="22">
        <f t="shared" si="0"/>
        <v>1</v>
      </c>
      <c r="L40" s="21">
        <v>892820.75</v>
      </c>
      <c r="M40" s="20" t="str">
        <f t="shared" si="1"/>
        <v>1</v>
      </c>
      <c r="N40" s="101">
        <f t="shared" si="6"/>
        <v>892820.75</v>
      </c>
      <c r="O40" s="21" t="str">
        <f t="shared" si="7"/>
        <v/>
      </c>
      <c r="P40" s="35" t="str">
        <f t="shared" si="8"/>
        <v/>
      </c>
      <c r="Q40" s="47"/>
      <c r="R40" s="21">
        <v>892820.75</v>
      </c>
      <c r="S40" s="21">
        <f t="shared" si="3"/>
        <v>892820.75</v>
      </c>
      <c r="T40" s="21" t="str">
        <f t="shared" si="4"/>
        <v/>
      </c>
      <c r="U40" s="35" t="str">
        <f t="shared" si="5"/>
        <v/>
      </c>
      <c r="V40" s="20" t="str">
        <f t="shared" si="2"/>
        <v>1</v>
      </c>
    </row>
    <row r="41" spans="1:22">
      <c r="A41" s="52"/>
      <c r="B41" s="52"/>
      <c r="C41" s="52"/>
      <c r="D41" s="20">
        <v>75</v>
      </c>
      <c r="E41" s="20">
        <v>5</v>
      </c>
      <c r="F41" s="20"/>
      <c r="G41" s="20" t="s">
        <v>0</v>
      </c>
      <c r="H41" s="20">
        <v>13500153</v>
      </c>
      <c r="I41" s="20" t="s">
        <v>620</v>
      </c>
      <c r="J41" s="21">
        <v>67655.044999999998</v>
      </c>
      <c r="K41" s="22">
        <f t="shared" si="0"/>
        <v>1</v>
      </c>
      <c r="L41" s="21">
        <v>67655.044999999998</v>
      </c>
      <c r="M41" s="20" t="str">
        <f t="shared" si="1"/>
        <v>3</v>
      </c>
      <c r="N41" s="101" t="str">
        <f t="shared" si="6"/>
        <v/>
      </c>
      <c r="O41" s="21" t="str">
        <f t="shared" si="7"/>
        <v/>
      </c>
      <c r="P41" s="35">
        <f t="shared" si="8"/>
        <v>67655.044999999998</v>
      </c>
      <c r="Q41" s="47"/>
      <c r="R41" s="21">
        <v>67655.044999999998</v>
      </c>
      <c r="S41" s="21" t="str">
        <f t="shared" si="3"/>
        <v/>
      </c>
      <c r="T41" s="21" t="str">
        <f t="shared" si="4"/>
        <v/>
      </c>
      <c r="U41" s="35">
        <f t="shared" si="5"/>
        <v>67655.044999999998</v>
      </c>
      <c r="V41" s="20" t="str">
        <f t="shared" si="2"/>
        <v>3</v>
      </c>
    </row>
    <row r="42" spans="1:22">
      <c r="A42" s="52"/>
      <c r="B42" s="52"/>
      <c r="C42" s="52"/>
      <c r="D42" s="20">
        <v>75</v>
      </c>
      <c r="E42" s="20">
        <v>5</v>
      </c>
      <c r="F42" s="20"/>
      <c r="G42" s="20" t="s">
        <v>0</v>
      </c>
      <c r="H42" s="20">
        <v>13500173</v>
      </c>
      <c r="I42" s="20" t="s">
        <v>621</v>
      </c>
      <c r="J42" s="21">
        <v>2686.1858333333298</v>
      </c>
      <c r="K42" s="22">
        <f t="shared" si="0"/>
        <v>1</v>
      </c>
      <c r="L42" s="21">
        <v>2686.1858333333298</v>
      </c>
      <c r="M42" s="20" t="str">
        <f t="shared" si="1"/>
        <v>3</v>
      </c>
      <c r="N42" s="101" t="str">
        <f t="shared" si="6"/>
        <v/>
      </c>
      <c r="O42" s="21" t="str">
        <f t="shared" si="7"/>
        <v/>
      </c>
      <c r="P42" s="35">
        <f t="shared" si="8"/>
        <v>2686.1858333333298</v>
      </c>
      <c r="Q42" s="47"/>
      <c r="R42" s="21">
        <v>2686.1858333333298</v>
      </c>
      <c r="S42" s="21" t="str">
        <f t="shared" si="3"/>
        <v/>
      </c>
      <c r="T42" s="21" t="str">
        <f t="shared" si="4"/>
        <v/>
      </c>
      <c r="U42" s="35">
        <f t="shared" si="5"/>
        <v>2686.1858333333298</v>
      </c>
      <c r="V42" s="20" t="str">
        <f t="shared" si="2"/>
        <v>3</v>
      </c>
    </row>
    <row r="43" spans="1:22" ht="13.5" thickBot="1">
      <c r="A43" s="52"/>
      <c r="B43" s="52"/>
      <c r="C43" s="52"/>
      <c r="D43" s="20"/>
      <c r="E43" s="20"/>
      <c r="F43" s="20"/>
      <c r="G43" s="20"/>
      <c r="H43" s="20"/>
      <c r="I43" s="20"/>
      <c r="J43" s="25">
        <f>SUM(J36:J42)</f>
        <v>2513265.0045833336</v>
      </c>
      <c r="K43" s="22"/>
      <c r="L43" s="25">
        <f>SUM(L36:L42)</f>
        <v>2513265.0045833336</v>
      </c>
      <c r="M43" s="20" t="str">
        <f t="shared" si="1"/>
        <v/>
      </c>
      <c r="N43" s="101" t="str">
        <f t="shared" si="6"/>
        <v/>
      </c>
      <c r="O43" s="21" t="str">
        <f t="shared" si="7"/>
        <v/>
      </c>
      <c r="P43" s="35" t="str">
        <f t="shared" si="8"/>
        <v/>
      </c>
      <c r="Q43" s="47"/>
      <c r="R43" s="25">
        <f>SUM(R36:R42)</f>
        <v>2513265.0045833336</v>
      </c>
      <c r="S43" s="21" t="str">
        <f t="shared" si="3"/>
        <v/>
      </c>
      <c r="T43" s="21" t="str">
        <f t="shared" si="4"/>
        <v/>
      </c>
      <c r="U43" s="35" t="str">
        <f t="shared" si="5"/>
        <v/>
      </c>
      <c r="V43" s="20" t="str">
        <f t="shared" si="2"/>
        <v/>
      </c>
    </row>
    <row r="44" spans="1:22" ht="13.5" thickTop="1">
      <c r="A44" s="52"/>
      <c r="B44" s="52"/>
      <c r="C44" s="52"/>
      <c r="D44" s="20"/>
      <c r="E44" s="20"/>
      <c r="F44" s="20"/>
      <c r="G44" s="20"/>
      <c r="H44" s="20"/>
      <c r="I44" s="20"/>
      <c r="J44" s="21"/>
      <c r="K44" s="22"/>
      <c r="L44" s="21"/>
      <c r="M44" s="20" t="str">
        <f t="shared" si="1"/>
        <v/>
      </c>
      <c r="N44" s="101" t="str">
        <f t="shared" si="6"/>
        <v/>
      </c>
      <c r="O44" s="21" t="str">
        <f t="shared" si="7"/>
        <v/>
      </c>
      <c r="P44" s="35" t="str">
        <f t="shared" si="8"/>
        <v/>
      </c>
      <c r="Q44" s="47"/>
      <c r="R44" s="21"/>
      <c r="S44" s="21" t="str">
        <f t="shared" si="3"/>
        <v/>
      </c>
      <c r="T44" s="21" t="str">
        <f t="shared" si="4"/>
        <v/>
      </c>
      <c r="U44" s="35" t="str">
        <f t="shared" si="5"/>
        <v/>
      </c>
      <c r="V44" s="20" t="str">
        <f t="shared" si="2"/>
        <v/>
      </c>
    </row>
    <row r="45" spans="1:22">
      <c r="A45" s="52"/>
      <c r="B45" s="52"/>
      <c r="C45" s="52"/>
      <c r="D45" s="20">
        <v>75</v>
      </c>
      <c r="E45" s="20">
        <v>5</v>
      </c>
      <c r="F45" s="20"/>
      <c r="G45" s="20" t="s">
        <v>0</v>
      </c>
      <c r="H45" s="20">
        <v>14200003</v>
      </c>
      <c r="I45" s="20" t="s">
        <v>622</v>
      </c>
      <c r="J45" s="21">
        <v>-346385.76874999999</v>
      </c>
      <c r="K45" s="22">
        <f t="shared" si="0"/>
        <v>1</v>
      </c>
      <c r="L45" s="21">
        <v>-346385.76874999999</v>
      </c>
      <c r="M45" s="20" t="str">
        <f t="shared" si="1"/>
        <v>3</v>
      </c>
      <c r="N45" s="101" t="str">
        <f t="shared" si="6"/>
        <v/>
      </c>
      <c r="O45" s="21" t="str">
        <f t="shared" si="7"/>
        <v/>
      </c>
      <c r="P45" s="35">
        <f t="shared" si="8"/>
        <v>-346385.76874999999</v>
      </c>
      <c r="Q45" s="47"/>
      <c r="R45" s="21">
        <v>-346385.76874999999</v>
      </c>
      <c r="S45" s="21" t="str">
        <f t="shared" si="3"/>
        <v/>
      </c>
      <c r="T45" s="21" t="str">
        <f t="shared" si="4"/>
        <v/>
      </c>
      <c r="U45" s="35">
        <f t="shared" si="5"/>
        <v>-346385.76874999999</v>
      </c>
      <c r="V45" s="20" t="str">
        <f t="shared" si="2"/>
        <v>3</v>
      </c>
    </row>
    <row r="46" spans="1:22">
      <c r="A46" s="52"/>
      <c r="B46" s="52"/>
      <c r="C46" s="52"/>
      <c r="D46" s="20">
        <v>71</v>
      </c>
      <c r="E46" s="20">
        <v>5</v>
      </c>
      <c r="F46" s="20"/>
      <c r="G46" s="20" t="s">
        <v>0</v>
      </c>
      <c r="H46" s="20">
        <v>14200011</v>
      </c>
      <c r="I46" s="20" t="s">
        <v>623</v>
      </c>
      <c r="J46" s="21">
        <v>128150069.58</v>
      </c>
      <c r="K46" s="22">
        <f t="shared" si="0"/>
        <v>1</v>
      </c>
      <c r="L46" s="21">
        <v>128150069.58</v>
      </c>
      <c r="M46" s="20" t="str">
        <f t="shared" si="1"/>
        <v>1</v>
      </c>
      <c r="N46" s="101">
        <f t="shared" si="6"/>
        <v>128150069.58</v>
      </c>
      <c r="O46" s="21" t="str">
        <f t="shared" si="7"/>
        <v/>
      </c>
      <c r="P46" s="35" t="str">
        <f t="shared" si="8"/>
        <v/>
      </c>
      <c r="Q46" s="47"/>
      <c r="R46" s="21">
        <v>128150069.58</v>
      </c>
      <c r="S46" s="21">
        <f t="shared" si="3"/>
        <v>128150069.58</v>
      </c>
      <c r="T46" s="21" t="str">
        <f t="shared" si="4"/>
        <v/>
      </c>
      <c r="U46" s="35" t="str">
        <f t="shared" si="5"/>
        <v/>
      </c>
      <c r="V46" s="20" t="str">
        <f t="shared" si="2"/>
        <v>1</v>
      </c>
    </row>
    <row r="47" spans="1:22">
      <c r="A47" s="52"/>
      <c r="B47" s="52"/>
      <c r="C47" s="52"/>
      <c r="D47" s="20">
        <v>73</v>
      </c>
      <c r="E47" s="20">
        <v>5</v>
      </c>
      <c r="F47" s="20"/>
      <c r="G47" s="20" t="s">
        <v>0</v>
      </c>
      <c r="H47" s="20">
        <v>14200012</v>
      </c>
      <c r="I47" s="20" t="s">
        <v>624</v>
      </c>
      <c r="J47" s="21">
        <v>12187.5</v>
      </c>
      <c r="K47" s="22">
        <f t="shared" si="0"/>
        <v>1</v>
      </c>
      <c r="L47" s="21">
        <v>12187.5</v>
      </c>
      <c r="M47" s="20" t="str">
        <f t="shared" si="1"/>
        <v>2</v>
      </c>
      <c r="N47" s="101" t="str">
        <f t="shared" si="6"/>
        <v/>
      </c>
      <c r="O47" s="21">
        <f t="shared" si="7"/>
        <v>12187.5</v>
      </c>
      <c r="P47" s="35" t="str">
        <f t="shared" si="8"/>
        <v/>
      </c>
      <c r="Q47" s="47"/>
      <c r="R47" s="21">
        <v>12187.5</v>
      </c>
      <c r="S47" s="21" t="str">
        <f t="shared" si="3"/>
        <v/>
      </c>
      <c r="T47" s="21">
        <f t="shared" si="4"/>
        <v>12187.5</v>
      </c>
      <c r="U47" s="35" t="str">
        <f t="shared" si="5"/>
        <v/>
      </c>
      <c r="V47" s="20" t="str">
        <f t="shared" si="2"/>
        <v>2</v>
      </c>
    </row>
    <row r="48" spans="1:22">
      <c r="A48" s="52"/>
      <c r="B48" s="52"/>
      <c r="C48" s="52"/>
      <c r="D48" s="20">
        <v>73</v>
      </c>
      <c r="E48" s="20">
        <v>5</v>
      </c>
      <c r="F48" s="20"/>
      <c r="G48" s="20" t="s">
        <v>0</v>
      </c>
      <c r="H48" s="20">
        <v>14200052</v>
      </c>
      <c r="I48" s="20" t="s">
        <v>625</v>
      </c>
      <c r="J48" s="21">
        <v>89399875.152500004</v>
      </c>
      <c r="K48" s="22">
        <f t="shared" si="0"/>
        <v>1</v>
      </c>
      <c r="L48" s="21">
        <v>89399875.152500004</v>
      </c>
      <c r="M48" s="20" t="str">
        <f t="shared" si="1"/>
        <v>2</v>
      </c>
      <c r="N48" s="101" t="str">
        <f t="shared" si="6"/>
        <v/>
      </c>
      <c r="O48" s="21">
        <f t="shared" si="7"/>
        <v>89399875.152500004</v>
      </c>
      <c r="P48" s="35" t="str">
        <f t="shared" si="8"/>
        <v/>
      </c>
      <c r="Q48" s="47"/>
      <c r="R48" s="21">
        <v>89399875.152500004</v>
      </c>
      <c r="S48" s="21" t="str">
        <f t="shared" si="3"/>
        <v/>
      </c>
      <c r="T48" s="21">
        <f t="shared" si="4"/>
        <v>89399875.152500004</v>
      </c>
      <c r="U48" s="35" t="str">
        <f t="shared" si="5"/>
        <v/>
      </c>
      <c r="V48" s="20" t="str">
        <f t="shared" si="2"/>
        <v>2</v>
      </c>
    </row>
    <row r="49" spans="1:22">
      <c r="A49" s="52"/>
      <c r="B49" s="52"/>
      <c r="C49" s="52"/>
      <c r="D49" s="20">
        <v>75</v>
      </c>
      <c r="E49" s="20">
        <v>5</v>
      </c>
      <c r="F49" s="20"/>
      <c r="G49" s="20" t="s">
        <v>0</v>
      </c>
      <c r="H49" s="20">
        <v>14209993</v>
      </c>
      <c r="I49" s="20" t="s">
        <v>626</v>
      </c>
      <c r="J49" s="21">
        <v>-17024266.732083298</v>
      </c>
      <c r="K49" s="22">
        <f t="shared" si="0"/>
        <v>1</v>
      </c>
      <c r="L49" s="21">
        <v>-17024266.732083298</v>
      </c>
      <c r="M49" s="20" t="str">
        <f t="shared" si="1"/>
        <v>3</v>
      </c>
      <c r="N49" s="101" t="str">
        <f t="shared" si="6"/>
        <v/>
      </c>
      <c r="O49" s="21" t="str">
        <f t="shared" si="7"/>
        <v/>
      </c>
      <c r="P49" s="35">
        <f t="shared" si="8"/>
        <v>-17024266.732083298</v>
      </c>
      <c r="Q49" s="47"/>
      <c r="R49" s="21">
        <v>-17024266.732083298</v>
      </c>
      <c r="S49" s="21" t="str">
        <f t="shared" si="3"/>
        <v/>
      </c>
      <c r="T49" s="21" t="str">
        <f t="shared" si="4"/>
        <v/>
      </c>
      <c r="U49" s="35">
        <f t="shared" si="5"/>
        <v>-17024266.732083298</v>
      </c>
      <c r="V49" s="20" t="str">
        <f t="shared" si="2"/>
        <v>3</v>
      </c>
    </row>
    <row r="50" spans="1:22" ht="13.5" thickBot="1">
      <c r="A50" s="52"/>
      <c r="B50" s="52"/>
      <c r="C50" s="52"/>
      <c r="D50" s="20"/>
      <c r="E50" s="20"/>
      <c r="F50" s="20"/>
      <c r="G50" s="20"/>
      <c r="H50" s="20"/>
      <c r="I50" s="20"/>
      <c r="J50" s="25">
        <f>SUM(J45:J49)</f>
        <v>200191479.73166671</v>
      </c>
      <c r="K50" s="22"/>
      <c r="L50" s="25">
        <f>SUM(L45:L49)</f>
        <v>200191479.73166671</v>
      </c>
      <c r="M50" s="20" t="str">
        <f t="shared" si="1"/>
        <v/>
      </c>
      <c r="N50" s="101" t="str">
        <f t="shared" si="6"/>
        <v/>
      </c>
      <c r="O50" s="21" t="str">
        <f t="shared" si="7"/>
        <v/>
      </c>
      <c r="P50" s="35" t="str">
        <f t="shared" si="8"/>
        <v/>
      </c>
      <c r="Q50" s="47"/>
      <c r="R50" s="25">
        <f>SUM(R45:R49)</f>
        <v>200191479.73166671</v>
      </c>
      <c r="S50" s="21" t="str">
        <f t="shared" si="3"/>
        <v/>
      </c>
      <c r="T50" s="21" t="str">
        <f t="shared" si="4"/>
        <v/>
      </c>
      <c r="U50" s="35" t="str">
        <f t="shared" si="5"/>
        <v/>
      </c>
      <c r="V50" s="20" t="str">
        <f t="shared" si="2"/>
        <v/>
      </c>
    </row>
    <row r="51" spans="1:22" ht="13.5" thickTop="1">
      <c r="A51" s="52"/>
      <c r="B51" s="52"/>
      <c r="C51" s="52"/>
      <c r="D51" s="20"/>
      <c r="E51" s="20"/>
      <c r="F51" s="20"/>
      <c r="G51" s="20"/>
      <c r="H51" s="20"/>
      <c r="I51" s="20"/>
      <c r="J51" s="21"/>
      <c r="K51" s="22"/>
      <c r="L51" s="21"/>
      <c r="M51" s="20" t="str">
        <f t="shared" si="1"/>
        <v/>
      </c>
      <c r="N51" s="101" t="str">
        <f t="shared" si="6"/>
        <v/>
      </c>
      <c r="O51" s="21" t="str">
        <f t="shared" si="7"/>
        <v/>
      </c>
      <c r="P51" s="35" t="str">
        <f t="shared" si="8"/>
        <v/>
      </c>
      <c r="Q51" s="47"/>
      <c r="R51" s="21"/>
      <c r="S51" s="21" t="str">
        <f t="shared" si="3"/>
        <v/>
      </c>
      <c r="T51" s="21" t="str">
        <f t="shared" si="4"/>
        <v/>
      </c>
      <c r="U51" s="35" t="str">
        <f t="shared" si="5"/>
        <v/>
      </c>
      <c r="V51" s="20" t="str">
        <f t="shared" si="2"/>
        <v/>
      </c>
    </row>
    <row r="52" spans="1:22">
      <c r="A52" s="52"/>
      <c r="B52" s="52"/>
      <c r="C52" s="52"/>
      <c r="D52" s="20">
        <v>75</v>
      </c>
      <c r="E52" s="20">
        <v>5</v>
      </c>
      <c r="F52" s="20"/>
      <c r="G52" s="20" t="s">
        <v>0</v>
      </c>
      <c r="H52" s="20">
        <v>14300003</v>
      </c>
      <c r="I52" s="20" t="s">
        <v>627</v>
      </c>
      <c r="J52" s="21">
        <v>7811.7512500000003</v>
      </c>
      <c r="K52" s="22">
        <f t="shared" si="0"/>
        <v>1</v>
      </c>
      <c r="L52" s="21">
        <v>7811.7512500000003</v>
      </c>
      <c r="M52" s="20" t="str">
        <f t="shared" si="1"/>
        <v>3</v>
      </c>
      <c r="N52" s="101" t="str">
        <f t="shared" si="6"/>
        <v/>
      </c>
      <c r="O52" s="21" t="str">
        <f t="shared" si="7"/>
        <v/>
      </c>
      <c r="P52" s="35">
        <f t="shared" si="8"/>
        <v>7811.7512500000003</v>
      </c>
      <c r="Q52" s="47"/>
      <c r="R52" s="21">
        <v>7811.7512500000003</v>
      </c>
      <c r="S52" s="21" t="str">
        <f t="shared" si="3"/>
        <v/>
      </c>
      <c r="T52" s="21" t="str">
        <f t="shared" si="4"/>
        <v/>
      </c>
      <c r="U52" s="35">
        <f t="shared" si="5"/>
        <v>7811.7512500000003</v>
      </c>
      <c r="V52" s="20" t="str">
        <f t="shared" si="2"/>
        <v>3</v>
      </c>
    </row>
    <row r="53" spans="1:22">
      <c r="A53" s="52"/>
      <c r="B53" s="52"/>
      <c r="C53" s="52"/>
      <c r="D53" s="20">
        <v>73</v>
      </c>
      <c r="E53" s="20">
        <v>5</v>
      </c>
      <c r="F53" s="20"/>
      <c r="G53" s="20" t="s">
        <v>0</v>
      </c>
      <c r="H53" s="20">
        <v>14300062</v>
      </c>
      <c r="I53" s="20" t="s">
        <v>628</v>
      </c>
      <c r="J53" s="21">
        <v>25973746.118749999</v>
      </c>
      <c r="K53" s="22">
        <f t="shared" si="0"/>
        <v>1</v>
      </c>
      <c r="L53" s="21">
        <v>25973746.118749999</v>
      </c>
      <c r="M53" s="20" t="str">
        <f t="shared" si="1"/>
        <v>2</v>
      </c>
      <c r="N53" s="101" t="str">
        <f t="shared" si="6"/>
        <v/>
      </c>
      <c r="O53" s="21">
        <f t="shared" si="7"/>
        <v>25973746.118749999</v>
      </c>
      <c r="P53" s="35" t="str">
        <f t="shared" si="8"/>
        <v/>
      </c>
      <c r="Q53" s="47"/>
      <c r="R53" s="21">
        <v>25973746.118749999</v>
      </c>
      <c r="S53" s="21" t="str">
        <f t="shared" si="3"/>
        <v/>
      </c>
      <c r="T53" s="21">
        <f t="shared" si="4"/>
        <v>25973746.118749999</v>
      </c>
      <c r="U53" s="35" t="str">
        <f t="shared" si="5"/>
        <v/>
      </c>
      <c r="V53" s="20" t="str">
        <f t="shared" si="2"/>
        <v>2</v>
      </c>
    </row>
    <row r="54" spans="1:22">
      <c r="A54" s="52"/>
      <c r="B54" s="52"/>
      <c r="C54" s="52"/>
      <c r="D54" s="20">
        <v>73</v>
      </c>
      <c r="E54" s="20">
        <v>5</v>
      </c>
      <c r="F54" s="20"/>
      <c r="G54" s="20" t="s">
        <v>0</v>
      </c>
      <c r="H54" s="20">
        <v>14300072</v>
      </c>
      <c r="I54" s="20" t="s">
        <v>629</v>
      </c>
      <c r="J54" s="21">
        <v>576945.70208333305</v>
      </c>
      <c r="K54" s="22">
        <f t="shared" si="0"/>
        <v>1</v>
      </c>
      <c r="L54" s="21">
        <v>576945.70208333305</v>
      </c>
      <c r="M54" s="20" t="str">
        <f t="shared" si="1"/>
        <v>2</v>
      </c>
      <c r="N54" s="101" t="str">
        <f t="shared" si="6"/>
        <v/>
      </c>
      <c r="O54" s="21">
        <f t="shared" si="7"/>
        <v>576945.70208333305</v>
      </c>
      <c r="P54" s="35" t="str">
        <f t="shared" si="8"/>
        <v/>
      </c>
      <c r="Q54" s="47"/>
      <c r="R54" s="21">
        <v>576945.70208333305</v>
      </c>
      <c r="S54" s="21" t="str">
        <f t="shared" si="3"/>
        <v/>
      </c>
      <c r="T54" s="21">
        <f t="shared" si="4"/>
        <v>576945.70208333305</v>
      </c>
      <c r="U54" s="35" t="str">
        <f t="shared" si="5"/>
        <v/>
      </c>
      <c r="V54" s="20" t="str">
        <f t="shared" si="2"/>
        <v>2</v>
      </c>
    </row>
    <row r="55" spans="1:22">
      <c r="A55" s="52"/>
      <c r="B55" s="52"/>
      <c r="C55" s="52"/>
      <c r="D55" s="20">
        <v>73</v>
      </c>
      <c r="E55" s="20">
        <v>5</v>
      </c>
      <c r="F55" s="20"/>
      <c r="G55" s="20" t="s">
        <v>0</v>
      </c>
      <c r="H55" s="20">
        <v>14300082</v>
      </c>
      <c r="I55" s="20" t="s">
        <v>630</v>
      </c>
      <c r="J55" s="21">
        <v>546031.76166666695</v>
      </c>
      <c r="K55" s="22">
        <f t="shared" si="0"/>
        <v>1</v>
      </c>
      <c r="L55" s="21">
        <v>546031.76166666695</v>
      </c>
      <c r="M55" s="20" t="str">
        <f t="shared" si="1"/>
        <v>2</v>
      </c>
      <c r="N55" s="101" t="str">
        <f t="shared" si="6"/>
        <v/>
      </c>
      <c r="O55" s="21">
        <f t="shared" si="7"/>
        <v>546031.76166666695</v>
      </c>
      <c r="P55" s="35" t="str">
        <f t="shared" si="8"/>
        <v/>
      </c>
      <c r="Q55" s="47"/>
      <c r="R55" s="21">
        <v>546031.76166666695</v>
      </c>
      <c r="S55" s="21" t="str">
        <f t="shared" si="3"/>
        <v/>
      </c>
      <c r="T55" s="21">
        <f t="shared" si="4"/>
        <v>546031.76166666695</v>
      </c>
      <c r="U55" s="35" t="str">
        <f t="shared" si="5"/>
        <v/>
      </c>
      <c r="V55" s="20" t="str">
        <f t="shared" si="2"/>
        <v>2</v>
      </c>
    </row>
    <row r="56" spans="1:22">
      <c r="A56" s="52"/>
      <c r="B56" s="52"/>
      <c r="C56" s="52"/>
      <c r="D56" s="20">
        <v>71</v>
      </c>
      <c r="E56" s="20">
        <v>5</v>
      </c>
      <c r="F56" s="20"/>
      <c r="G56" s="20" t="s">
        <v>0</v>
      </c>
      <c r="H56" s="20">
        <v>14300141</v>
      </c>
      <c r="I56" s="20" t="s">
        <v>631</v>
      </c>
      <c r="J56" s="21">
        <v>14364209.471666699</v>
      </c>
      <c r="K56" s="22">
        <f t="shared" si="0"/>
        <v>1</v>
      </c>
      <c r="L56" s="21">
        <v>14364209.471666699</v>
      </c>
      <c r="M56" s="20" t="str">
        <f t="shared" si="1"/>
        <v>1</v>
      </c>
      <c r="N56" s="101">
        <f t="shared" si="6"/>
        <v>14364209.471666699</v>
      </c>
      <c r="O56" s="21" t="str">
        <f t="shared" si="7"/>
        <v/>
      </c>
      <c r="P56" s="35" t="str">
        <f t="shared" si="8"/>
        <v/>
      </c>
      <c r="Q56" s="47"/>
      <c r="R56" s="21">
        <v>14364209.471666699</v>
      </c>
      <c r="S56" s="21">
        <f t="shared" si="3"/>
        <v>14364209.471666699</v>
      </c>
      <c r="T56" s="21" t="str">
        <f t="shared" si="4"/>
        <v/>
      </c>
      <c r="U56" s="35" t="str">
        <f t="shared" si="5"/>
        <v/>
      </c>
      <c r="V56" s="20" t="str">
        <f t="shared" si="2"/>
        <v>1</v>
      </c>
    </row>
    <row r="57" spans="1:22">
      <c r="A57" s="52"/>
      <c r="B57" s="52"/>
      <c r="C57" s="52"/>
      <c r="D57" s="20">
        <v>71</v>
      </c>
      <c r="E57" s="20">
        <v>5</v>
      </c>
      <c r="F57" s="20"/>
      <c r="G57" s="20" t="s">
        <v>0</v>
      </c>
      <c r="H57" s="20">
        <v>14300151</v>
      </c>
      <c r="I57" s="20" t="s">
        <v>632</v>
      </c>
      <c r="J57" s="21">
        <v>914960.07499999995</v>
      </c>
      <c r="K57" s="22">
        <f t="shared" si="0"/>
        <v>1</v>
      </c>
      <c r="L57" s="21">
        <v>914960.07499999995</v>
      </c>
      <c r="M57" s="20" t="str">
        <f t="shared" si="1"/>
        <v>1</v>
      </c>
      <c r="N57" s="101">
        <f t="shared" si="6"/>
        <v>914960.07499999995</v>
      </c>
      <c r="O57" s="21" t="str">
        <f t="shared" si="7"/>
        <v/>
      </c>
      <c r="P57" s="35" t="str">
        <f t="shared" si="8"/>
        <v/>
      </c>
      <c r="Q57" s="47"/>
      <c r="R57" s="21">
        <v>914960.07499999995</v>
      </c>
      <c r="S57" s="21">
        <f t="shared" si="3"/>
        <v>914960.07499999995</v>
      </c>
      <c r="T57" s="21" t="str">
        <f t="shared" si="4"/>
        <v/>
      </c>
      <c r="U57" s="35" t="str">
        <f t="shared" si="5"/>
        <v/>
      </c>
      <c r="V57" s="20" t="str">
        <f t="shared" si="2"/>
        <v>1</v>
      </c>
    </row>
    <row r="58" spans="1:22">
      <c r="A58" s="52"/>
      <c r="B58" s="52"/>
      <c r="C58" s="52"/>
      <c r="D58" s="20">
        <v>71</v>
      </c>
      <c r="E58" s="20">
        <v>5</v>
      </c>
      <c r="F58" s="20"/>
      <c r="G58" s="20" t="s">
        <v>0</v>
      </c>
      <c r="H58" s="20">
        <v>14300171</v>
      </c>
      <c r="I58" s="20" t="s">
        <v>633</v>
      </c>
      <c r="J58" s="21">
        <v>6727672.9000000004</v>
      </c>
      <c r="K58" s="22">
        <f t="shared" si="0"/>
        <v>1</v>
      </c>
      <c r="L58" s="21">
        <v>6727672.9000000004</v>
      </c>
      <c r="M58" s="20" t="str">
        <f t="shared" si="1"/>
        <v>1</v>
      </c>
      <c r="N58" s="101">
        <f t="shared" si="6"/>
        <v>6727672.9000000004</v>
      </c>
      <c r="O58" s="21" t="str">
        <f t="shared" si="7"/>
        <v/>
      </c>
      <c r="P58" s="35" t="str">
        <f t="shared" si="8"/>
        <v/>
      </c>
      <c r="Q58" s="47"/>
      <c r="R58" s="21">
        <v>6727672.9000000004</v>
      </c>
      <c r="S58" s="21">
        <f t="shared" si="3"/>
        <v>6727672.9000000004</v>
      </c>
      <c r="T58" s="21" t="str">
        <f t="shared" si="4"/>
        <v/>
      </c>
      <c r="U58" s="35" t="str">
        <f t="shared" si="5"/>
        <v/>
      </c>
      <c r="V58" s="20" t="str">
        <f t="shared" si="2"/>
        <v>1</v>
      </c>
    </row>
    <row r="59" spans="1:22">
      <c r="A59" s="52"/>
      <c r="B59" s="52"/>
      <c r="C59" s="52"/>
      <c r="D59" s="20">
        <v>71</v>
      </c>
      <c r="E59" s="20">
        <v>5</v>
      </c>
      <c r="F59" s="20"/>
      <c r="G59" s="20" t="s">
        <v>0</v>
      </c>
      <c r="H59" s="20">
        <v>14300211</v>
      </c>
      <c r="I59" s="20" t="s">
        <v>634</v>
      </c>
      <c r="J59" s="21">
        <v>8859284.4887499996</v>
      </c>
      <c r="K59" s="22">
        <f t="shared" si="0"/>
        <v>1</v>
      </c>
      <c r="L59" s="21">
        <v>8859284.4887499996</v>
      </c>
      <c r="M59" s="20" t="str">
        <f t="shared" si="1"/>
        <v>1</v>
      </c>
      <c r="N59" s="101">
        <f t="shared" si="6"/>
        <v>8859284.4887499996</v>
      </c>
      <c r="O59" s="21" t="str">
        <f t="shared" si="7"/>
        <v/>
      </c>
      <c r="P59" s="35" t="str">
        <f t="shared" si="8"/>
        <v/>
      </c>
      <c r="Q59" s="47"/>
      <c r="R59" s="21">
        <f>N59+Q59</f>
        <v>8859284.4887499996</v>
      </c>
      <c r="S59" s="21">
        <f t="shared" si="3"/>
        <v>8859284.4887499996</v>
      </c>
      <c r="T59" s="21" t="str">
        <f t="shared" si="4"/>
        <v/>
      </c>
      <c r="U59" s="35" t="str">
        <f t="shared" si="5"/>
        <v/>
      </c>
      <c r="V59" s="20" t="str">
        <f t="shared" si="2"/>
        <v>1</v>
      </c>
    </row>
    <row r="60" spans="1:22">
      <c r="A60" s="52"/>
      <c r="B60" s="52"/>
      <c r="C60" s="52"/>
      <c r="D60" s="20">
        <v>75</v>
      </c>
      <c r="E60" s="20">
        <v>5</v>
      </c>
      <c r="F60" s="20"/>
      <c r="G60" s="20" t="s">
        <v>0</v>
      </c>
      <c r="H60" s="20">
        <v>14300213</v>
      </c>
      <c r="I60" s="20" t="s">
        <v>635</v>
      </c>
      <c r="J60" s="21">
        <v>4137.2816666666704</v>
      </c>
      <c r="K60" s="22">
        <f t="shared" si="0"/>
        <v>1</v>
      </c>
      <c r="L60" s="21">
        <v>4137.2816666666704</v>
      </c>
      <c r="M60" s="20" t="str">
        <f t="shared" si="1"/>
        <v>3</v>
      </c>
      <c r="N60" s="101" t="str">
        <f t="shared" si="6"/>
        <v/>
      </c>
      <c r="O60" s="21" t="str">
        <f t="shared" si="7"/>
        <v/>
      </c>
      <c r="P60" s="35">
        <f t="shared" si="8"/>
        <v>4137.2816666666704</v>
      </c>
      <c r="Q60" s="47"/>
      <c r="R60" s="21">
        <v>4137.2816666666704</v>
      </c>
      <c r="S60" s="21" t="str">
        <f t="shared" si="3"/>
        <v/>
      </c>
      <c r="T60" s="21" t="str">
        <f t="shared" si="4"/>
        <v/>
      </c>
      <c r="U60" s="35">
        <f t="shared" si="5"/>
        <v>4137.2816666666704</v>
      </c>
      <c r="V60" s="20" t="str">
        <f t="shared" si="2"/>
        <v>3</v>
      </c>
    </row>
    <row r="61" spans="1:22">
      <c r="A61" s="52"/>
      <c r="B61" s="52"/>
      <c r="C61" s="52"/>
      <c r="D61" s="20">
        <v>75</v>
      </c>
      <c r="E61" s="20">
        <v>5</v>
      </c>
      <c r="F61" s="20"/>
      <c r="G61" s="20" t="s">
        <v>0</v>
      </c>
      <c r="H61" s="20">
        <v>14300323</v>
      </c>
      <c r="I61" s="20" t="s">
        <v>636</v>
      </c>
      <c r="J61" s="21">
        <v>130.02000000000001</v>
      </c>
      <c r="K61" s="22">
        <f t="shared" si="0"/>
        <v>1</v>
      </c>
      <c r="L61" s="21">
        <v>130.02000000000001</v>
      </c>
      <c r="M61" s="20" t="str">
        <f t="shared" si="1"/>
        <v>3</v>
      </c>
      <c r="N61" s="101" t="str">
        <f t="shared" si="6"/>
        <v/>
      </c>
      <c r="O61" s="21" t="str">
        <f t="shared" si="7"/>
        <v/>
      </c>
      <c r="P61" s="35">
        <f t="shared" si="8"/>
        <v>130.02000000000001</v>
      </c>
      <c r="Q61" s="47"/>
      <c r="R61" s="21">
        <v>130.02000000000001</v>
      </c>
      <c r="S61" s="21" t="str">
        <f t="shared" si="3"/>
        <v/>
      </c>
      <c r="T61" s="21" t="str">
        <f t="shared" si="4"/>
        <v/>
      </c>
      <c r="U61" s="35">
        <f t="shared" si="5"/>
        <v>130.02000000000001</v>
      </c>
      <c r="V61" s="20" t="str">
        <f t="shared" si="2"/>
        <v>3</v>
      </c>
    </row>
    <row r="62" spans="1:22">
      <c r="A62" s="52"/>
      <c r="B62" s="52"/>
      <c r="C62" s="52"/>
      <c r="D62" s="20">
        <v>75</v>
      </c>
      <c r="E62" s="20">
        <v>5</v>
      </c>
      <c r="F62" s="20"/>
      <c r="G62" s="20" t="s">
        <v>0</v>
      </c>
      <c r="H62" s="20">
        <v>14300333</v>
      </c>
      <c r="I62" s="20" t="s">
        <v>637</v>
      </c>
      <c r="J62" s="21">
        <v>207499.96</v>
      </c>
      <c r="K62" s="22">
        <f t="shared" si="0"/>
        <v>1</v>
      </c>
      <c r="L62" s="21">
        <v>207499.96</v>
      </c>
      <c r="M62" s="20" t="str">
        <f t="shared" si="1"/>
        <v>3</v>
      </c>
      <c r="N62" s="101" t="str">
        <f t="shared" si="6"/>
        <v/>
      </c>
      <c r="O62" s="21" t="str">
        <f t="shared" si="7"/>
        <v/>
      </c>
      <c r="P62" s="35">
        <f t="shared" si="8"/>
        <v>207499.96</v>
      </c>
      <c r="Q62" s="47"/>
      <c r="R62" s="21">
        <v>207499.96</v>
      </c>
      <c r="S62" s="21" t="str">
        <f t="shared" si="3"/>
        <v/>
      </c>
      <c r="T62" s="21" t="str">
        <f t="shared" si="4"/>
        <v/>
      </c>
      <c r="U62" s="35">
        <f t="shared" si="5"/>
        <v>207499.96</v>
      </c>
      <c r="V62" s="20" t="str">
        <f t="shared" si="2"/>
        <v>3</v>
      </c>
    </row>
    <row r="63" spans="1:22">
      <c r="A63" s="52"/>
      <c r="B63" s="52"/>
      <c r="C63" s="52"/>
      <c r="D63" s="20">
        <v>75</v>
      </c>
      <c r="E63" s="20">
        <v>5</v>
      </c>
      <c r="F63" s="20"/>
      <c r="G63" s="20" t="s">
        <v>0</v>
      </c>
      <c r="H63" s="20">
        <v>14300353</v>
      </c>
      <c r="I63" s="20" t="s">
        <v>638</v>
      </c>
      <c r="J63" s="21">
        <v>4067196.6949999998</v>
      </c>
      <c r="K63" s="22">
        <f t="shared" si="0"/>
        <v>1</v>
      </c>
      <c r="L63" s="21">
        <v>4067196.6949999998</v>
      </c>
      <c r="M63" s="20" t="str">
        <f t="shared" si="1"/>
        <v>3</v>
      </c>
      <c r="N63" s="101" t="str">
        <f t="shared" si="6"/>
        <v/>
      </c>
      <c r="O63" s="21" t="str">
        <f t="shared" si="7"/>
        <v/>
      </c>
      <c r="P63" s="35">
        <f t="shared" si="8"/>
        <v>4067196.6949999998</v>
      </c>
      <c r="Q63" s="47"/>
      <c r="R63" s="21">
        <v>4067196.6949999998</v>
      </c>
      <c r="S63" s="21" t="str">
        <f t="shared" si="3"/>
        <v/>
      </c>
      <c r="T63" s="21" t="str">
        <f t="shared" si="4"/>
        <v/>
      </c>
      <c r="U63" s="35">
        <f t="shared" si="5"/>
        <v>4067196.6949999998</v>
      </c>
      <c r="V63" s="20" t="str">
        <f t="shared" si="2"/>
        <v>3</v>
      </c>
    </row>
    <row r="64" spans="1:22">
      <c r="A64" s="52"/>
      <c r="B64" s="52"/>
      <c r="C64" s="52"/>
      <c r="D64" s="20">
        <v>75</v>
      </c>
      <c r="E64" s="20">
        <v>5</v>
      </c>
      <c r="F64" s="20"/>
      <c r="G64" s="20" t="s">
        <v>0</v>
      </c>
      <c r="H64" s="20">
        <v>14300363</v>
      </c>
      <c r="I64" s="20" t="s">
        <v>639</v>
      </c>
      <c r="J64" s="21">
        <v>31509.926666666699</v>
      </c>
      <c r="K64" s="22">
        <f t="shared" si="0"/>
        <v>1</v>
      </c>
      <c r="L64" s="21">
        <v>31509.926666666699</v>
      </c>
      <c r="M64" s="20" t="str">
        <f t="shared" si="1"/>
        <v>3</v>
      </c>
      <c r="N64" s="101" t="str">
        <f t="shared" si="6"/>
        <v/>
      </c>
      <c r="O64" s="21" t="str">
        <f t="shared" si="7"/>
        <v/>
      </c>
      <c r="P64" s="35">
        <f t="shared" si="8"/>
        <v>31509.926666666699</v>
      </c>
      <c r="Q64" s="47"/>
      <c r="R64" s="21">
        <v>31509.926666666699</v>
      </c>
      <c r="S64" s="21" t="str">
        <f t="shared" si="3"/>
        <v/>
      </c>
      <c r="T64" s="21" t="str">
        <f t="shared" si="4"/>
        <v/>
      </c>
      <c r="U64" s="35">
        <f t="shared" si="5"/>
        <v>31509.926666666699</v>
      </c>
      <c r="V64" s="20" t="str">
        <f t="shared" si="2"/>
        <v>3</v>
      </c>
    </row>
    <row r="65" spans="1:22">
      <c r="A65" s="52"/>
      <c r="B65" s="52"/>
      <c r="C65" s="52"/>
      <c r="D65" s="20">
        <v>75</v>
      </c>
      <c r="E65" s="20">
        <v>5</v>
      </c>
      <c r="F65" s="20"/>
      <c r="G65" s="20" t="s">
        <v>0</v>
      </c>
      <c r="H65" s="20">
        <v>14300383</v>
      </c>
      <c r="I65" s="20" t="s">
        <v>640</v>
      </c>
      <c r="J65" s="21">
        <v>58426.77</v>
      </c>
      <c r="K65" s="22">
        <f t="shared" si="0"/>
        <v>1</v>
      </c>
      <c r="L65" s="21">
        <v>58426.77</v>
      </c>
      <c r="M65" s="20" t="str">
        <f t="shared" si="1"/>
        <v>3</v>
      </c>
      <c r="N65" s="101" t="str">
        <f t="shared" si="6"/>
        <v/>
      </c>
      <c r="O65" s="21" t="str">
        <f t="shared" si="7"/>
        <v/>
      </c>
      <c r="P65" s="35">
        <f t="shared" si="8"/>
        <v>58426.77</v>
      </c>
      <c r="Q65" s="47"/>
      <c r="R65" s="21">
        <v>58426.77</v>
      </c>
      <c r="S65" s="21" t="str">
        <f t="shared" si="3"/>
        <v/>
      </c>
      <c r="T65" s="21" t="str">
        <f t="shared" si="4"/>
        <v/>
      </c>
      <c r="U65" s="35">
        <f t="shared" si="5"/>
        <v>58426.77</v>
      </c>
      <c r="V65" s="20" t="str">
        <f t="shared" si="2"/>
        <v>3</v>
      </c>
    </row>
    <row r="66" spans="1:22">
      <c r="A66" s="52"/>
      <c r="B66" s="52"/>
      <c r="C66" s="52"/>
      <c r="D66" s="20">
        <v>75</v>
      </c>
      <c r="E66" s="20">
        <v>5</v>
      </c>
      <c r="F66" s="20"/>
      <c r="G66" s="20" t="s">
        <v>0</v>
      </c>
      <c r="H66" s="20">
        <v>14300393</v>
      </c>
      <c r="I66" s="20" t="s">
        <v>641</v>
      </c>
      <c r="J66" s="21">
        <v>9712821.5237499997</v>
      </c>
      <c r="K66" s="22">
        <f t="shared" si="0"/>
        <v>1</v>
      </c>
      <c r="L66" s="21">
        <v>9712821.5237499997</v>
      </c>
      <c r="M66" s="20" t="str">
        <f t="shared" si="1"/>
        <v>3</v>
      </c>
      <c r="N66" s="101" t="str">
        <f t="shared" si="6"/>
        <v/>
      </c>
      <c r="O66" s="21" t="str">
        <f t="shared" si="7"/>
        <v/>
      </c>
      <c r="P66" s="35">
        <f t="shared" si="8"/>
        <v>9712821.5237499997</v>
      </c>
      <c r="Q66" s="47"/>
      <c r="R66" s="21">
        <v>9712821.5237499997</v>
      </c>
      <c r="S66" s="21" t="str">
        <f t="shared" si="3"/>
        <v/>
      </c>
      <c r="T66" s="21" t="str">
        <f t="shared" si="4"/>
        <v/>
      </c>
      <c r="U66" s="35">
        <f t="shared" si="5"/>
        <v>9712821.5237499997</v>
      </c>
      <c r="V66" s="20" t="str">
        <f t="shared" si="2"/>
        <v>3</v>
      </c>
    </row>
    <row r="67" spans="1:22">
      <c r="A67" s="52"/>
      <c r="B67" s="52"/>
      <c r="C67" s="52"/>
      <c r="D67" s="20">
        <v>71</v>
      </c>
      <c r="E67" s="20">
        <v>5</v>
      </c>
      <c r="F67" s="20"/>
      <c r="G67" s="20" t="s">
        <v>0</v>
      </c>
      <c r="H67" s="20">
        <v>14300441</v>
      </c>
      <c r="I67" s="20" t="s">
        <v>642</v>
      </c>
      <c r="J67" s="21">
        <v>1918912.19916667</v>
      </c>
      <c r="K67" s="22">
        <f t="shared" si="0"/>
        <v>1</v>
      </c>
      <c r="L67" s="21">
        <v>1918912.19916667</v>
      </c>
      <c r="M67" s="20" t="str">
        <f t="shared" si="1"/>
        <v>1</v>
      </c>
      <c r="N67" s="101">
        <f t="shared" si="6"/>
        <v>1918912.19916667</v>
      </c>
      <c r="O67" s="21" t="str">
        <f t="shared" si="7"/>
        <v/>
      </c>
      <c r="P67" s="35" t="str">
        <f t="shared" si="8"/>
        <v/>
      </c>
      <c r="Q67" s="47"/>
      <c r="R67" s="21">
        <v>1918912.19916667</v>
      </c>
      <c r="S67" s="21">
        <f t="shared" si="3"/>
        <v>1918912.19916667</v>
      </c>
      <c r="T67" s="21" t="str">
        <f t="shared" si="4"/>
        <v/>
      </c>
      <c r="U67" s="35" t="str">
        <f t="shared" si="5"/>
        <v/>
      </c>
      <c r="V67" s="20" t="str">
        <f t="shared" si="2"/>
        <v>1</v>
      </c>
    </row>
    <row r="68" spans="1:22">
      <c r="A68" s="52"/>
      <c r="B68" s="52"/>
      <c r="C68" s="52"/>
      <c r="D68" s="20">
        <v>71</v>
      </c>
      <c r="E68" s="20">
        <v>5</v>
      </c>
      <c r="F68" s="20"/>
      <c r="G68" s="20" t="s">
        <v>0</v>
      </c>
      <c r="H68" s="20">
        <v>14300451</v>
      </c>
      <c r="I68" s="20" t="s">
        <v>643</v>
      </c>
      <c r="J68" s="21">
        <v>418750</v>
      </c>
      <c r="K68" s="22">
        <f t="shared" ref="K68:K131" si="9">IF(J68=0,"Zero",L68/J68)</f>
        <v>1</v>
      </c>
      <c r="L68" s="21">
        <v>418750</v>
      </c>
      <c r="M68" s="20" t="str">
        <f t="shared" ref="M68:M93" si="10">MID($H68,8,1)</f>
        <v>1</v>
      </c>
      <c r="N68" s="101">
        <f t="shared" si="6"/>
        <v>418750</v>
      </c>
      <c r="O68" s="21" t="str">
        <f t="shared" si="7"/>
        <v/>
      </c>
      <c r="P68" s="35" t="str">
        <f t="shared" si="8"/>
        <v/>
      </c>
      <c r="Q68" s="47"/>
      <c r="R68" s="21">
        <v>418750</v>
      </c>
      <c r="S68" s="21">
        <f t="shared" si="3"/>
        <v>418750</v>
      </c>
      <c r="T68" s="21" t="str">
        <f t="shared" si="4"/>
        <v/>
      </c>
      <c r="U68" s="35" t="str">
        <f t="shared" si="5"/>
        <v/>
      </c>
      <c r="V68" s="20" t="str">
        <f t="shared" ref="V68:V93" si="11">MID($H68,8,1)</f>
        <v>1</v>
      </c>
    </row>
    <row r="69" spans="1:22">
      <c r="A69" s="52"/>
      <c r="B69" s="52"/>
      <c r="C69" s="52"/>
      <c r="D69" s="20">
        <v>75</v>
      </c>
      <c r="E69" s="20">
        <v>5</v>
      </c>
      <c r="F69" s="20"/>
      <c r="G69" s="20" t="s">
        <v>0</v>
      </c>
      <c r="H69" s="20">
        <v>14300523</v>
      </c>
      <c r="I69" s="20" t="s">
        <v>644</v>
      </c>
      <c r="J69" s="21">
        <v>2387.0358333333302</v>
      </c>
      <c r="K69" s="22">
        <f t="shared" si="9"/>
        <v>1</v>
      </c>
      <c r="L69" s="21">
        <v>2387.0358333333302</v>
      </c>
      <c r="M69" s="20" t="str">
        <f t="shared" si="10"/>
        <v>3</v>
      </c>
      <c r="N69" s="101" t="str">
        <f t="shared" si="6"/>
        <v/>
      </c>
      <c r="O69" s="21" t="str">
        <f t="shared" si="7"/>
        <v/>
      </c>
      <c r="P69" s="35">
        <f t="shared" si="8"/>
        <v>2387.0358333333302</v>
      </c>
      <c r="Q69" s="47"/>
      <c r="R69" s="21">
        <v>2387.0358333333302</v>
      </c>
      <c r="S69" s="21" t="str">
        <f t="shared" ref="S69:S132" si="12">IF(V69="1",R69,"")</f>
        <v/>
      </c>
      <c r="T69" s="21" t="str">
        <f t="shared" ref="T69:T132" si="13">IF(V69="2",R69,"")</f>
        <v/>
      </c>
      <c r="U69" s="35">
        <f t="shared" ref="U69:U132" si="14">IF(V69="3",R69,"")</f>
        <v>2387.0358333333302</v>
      </c>
      <c r="V69" s="20" t="str">
        <f t="shared" si="11"/>
        <v>3</v>
      </c>
    </row>
    <row r="70" spans="1:22">
      <c r="A70" s="52"/>
      <c r="B70" s="52"/>
      <c r="C70" s="52"/>
      <c r="D70" s="20">
        <v>75</v>
      </c>
      <c r="E70" s="20">
        <v>5</v>
      </c>
      <c r="F70" s="20"/>
      <c r="G70" s="20" t="s">
        <v>0</v>
      </c>
      <c r="H70" s="20">
        <v>14300533</v>
      </c>
      <c r="I70" s="20" t="s">
        <v>645</v>
      </c>
      <c r="J70" s="21">
        <v>527554.594583333</v>
      </c>
      <c r="K70" s="22">
        <f t="shared" si="9"/>
        <v>1</v>
      </c>
      <c r="L70" s="21">
        <v>527554.594583333</v>
      </c>
      <c r="M70" s="20" t="str">
        <f t="shared" si="10"/>
        <v>3</v>
      </c>
      <c r="N70" s="101" t="str">
        <f t="shared" ref="N70:N133" si="15">IF(M70="1",L70,"")</f>
        <v/>
      </c>
      <c r="O70" s="21" t="str">
        <f t="shared" ref="O70:O133" si="16">IF(M70="2",L70,"")</f>
        <v/>
      </c>
      <c r="P70" s="35">
        <f t="shared" ref="P70:P133" si="17">IF(M70="3",L70,"")</f>
        <v>527554.594583333</v>
      </c>
      <c r="Q70" s="47"/>
      <c r="R70" s="21">
        <f>P70+Q70</f>
        <v>527554.594583333</v>
      </c>
      <c r="S70" s="21" t="str">
        <f t="shared" si="12"/>
        <v/>
      </c>
      <c r="T70" s="21" t="str">
        <f t="shared" si="13"/>
        <v/>
      </c>
      <c r="U70" s="35">
        <f t="shared" si="14"/>
        <v>527554.594583333</v>
      </c>
      <c r="V70" s="20" t="str">
        <f t="shared" si="11"/>
        <v>3</v>
      </c>
    </row>
    <row r="71" spans="1:22">
      <c r="A71" s="52"/>
      <c r="B71" s="52"/>
      <c r="C71" s="52"/>
      <c r="D71" s="20">
        <v>75</v>
      </c>
      <c r="E71" s="20">
        <v>5</v>
      </c>
      <c r="F71" s="20"/>
      <c r="G71" s="20" t="s">
        <v>0</v>
      </c>
      <c r="H71" s="20">
        <v>14300623</v>
      </c>
      <c r="I71" s="20" t="s">
        <v>646</v>
      </c>
      <c r="J71" s="21">
        <v>14099.4820833333</v>
      </c>
      <c r="K71" s="22">
        <f t="shared" si="9"/>
        <v>1</v>
      </c>
      <c r="L71" s="21">
        <v>14099.4820833333</v>
      </c>
      <c r="M71" s="20" t="str">
        <f t="shared" si="10"/>
        <v>3</v>
      </c>
      <c r="N71" s="101" t="str">
        <f t="shared" si="15"/>
        <v/>
      </c>
      <c r="O71" s="21" t="str">
        <f t="shared" si="16"/>
        <v/>
      </c>
      <c r="P71" s="35">
        <f t="shared" si="17"/>
        <v>14099.4820833333</v>
      </c>
      <c r="Q71" s="47"/>
      <c r="R71" s="21">
        <v>14099.4820833333</v>
      </c>
      <c r="S71" s="21" t="str">
        <f t="shared" si="12"/>
        <v/>
      </c>
      <c r="T71" s="21" t="str">
        <f t="shared" si="13"/>
        <v/>
      </c>
      <c r="U71" s="35">
        <f t="shared" si="14"/>
        <v>14099.4820833333</v>
      </c>
      <c r="V71" s="20" t="str">
        <f t="shared" si="11"/>
        <v>3</v>
      </c>
    </row>
    <row r="72" spans="1:22">
      <c r="A72" s="52"/>
      <c r="B72" s="52"/>
      <c r="C72" s="52"/>
      <c r="D72" s="20">
        <v>71</v>
      </c>
      <c r="E72" s="20">
        <v>5</v>
      </c>
      <c r="F72" s="20"/>
      <c r="G72" s="20" t="s">
        <v>0</v>
      </c>
      <c r="H72" s="20">
        <v>14300701</v>
      </c>
      <c r="I72" s="20" t="s">
        <v>647</v>
      </c>
      <c r="J72" s="21">
        <v>416520.13833333302</v>
      </c>
      <c r="K72" s="22">
        <f t="shared" si="9"/>
        <v>1</v>
      </c>
      <c r="L72" s="21">
        <v>416520.13833333302</v>
      </c>
      <c r="M72" s="20" t="str">
        <f t="shared" si="10"/>
        <v>1</v>
      </c>
      <c r="N72" s="101">
        <f t="shared" si="15"/>
        <v>416520.13833333302</v>
      </c>
      <c r="O72" s="21" t="str">
        <f t="shared" si="16"/>
        <v/>
      </c>
      <c r="P72" s="35" t="str">
        <f t="shared" si="17"/>
        <v/>
      </c>
      <c r="Q72" s="47"/>
      <c r="R72" s="21">
        <v>416520.13833333302</v>
      </c>
      <c r="S72" s="21">
        <f t="shared" si="12"/>
        <v>416520.13833333302</v>
      </c>
      <c r="T72" s="21" t="str">
        <f t="shared" si="13"/>
        <v/>
      </c>
      <c r="U72" s="35" t="str">
        <f t="shared" si="14"/>
        <v/>
      </c>
      <c r="V72" s="20" t="str">
        <f t="shared" si="11"/>
        <v>1</v>
      </c>
    </row>
    <row r="73" spans="1:22">
      <c r="A73" s="52"/>
      <c r="B73" s="52"/>
      <c r="C73" s="52"/>
      <c r="D73" s="20">
        <v>71</v>
      </c>
      <c r="E73" s="20">
        <v>5</v>
      </c>
      <c r="F73" s="20"/>
      <c r="G73" s="20" t="s">
        <v>0</v>
      </c>
      <c r="H73" s="20">
        <v>14300901</v>
      </c>
      <c r="I73" s="20" t="s">
        <v>648</v>
      </c>
      <c r="J73" s="21">
        <v>465002.20041666698</v>
      </c>
      <c r="K73" s="22">
        <f t="shared" si="9"/>
        <v>1</v>
      </c>
      <c r="L73" s="21">
        <v>465002.20041666698</v>
      </c>
      <c r="M73" s="20" t="str">
        <f t="shared" si="10"/>
        <v>1</v>
      </c>
      <c r="N73" s="101">
        <f t="shared" si="15"/>
        <v>465002.20041666698</v>
      </c>
      <c r="O73" s="21" t="str">
        <f t="shared" si="16"/>
        <v/>
      </c>
      <c r="P73" s="35" t="str">
        <f t="shared" si="17"/>
        <v/>
      </c>
      <c r="Q73" s="47"/>
      <c r="R73" s="21">
        <v>465002.20041666698</v>
      </c>
      <c r="S73" s="21">
        <f t="shared" si="12"/>
        <v>465002.20041666698</v>
      </c>
      <c r="T73" s="21" t="str">
        <f t="shared" si="13"/>
        <v/>
      </c>
      <c r="U73" s="35" t="str">
        <f t="shared" si="14"/>
        <v/>
      </c>
      <c r="V73" s="20" t="str">
        <f t="shared" si="11"/>
        <v>1</v>
      </c>
    </row>
    <row r="74" spans="1:22">
      <c r="A74" s="52"/>
      <c r="B74" s="52"/>
      <c r="C74" s="52"/>
      <c r="D74" s="20">
        <v>73</v>
      </c>
      <c r="E74" s="20">
        <v>5</v>
      </c>
      <c r="F74" s="20"/>
      <c r="G74" s="20" t="s">
        <v>0</v>
      </c>
      <c r="H74" s="20">
        <v>14301022</v>
      </c>
      <c r="I74" s="20" t="s">
        <v>649</v>
      </c>
      <c r="J74" s="21">
        <v>3768704.0641666702</v>
      </c>
      <c r="K74" s="22">
        <f t="shared" si="9"/>
        <v>1</v>
      </c>
      <c r="L74" s="21">
        <v>3768704.0641666702</v>
      </c>
      <c r="M74" s="20" t="str">
        <f t="shared" si="10"/>
        <v>2</v>
      </c>
      <c r="N74" s="101" t="str">
        <f t="shared" si="15"/>
        <v/>
      </c>
      <c r="O74" s="21">
        <f t="shared" si="16"/>
        <v>3768704.0641666702</v>
      </c>
      <c r="P74" s="35" t="str">
        <f t="shared" si="17"/>
        <v/>
      </c>
      <c r="Q74" s="47"/>
      <c r="R74" s="21">
        <v>3768704.0641666702</v>
      </c>
      <c r="S74" s="21" t="str">
        <f t="shared" si="12"/>
        <v/>
      </c>
      <c r="T74" s="21">
        <f t="shared" si="13"/>
        <v>3768704.0641666702</v>
      </c>
      <c r="U74" s="35" t="str">
        <f t="shared" si="14"/>
        <v/>
      </c>
      <c r="V74" s="20" t="str">
        <f t="shared" si="11"/>
        <v>2</v>
      </c>
    </row>
    <row r="75" spans="1:22" ht="13.5" thickBot="1">
      <c r="A75" s="52"/>
      <c r="B75" s="52"/>
      <c r="C75" s="52"/>
      <c r="D75" s="20"/>
      <c r="E75" s="20"/>
      <c r="F75" s="20"/>
      <c r="G75" s="20"/>
      <c r="H75" s="20"/>
      <c r="I75" s="20"/>
      <c r="J75" s="25">
        <f>SUM(J52:J74)</f>
        <v>79584314.160833374</v>
      </c>
      <c r="K75" s="22"/>
      <c r="L75" s="25">
        <f>SUM(L52:L74)</f>
        <v>79584314.160833374</v>
      </c>
      <c r="M75" s="20" t="str">
        <f t="shared" si="10"/>
        <v/>
      </c>
      <c r="N75" s="101" t="str">
        <f t="shared" si="15"/>
        <v/>
      </c>
      <c r="O75" s="21" t="str">
        <f t="shared" si="16"/>
        <v/>
      </c>
      <c r="P75" s="35" t="str">
        <f t="shared" si="17"/>
        <v/>
      </c>
      <c r="Q75" s="47"/>
      <c r="R75" s="25">
        <f>SUM(R52:R74)</f>
        <v>79584314.160833374</v>
      </c>
      <c r="S75" s="21" t="str">
        <f t="shared" si="12"/>
        <v/>
      </c>
      <c r="T75" s="21" t="str">
        <f t="shared" si="13"/>
        <v/>
      </c>
      <c r="U75" s="35" t="str">
        <f t="shared" si="14"/>
        <v/>
      </c>
      <c r="V75" s="20" t="str">
        <f t="shared" si="11"/>
        <v/>
      </c>
    </row>
    <row r="76" spans="1:22" ht="13.5" thickTop="1">
      <c r="A76" s="52"/>
      <c r="B76" s="52"/>
      <c r="C76" s="52"/>
      <c r="D76" s="20"/>
      <c r="E76" s="20"/>
      <c r="F76" s="20"/>
      <c r="G76" s="20"/>
      <c r="H76" s="20"/>
      <c r="I76" s="20"/>
      <c r="J76" s="21"/>
      <c r="K76" s="22"/>
      <c r="L76" s="21"/>
      <c r="M76" s="20" t="str">
        <f t="shared" si="10"/>
        <v/>
      </c>
      <c r="N76" s="101" t="str">
        <f t="shared" si="15"/>
        <v/>
      </c>
      <c r="O76" s="21" t="str">
        <f t="shared" si="16"/>
        <v/>
      </c>
      <c r="P76" s="35" t="str">
        <f t="shared" si="17"/>
        <v/>
      </c>
      <c r="Q76" s="47"/>
      <c r="R76" s="21"/>
      <c r="S76" s="21" t="str">
        <f t="shared" si="12"/>
        <v/>
      </c>
      <c r="T76" s="21" t="str">
        <f t="shared" si="13"/>
        <v/>
      </c>
      <c r="U76" s="35" t="str">
        <f t="shared" si="14"/>
        <v/>
      </c>
      <c r="V76" s="20" t="str">
        <f t="shared" si="11"/>
        <v/>
      </c>
    </row>
    <row r="77" spans="1:22">
      <c r="A77" s="52"/>
      <c r="B77" s="52"/>
      <c r="C77" s="52"/>
      <c r="D77" s="20">
        <v>71</v>
      </c>
      <c r="E77" s="20">
        <v>5</v>
      </c>
      <c r="F77" s="20"/>
      <c r="G77" s="20" t="s">
        <v>0</v>
      </c>
      <c r="H77" s="20">
        <v>14400011</v>
      </c>
      <c r="I77" s="20" t="s">
        <v>650</v>
      </c>
      <c r="J77" s="21">
        <v>-801618.88916666701</v>
      </c>
      <c r="K77" s="22">
        <f t="shared" si="9"/>
        <v>1</v>
      </c>
      <c r="L77" s="21">
        <v>-801618.88916666701</v>
      </c>
      <c r="M77" s="20" t="str">
        <f t="shared" si="10"/>
        <v>1</v>
      </c>
      <c r="N77" s="101">
        <f t="shared" si="15"/>
        <v>-801618.88916666701</v>
      </c>
      <c r="O77" s="21" t="str">
        <f t="shared" si="16"/>
        <v/>
      </c>
      <c r="P77" s="35" t="str">
        <f t="shared" si="17"/>
        <v/>
      </c>
      <c r="Q77" s="47"/>
      <c r="R77" s="21">
        <v>-801618.88916666701</v>
      </c>
      <c r="S77" s="21">
        <f t="shared" si="12"/>
        <v>-801618.88916666701</v>
      </c>
      <c r="T77" s="21" t="str">
        <f t="shared" si="13"/>
        <v/>
      </c>
      <c r="U77" s="35" t="str">
        <f t="shared" si="14"/>
        <v/>
      </c>
      <c r="V77" s="20" t="str">
        <f t="shared" si="11"/>
        <v>1</v>
      </c>
    </row>
    <row r="78" spans="1:22">
      <c r="A78" s="52"/>
      <c r="B78" s="52"/>
      <c r="C78" s="52"/>
      <c r="D78" s="20">
        <v>73</v>
      </c>
      <c r="E78" s="20">
        <v>5</v>
      </c>
      <c r="F78" s="20"/>
      <c r="G78" s="20" t="s">
        <v>0</v>
      </c>
      <c r="H78" s="20">
        <v>14400032</v>
      </c>
      <c r="I78" s="20" t="s">
        <v>651</v>
      </c>
      <c r="J78" s="21">
        <v>-487785.59083333297</v>
      </c>
      <c r="K78" s="22">
        <f t="shared" si="9"/>
        <v>1</v>
      </c>
      <c r="L78" s="21">
        <v>-487785.59083333297</v>
      </c>
      <c r="M78" s="20" t="str">
        <f t="shared" si="10"/>
        <v>2</v>
      </c>
      <c r="N78" s="101" t="str">
        <f t="shared" si="15"/>
        <v/>
      </c>
      <c r="O78" s="21">
        <f t="shared" si="16"/>
        <v>-487785.59083333297</v>
      </c>
      <c r="P78" s="35" t="str">
        <f t="shared" si="17"/>
        <v/>
      </c>
      <c r="Q78" s="47"/>
      <c r="R78" s="21">
        <v>-487785.59083333297</v>
      </c>
      <c r="S78" s="21" t="str">
        <f t="shared" si="12"/>
        <v/>
      </c>
      <c r="T78" s="21">
        <f t="shared" si="13"/>
        <v>-487785.59083333297</v>
      </c>
      <c r="U78" s="35" t="str">
        <f t="shared" si="14"/>
        <v/>
      </c>
      <c r="V78" s="20" t="str">
        <f t="shared" si="11"/>
        <v>2</v>
      </c>
    </row>
    <row r="79" spans="1:22">
      <c r="A79" s="52"/>
      <c r="B79" s="52"/>
      <c r="C79" s="52"/>
      <c r="D79" s="20">
        <v>71</v>
      </c>
      <c r="E79" s="20">
        <v>5</v>
      </c>
      <c r="F79" s="20"/>
      <c r="G79" s="20" t="s">
        <v>0</v>
      </c>
      <c r="H79" s="20">
        <v>14400071</v>
      </c>
      <c r="I79" s="20" t="s">
        <v>652</v>
      </c>
      <c r="J79" s="21">
        <v>-158520.817916667</v>
      </c>
      <c r="K79" s="22">
        <f t="shared" si="9"/>
        <v>1</v>
      </c>
      <c r="L79" s="21">
        <v>-158520.817916667</v>
      </c>
      <c r="M79" s="20" t="str">
        <f t="shared" si="10"/>
        <v>1</v>
      </c>
      <c r="N79" s="101">
        <f t="shared" si="15"/>
        <v>-158520.817916667</v>
      </c>
      <c r="O79" s="21" t="str">
        <f t="shared" si="16"/>
        <v/>
      </c>
      <c r="P79" s="35" t="str">
        <f t="shared" si="17"/>
        <v/>
      </c>
      <c r="Q79" s="47"/>
      <c r="R79" s="21">
        <v>-158520.817916667</v>
      </c>
      <c r="S79" s="21">
        <f t="shared" si="12"/>
        <v>-158520.817916667</v>
      </c>
      <c r="T79" s="21" t="str">
        <f t="shared" si="13"/>
        <v/>
      </c>
      <c r="U79" s="35" t="str">
        <f t="shared" si="14"/>
        <v/>
      </c>
      <c r="V79" s="20" t="str">
        <f t="shared" si="11"/>
        <v>1</v>
      </c>
    </row>
    <row r="80" spans="1:22">
      <c r="A80" s="52"/>
      <c r="B80" s="52"/>
      <c r="C80" s="52"/>
      <c r="D80" s="20">
        <v>75</v>
      </c>
      <c r="E80" s="20">
        <v>5</v>
      </c>
      <c r="F80" s="20"/>
      <c r="G80" s="20" t="s">
        <v>0</v>
      </c>
      <c r="H80" s="20">
        <v>14400213</v>
      </c>
      <c r="I80" s="20" t="s">
        <v>653</v>
      </c>
      <c r="J80" s="21">
        <v>-609494.66374999995</v>
      </c>
      <c r="K80" s="22">
        <f t="shared" si="9"/>
        <v>1</v>
      </c>
      <c r="L80" s="21">
        <v>-609494.66374999995</v>
      </c>
      <c r="M80" s="20" t="str">
        <f t="shared" si="10"/>
        <v>3</v>
      </c>
      <c r="N80" s="101" t="str">
        <f t="shared" si="15"/>
        <v/>
      </c>
      <c r="O80" s="21" t="str">
        <f t="shared" si="16"/>
        <v/>
      </c>
      <c r="P80" s="35">
        <f t="shared" si="17"/>
        <v>-609494.66374999995</v>
      </c>
      <c r="Q80" s="47"/>
      <c r="R80" s="21">
        <v>-609494.66374999995</v>
      </c>
      <c r="S80" s="21" t="str">
        <f t="shared" si="12"/>
        <v/>
      </c>
      <c r="T80" s="21" t="str">
        <f t="shared" si="13"/>
        <v/>
      </c>
      <c r="U80" s="35">
        <f t="shared" si="14"/>
        <v>-609494.66374999995</v>
      </c>
      <c r="V80" s="20" t="str">
        <f t="shared" si="11"/>
        <v>3</v>
      </c>
    </row>
    <row r="81" spans="1:22">
      <c r="A81" s="52"/>
      <c r="B81" s="52"/>
      <c r="C81" s="52"/>
      <c r="D81" s="20">
        <v>75</v>
      </c>
      <c r="E81" s="20">
        <v>5</v>
      </c>
      <c r="F81" s="20"/>
      <c r="G81" s="20" t="s">
        <v>0</v>
      </c>
      <c r="H81" s="20">
        <v>14400223</v>
      </c>
      <c r="I81" s="20" t="s">
        <v>654</v>
      </c>
      <c r="J81" s="21">
        <v>2377.5470833333302</v>
      </c>
      <c r="K81" s="22">
        <f t="shared" si="9"/>
        <v>1</v>
      </c>
      <c r="L81" s="21">
        <v>2377.5470833333302</v>
      </c>
      <c r="M81" s="20" t="str">
        <f t="shared" si="10"/>
        <v>3</v>
      </c>
      <c r="N81" s="101" t="str">
        <f t="shared" si="15"/>
        <v/>
      </c>
      <c r="O81" s="21" t="str">
        <f t="shared" si="16"/>
        <v/>
      </c>
      <c r="P81" s="35">
        <f t="shared" si="17"/>
        <v>2377.5470833333302</v>
      </c>
      <c r="Q81" s="47"/>
      <c r="R81" s="21">
        <v>2377.5470833333302</v>
      </c>
      <c r="S81" s="21" t="str">
        <f t="shared" si="12"/>
        <v/>
      </c>
      <c r="T81" s="21" t="str">
        <f t="shared" si="13"/>
        <v/>
      </c>
      <c r="U81" s="35">
        <f t="shared" si="14"/>
        <v>2377.5470833333302</v>
      </c>
      <c r="V81" s="20" t="str">
        <f t="shared" si="11"/>
        <v>3</v>
      </c>
    </row>
    <row r="82" spans="1:22">
      <c r="A82" s="52"/>
      <c r="B82" s="52"/>
      <c r="C82" s="52"/>
      <c r="D82" s="20">
        <v>75</v>
      </c>
      <c r="E82" s="20">
        <v>5</v>
      </c>
      <c r="F82" s="20"/>
      <c r="G82" s="20" t="s">
        <v>0</v>
      </c>
      <c r="H82" s="20">
        <v>14400253</v>
      </c>
      <c r="I82" s="20" t="s">
        <v>655</v>
      </c>
      <c r="J82" s="21">
        <v>19379.124583333301</v>
      </c>
      <c r="K82" s="22">
        <f t="shared" si="9"/>
        <v>1</v>
      </c>
      <c r="L82" s="21">
        <v>19379.124583333301</v>
      </c>
      <c r="M82" s="20" t="str">
        <f t="shared" si="10"/>
        <v>3</v>
      </c>
      <c r="N82" s="101" t="str">
        <f t="shared" si="15"/>
        <v/>
      </c>
      <c r="O82" s="21" t="str">
        <f t="shared" si="16"/>
        <v/>
      </c>
      <c r="P82" s="35">
        <f t="shared" si="17"/>
        <v>19379.124583333301</v>
      </c>
      <c r="Q82" s="47"/>
      <c r="R82" s="21">
        <v>19379.124583333301</v>
      </c>
      <c r="S82" s="21" t="str">
        <f t="shared" si="12"/>
        <v/>
      </c>
      <c r="T82" s="21" t="str">
        <f t="shared" si="13"/>
        <v/>
      </c>
      <c r="U82" s="35">
        <f t="shared" si="14"/>
        <v>19379.124583333301</v>
      </c>
      <c r="V82" s="20" t="str">
        <f t="shared" si="11"/>
        <v>3</v>
      </c>
    </row>
    <row r="83" spans="1:22">
      <c r="A83" s="52"/>
      <c r="B83" s="52"/>
      <c r="C83" s="52"/>
      <c r="D83" s="20">
        <v>75</v>
      </c>
      <c r="E83" s="20">
        <v>5</v>
      </c>
      <c r="F83" s="20"/>
      <c r="G83" s="20" t="s">
        <v>0</v>
      </c>
      <c r="H83" s="20">
        <v>14400293</v>
      </c>
      <c r="I83" s="20" t="s">
        <v>656</v>
      </c>
      <c r="J83" s="21">
        <v>-527554.594583333</v>
      </c>
      <c r="K83" s="22">
        <f t="shared" si="9"/>
        <v>1</v>
      </c>
      <c r="L83" s="21">
        <v>-527554.594583333</v>
      </c>
      <c r="M83" s="20" t="str">
        <f t="shared" si="10"/>
        <v>3</v>
      </c>
      <c r="N83" s="101" t="str">
        <f t="shared" si="15"/>
        <v/>
      </c>
      <c r="O83" s="21" t="str">
        <f t="shared" si="16"/>
        <v/>
      </c>
      <c r="P83" s="35">
        <f t="shared" si="17"/>
        <v>-527554.594583333</v>
      </c>
      <c r="Q83" s="47"/>
      <c r="R83" s="21">
        <v>-527554.594583333</v>
      </c>
      <c r="S83" s="21" t="str">
        <f t="shared" si="12"/>
        <v/>
      </c>
      <c r="T83" s="21" t="str">
        <f t="shared" si="13"/>
        <v/>
      </c>
      <c r="U83" s="35">
        <f t="shared" si="14"/>
        <v>-527554.594583333</v>
      </c>
      <c r="V83" s="20" t="str">
        <f t="shared" si="11"/>
        <v>3</v>
      </c>
    </row>
    <row r="84" spans="1:22" ht="13.5" thickBot="1">
      <c r="A84" s="52"/>
      <c r="B84" s="52"/>
      <c r="C84" s="52"/>
      <c r="D84" s="20"/>
      <c r="E84" s="20"/>
      <c r="F84" s="20"/>
      <c r="G84" s="20"/>
      <c r="H84" s="20"/>
      <c r="I84" s="20"/>
      <c r="J84" s="25">
        <f>SUM(J77:J83)</f>
        <v>-2563217.8845833335</v>
      </c>
      <c r="K84" s="22"/>
      <c r="L84" s="25">
        <f>SUM(L77:L83)</f>
        <v>-2563217.8845833335</v>
      </c>
      <c r="M84" s="20" t="str">
        <f t="shared" si="10"/>
        <v/>
      </c>
      <c r="N84" s="101" t="str">
        <f t="shared" si="15"/>
        <v/>
      </c>
      <c r="O84" s="21" t="str">
        <f t="shared" si="16"/>
        <v/>
      </c>
      <c r="P84" s="35" t="str">
        <f t="shared" si="17"/>
        <v/>
      </c>
      <c r="Q84" s="47"/>
      <c r="R84" s="25">
        <f>SUM(R77:R83)</f>
        <v>-2563217.8845833335</v>
      </c>
      <c r="S84" s="21" t="str">
        <f t="shared" si="12"/>
        <v/>
      </c>
      <c r="T84" s="21" t="str">
        <f t="shared" si="13"/>
        <v/>
      </c>
      <c r="U84" s="35" t="str">
        <f t="shared" si="14"/>
        <v/>
      </c>
      <c r="V84" s="20" t="str">
        <f t="shared" si="11"/>
        <v/>
      </c>
    </row>
    <row r="85" spans="1:22" ht="13.5" thickTop="1">
      <c r="A85" s="52"/>
      <c r="B85" s="52"/>
      <c r="C85" s="52"/>
      <c r="D85" s="20"/>
      <c r="E85" s="20"/>
      <c r="F85" s="20"/>
      <c r="G85" s="20"/>
      <c r="H85" s="20"/>
      <c r="I85" s="20"/>
      <c r="J85" s="21"/>
      <c r="K85" s="22"/>
      <c r="L85" s="21"/>
      <c r="M85" s="20" t="str">
        <f t="shared" si="10"/>
        <v/>
      </c>
      <c r="N85" s="101" t="str">
        <f t="shared" si="15"/>
        <v/>
      </c>
      <c r="O85" s="21" t="str">
        <f t="shared" si="16"/>
        <v/>
      </c>
      <c r="P85" s="35" t="str">
        <f t="shared" si="17"/>
        <v/>
      </c>
      <c r="Q85" s="47"/>
      <c r="R85" s="21"/>
      <c r="S85" s="21" t="str">
        <f t="shared" si="12"/>
        <v/>
      </c>
      <c r="T85" s="21" t="str">
        <f t="shared" si="13"/>
        <v/>
      </c>
      <c r="U85" s="35" t="str">
        <f t="shared" si="14"/>
        <v/>
      </c>
      <c r="V85" s="20" t="str">
        <f t="shared" si="11"/>
        <v/>
      </c>
    </row>
    <row r="86" spans="1:22">
      <c r="A86" s="52"/>
      <c r="B86" s="52"/>
      <c r="C86" s="52"/>
      <c r="D86" s="20">
        <v>71</v>
      </c>
      <c r="E86" s="20">
        <v>5</v>
      </c>
      <c r="F86" s="20"/>
      <c r="G86" s="20" t="s">
        <v>0</v>
      </c>
      <c r="H86" s="20">
        <v>15100021</v>
      </c>
      <c r="I86" s="20" t="s">
        <v>657</v>
      </c>
      <c r="J86" s="21">
        <v>1089609.925</v>
      </c>
      <c r="K86" s="22">
        <f t="shared" si="9"/>
        <v>1</v>
      </c>
      <c r="L86" s="21">
        <v>1089609.925</v>
      </c>
      <c r="M86" s="20" t="str">
        <f t="shared" si="10"/>
        <v>1</v>
      </c>
      <c r="N86" s="101">
        <f t="shared" si="15"/>
        <v>1089609.925</v>
      </c>
      <c r="O86" s="21" t="str">
        <f t="shared" si="16"/>
        <v/>
      </c>
      <c r="P86" s="35" t="str">
        <f t="shared" si="17"/>
        <v/>
      </c>
      <c r="Q86" s="47"/>
      <c r="R86" s="21">
        <v>1089609.925</v>
      </c>
      <c r="S86" s="21">
        <f t="shared" si="12"/>
        <v>1089609.925</v>
      </c>
      <c r="T86" s="21" t="str">
        <f t="shared" si="13"/>
        <v/>
      </c>
      <c r="U86" s="35" t="str">
        <f t="shared" si="14"/>
        <v/>
      </c>
      <c r="V86" s="20" t="str">
        <f t="shared" si="11"/>
        <v>1</v>
      </c>
    </row>
    <row r="87" spans="1:22">
      <c r="A87" s="52"/>
      <c r="B87" s="52"/>
      <c r="C87" s="52"/>
      <c r="D87" s="20">
        <v>71</v>
      </c>
      <c r="E87" s="20">
        <v>5</v>
      </c>
      <c r="F87" s="20"/>
      <c r="G87" s="20" t="s">
        <v>0</v>
      </c>
      <c r="H87" s="20">
        <v>15100031</v>
      </c>
      <c r="I87" s="20" t="s">
        <v>658</v>
      </c>
      <c r="J87" s="21">
        <v>1299972.21708333</v>
      </c>
      <c r="K87" s="22">
        <f t="shared" si="9"/>
        <v>1</v>
      </c>
      <c r="L87" s="21">
        <v>1299972.21708333</v>
      </c>
      <c r="M87" s="20" t="str">
        <f t="shared" si="10"/>
        <v>1</v>
      </c>
      <c r="N87" s="101">
        <f t="shared" si="15"/>
        <v>1299972.21708333</v>
      </c>
      <c r="O87" s="21" t="str">
        <f t="shared" si="16"/>
        <v/>
      </c>
      <c r="P87" s="35" t="str">
        <f t="shared" si="17"/>
        <v/>
      </c>
      <c r="Q87" s="47"/>
      <c r="R87" s="21">
        <v>1299972.21708333</v>
      </c>
      <c r="S87" s="21">
        <f t="shared" si="12"/>
        <v>1299972.21708333</v>
      </c>
      <c r="T87" s="21" t="str">
        <f t="shared" si="13"/>
        <v/>
      </c>
      <c r="U87" s="35" t="str">
        <f t="shared" si="14"/>
        <v/>
      </c>
      <c r="V87" s="20" t="str">
        <f t="shared" si="11"/>
        <v>1</v>
      </c>
    </row>
    <row r="88" spans="1:22">
      <c r="A88" s="52"/>
      <c r="B88" s="52"/>
      <c r="C88" s="52"/>
      <c r="D88" s="20">
        <v>71</v>
      </c>
      <c r="E88" s="20">
        <v>5</v>
      </c>
      <c r="F88" s="20"/>
      <c r="G88" s="20" t="s">
        <v>0</v>
      </c>
      <c r="H88" s="20">
        <v>15100041</v>
      </c>
      <c r="I88" s="20" t="s">
        <v>659</v>
      </c>
      <c r="J88" s="21">
        <v>285549.78166666703</v>
      </c>
      <c r="K88" s="22">
        <f t="shared" si="9"/>
        <v>1</v>
      </c>
      <c r="L88" s="21">
        <v>285549.78166666703</v>
      </c>
      <c r="M88" s="20" t="str">
        <f t="shared" si="10"/>
        <v>1</v>
      </c>
      <c r="N88" s="101">
        <f t="shared" si="15"/>
        <v>285549.78166666703</v>
      </c>
      <c r="O88" s="21" t="str">
        <f t="shared" si="16"/>
        <v/>
      </c>
      <c r="P88" s="35" t="str">
        <f t="shared" si="17"/>
        <v/>
      </c>
      <c r="Q88" s="47"/>
      <c r="R88" s="21">
        <v>285549.78166666703</v>
      </c>
      <c r="S88" s="21">
        <f t="shared" si="12"/>
        <v>285549.78166666703</v>
      </c>
      <c r="T88" s="21" t="str">
        <f t="shared" si="13"/>
        <v/>
      </c>
      <c r="U88" s="35" t="str">
        <f t="shared" si="14"/>
        <v/>
      </c>
      <c r="V88" s="20" t="str">
        <f t="shared" si="11"/>
        <v>1</v>
      </c>
    </row>
    <row r="89" spans="1:22">
      <c r="A89" s="52"/>
      <c r="B89" s="52"/>
      <c r="C89" s="52"/>
      <c r="D89" s="20">
        <v>71</v>
      </c>
      <c r="E89" s="20">
        <v>5</v>
      </c>
      <c r="F89" s="20"/>
      <c r="G89" s="20" t="s">
        <v>0</v>
      </c>
      <c r="H89" s="20">
        <v>15100061</v>
      </c>
      <c r="I89" s="20" t="s">
        <v>660</v>
      </c>
      <c r="J89" s="21">
        <v>33523.094583333303</v>
      </c>
      <c r="K89" s="22">
        <f t="shared" si="9"/>
        <v>1</v>
      </c>
      <c r="L89" s="21">
        <v>33523.094583333303</v>
      </c>
      <c r="M89" s="20" t="str">
        <f t="shared" si="10"/>
        <v>1</v>
      </c>
      <c r="N89" s="101">
        <f t="shared" si="15"/>
        <v>33523.094583333303</v>
      </c>
      <c r="O89" s="21" t="str">
        <f t="shared" si="16"/>
        <v/>
      </c>
      <c r="P89" s="35" t="str">
        <f t="shared" si="17"/>
        <v/>
      </c>
      <c r="Q89" s="47"/>
      <c r="R89" s="21">
        <v>33523.094583333303</v>
      </c>
      <c r="S89" s="21">
        <f t="shared" si="12"/>
        <v>33523.094583333303</v>
      </c>
      <c r="T89" s="21" t="str">
        <f t="shared" si="13"/>
        <v/>
      </c>
      <c r="U89" s="35" t="str">
        <f t="shared" si="14"/>
        <v/>
      </c>
      <c r="V89" s="20" t="str">
        <f t="shared" si="11"/>
        <v>1</v>
      </c>
    </row>
    <row r="90" spans="1:22">
      <c r="A90" s="52"/>
      <c r="B90" s="52"/>
      <c r="C90" s="52"/>
      <c r="D90" s="20">
        <v>71</v>
      </c>
      <c r="E90" s="20">
        <v>5</v>
      </c>
      <c r="F90" s="20"/>
      <c r="G90" s="20" t="s">
        <v>0</v>
      </c>
      <c r="H90" s="20">
        <v>15100081</v>
      </c>
      <c r="I90" s="20" t="s">
        <v>661</v>
      </c>
      <c r="J90" s="21">
        <v>925602.02749999997</v>
      </c>
      <c r="K90" s="22">
        <f t="shared" si="9"/>
        <v>1</v>
      </c>
      <c r="L90" s="21">
        <v>925602.02749999997</v>
      </c>
      <c r="M90" s="20" t="str">
        <f t="shared" si="10"/>
        <v>1</v>
      </c>
      <c r="N90" s="101">
        <f t="shared" si="15"/>
        <v>925602.02749999997</v>
      </c>
      <c r="O90" s="21" t="str">
        <f t="shared" si="16"/>
        <v/>
      </c>
      <c r="P90" s="35" t="str">
        <f t="shared" si="17"/>
        <v/>
      </c>
      <c r="Q90" s="47"/>
      <c r="R90" s="21">
        <v>925602.02749999997</v>
      </c>
      <c r="S90" s="21">
        <f t="shared" si="12"/>
        <v>925602.02749999997</v>
      </c>
      <c r="T90" s="21" t="str">
        <f t="shared" si="13"/>
        <v/>
      </c>
      <c r="U90" s="35" t="str">
        <f t="shared" si="14"/>
        <v/>
      </c>
      <c r="V90" s="20" t="str">
        <f t="shared" si="11"/>
        <v>1</v>
      </c>
    </row>
    <row r="91" spans="1:22">
      <c r="A91" s="52"/>
      <c r="B91" s="52"/>
      <c r="C91" s="52"/>
      <c r="D91" s="20">
        <v>71</v>
      </c>
      <c r="E91" s="20">
        <v>5</v>
      </c>
      <c r="F91" s="20"/>
      <c r="G91" s="20" t="s">
        <v>0</v>
      </c>
      <c r="H91" s="20">
        <v>15100091</v>
      </c>
      <c r="I91" s="20" t="s">
        <v>662</v>
      </c>
      <c r="J91" s="21">
        <v>737852.04791666602</v>
      </c>
      <c r="K91" s="22">
        <f t="shared" si="9"/>
        <v>1</v>
      </c>
      <c r="L91" s="21">
        <v>737852.04791666602</v>
      </c>
      <c r="M91" s="20" t="str">
        <f t="shared" si="10"/>
        <v>1</v>
      </c>
      <c r="N91" s="101">
        <f t="shared" si="15"/>
        <v>737852.04791666602</v>
      </c>
      <c r="O91" s="21" t="str">
        <f t="shared" si="16"/>
        <v/>
      </c>
      <c r="P91" s="35" t="str">
        <f t="shared" si="17"/>
        <v/>
      </c>
      <c r="Q91" s="47"/>
      <c r="R91" s="21">
        <v>737852.04791666602</v>
      </c>
      <c r="S91" s="21">
        <f t="shared" si="12"/>
        <v>737852.04791666602</v>
      </c>
      <c r="T91" s="21" t="str">
        <f t="shared" si="13"/>
        <v/>
      </c>
      <c r="U91" s="35" t="str">
        <f t="shared" si="14"/>
        <v/>
      </c>
      <c r="V91" s="20" t="str">
        <f t="shared" si="11"/>
        <v>1</v>
      </c>
    </row>
    <row r="92" spans="1:22">
      <c r="A92" s="52"/>
      <c r="B92" s="52"/>
      <c r="C92" s="52"/>
      <c r="D92" s="20">
        <v>71</v>
      </c>
      <c r="E92" s="20">
        <v>5</v>
      </c>
      <c r="F92" s="20"/>
      <c r="G92" s="20" t="s">
        <v>0</v>
      </c>
      <c r="H92" s="20">
        <v>15100101</v>
      </c>
      <c r="I92" s="20" t="s">
        <v>663</v>
      </c>
      <c r="J92" s="21">
        <v>1026070.3375</v>
      </c>
      <c r="K92" s="22">
        <f t="shared" si="9"/>
        <v>1</v>
      </c>
      <c r="L92" s="21">
        <v>1026070.3375</v>
      </c>
      <c r="M92" s="20" t="str">
        <f t="shared" si="10"/>
        <v>1</v>
      </c>
      <c r="N92" s="101">
        <f t="shared" si="15"/>
        <v>1026070.3375</v>
      </c>
      <c r="O92" s="21" t="str">
        <f t="shared" si="16"/>
        <v/>
      </c>
      <c r="P92" s="35" t="str">
        <f t="shared" si="17"/>
        <v/>
      </c>
      <c r="Q92" s="47"/>
      <c r="R92" s="21">
        <v>1026070.3375</v>
      </c>
      <c r="S92" s="21">
        <f t="shared" si="12"/>
        <v>1026070.3375</v>
      </c>
      <c r="T92" s="21" t="str">
        <f t="shared" si="13"/>
        <v/>
      </c>
      <c r="U92" s="35" t="str">
        <f t="shared" si="14"/>
        <v/>
      </c>
      <c r="V92" s="20" t="str">
        <f t="shared" si="11"/>
        <v>1</v>
      </c>
    </row>
    <row r="93" spans="1:22">
      <c r="A93" s="52"/>
      <c r="B93" s="52"/>
      <c r="C93" s="52"/>
      <c r="D93" s="20">
        <v>71</v>
      </c>
      <c r="E93" s="20">
        <v>5</v>
      </c>
      <c r="F93" s="20"/>
      <c r="G93" s="20" t="s">
        <v>0</v>
      </c>
      <c r="H93" s="20">
        <v>15100121</v>
      </c>
      <c r="I93" s="20" t="s">
        <v>662</v>
      </c>
      <c r="J93" s="21">
        <v>-369.47833333333301</v>
      </c>
      <c r="K93" s="22">
        <f t="shared" si="9"/>
        <v>1</v>
      </c>
      <c r="L93" s="21">
        <v>-369.47833333333301</v>
      </c>
      <c r="M93" s="20" t="str">
        <f t="shared" si="10"/>
        <v>1</v>
      </c>
      <c r="N93" s="101">
        <f t="shared" si="15"/>
        <v>-369.47833333333301</v>
      </c>
      <c r="O93" s="21" t="str">
        <f t="shared" si="16"/>
        <v/>
      </c>
      <c r="P93" s="35" t="str">
        <f t="shared" si="17"/>
        <v/>
      </c>
      <c r="Q93" s="47"/>
      <c r="R93" s="21">
        <v>-369.47833333333301</v>
      </c>
      <c r="S93" s="21">
        <f t="shared" si="12"/>
        <v>-369.47833333333301</v>
      </c>
      <c r="T93" s="21" t="str">
        <f t="shared" si="13"/>
        <v/>
      </c>
      <c r="U93" s="35" t="str">
        <f t="shared" si="14"/>
        <v/>
      </c>
      <c r="V93" s="20" t="str">
        <f t="shared" si="11"/>
        <v>1</v>
      </c>
    </row>
    <row r="94" spans="1:22">
      <c r="A94" s="52"/>
      <c r="B94" s="52"/>
      <c r="C94" s="52"/>
      <c r="D94" s="20">
        <v>73</v>
      </c>
      <c r="E94" s="20">
        <v>5</v>
      </c>
      <c r="F94" s="20"/>
      <c r="G94" s="20" t="s">
        <v>0</v>
      </c>
      <c r="H94" s="20">
        <v>15100122</v>
      </c>
      <c r="I94" s="20" t="s">
        <v>664</v>
      </c>
      <c r="J94" s="21">
        <v>295023.12874999997</v>
      </c>
      <c r="K94" s="22">
        <f t="shared" si="9"/>
        <v>1</v>
      </c>
      <c r="L94" s="21">
        <v>295023.12874999997</v>
      </c>
      <c r="M94" s="20" t="str">
        <f>MID($H94,8,1)</f>
        <v>2</v>
      </c>
      <c r="N94" s="101" t="str">
        <f t="shared" si="15"/>
        <v/>
      </c>
      <c r="O94" s="21">
        <f t="shared" si="16"/>
        <v>295023.12874999997</v>
      </c>
      <c r="P94" s="35" t="str">
        <f t="shared" si="17"/>
        <v/>
      </c>
      <c r="Q94" s="47"/>
      <c r="R94" s="21">
        <v>295023.12874999997</v>
      </c>
      <c r="S94" s="21" t="str">
        <f t="shared" si="12"/>
        <v/>
      </c>
      <c r="T94" s="21">
        <f t="shared" si="13"/>
        <v>295023.12874999997</v>
      </c>
      <c r="U94" s="35" t="str">
        <f t="shared" si="14"/>
        <v/>
      </c>
      <c r="V94" s="20" t="str">
        <f>MID($H94,8,1)</f>
        <v>2</v>
      </c>
    </row>
    <row r="95" spans="1:22">
      <c r="A95" s="52"/>
      <c r="B95" s="52"/>
      <c r="C95" s="52"/>
      <c r="D95" s="20">
        <v>71</v>
      </c>
      <c r="E95" s="20">
        <v>5</v>
      </c>
      <c r="F95" s="20"/>
      <c r="G95" s="20" t="s">
        <v>0</v>
      </c>
      <c r="H95" s="20">
        <v>15100151</v>
      </c>
      <c r="I95" s="20" t="s">
        <v>665</v>
      </c>
      <c r="J95" s="21">
        <v>5983.8929166666703</v>
      </c>
      <c r="K95" s="22">
        <f t="shared" si="9"/>
        <v>1</v>
      </c>
      <c r="L95" s="21">
        <v>5983.8929166666703</v>
      </c>
      <c r="M95" s="20" t="str">
        <f>MID($H95,8,1)</f>
        <v>1</v>
      </c>
      <c r="N95" s="101">
        <f t="shared" si="15"/>
        <v>5983.8929166666703</v>
      </c>
      <c r="O95" s="21" t="str">
        <f t="shared" si="16"/>
        <v/>
      </c>
      <c r="P95" s="35" t="str">
        <f t="shared" si="17"/>
        <v/>
      </c>
      <c r="Q95" s="47"/>
      <c r="R95" s="21">
        <v>5983.8929166666703</v>
      </c>
      <c r="S95" s="21">
        <f t="shared" si="12"/>
        <v>5983.8929166666703</v>
      </c>
      <c r="T95" s="21" t="str">
        <f t="shared" si="13"/>
        <v/>
      </c>
      <c r="U95" s="35" t="str">
        <f t="shared" si="14"/>
        <v/>
      </c>
      <c r="V95" s="20" t="str">
        <f>MID($H95,8,1)</f>
        <v>1</v>
      </c>
    </row>
    <row r="96" spans="1:22">
      <c r="A96" s="52"/>
      <c r="B96" s="52"/>
      <c r="C96" s="52"/>
      <c r="D96" s="20">
        <v>71</v>
      </c>
      <c r="E96" s="20">
        <v>5</v>
      </c>
      <c r="F96" s="20"/>
      <c r="G96" s="20" t="s">
        <v>0</v>
      </c>
      <c r="H96" s="20">
        <v>15100161</v>
      </c>
      <c r="I96" s="20" t="s">
        <v>666</v>
      </c>
      <c r="J96" s="21">
        <v>-501.397083333333</v>
      </c>
      <c r="K96" s="22">
        <f t="shared" si="9"/>
        <v>1</v>
      </c>
      <c r="L96" s="21">
        <v>-501.397083333333</v>
      </c>
      <c r="M96" s="20" t="str">
        <f>MID($H96,8,1)</f>
        <v>1</v>
      </c>
      <c r="N96" s="101">
        <f t="shared" si="15"/>
        <v>-501.397083333333</v>
      </c>
      <c r="O96" s="21" t="str">
        <f t="shared" si="16"/>
        <v/>
      </c>
      <c r="P96" s="35" t="str">
        <f t="shared" si="17"/>
        <v/>
      </c>
      <c r="Q96" s="47"/>
      <c r="R96" s="21">
        <v>-501.397083333333</v>
      </c>
      <c r="S96" s="21">
        <f t="shared" si="12"/>
        <v>-501.397083333333</v>
      </c>
      <c r="T96" s="21" t="str">
        <f t="shared" si="13"/>
        <v/>
      </c>
      <c r="U96" s="35" t="str">
        <f t="shared" si="14"/>
        <v/>
      </c>
      <c r="V96" s="20" t="str">
        <f>MID($H96,8,1)</f>
        <v>1</v>
      </c>
    </row>
    <row r="97" spans="1:22">
      <c r="A97" s="52"/>
      <c r="B97" s="52"/>
      <c r="C97" s="52"/>
      <c r="D97" s="20">
        <v>71</v>
      </c>
      <c r="E97" s="20">
        <v>5</v>
      </c>
      <c r="F97" s="20"/>
      <c r="G97" s="20" t="s">
        <v>0</v>
      </c>
      <c r="H97" s="20">
        <v>15100171</v>
      </c>
      <c r="I97" s="20" t="s">
        <v>667</v>
      </c>
      <c r="J97" s="21">
        <v>-360.92416666666702</v>
      </c>
      <c r="K97" s="22">
        <f t="shared" si="9"/>
        <v>1</v>
      </c>
      <c r="L97" s="21">
        <v>-360.92416666666702</v>
      </c>
      <c r="M97" s="20" t="str">
        <f>MID($H97,8,1)</f>
        <v>1</v>
      </c>
      <c r="N97" s="101">
        <f t="shared" si="15"/>
        <v>-360.92416666666702</v>
      </c>
      <c r="O97" s="21" t="str">
        <f t="shared" si="16"/>
        <v/>
      </c>
      <c r="P97" s="35" t="str">
        <f t="shared" si="17"/>
        <v/>
      </c>
      <c r="Q97" s="47"/>
      <c r="R97" s="21">
        <v>-360.92416666666702</v>
      </c>
      <c r="S97" s="21">
        <f t="shared" si="12"/>
        <v>-360.92416666666702</v>
      </c>
      <c r="T97" s="21" t="str">
        <f t="shared" si="13"/>
        <v/>
      </c>
      <c r="U97" s="35" t="str">
        <f t="shared" si="14"/>
        <v/>
      </c>
      <c r="V97" s="20" t="str">
        <f>MID($H97,8,1)</f>
        <v>1</v>
      </c>
    </row>
    <row r="98" spans="1:22">
      <c r="A98" s="52"/>
      <c r="B98" s="52"/>
      <c r="C98" s="52"/>
      <c r="D98" s="20">
        <v>71</v>
      </c>
      <c r="E98" s="20">
        <v>5</v>
      </c>
      <c r="F98" s="20"/>
      <c r="G98" s="20" t="s">
        <v>0</v>
      </c>
      <c r="H98" s="20">
        <v>15100181</v>
      </c>
      <c r="I98" s="20" t="s">
        <v>668</v>
      </c>
      <c r="J98" s="21">
        <v>151830.27666666699</v>
      </c>
      <c r="K98" s="22">
        <f t="shared" si="9"/>
        <v>1</v>
      </c>
      <c r="L98" s="21">
        <v>151830.27666666699</v>
      </c>
      <c r="M98" s="20" t="str">
        <f>MID($H98,8,1)</f>
        <v>1</v>
      </c>
      <c r="N98" s="101">
        <f t="shared" si="15"/>
        <v>151830.27666666699</v>
      </c>
      <c r="O98" s="21" t="str">
        <f t="shared" si="16"/>
        <v/>
      </c>
      <c r="P98" s="35" t="str">
        <f t="shared" si="17"/>
        <v/>
      </c>
      <c r="Q98" s="47"/>
      <c r="R98" s="21">
        <v>151830.27666666699</v>
      </c>
      <c r="S98" s="21">
        <f t="shared" si="12"/>
        <v>151830.27666666699</v>
      </c>
      <c r="T98" s="21" t="str">
        <f t="shared" si="13"/>
        <v/>
      </c>
      <c r="U98" s="35" t="str">
        <f t="shared" si="14"/>
        <v/>
      </c>
      <c r="V98" s="20" t="str">
        <f>MID($H98,8,1)</f>
        <v>1</v>
      </c>
    </row>
    <row r="99" spans="1:22">
      <c r="A99" s="52"/>
      <c r="B99" s="52"/>
      <c r="C99" s="52"/>
      <c r="D99" s="20">
        <v>71</v>
      </c>
      <c r="E99" s="20">
        <v>5</v>
      </c>
      <c r="F99" s="20"/>
      <c r="G99" s="20" t="s">
        <v>0</v>
      </c>
      <c r="H99" s="20">
        <v>15100201</v>
      </c>
      <c r="I99" s="20" t="s">
        <v>669</v>
      </c>
      <c r="J99" s="21">
        <v>1317600.49916667</v>
      </c>
      <c r="K99" s="22">
        <f t="shared" si="9"/>
        <v>1</v>
      </c>
      <c r="L99" s="21">
        <v>1317600.49916667</v>
      </c>
      <c r="M99" s="20" t="str">
        <f t="shared" ref="M99:M162" si="18">MID($H99,8,1)</f>
        <v>1</v>
      </c>
      <c r="N99" s="101">
        <f t="shared" si="15"/>
        <v>1317600.49916667</v>
      </c>
      <c r="O99" s="21" t="str">
        <f t="shared" si="16"/>
        <v/>
      </c>
      <c r="P99" s="35" t="str">
        <f t="shared" si="17"/>
        <v/>
      </c>
      <c r="Q99" s="47"/>
      <c r="R99" s="21">
        <v>1317600.49916667</v>
      </c>
      <c r="S99" s="21">
        <f t="shared" si="12"/>
        <v>1317600.49916667</v>
      </c>
      <c r="T99" s="21" t="str">
        <f t="shared" si="13"/>
        <v/>
      </c>
      <c r="U99" s="35" t="str">
        <f t="shared" si="14"/>
        <v/>
      </c>
      <c r="V99" s="20" t="str">
        <f t="shared" ref="V99:V162" si="19">MID($H99,8,1)</f>
        <v>1</v>
      </c>
    </row>
    <row r="100" spans="1:22">
      <c r="A100" s="52"/>
      <c r="B100" s="52"/>
      <c r="C100" s="52"/>
      <c r="D100" s="20">
        <v>71</v>
      </c>
      <c r="E100" s="20">
        <v>5</v>
      </c>
      <c r="F100" s="20"/>
      <c r="G100" s="20" t="s">
        <v>0</v>
      </c>
      <c r="H100" s="20">
        <v>15100211</v>
      </c>
      <c r="I100" s="20" t="s">
        <v>670</v>
      </c>
      <c r="J100" s="21">
        <v>89375.173333333296</v>
      </c>
      <c r="K100" s="22">
        <f t="shared" si="9"/>
        <v>1</v>
      </c>
      <c r="L100" s="21">
        <v>89375.173333333296</v>
      </c>
      <c r="M100" s="20" t="str">
        <f t="shared" si="18"/>
        <v>1</v>
      </c>
      <c r="N100" s="101">
        <f t="shared" si="15"/>
        <v>89375.173333333296</v>
      </c>
      <c r="O100" s="21" t="str">
        <f t="shared" si="16"/>
        <v/>
      </c>
      <c r="P100" s="35" t="str">
        <f t="shared" si="17"/>
        <v/>
      </c>
      <c r="Q100" s="47"/>
      <c r="R100" s="21">
        <v>89375.173333333296</v>
      </c>
      <c r="S100" s="21">
        <f t="shared" si="12"/>
        <v>89375.173333333296</v>
      </c>
      <c r="T100" s="21" t="str">
        <f t="shared" si="13"/>
        <v/>
      </c>
      <c r="U100" s="35" t="str">
        <f t="shared" si="14"/>
        <v/>
      </c>
      <c r="V100" s="20" t="str">
        <f t="shared" si="19"/>
        <v>1</v>
      </c>
    </row>
    <row r="101" spans="1:22">
      <c r="A101" s="52"/>
      <c r="B101" s="52"/>
      <c r="C101" s="52"/>
      <c r="D101" s="20">
        <v>71</v>
      </c>
      <c r="E101" s="20">
        <v>5</v>
      </c>
      <c r="F101" s="20"/>
      <c r="G101" s="20" t="s">
        <v>0</v>
      </c>
      <c r="H101" s="20">
        <v>15111001</v>
      </c>
      <c r="I101" s="20" t="s">
        <v>671</v>
      </c>
      <c r="J101" s="21">
        <v>470986.68708333297</v>
      </c>
      <c r="K101" s="22">
        <f t="shared" si="9"/>
        <v>1</v>
      </c>
      <c r="L101" s="21">
        <v>470986.68708333297</v>
      </c>
      <c r="M101" s="20" t="str">
        <f t="shared" si="18"/>
        <v>1</v>
      </c>
      <c r="N101" s="101">
        <f t="shared" si="15"/>
        <v>470986.68708333297</v>
      </c>
      <c r="O101" s="21" t="str">
        <f t="shared" si="16"/>
        <v/>
      </c>
      <c r="P101" s="35" t="str">
        <f t="shared" si="17"/>
        <v/>
      </c>
      <c r="Q101" s="47"/>
      <c r="R101" s="21">
        <v>470986.68708333297</v>
      </c>
      <c r="S101" s="21">
        <f t="shared" si="12"/>
        <v>470986.68708333297</v>
      </c>
      <c r="T101" s="21" t="str">
        <f t="shared" si="13"/>
        <v/>
      </c>
      <c r="U101" s="35" t="str">
        <f t="shared" si="14"/>
        <v/>
      </c>
      <c r="V101" s="20" t="str">
        <f t="shared" si="19"/>
        <v>1</v>
      </c>
    </row>
    <row r="102" spans="1:22">
      <c r="A102" s="52"/>
      <c r="B102" s="52"/>
      <c r="C102" s="52"/>
      <c r="D102" s="20">
        <v>71</v>
      </c>
      <c r="E102" s="20">
        <v>5</v>
      </c>
      <c r="F102" s="20"/>
      <c r="G102" s="20" t="s">
        <v>0</v>
      </c>
      <c r="H102" s="20">
        <v>15111011</v>
      </c>
      <c r="I102" s="20" t="s">
        <v>672</v>
      </c>
      <c r="J102" s="21">
        <v>3103.1525000000001</v>
      </c>
      <c r="K102" s="22">
        <f t="shared" si="9"/>
        <v>1</v>
      </c>
      <c r="L102" s="21">
        <v>3103.1525000000001</v>
      </c>
      <c r="M102" s="20" t="str">
        <f t="shared" si="18"/>
        <v>1</v>
      </c>
      <c r="N102" s="101">
        <f t="shared" si="15"/>
        <v>3103.1525000000001</v>
      </c>
      <c r="O102" s="21" t="str">
        <f t="shared" si="16"/>
        <v/>
      </c>
      <c r="P102" s="35" t="str">
        <f t="shared" si="17"/>
        <v/>
      </c>
      <c r="Q102" s="47"/>
      <c r="R102" s="21">
        <v>3103.1525000000001</v>
      </c>
      <c r="S102" s="21">
        <f t="shared" si="12"/>
        <v>3103.1525000000001</v>
      </c>
      <c r="T102" s="21" t="str">
        <f t="shared" si="13"/>
        <v/>
      </c>
      <c r="U102" s="35" t="str">
        <f t="shared" si="14"/>
        <v/>
      </c>
      <c r="V102" s="20" t="str">
        <f t="shared" si="19"/>
        <v>1</v>
      </c>
    </row>
    <row r="103" spans="1:22" ht="13.5" thickBot="1">
      <c r="A103" s="52"/>
      <c r="B103" s="52"/>
      <c r="C103" s="52"/>
      <c r="D103" s="20"/>
      <c r="E103" s="20"/>
      <c r="F103" s="20"/>
      <c r="G103" s="20"/>
      <c r="H103" s="20"/>
      <c r="I103" s="20"/>
      <c r="J103" s="25">
        <f>SUM(J86:J102)</f>
        <v>7730850.4420833327</v>
      </c>
      <c r="K103" s="22"/>
      <c r="L103" s="25">
        <f>SUM(L86:L102)</f>
        <v>7730850.4420833327</v>
      </c>
      <c r="M103" s="20" t="str">
        <f t="shared" si="18"/>
        <v/>
      </c>
      <c r="N103" s="101" t="str">
        <f t="shared" si="15"/>
        <v/>
      </c>
      <c r="O103" s="21" t="str">
        <f t="shared" si="16"/>
        <v/>
      </c>
      <c r="P103" s="35" t="str">
        <f t="shared" si="17"/>
        <v/>
      </c>
      <c r="Q103" s="47"/>
      <c r="R103" s="25">
        <f>SUM(R86:R102)</f>
        <v>7730850.4420833327</v>
      </c>
      <c r="S103" s="21" t="str">
        <f t="shared" si="12"/>
        <v/>
      </c>
      <c r="T103" s="21" t="str">
        <f t="shared" si="13"/>
        <v/>
      </c>
      <c r="U103" s="35" t="str">
        <f t="shared" si="14"/>
        <v/>
      </c>
      <c r="V103" s="20" t="str">
        <f t="shared" si="19"/>
        <v/>
      </c>
    </row>
    <row r="104" spans="1:22" ht="13.5" thickTop="1">
      <c r="A104" s="52"/>
      <c r="B104" s="52"/>
      <c r="C104" s="52"/>
      <c r="D104" s="20"/>
      <c r="E104" s="20"/>
      <c r="F104" s="20"/>
      <c r="G104" s="20"/>
      <c r="H104" s="20"/>
      <c r="I104" s="20"/>
      <c r="J104" s="21"/>
      <c r="K104" s="22"/>
      <c r="L104" s="21"/>
      <c r="M104" s="20" t="str">
        <f t="shared" si="18"/>
        <v/>
      </c>
      <c r="N104" s="101" t="str">
        <f t="shared" si="15"/>
        <v/>
      </c>
      <c r="O104" s="21" t="str">
        <f t="shared" si="16"/>
        <v/>
      </c>
      <c r="P104" s="35" t="str">
        <f t="shared" si="17"/>
        <v/>
      </c>
      <c r="Q104" s="47"/>
      <c r="R104" s="21"/>
      <c r="S104" s="21" t="str">
        <f t="shared" si="12"/>
        <v/>
      </c>
      <c r="T104" s="21" t="str">
        <f t="shared" si="13"/>
        <v/>
      </c>
      <c r="U104" s="35" t="str">
        <f t="shared" si="14"/>
        <v/>
      </c>
      <c r="V104" s="20" t="str">
        <f t="shared" si="19"/>
        <v/>
      </c>
    </row>
    <row r="105" spans="1:22">
      <c r="A105" s="52"/>
      <c r="B105" s="52"/>
      <c r="C105" s="52"/>
      <c r="D105" s="20">
        <v>75</v>
      </c>
      <c r="E105" s="20">
        <v>5</v>
      </c>
      <c r="F105" s="20"/>
      <c r="G105" s="20" t="s">
        <v>0</v>
      </c>
      <c r="H105" s="20">
        <v>15400023</v>
      </c>
      <c r="I105" s="20" t="s">
        <v>673</v>
      </c>
      <c r="J105" s="21">
        <v>9230471.2837499995</v>
      </c>
      <c r="K105" s="22">
        <f t="shared" si="9"/>
        <v>1</v>
      </c>
      <c r="L105" s="21">
        <v>9230471.2837499995</v>
      </c>
      <c r="M105" s="20" t="str">
        <f t="shared" si="18"/>
        <v>3</v>
      </c>
      <c r="N105" s="101" t="str">
        <f t="shared" si="15"/>
        <v/>
      </c>
      <c r="O105" s="21" t="str">
        <f t="shared" si="16"/>
        <v/>
      </c>
      <c r="P105" s="35">
        <f t="shared" si="17"/>
        <v>9230471.2837499995</v>
      </c>
      <c r="Q105" s="47"/>
      <c r="R105" s="21">
        <v>9230471.2837499995</v>
      </c>
      <c r="S105" s="21" t="str">
        <f t="shared" si="12"/>
        <v/>
      </c>
      <c r="T105" s="21" t="str">
        <f t="shared" si="13"/>
        <v/>
      </c>
      <c r="U105" s="35">
        <f t="shared" si="14"/>
        <v>9230471.2837499995</v>
      </c>
      <c r="V105" s="20" t="str">
        <f t="shared" si="19"/>
        <v>3</v>
      </c>
    </row>
    <row r="106" spans="1:22">
      <c r="A106" s="52"/>
      <c r="B106" s="52"/>
      <c r="C106" s="52"/>
      <c r="D106" s="20">
        <v>71</v>
      </c>
      <c r="E106" s="20">
        <v>5</v>
      </c>
      <c r="F106" s="20"/>
      <c r="G106" s="20" t="s">
        <v>0</v>
      </c>
      <c r="H106" s="20">
        <v>15400031</v>
      </c>
      <c r="I106" s="20" t="s">
        <v>674</v>
      </c>
      <c r="J106" s="21">
        <v>3271504.62</v>
      </c>
      <c r="K106" s="22">
        <f t="shared" si="9"/>
        <v>1</v>
      </c>
      <c r="L106" s="21">
        <v>3271504.62</v>
      </c>
      <c r="M106" s="20" t="str">
        <f t="shared" si="18"/>
        <v>1</v>
      </c>
      <c r="N106" s="101">
        <f t="shared" si="15"/>
        <v>3271504.62</v>
      </c>
      <c r="O106" s="21" t="str">
        <f t="shared" si="16"/>
        <v/>
      </c>
      <c r="P106" s="35" t="str">
        <f t="shared" si="17"/>
        <v/>
      </c>
      <c r="Q106" s="47"/>
      <c r="R106" s="21">
        <v>3271504.62</v>
      </c>
      <c r="S106" s="21">
        <f t="shared" si="12"/>
        <v>3271504.62</v>
      </c>
      <c r="T106" s="21" t="str">
        <f t="shared" si="13"/>
        <v/>
      </c>
      <c r="U106" s="35" t="str">
        <f t="shared" si="14"/>
        <v/>
      </c>
      <c r="V106" s="20" t="str">
        <f t="shared" si="19"/>
        <v>1</v>
      </c>
    </row>
    <row r="107" spans="1:22">
      <c r="A107" s="52"/>
      <c r="B107" s="52"/>
      <c r="C107" s="52"/>
      <c r="D107" s="20">
        <v>75</v>
      </c>
      <c r="E107" s="20">
        <v>5</v>
      </c>
      <c r="F107" s="20"/>
      <c r="G107" s="20" t="s">
        <v>0</v>
      </c>
      <c r="H107" s="20">
        <v>15400033</v>
      </c>
      <c r="I107" s="20" t="s">
        <v>675</v>
      </c>
      <c r="J107" s="21">
        <v>-9230363.3262499999</v>
      </c>
      <c r="K107" s="22">
        <f t="shared" si="9"/>
        <v>1</v>
      </c>
      <c r="L107" s="21">
        <v>-9230363.3262499999</v>
      </c>
      <c r="M107" s="20" t="str">
        <f t="shared" si="18"/>
        <v>3</v>
      </c>
      <c r="N107" s="101" t="str">
        <f t="shared" si="15"/>
        <v/>
      </c>
      <c r="O107" s="21" t="str">
        <f t="shared" si="16"/>
        <v/>
      </c>
      <c r="P107" s="35">
        <f t="shared" si="17"/>
        <v>-9230363.3262499999</v>
      </c>
      <c r="Q107" s="47"/>
      <c r="R107" s="21">
        <v>-9230363.3262499999</v>
      </c>
      <c r="S107" s="21" t="str">
        <f t="shared" si="12"/>
        <v/>
      </c>
      <c r="T107" s="21" t="str">
        <f t="shared" si="13"/>
        <v/>
      </c>
      <c r="U107" s="35">
        <f t="shared" si="14"/>
        <v>-9230363.3262499999</v>
      </c>
      <c r="V107" s="20" t="str">
        <f t="shared" si="19"/>
        <v>3</v>
      </c>
    </row>
    <row r="108" spans="1:22">
      <c r="A108" s="52"/>
      <c r="B108" s="52"/>
      <c r="C108" s="52"/>
      <c r="D108" s="20">
        <v>71</v>
      </c>
      <c r="E108" s="20">
        <v>5</v>
      </c>
      <c r="F108" s="20"/>
      <c r="G108" s="20" t="s">
        <v>0</v>
      </c>
      <c r="H108" s="20">
        <v>15400041</v>
      </c>
      <c r="I108" s="20" t="s">
        <v>676</v>
      </c>
      <c r="J108" s="21">
        <v>2518649.1233333298</v>
      </c>
      <c r="K108" s="22">
        <f t="shared" si="9"/>
        <v>1</v>
      </c>
      <c r="L108" s="21">
        <v>2518649.1233333298</v>
      </c>
      <c r="M108" s="20" t="str">
        <f t="shared" si="18"/>
        <v>1</v>
      </c>
      <c r="N108" s="101">
        <f t="shared" si="15"/>
        <v>2518649.1233333298</v>
      </c>
      <c r="O108" s="21" t="str">
        <f t="shared" si="16"/>
        <v/>
      </c>
      <c r="P108" s="35" t="str">
        <f t="shared" si="17"/>
        <v/>
      </c>
      <c r="Q108" s="47"/>
      <c r="R108" s="21">
        <v>2518649.1233333298</v>
      </c>
      <c r="S108" s="21">
        <f t="shared" si="12"/>
        <v>2518649.1233333298</v>
      </c>
      <c r="T108" s="21" t="str">
        <f t="shared" si="13"/>
        <v/>
      </c>
      <c r="U108" s="35" t="str">
        <f t="shared" si="14"/>
        <v/>
      </c>
      <c r="V108" s="20" t="str">
        <f t="shared" si="19"/>
        <v>1</v>
      </c>
    </row>
    <row r="109" spans="1:22">
      <c r="A109" s="52"/>
      <c r="B109" s="52"/>
      <c r="C109" s="52"/>
      <c r="D109" s="20">
        <v>71</v>
      </c>
      <c r="E109" s="20">
        <v>5</v>
      </c>
      <c r="F109" s="20"/>
      <c r="G109" s="20" t="s">
        <v>0</v>
      </c>
      <c r="H109" s="20">
        <v>15400061</v>
      </c>
      <c r="I109" s="20" t="s">
        <v>677</v>
      </c>
      <c r="J109" s="21">
        <v>1457422.02166667</v>
      </c>
      <c r="K109" s="22">
        <f t="shared" si="9"/>
        <v>1</v>
      </c>
      <c r="L109" s="21">
        <v>1457422.02166667</v>
      </c>
      <c r="M109" s="20" t="str">
        <f t="shared" si="18"/>
        <v>1</v>
      </c>
      <c r="N109" s="101">
        <f t="shared" si="15"/>
        <v>1457422.02166667</v>
      </c>
      <c r="O109" s="21" t="str">
        <f t="shared" si="16"/>
        <v/>
      </c>
      <c r="P109" s="35" t="str">
        <f t="shared" si="17"/>
        <v/>
      </c>
      <c r="Q109" s="47"/>
      <c r="R109" s="21">
        <v>1457422.02166667</v>
      </c>
      <c r="S109" s="21">
        <f t="shared" si="12"/>
        <v>1457422.02166667</v>
      </c>
      <c r="T109" s="21" t="str">
        <f t="shared" si="13"/>
        <v/>
      </c>
      <c r="U109" s="35" t="str">
        <f t="shared" si="14"/>
        <v/>
      </c>
      <c r="V109" s="20" t="str">
        <f t="shared" si="19"/>
        <v>1</v>
      </c>
    </row>
    <row r="110" spans="1:22">
      <c r="A110" s="52"/>
      <c r="B110" s="52"/>
      <c r="C110" s="52"/>
      <c r="D110" s="20">
        <v>71</v>
      </c>
      <c r="E110" s="20">
        <v>5</v>
      </c>
      <c r="F110" s="20"/>
      <c r="G110" s="20" t="s">
        <v>0</v>
      </c>
      <c r="H110" s="20">
        <v>15400071</v>
      </c>
      <c r="I110" s="20" t="s">
        <v>678</v>
      </c>
      <c r="J110" s="21">
        <v>72776.166666666701</v>
      </c>
      <c r="K110" s="22">
        <f t="shared" si="9"/>
        <v>1</v>
      </c>
      <c r="L110" s="21">
        <v>72776.166666666701</v>
      </c>
      <c r="M110" s="20" t="str">
        <f t="shared" si="18"/>
        <v>1</v>
      </c>
      <c r="N110" s="101">
        <f t="shared" si="15"/>
        <v>72776.166666666701</v>
      </c>
      <c r="O110" s="21" t="str">
        <f t="shared" si="16"/>
        <v/>
      </c>
      <c r="P110" s="35" t="str">
        <f t="shared" si="17"/>
        <v/>
      </c>
      <c r="Q110" s="47"/>
      <c r="R110" s="21">
        <v>72776.166666666701</v>
      </c>
      <c r="S110" s="21">
        <f t="shared" si="12"/>
        <v>72776.166666666701</v>
      </c>
      <c r="T110" s="21" t="str">
        <f t="shared" si="13"/>
        <v/>
      </c>
      <c r="U110" s="35" t="str">
        <f t="shared" si="14"/>
        <v/>
      </c>
      <c r="V110" s="20" t="str">
        <f t="shared" si="19"/>
        <v>1</v>
      </c>
    </row>
    <row r="111" spans="1:22">
      <c r="A111" s="52"/>
      <c r="B111" s="52"/>
      <c r="C111" s="52"/>
      <c r="D111" s="20">
        <v>71</v>
      </c>
      <c r="E111" s="20">
        <v>5</v>
      </c>
      <c r="F111" s="20"/>
      <c r="G111" s="20" t="s">
        <v>0</v>
      </c>
      <c r="H111" s="20">
        <v>15400081</v>
      </c>
      <c r="I111" s="20" t="s">
        <v>679</v>
      </c>
      <c r="J111" s="21">
        <v>85667.041666666701</v>
      </c>
      <c r="K111" s="22">
        <f t="shared" si="9"/>
        <v>1</v>
      </c>
      <c r="L111" s="21">
        <v>85667.041666666701</v>
      </c>
      <c r="M111" s="20" t="str">
        <f t="shared" si="18"/>
        <v>1</v>
      </c>
      <c r="N111" s="101">
        <f t="shared" si="15"/>
        <v>85667.041666666701</v>
      </c>
      <c r="O111" s="21" t="str">
        <f t="shared" si="16"/>
        <v/>
      </c>
      <c r="P111" s="35" t="str">
        <f t="shared" si="17"/>
        <v/>
      </c>
      <c r="Q111" s="47"/>
      <c r="R111" s="21">
        <v>85667.041666666701</v>
      </c>
      <c r="S111" s="21">
        <f t="shared" si="12"/>
        <v>85667.041666666701</v>
      </c>
      <c r="T111" s="21" t="str">
        <f t="shared" si="13"/>
        <v/>
      </c>
      <c r="U111" s="35" t="str">
        <f t="shared" si="14"/>
        <v/>
      </c>
      <c r="V111" s="20" t="str">
        <f t="shared" si="19"/>
        <v>1</v>
      </c>
    </row>
    <row r="112" spans="1:22">
      <c r="A112" s="52"/>
      <c r="B112" s="52"/>
      <c r="C112" s="52"/>
      <c r="D112" s="20">
        <v>71</v>
      </c>
      <c r="E112" s="20">
        <v>5</v>
      </c>
      <c r="F112" s="20"/>
      <c r="G112" s="20" t="s">
        <v>0</v>
      </c>
      <c r="H112" s="20">
        <v>15400101</v>
      </c>
      <c r="I112" s="20" t="s">
        <v>680</v>
      </c>
      <c r="J112" s="21">
        <v>29303970.265000001</v>
      </c>
      <c r="K112" s="22">
        <f t="shared" si="9"/>
        <v>1</v>
      </c>
      <c r="L112" s="21">
        <v>29303970.265000001</v>
      </c>
      <c r="M112" s="20" t="str">
        <f t="shared" si="18"/>
        <v>1</v>
      </c>
      <c r="N112" s="101">
        <f t="shared" si="15"/>
        <v>29303970.265000001</v>
      </c>
      <c r="O112" s="21" t="str">
        <f t="shared" si="16"/>
        <v/>
      </c>
      <c r="P112" s="35" t="str">
        <f t="shared" si="17"/>
        <v/>
      </c>
      <c r="Q112" s="47"/>
      <c r="R112" s="21">
        <v>29303970.265000001</v>
      </c>
      <c r="S112" s="21">
        <f t="shared" si="12"/>
        <v>29303970.265000001</v>
      </c>
      <c r="T112" s="21" t="str">
        <f t="shared" si="13"/>
        <v/>
      </c>
      <c r="U112" s="35" t="str">
        <f t="shared" si="14"/>
        <v/>
      </c>
      <c r="V112" s="20" t="str">
        <f t="shared" si="19"/>
        <v>1</v>
      </c>
    </row>
    <row r="113" spans="1:22">
      <c r="A113" s="52"/>
      <c r="B113" s="52"/>
      <c r="C113" s="52"/>
      <c r="D113" s="20">
        <v>73</v>
      </c>
      <c r="E113" s="20">
        <v>5</v>
      </c>
      <c r="F113" s="20"/>
      <c r="G113" s="20" t="s">
        <v>0</v>
      </c>
      <c r="H113" s="20">
        <v>15400102</v>
      </c>
      <c r="I113" s="20" t="s">
        <v>681</v>
      </c>
      <c r="J113" s="21">
        <v>7163573.1854166696</v>
      </c>
      <c r="K113" s="22">
        <f t="shared" si="9"/>
        <v>1</v>
      </c>
      <c r="L113" s="21">
        <v>7163573.1854166696</v>
      </c>
      <c r="M113" s="20" t="str">
        <f t="shared" si="18"/>
        <v>2</v>
      </c>
      <c r="N113" s="101" t="str">
        <f t="shared" si="15"/>
        <v/>
      </c>
      <c r="O113" s="21">
        <f t="shared" si="16"/>
        <v>7163573.1854166696</v>
      </c>
      <c r="P113" s="35" t="str">
        <f t="shared" si="17"/>
        <v/>
      </c>
      <c r="Q113" s="47"/>
      <c r="R113" s="21">
        <v>7163573.1854166696</v>
      </c>
      <c r="S113" s="21" t="str">
        <f t="shared" si="12"/>
        <v/>
      </c>
      <c r="T113" s="21">
        <f t="shared" si="13"/>
        <v>7163573.1854166696</v>
      </c>
      <c r="U113" s="35" t="str">
        <f t="shared" si="14"/>
        <v/>
      </c>
      <c r="V113" s="20" t="str">
        <f t="shared" si="19"/>
        <v>2</v>
      </c>
    </row>
    <row r="114" spans="1:22">
      <c r="A114" s="52"/>
      <c r="B114" s="52"/>
      <c r="C114" s="52"/>
      <c r="D114" s="20">
        <v>75</v>
      </c>
      <c r="E114" s="20">
        <v>5</v>
      </c>
      <c r="F114" s="20"/>
      <c r="G114" s="20" t="s">
        <v>0</v>
      </c>
      <c r="H114" s="20">
        <v>15400103</v>
      </c>
      <c r="I114" s="20" t="s">
        <v>682</v>
      </c>
      <c r="J114" s="21">
        <v>3114340.4766666698</v>
      </c>
      <c r="K114" s="22">
        <f t="shared" si="9"/>
        <v>1</v>
      </c>
      <c r="L114" s="21">
        <v>3114340.4766666698</v>
      </c>
      <c r="M114" s="20" t="str">
        <f t="shared" si="18"/>
        <v>3</v>
      </c>
      <c r="N114" s="101" t="str">
        <f t="shared" si="15"/>
        <v/>
      </c>
      <c r="O114" s="21" t="str">
        <f t="shared" si="16"/>
        <v/>
      </c>
      <c r="P114" s="35">
        <f t="shared" si="17"/>
        <v>3114340.4766666698</v>
      </c>
      <c r="Q114" s="47"/>
      <c r="R114" s="21">
        <v>3114340.4766666698</v>
      </c>
      <c r="S114" s="21" t="str">
        <f t="shared" si="12"/>
        <v/>
      </c>
      <c r="T114" s="21" t="str">
        <f t="shared" si="13"/>
        <v/>
      </c>
      <c r="U114" s="35">
        <f t="shared" si="14"/>
        <v>3114340.4766666698</v>
      </c>
      <c r="V114" s="20" t="str">
        <f t="shared" si="19"/>
        <v>3</v>
      </c>
    </row>
    <row r="115" spans="1:22">
      <c r="A115" s="52"/>
      <c r="B115" s="52"/>
      <c r="C115" s="52"/>
      <c r="D115" s="20">
        <v>71</v>
      </c>
      <c r="E115" s="20">
        <v>5</v>
      </c>
      <c r="F115" s="20"/>
      <c r="G115" s="20" t="s">
        <v>0</v>
      </c>
      <c r="H115" s="20">
        <v>15400111</v>
      </c>
      <c r="I115" s="20" t="s">
        <v>683</v>
      </c>
      <c r="J115" s="21">
        <v>182698</v>
      </c>
      <c r="K115" s="22">
        <f t="shared" si="9"/>
        <v>1</v>
      </c>
      <c r="L115" s="21">
        <v>182698</v>
      </c>
      <c r="M115" s="20" t="str">
        <f t="shared" si="18"/>
        <v>1</v>
      </c>
      <c r="N115" s="101">
        <f t="shared" si="15"/>
        <v>182698</v>
      </c>
      <c r="O115" s="21" t="str">
        <f t="shared" si="16"/>
        <v/>
      </c>
      <c r="P115" s="35" t="str">
        <f t="shared" si="17"/>
        <v/>
      </c>
      <c r="Q115" s="47"/>
      <c r="R115" s="21">
        <v>182698</v>
      </c>
      <c r="S115" s="21">
        <f t="shared" si="12"/>
        <v>182698</v>
      </c>
      <c r="T115" s="21" t="str">
        <f t="shared" si="13"/>
        <v/>
      </c>
      <c r="U115" s="35" t="str">
        <f t="shared" si="14"/>
        <v/>
      </c>
      <c r="V115" s="20" t="str">
        <f t="shared" si="19"/>
        <v>1</v>
      </c>
    </row>
    <row r="116" spans="1:22">
      <c r="A116" s="52"/>
      <c r="B116" s="52"/>
      <c r="C116" s="52"/>
      <c r="D116" s="20">
        <v>71</v>
      </c>
      <c r="E116" s="20">
        <v>5</v>
      </c>
      <c r="F116" s="20"/>
      <c r="G116" s="20" t="s">
        <v>0</v>
      </c>
      <c r="H116" s="20">
        <v>15400121</v>
      </c>
      <c r="I116" s="20" t="s">
        <v>684</v>
      </c>
      <c r="J116" s="21">
        <v>1079147.1295833299</v>
      </c>
      <c r="K116" s="22">
        <f t="shared" si="9"/>
        <v>1</v>
      </c>
      <c r="L116" s="21">
        <v>1079147.1295833299</v>
      </c>
      <c r="M116" s="20" t="str">
        <f t="shared" si="18"/>
        <v>1</v>
      </c>
      <c r="N116" s="101">
        <f t="shared" si="15"/>
        <v>1079147.1295833299</v>
      </c>
      <c r="O116" s="21" t="str">
        <f t="shared" si="16"/>
        <v/>
      </c>
      <c r="P116" s="35" t="str">
        <f t="shared" si="17"/>
        <v/>
      </c>
      <c r="Q116" s="47"/>
      <c r="R116" s="21">
        <v>1079147.1295833299</v>
      </c>
      <c r="S116" s="21">
        <f t="shared" si="12"/>
        <v>1079147.1295833299</v>
      </c>
      <c r="T116" s="21" t="str">
        <f t="shared" si="13"/>
        <v/>
      </c>
      <c r="U116" s="35" t="str">
        <f t="shared" si="14"/>
        <v/>
      </c>
      <c r="V116" s="20" t="str">
        <f t="shared" si="19"/>
        <v>1</v>
      </c>
    </row>
    <row r="117" spans="1:22">
      <c r="A117" s="52"/>
      <c r="B117" s="52"/>
      <c r="C117" s="52"/>
      <c r="D117" s="20">
        <v>71</v>
      </c>
      <c r="E117" s="20">
        <v>5</v>
      </c>
      <c r="F117" s="20"/>
      <c r="G117" s="20" t="s">
        <v>0</v>
      </c>
      <c r="H117" s="20">
        <v>15400131</v>
      </c>
      <c r="I117" s="20" t="s">
        <v>685</v>
      </c>
      <c r="J117" s="21">
        <v>188678.23541666701</v>
      </c>
      <c r="K117" s="22">
        <f t="shared" si="9"/>
        <v>1</v>
      </c>
      <c r="L117" s="21">
        <v>188678.23541666701</v>
      </c>
      <c r="M117" s="20" t="str">
        <f t="shared" si="18"/>
        <v>1</v>
      </c>
      <c r="N117" s="101">
        <f t="shared" si="15"/>
        <v>188678.23541666701</v>
      </c>
      <c r="O117" s="21" t="str">
        <f t="shared" si="16"/>
        <v/>
      </c>
      <c r="P117" s="35" t="str">
        <f t="shared" si="17"/>
        <v/>
      </c>
      <c r="Q117" s="47"/>
      <c r="R117" s="21">
        <v>188678.23541666701</v>
      </c>
      <c r="S117" s="21">
        <f t="shared" si="12"/>
        <v>188678.23541666701</v>
      </c>
      <c r="T117" s="21" t="str">
        <f t="shared" si="13"/>
        <v/>
      </c>
      <c r="U117" s="35" t="str">
        <f t="shared" si="14"/>
        <v/>
      </c>
      <c r="V117" s="20" t="str">
        <f t="shared" si="19"/>
        <v>1</v>
      </c>
    </row>
    <row r="118" spans="1:22">
      <c r="A118" s="52"/>
      <c r="B118" s="52"/>
      <c r="C118" s="52"/>
      <c r="D118" s="20">
        <v>71</v>
      </c>
      <c r="E118" s="20">
        <v>5</v>
      </c>
      <c r="F118" s="20"/>
      <c r="G118" s="20" t="s">
        <v>0</v>
      </c>
      <c r="H118" s="20">
        <v>15400141</v>
      </c>
      <c r="I118" s="20" t="s">
        <v>686</v>
      </c>
      <c r="J118" s="21">
        <v>577068.91666666698</v>
      </c>
      <c r="K118" s="22">
        <f t="shared" si="9"/>
        <v>1</v>
      </c>
      <c r="L118" s="21">
        <v>577068.91666666698</v>
      </c>
      <c r="M118" s="20" t="str">
        <f t="shared" si="18"/>
        <v>1</v>
      </c>
      <c r="N118" s="101">
        <f t="shared" si="15"/>
        <v>577068.91666666698</v>
      </c>
      <c r="O118" s="21" t="str">
        <f t="shared" si="16"/>
        <v/>
      </c>
      <c r="P118" s="35" t="str">
        <f t="shared" si="17"/>
        <v/>
      </c>
      <c r="Q118" s="47"/>
      <c r="R118" s="21">
        <v>577068.91666666698</v>
      </c>
      <c r="S118" s="21">
        <f t="shared" si="12"/>
        <v>577068.91666666698</v>
      </c>
      <c r="T118" s="21" t="str">
        <f t="shared" si="13"/>
        <v/>
      </c>
      <c r="U118" s="35" t="str">
        <f t="shared" si="14"/>
        <v/>
      </c>
      <c r="V118" s="20" t="str">
        <f t="shared" si="19"/>
        <v>1</v>
      </c>
    </row>
    <row r="119" spans="1:22">
      <c r="A119" s="52"/>
      <c r="B119" s="52"/>
      <c r="C119" s="52"/>
      <c r="D119" s="20">
        <v>71</v>
      </c>
      <c r="E119" s="20">
        <v>5</v>
      </c>
      <c r="F119" s="20"/>
      <c r="G119" s="20" t="s">
        <v>0</v>
      </c>
      <c r="H119" s="20">
        <v>15400201</v>
      </c>
      <c r="I119" s="20" t="s">
        <v>687</v>
      </c>
      <c r="J119" s="21">
        <v>253999.98958333299</v>
      </c>
      <c r="K119" s="22">
        <f t="shared" si="9"/>
        <v>1</v>
      </c>
      <c r="L119" s="21">
        <v>253999.98958333299</v>
      </c>
      <c r="M119" s="20" t="str">
        <f t="shared" si="18"/>
        <v>1</v>
      </c>
      <c r="N119" s="101">
        <f t="shared" si="15"/>
        <v>253999.98958333299</v>
      </c>
      <c r="O119" s="21" t="str">
        <f t="shared" si="16"/>
        <v/>
      </c>
      <c r="P119" s="35" t="str">
        <f t="shared" si="17"/>
        <v/>
      </c>
      <c r="Q119" s="47"/>
      <c r="R119" s="21">
        <v>253999.98958333299</v>
      </c>
      <c r="S119" s="21">
        <f t="shared" si="12"/>
        <v>253999.98958333299</v>
      </c>
      <c r="T119" s="21" t="str">
        <f t="shared" si="13"/>
        <v/>
      </c>
      <c r="U119" s="35" t="str">
        <f t="shared" si="14"/>
        <v/>
      </c>
      <c r="V119" s="20" t="str">
        <f t="shared" si="19"/>
        <v>1</v>
      </c>
    </row>
    <row r="120" spans="1:22" ht="13.5" thickBot="1">
      <c r="A120" s="52"/>
      <c r="B120" s="52"/>
      <c r="C120" s="52"/>
      <c r="D120" s="20"/>
      <c r="E120" s="20"/>
      <c r="F120" s="20"/>
      <c r="G120" s="20"/>
      <c r="H120" s="20"/>
      <c r="I120" s="20"/>
      <c r="J120" s="25">
        <f>SUM(J105:J119)</f>
        <v>49269603.129166663</v>
      </c>
      <c r="K120" s="22"/>
      <c r="L120" s="25">
        <f>SUM(L105:L119)</f>
        <v>49269603.129166663</v>
      </c>
      <c r="M120" s="20" t="str">
        <f t="shared" si="18"/>
        <v/>
      </c>
      <c r="N120" s="101" t="str">
        <f t="shared" si="15"/>
        <v/>
      </c>
      <c r="O120" s="21" t="str">
        <f t="shared" si="16"/>
        <v/>
      </c>
      <c r="P120" s="35" t="str">
        <f t="shared" si="17"/>
        <v/>
      </c>
      <c r="Q120" s="47"/>
      <c r="R120" s="25">
        <f>SUM(R105:R119)</f>
        <v>49269603.129166663</v>
      </c>
      <c r="S120" s="21" t="str">
        <f t="shared" si="12"/>
        <v/>
      </c>
      <c r="T120" s="21" t="str">
        <f t="shared" si="13"/>
        <v/>
      </c>
      <c r="U120" s="35" t="str">
        <f t="shared" si="14"/>
        <v/>
      </c>
      <c r="V120" s="20" t="str">
        <f t="shared" si="19"/>
        <v/>
      </c>
    </row>
    <row r="121" spans="1:22" ht="13.5" thickTop="1">
      <c r="A121" s="52"/>
      <c r="B121" s="52"/>
      <c r="C121" s="52"/>
      <c r="D121" s="20"/>
      <c r="E121" s="20"/>
      <c r="F121" s="20"/>
      <c r="G121" s="20"/>
      <c r="H121" s="20"/>
      <c r="I121" s="20"/>
      <c r="J121" s="21"/>
      <c r="K121" s="22"/>
      <c r="L121" s="21"/>
      <c r="M121" s="20" t="str">
        <f t="shared" si="18"/>
        <v/>
      </c>
      <c r="N121" s="101" t="str">
        <f t="shared" si="15"/>
        <v/>
      </c>
      <c r="O121" s="21" t="str">
        <f t="shared" si="16"/>
        <v/>
      </c>
      <c r="P121" s="35" t="str">
        <f t="shared" si="17"/>
        <v/>
      </c>
      <c r="Q121" s="47"/>
      <c r="R121" s="21"/>
      <c r="S121" s="21" t="str">
        <f t="shared" si="12"/>
        <v/>
      </c>
      <c r="T121" s="21" t="str">
        <f t="shared" si="13"/>
        <v/>
      </c>
      <c r="U121" s="35" t="str">
        <f t="shared" si="14"/>
        <v/>
      </c>
      <c r="V121" s="20" t="str">
        <f t="shared" si="19"/>
        <v/>
      </c>
    </row>
    <row r="122" spans="1:22">
      <c r="A122" s="52"/>
      <c r="B122" s="52"/>
      <c r="C122" s="52"/>
      <c r="D122" s="20">
        <v>75</v>
      </c>
      <c r="E122" s="20">
        <v>5</v>
      </c>
      <c r="F122" s="20"/>
      <c r="G122" s="20" t="s">
        <v>0</v>
      </c>
      <c r="H122" s="20">
        <v>16300023</v>
      </c>
      <c r="I122" s="20" t="s">
        <v>688</v>
      </c>
      <c r="J122" s="21">
        <v>1794930.0158333301</v>
      </c>
      <c r="K122" s="22">
        <f t="shared" si="9"/>
        <v>1</v>
      </c>
      <c r="L122" s="21">
        <v>1794930.0158333301</v>
      </c>
      <c r="M122" s="20" t="str">
        <f t="shared" si="18"/>
        <v>3</v>
      </c>
      <c r="N122" s="101" t="str">
        <f t="shared" si="15"/>
        <v/>
      </c>
      <c r="O122" s="21" t="str">
        <f t="shared" si="16"/>
        <v/>
      </c>
      <c r="P122" s="35">
        <f t="shared" si="17"/>
        <v>1794930.0158333301</v>
      </c>
      <c r="Q122" s="47"/>
      <c r="R122" s="21">
        <v>1794930.0158333301</v>
      </c>
      <c r="S122" s="21" t="str">
        <f t="shared" si="12"/>
        <v/>
      </c>
      <c r="T122" s="21" t="str">
        <f t="shared" si="13"/>
        <v/>
      </c>
      <c r="U122" s="35">
        <f t="shared" si="14"/>
        <v>1794930.0158333301</v>
      </c>
      <c r="V122" s="20" t="str">
        <f t="shared" si="19"/>
        <v>3</v>
      </c>
    </row>
    <row r="123" spans="1:22">
      <c r="A123" s="52"/>
      <c r="B123" s="52"/>
      <c r="C123" s="52"/>
      <c r="D123" s="20">
        <v>75</v>
      </c>
      <c r="E123" s="20">
        <v>5</v>
      </c>
      <c r="F123" s="20"/>
      <c r="G123" s="20" t="s">
        <v>0</v>
      </c>
      <c r="H123" s="20">
        <v>16300063</v>
      </c>
      <c r="I123" s="20" t="s">
        <v>689</v>
      </c>
      <c r="J123" s="21">
        <v>478505.02833333297</v>
      </c>
      <c r="K123" s="22">
        <f t="shared" si="9"/>
        <v>1</v>
      </c>
      <c r="L123" s="21">
        <v>478505.02833333297</v>
      </c>
      <c r="M123" s="20" t="str">
        <f t="shared" si="18"/>
        <v>3</v>
      </c>
      <c r="N123" s="101" t="str">
        <f t="shared" si="15"/>
        <v/>
      </c>
      <c r="O123" s="21" t="str">
        <f t="shared" si="16"/>
        <v/>
      </c>
      <c r="P123" s="35">
        <f t="shared" si="17"/>
        <v>478505.02833333297</v>
      </c>
      <c r="Q123" s="47"/>
      <c r="R123" s="21">
        <v>478505.02833333297</v>
      </c>
      <c r="S123" s="21" t="str">
        <f t="shared" si="12"/>
        <v/>
      </c>
      <c r="T123" s="21" t="str">
        <f t="shared" si="13"/>
        <v/>
      </c>
      <c r="U123" s="35">
        <f t="shared" si="14"/>
        <v>478505.02833333297</v>
      </c>
      <c r="V123" s="20" t="str">
        <f t="shared" si="19"/>
        <v>3</v>
      </c>
    </row>
    <row r="124" spans="1:22" ht="13.5" thickBot="1">
      <c r="A124" s="52"/>
      <c r="B124" s="52"/>
      <c r="C124" s="52"/>
      <c r="D124" s="20"/>
      <c r="E124" s="20"/>
      <c r="F124" s="20"/>
      <c r="G124" s="20"/>
      <c r="H124" s="20"/>
      <c r="I124" s="20"/>
      <c r="J124" s="25">
        <f>SUM(J122:J123)</f>
        <v>2273435.0441666632</v>
      </c>
      <c r="K124" s="22"/>
      <c r="L124" s="25">
        <f>SUM(L122:L123)</f>
        <v>2273435.0441666632</v>
      </c>
      <c r="M124" s="20" t="str">
        <f t="shared" si="18"/>
        <v/>
      </c>
      <c r="N124" s="101" t="str">
        <f t="shared" si="15"/>
        <v/>
      </c>
      <c r="O124" s="21" t="str">
        <f t="shared" si="16"/>
        <v/>
      </c>
      <c r="P124" s="35" t="str">
        <f t="shared" si="17"/>
        <v/>
      </c>
      <c r="Q124" s="47"/>
      <c r="R124" s="25">
        <f>SUM(R122:R123)</f>
        <v>2273435.0441666632</v>
      </c>
      <c r="S124" s="21" t="str">
        <f t="shared" si="12"/>
        <v/>
      </c>
      <c r="T124" s="21" t="str">
        <f t="shared" si="13"/>
        <v/>
      </c>
      <c r="U124" s="35" t="str">
        <f t="shared" si="14"/>
        <v/>
      </c>
      <c r="V124" s="20" t="str">
        <f t="shared" si="19"/>
        <v/>
      </c>
    </row>
    <row r="125" spans="1:22" ht="13.5" thickTop="1">
      <c r="A125" s="52"/>
      <c r="B125" s="52"/>
      <c r="C125" s="52"/>
      <c r="D125" s="20"/>
      <c r="E125" s="20"/>
      <c r="F125" s="20"/>
      <c r="G125" s="20"/>
      <c r="H125" s="20"/>
      <c r="I125" s="20"/>
      <c r="J125" s="21"/>
      <c r="K125" s="22"/>
      <c r="L125" s="21"/>
      <c r="M125" s="20" t="str">
        <f t="shared" si="18"/>
        <v/>
      </c>
      <c r="N125" s="101" t="str">
        <f t="shared" si="15"/>
        <v/>
      </c>
      <c r="O125" s="21" t="str">
        <f t="shared" si="16"/>
        <v/>
      </c>
      <c r="P125" s="35" t="str">
        <f t="shared" si="17"/>
        <v/>
      </c>
      <c r="Q125" s="47"/>
      <c r="R125" s="21"/>
      <c r="S125" s="21" t="str">
        <f t="shared" si="12"/>
        <v/>
      </c>
      <c r="T125" s="21" t="str">
        <f t="shared" si="13"/>
        <v/>
      </c>
      <c r="U125" s="35" t="str">
        <f t="shared" si="14"/>
        <v/>
      </c>
      <c r="V125" s="20" t="str">
        <f t="shared" si="19"/>
        <v/>
      </c>
    </row>
    <row r="126" spans="1:22">
      <c r="A126" s="52"/>
      <c r="B126" s="52"/>
      <c r="C126" s="52"/>
      <c r="D126" s="20">
        <v>73</v>
      </c>
      <c r="E126" s="20">
        <v>5</v>
      </c>
      <c r="F126" s="20"/>
      <c r="G126" s="20" t="s">
        <v>0</v>
      </c>
      <c r="H126" s="20">
        <v>16410002</v>
      </c>
      <c r="I126" s="20" t="s">
        <v>690</v>
      </c>
      <c r="J126" s="21">
        <v>29617682.139583301</v>
      </c>
      <c r="K126" s="22">
        <f t="shared" si="9"/>
        <v>1</v>
      </c>
      <c r="L126" s="21">
        <v>29617682.139583301</v>
      </c>
      <c r="M126" s="20" t="str">
        <f t="shared" si="18"/>
        <v>2</v>
      </c>
      <c r="N126" s="101" t="str">
        <f t="shared" si="15"/>
        <v/>
      </c>
      <c r="O126" s="21">
        <f t="shared" si="16"/>
        <v>29617682.139583301</v>
      </c>
      <c r="P126" s="35" t="str">
        <f t="shared" si="17"/>
        <v/>
      </c>
      <c r="Q126" s="47"/>
      <c r="R126" s="21">
        <v>29617682.139583301</v>
      </c>
      <c r="S126" s="21" t="str">
        <f t="shared" si="12"/>
        <v/>
      </c>
      <c r="T126" s="21">
        <f t="shared" si="13"/>
        <v>29617682.139583301</v>
      </c>
      <c r="U126" s="35" t="str">
        <f t="shared" si="14"/>
        <v/>
      </c>
      <c r="V126" s="20" t="str">
        <f t="shared" si="19"/>
        <v>2</v>
      </c>
    </row>
    <row r="127" spans="1:22">
      <c r="A127" s="52"/>
      <c r="B127" s="52"/>
      <c r="C127" s="52"/>
      <c r="D127" s="20">
        <v>73</v>
      </c>
      <c r="E127" s="20">
        <v>5</v>
      </c>
      <c r="F127" s="20"/>
      <c r="G127" s="20" t="s">
        <v>0</v>
      </c>
      <c r="H127" s="20">
        <v>16410012</v>
      </c>
      <c r="I127" s="20" t="s">
        <v>691</v>
      </c>
      <c r="J127" s="21">
        <v>6589180.3304166701</v>
      </c>
      <c r="K127" s="22">
        <f t="shared" si="9"/>
        <v>1</v>
      </c>
      <c r="L127" s="21">
        <v>6589180.3304166701</v>
      </c>
      <c r="M127" s="20" t="str">
        <f t="shared" si="18"/>
        <v>2</v>
      </c>
      <c r="N127" s="101" t="str">
        <f t="shared" si="15"/>
        <v/>
      </c>
      <c r="O127" s="21">
        <f t="shared" si="16"/>
        <v>6589180.3304166701</v>
      </c>
      <c r="P127" s="35" t="str">
        <f t="shared" si="17"/>
        <v/>
      </c>
      <c r="Q127" s="47"/>
      <c r="R127" s="21">
        <v>6589180.3304166701</v>
      </c>
      <c r="S127" s="21" t="str">
        <f t="shared" si="12"/>
        <v/>
      </c>
      <c r="T127" s="21">
        <f t="shared" si="13"/>
        <v>6589180.3304166701</v>
      </c>
      <c r="U127" s="35" t="str">
        <f t="shared" si="14"/>
        <v/>
      </c>
      <c r="V127" s="20" t="str">
        <f t="shared" si="19"/>
        <v>2</v>
      </c>
    </row>
    <row r="128" spans="1:22">
      <c r="A128" s="52"/>
      <c r="B128" s="52"/>
      <c r="C128" s="52"/>
      <c r="D128" s="20">
        <v>73</v>
      </c>
      <c r="E128" s="20">
        <v>5</v>
      </c>
      <c r="F128" s="20"/>
      <c r="G128" s="20" t="s">
        <v>0</v>
      </c>
      <c r="H128" s="20">
        <v>16410022</v>
      </c>
      <c r="I128" s="20" t="s">
        <v>692</v>
      </c>
      <c r="J128" s="21">
        <v>45144929.565416701</v>
      </c>
      <c r="K128" s="22">
        <f t="shared" si="9"/>
        <v>1</v>
      </c>
      <c r="L128" s="21">
        <v>45144929.565416701</v>
      </c>
      <c r="M128" s="20" t="str">
        <f t="shared" si="18"/>
        <v>2</v>
      </c>
      <c r="N128" s="101" t="str">
        <f t="shared" si="15"/>
        <v/>
      </c>
      <c r="O128" s="21">
        <f t="shared" si="16"/>
        <v>45144929.565416701</v>
      </c>
      <c r="P128" s="35" t="str">
        <f t="shared" si="17"/>
        <v/>
      </c>
      <c r="Q128" s="47"/>
      <c r="R128" s="21">
        <v>45144929.565416701</v>
      </c>
      <c r="S128" s="21" t="str">
        <f t="shared" si="12"/>
        <v/>
      </c>
      <c r="T128" s="21">
        <f t="shared" si="13"/>
        <v>45144929.565416701</v>
      </c>
      <c r="U128" s="35" t="str">
        <f t="shared" si="14"/>
        <v/>
      </c>
      <c r="V128" s="20" t="str">
        <f t="shared" si="19"/>
        <v>2</v>
      </c>
    </row>
    <row r="129" spans="1:22">
      <c r="A129" s="52"/>
      <c r="B129" s="52"/>
      <c r="C129" s="52"/>
      <c r="D129" s="20">
        <v>73</v>
      </c>
      <c r="E129" s="20">
        <v>5</v>
      </c>
      <c r="F129" s="20"/>
      <c r="G129" s="20" t="s">
        <v>0</v>
      </c>
      <c r="H129" s="20">
        <v>16410042</v>
      </c>
      <c r="I129" s="20" t="s">
        <v>693</v>
      </c>
      <c r="J129" s="21">
        <v>6295722.7383333296</v>
      </c>
      <c r="K129" s="22">
        <f t="shared" si="9"/>
        <v>1</v>
      </c>
      <c r="L129" s="21">
        <v>6295722.7383333296</v>
      </c>
      <c r="M129" s="20" t="str">
        <f t="shared" si="18"/>
        <v>2</v>
      </c>
      <c r="N129" s="101" t="str">
        <f t="shared" si="15"/>
        <v/>
      </c>
      <c r="O129" s="21">
        <f t="shared" si="16"/>
        <v>6295722.7383333296</v>
      </c>
      <c r="P129" s="35" t="str">
        <f t="shared" si="17"/>
        <v/>
      </c>
      <c r="Q129" s="47"/>
      <c r="R129" s="21">
        <v>6295722.7383333296</v>
      </c>
      <c r="S129" s="21" t="str">
        <f t="shared" si="12"/>
        <v/>
      </c>
      <c r="T129" s="21">
        <f t="shared" si="13"/>
        <v>6295722.7383333296</v>
      </c>
      <c r="U129" s="35" t="str">
        <f t="shared" si="14"/>
        <v/>
      </c>
      <c r="V129" s="20" t="str">
        <f t="shared" si="19"/>
        <v>2</v>
      </c>
    </row>
    <row r="130" spans="1:22">
      <c r="A130" s="52"/>
      <c r="B130" s="52"/>
      <c r="C130" s="52"/>
      <c r="D130" s="20">
        <v>73</v>
      </c>
      <c r="E130" s="20">
        <v>5</v>
      </c>
      <c r="F130" s="20"/>
      <c r="G130" s="20" t="s">
        <v>0</v>
      </c>
      <c r="H130" s="20">
        <v>16420002</v>
      </c>
      <c r="I130" s="20" t="s">
        <v>694</v>
      </c>
      <c r="J130" s="21">
        <v>576201.30000000005</v>
      </c>
      <c r="K130" s="22">
        <f t="shared" si="9"/>
        <v>1</v>
      </c>
      <c r="L130" s="21">
        <v>576201.30000000005</v>
      </c>
      <c r="M130" s="20" t="str">
        <f t="shared" si="18"/>
        <v>2</v>
      </c>
      <c r="N130" s="101" t="str">
        <f t="shared" si="15"/>
        <v/>
      </c>
      <c r="O130" s="21">
        <f t="shared" si="16"/>
        <v>576201.30000000005</v>
      </c>
      <c r="P130" s="35" t="str">
        <f t="shared" si="17"/>
        <v/>
      </c>
      <c r="Q130" s="47"/>
      <c r="R130" s="21">
        <v>576201.30000000005</v>
      </c>
      <c r="S130" s="21" t="str">
        <f t="shared" si="12"/>
        <v/>
      </c>
      <c r="T130" s="21">
        <f t="shared" si="13"/>
        <v>576201.30000000005</v>
      </c>
      <c r="U130" s="35" t="str">
        <f t="shared" si="14"/>
        <v/>
      </c>
      <c r="V130" s="20" t="str">
        <f t="shared" si="19"/>
        <v>2</v>
      </c>
    </row>
    <row r="131" spans="1:22">
      <c r="A131" s="52"/>
      <c r="B131" s="52"/>
      <c r="C131" s="52"/>
      <c r="D131" s="20">
        <v>73</v>
      </c>
      <c r="E131" s="20">
        <v>5</v>
      </c>
      <c r="F131" s="20"/>
      <c r="G131" s="20" t="s">
        <v>0</v>
      </c>
      <c r="H131" s="20">
        <v>16420012</v>
      </c>
      <c r="I131" s="20" t="s">
        <v>695</v>
      </c>
      <c r="J131" s="21">
        <v>77678.550416666694</v>
      </c>
      <c r="K131" s="22">
        <f t="shared" si="9"/>
        <v>1</v>
      </c>
      <c r="L131" s="21">
        <v>77678.550416666694</v>
      </c>
      <c r="M131" s="20" t="str">
        <f t="shared" si="18"/>
        <v>2</v>
      </c>
      <c r="N131" s="101" t="str">
        <f t="shared" si="15"/>
        <v/>
      </c>
      <c r="O131" s="21">
        <f t="shared" si="16"/>
        <v>77678.550416666694</v>
      </c>
      <c r="P131" s="35" t="str">
        <f t="shared" si="17"/>
        <v/>
      </c>
      <c r="Q131" s="47"/>
      <c r="R131" s="21">
        <v>77678.550416666694</v>
      </c>
      <c r="S131" s="21" t="str">
        <f t="shared" si="12"/>
        <v/>
      </c>
      <c r="T131" s="21">
        <f t="shared" si="13"/>
        <v>77678.550416666694</v>
      </c>
      <c r="U131" s="35" t="str">
        <f t="shared" si="14"/>
        <v/>
      </c>
      <c r="V131" s="20" t="str">
        <f t="shared" si="19"/>
        <v>2</v>
      </c>
    </row>
    <row r="132" spans="1:22" ht="13.5" thickBot="1">
      <c r="A132" s="52"/>
      <c r="B132" s="52"/>
      <c r="C132" s="52"/>
      <c r="D132" s="20"/>
      <c r="E132" s="20"/>
      <c r="F132" s="20"/>
      <c r="G132" s="20"/>
      <c r="H132" s="20"/>
      <c r="I132" s="20"/>
      <c r="J132" s="25">
        <f>SUM(J126:J131)</f>
        <v>88301394.624166653</v>
      </c>
      <c r="K132" s="22"/>
      <c r="L132" s="25">
        <f>SUM(L126:L131)</f>
        <v>88301394.624166653</v>
      </c>
      <c r="M132" s="20" t="str">
        <f t="shared" si="18"/>
        <v/>
      </c>
      <c r="N132" s="101" t="str">
        <f t="shared" si="15"/>
        <v/>
      </c>
      <c r="O132" s="21" t="str">
        <f t="shared" si="16"/>
        <v/>
      </c>
      <c r="P132" s="35" t="str">
        <f t="shared" si="17"/>
        <v/>
      </c>
      <c r="Q132" s="47"/>
      <c r="R132" s="25">
        <f>SUM(R126:R131)</f>
        <v>88301394.624166653</v>
      </c>
      <c r="S132" s="21" t="str">
        <f t="shared" si="12"/>
        <v/>
      </c>
      <c r="T132" s="21" t="str">
        <f t="shared" si="13"/>
        <v/>
      </c>
      <c r="U132" s="35" t="str">
        <f t="shared" si="14"/>
        <v/>
      </c>
      <c r="V132" s="20" t="str">
        <f t="shared" si="19"/>
        <v/>
      </c>
    </row>
    <row r="133" spans="1:22" ht="13.5" thickTop="1">
      <c r="A133" s="52"/>
      <c r="B133" s="52"/>
      <c r="C133" s="52"/>
      <c r="D133" s="20"/>
      <c r="E133" s="20"/>
      <c r="F133" s="20"/>
      <c r="G133" s="20"/>
      <c r="H133" s="20"/>
      <c r="I133" s="20"/>
      <c r="J133" s="21"/>
      <c r="K133" s="22"/>
      <c r="L133" s="21"/>
      <c r="M133" s="20" t="str">
        <f t="shared" si="18"/>
        <v/>
      </c>
      <c r="N133" s="101" t="str">
        <f t="shared" si="15"/>
        <v/>
      </c>
      <c r="O133" s="21" t="str">
        <f t="shared" si="16"/>
        <v/>
      </c>
      <c r="P133" s="35" t="str">
        <f t="shared" si="17"/>
        <v/>
      </c>
      <c r="Q133" s="47"/>
      <c r="R133" s="21"/>
      <c r="S133" s="21" t="str">
        <f t="shared" ref="S133:S196" si="20">IF(V133="1",R133,"")</f>
        <v/>
      </c>
      <c r="T133" s="21" t="str">
        <f t="shared" ref="T133:T196" si="21">IF(V133="2",R133,"")</f>
        <v/>
      </c>
      <c r="U133" s="35" t="str">
        <f t="shared" ref="U133:U196" si="22">IF(V133="3",R133,"")</f>
        <v/>
      </c>
      <c r="V133" s="20" t="str">
        <f t="shared" si="19"/>
        <v/>
      </c>
    </row>
    <row r="134" spans="1:22">
      <c r="A134" s="52"/>
      <c r="B134" s="52"/>
      <c r="C134" s="52"/>
      <c r="D134" s="20">
        <v>73</v>
      </c>
      <c r="E134" s="20">
        <v>5</v>
      </c>
      <c r="F134" s="20"/>
      <c r="G134" s="20" t="s">
        <v>0</v>
      </c>
      <c r="H134" s="20">
        <v>16500002</v>
      </c>
      <c r="I134" s="20" t="s">
        <v>696</v>
      </c>
      <c r="J134" s="21">
        <v>14312.239583333299</v>
      </c>
      <c r="K134" s="22">
        <f t="shared" ref="K134:K197" si="23">IF(J134=0,"Zero",L134/J134)</f>
        <v>1</v>
      </c>
      <c r="L134" s="21">
        <v>14312.239583333299</v>
      </c>
      <c r="M134" s="20" t="str">
        <f t="shared" si="18"/>
        <v>2</v>
      </c>
      <c r="N134" s="101" t="str">
        <f t="shared" ref="N134:N197" si="24">IF(M134="1",L134,"")</f>
        <v/>
      </c>
      <c r="O134" s="21">
        <f t="shared" ref="O134:O197" si="25">IF(M134="2",L134,"")</f>
        <v>14312.239583333299</v>
      </c>
      <c r="P134" s="35" t="str">
        <f t="shared" ref="P134:P197" si="26">IF(M134="3",L134,"")</f>
        <v/>
      </c>
      <c r="Q134" s="47"/>
      <c r="R134" s="21">
        <v>14312.239583333299</v>
      </c>
      <c r="S134" s="21" t="str">
        <f t="shared" si="20"/>
        <v/>
      </c>
      <c r="T134" s="21">
        <f t="shared" si="21"/>
        <v>14312.239583333299</v>
      </c>
      <c r="U134" s="35" t="str">
        <f t="shared" si="22"/>
        <v/>
      </c>
      <c r="V134" s="20" t="str">
        <f t="shared" si="19"/>
        <v>2</v>
      </c>
    </row>
    <row r="135" spans="1:22">
      <c r="A135" s="52"/>
      <c r="B135" s="52"/>
      <c r="C135" s="52"/>
      <c r="D135" s="20">
        <v>75</v>
      </c>
      <c r="E135" s="20">
        <v>5</v>
      </c>
      <c r="F135" s="20"/>
      <c r="G135" s="20" t="s">
        <v>0</v>
      </c>
      <c r="H135" s="20">
        <v>16500013</v>
      </c>
      <c r="I135" s="20" t="s">
        <v>697</v>
      </c>
      <c r="J135" s="21">
        <v>1014718.4725</v>
      </c>
      <c r="K135" s="22">
        <f t="shared" si="23"/>
        <v>1</v>
      </c>
      <c r="L135" s="21">
        <v>1014718.4725</v>
      </c>
      <c r="M135" s="20" t="str">
        <f t="shared" si="18"/>
        <v>3</v>
      </c>
      <c r="N135" s="101" t="str">
        <f t="shared" si="24"/>
        <v/>
      </c>
      <c r="O135" s="21" t="str">
        <f t="shared" si="25"/>
        <v/>
      </c>
      <c r="P135" s="35">
        <f t="shared" si="26"/>
        <v>1014718.4725</v>
      </c>
      <c r="Q135" s="47"/>
      <c r="R135" s="21">
        <v>1014718.4725</v>
      </c>
      <c r="S135" s="21" t="str">
        <f t="shared" si="20"/>
        <v/>
      </c>
      <c r="T135" s="21" t="str">
        <f t="shared" si="21"/>
        <v/>
      </c>
      <c r="U135" s="35">
        <f t="shared" si="22"/>
        <v>1014718.4725</v>
      </c>
      <c r="V135" s="20" t="str">
        <f t="shared" si="19"/>
        <v>3</v>
      </c>
    </row>
    <row r="136" spans="1:22">
      <c r="A136" s="52"/>
      <c r="B136" s="52"/>
      <c r="C136" s="52"/>
      <c r="D136" s="20">
        <v>71</v>
      </c>
      <c r="E136" s="20">
        <v>5</v>
      </c>
      <c r="F136" s="20"/>
      <c r="G136" s="20" t="s">
        <v>0</v>
      </c>
      <c r="H136" s="20">
        <v>16500021</v>
      </c>
      <c r="I136" s="20" t="s">
        <v>698</v>
      </c>
      <c r="J136" s="21">
        <v>32425.84</v>
      </c>
      <c r="K136" s="22">
        <f t="shared" si="23"/>
        <v>1</v>
      </c>
      <c r="L136" s="21">
        <v>32425.84</v>
      </c>
      <c r="M136" s="20" t="str">
        <f t="shared" si="18"/>
        <v>1</v>
      </c>
      <c r="N136" s="101">
        <f t="shared" si="24"/>
        <v>32425.84</v>
      </c>
      <c r="O136" s="21" t="str">
        <f t="shared" si="25"/>
        <v/>
      </c>
      <c r="P136" s="35" t="str">
        <f t="shared" si="26"/>
        <v/>
      </c>
      <c r="Q136" s="47"/>
      <c r="R136" s="21">
        <v>32425.84</v>
      </c>
      <c r="S136" s="21">
        <f t="shared" si="20"/>
        <v>32425.84</v>
      </c>
      <c r="T136" s="21" t="str">
        <f t="shared" si="21"/>
        <v/>
      </c>
      <c r="U136" s="35" t="str">
        <f t="shared" si="22"/>
        <v/>
      </c>
      <c r="V136" s="20" t="str">
        <f t="shared" si="19"/>
        <v>1</v>
      </c>
    </row>
    <row r="137" spans="1:22">
      <c r="A137" s="52"/>
      <c r="B137" s="52"/>
      <c r="C137" s="52"/>
      <c r="D137" s="20">
        <v>75</v>
      </c>
      <c r="E137" s="20">
        <v>5</v>
      </c>
      <c r="F137" s="20"/>
      <c r="G137" s="20" t="s">
        <v>0</v>
      </c>
      <c r="H137" s="20">
        <v>16500033</v>
      </c>
      <c r="I137" s="20" t="s">
        <v>699</v>
      </c>
      <c r="J137" s="21">
        <v>10705.858333333301</v>
      </c>
      <c r="K137" s="22">
        <f t="shared" si="23"/>
        <v>1</v>
      </c>
      <c r="L137" s="21">
        <v>10705.858333333301</v>
      </c>
      <c r="M137" s="20" t="str">
        <f t="shared" si="18"/>
        <v>3</v>
      </c>
      <c r="N137" s="101" t="str">
        <f t="shared" si="24"/>
        <v/>
      </c>
      <c r="O137" s="21" t="str">
        <f t="shared" si="25"/>
        <v/>
      </c>
      <c r="P137" s="35">
        <f t="shared" si="26"/>
        <v>10705.858333333301</v>
      </c>
      <c r="Q137" s="47"/>
      <c r="R137" s="21">
        <v>10705.858333333301</v>
      </c>
      <c r="S137" s="21" t="str">
        <f t="shared" si="20"/>
        <v/>
      </c>
      <c r="T137" s="21" t="str">
        <f t="shared" si="21"/>
        <v/>
      </c>
      <c r="U137" s="35">
        <f t="shared" si="22"/>
        <v>10705.858333333301</v>
      </c>
      <c r="V137" s="20" t="str">
        <f t="shared" si="19"/>
        <v>3</v>
      </c>
    </row>
    <row r="138" spans="1:22">
      <c r="A138" s="52"/>
      <c r="B138" s="52"/>
      <c r="C138" s="52"/>
      <c r="D138" s="20">
        <v>75</v>
      </c>
      <c r="E138" s="20">
        <v>5</v>
      </c>
      <c r="F138" s="20"/>
      <c r="G138" s="20" t="s">
        <v>0</v>
      </c>
      <c r="H138" s="20">
        <v>16500043</v>
      </c>
      <c r="I138" s="20" t="s">
        <v>700</v>
      </c>
      <c r="J138" s="21">
        <v>934353.19874999998</v>
      </c>
      <c r="K138" s="22">
        <f t="shared" si="23"/>
        <v>1</v>
      </c>
      <c r="L138" s="21">
        <v>934353.19874999998</v>
      </c>
      <c r="M138" s="20" t="str">
        <f t="shared" si="18"/>
        <v>3</v>
      </c>
      <c r="N138" s="101" t="str">
        <f t="shared" si="24"/>
        <v/>
      </c>
      <c r="O138" s="21" t="str">
        <f t="shared" si="25"/>
        <v/>
      </c>
      <c r="P138" s="35">
        <f t="shared" si="26"/>
        <v>934353.19874999998</v>
      </c>
      <c r="Q138" s="47"/>
      <c r="R138" s="21">
        <v>934353.19874999998</v>
      </c>
      <c r="S138" s="21" t="str">
        <f t="shared" si="20"/>
        <v/>
      </c>
      <c r="T138" s="21" t="str">
        <f t="shared" si="21"/>
        <v/>
      </c>
      <c r="U138" s="35">
        <f t="shared" si="22"/>
        <v>934353.19874999998</v>
      </c>
      <c r="V138" s="20" t="str">
        <f t="shared" si="19"/>
        <v>3</v>
      </c>
    </row>
    <row r="139" spans="1:22">
      <c r="A139" s="52"/>
      <c r="B139" s="52"/>
      <c r="C139" s="52"/>
      <c r="D139" s="20">
        <v>71</v>
      </c>
      <c r="E139" s="20">
        <v>5</v>
      </c>
      <c r="F139" s="20"/>
      <c r="G139" s="20" t="s">
        <v>0</v>
      </c>
      <c r="H139" s="20">
        <v>16500051</v>
      </c>
      <c r="I139" s="20" t="s">
        <v>701</v>
      </c>
      <c r="J139" s="21">
        <v>23229.953750000001</v>
      </c>
      <c r="K139" s="22">
        <f t="shared" si="23"/>
        <v>1</v>
      </c>
      <c r="L139" s="21">
        <v>23229.953750000001</v>
      </c>
      <c r="M139" s="20" t="str">
        <f t="shared" si="18"/>
        <v>1</v>
      </c>
      <c r="N139" s="101">
        <f t="shared" si="24"/>
        <v>23229.953750000001</v>
      </c>
      <c r="O139" s="21" t="str">
        <f t="shared" si="25"/>
        <v/>
      </c>
      <c r="P139" s="35" t="str">
        <f t="shared" si="26"/>
        <v/>
      </c>
      <c r="Q139" s="47"/>
      <c r="R139" s="21">
        <v>23229.953750000001</v>
      </c>
      <c r="S139" s="21">
        <f t="shared" si="20"/>
        <v>23229.953750000001</v>
      </c>
      <c r="T139" s="21" t="str">
        <f t="shared" si="21"/>
        <v/>
      </c>
      <c r="U139" s="35" t="str">
        <f t="shared" si="22"/>
        <v/>
      </c>
      <c r="V139" s="20" t="str">
        <f t="shared" si="19"/>
        <v>1</v>
      </c>
    </row>
    <row r="140" spans="1:22">
      <c r="A140" s="52"/>
      <c r="B140" s="52"/>
      <c r="C140" s="52"/>
      <c r="D140" s="20">
        <v>75</v>
      </c>
      <c r="E140" s="20">
        <v>5</v>
      </c>
      <c r="F140" s="20"/>
      <c r="G140" s="20" t="s">
        <v>0</v>
      </c>
      <c r="H140" s="20">
        <v>16500063</v>
      </c>
      <c r="I140" s="20" t="s">
        <v>702</v>
      </c>
      <c r="J140" s="21">
        <v>80966.381666666697</v>
      </c>
      <c r="K140" s="22">
        <f t="shared" si="23"/>
        <v>1</v>
      </c>
      <c r="L140" s="21">
        <v>80966.381666666697</v>
      </c>
      <c r="M140" s="20" t="str">
        <f t="shared" si="18"/>
        <v>3</v>
      </c>
      <c r="N140" s="101" t="str">
        <f t="shared" si="24"/>
        <v/>
      </c>
      <c r="O140" s="21" t="str">
        <f t="shared" si="25"/>
        <v/>
      </c>
      <c r="P140" s="35">
        <f t="shared" si="26"/>
        <v>80966.381666666697</v>
      </c>
      <c r="Q140" s="47"/>
      <c r="R140" s="21">
        <v>80966.381666666697</v>
      </c>
      <c r="S140" s="21" t="str">
        <f t="shared" si="20"/>
        <v/>
      </c>
      <c r="T140" s="21" t="str">
        <f t="shared" si="21"/>
        <v/>
      </c>
      <c r="U140" s="35">
        <f t="shared" si="22"/>
        <v>80966.381666666697</v>
      </c>
      <c r="V140" s="20" t="str">
        <f t="shared" si="19"/>
        <v>3</v>
      </c>
    </row>
    <row r="141" spans="1:22">
      <c r="A141" s="52"/>
      <c r="B141" s="52"/>
      <c r="C141" s="52"/>
      <c r="D141" s="20">
        <v>75</v>
      </c>
      <c r="E141" s="20">
        <v>5</v>
      </c>
      <c r="F141" s="20"/>
      <c r="G141" s="20" t="s">
        <v>0</v>
      </c>
      <c r="H141" s="20">
        <v>16500073</v>
      </c>
      <c r="I141" s="20" t="s">
        <v>703</v>
      </c>
      <c r="J141" s="21">
        <v>44667.39875</v>
      </c>
      <c r="K141" s="22">
        <f t="shared" si="23"/>
        <v>1</v>
      </c>
      <c r="L141" s="21">
        <v>44667.39875</v>
      </c>
      <c r="M141" s="20" t="str">
        <f t="shared" si="18"/>
        <v>3</v>
      </c>
      <c r="N141" s="101" t="str">
        <f t="shared" si="24"/>
        <v/>
      </c>
      <c r="O141" s="21" t="str">
        <f t="shared" si="25"/>
        <v/>
      </c>
      <c r="P141" s="35">
        <f t="shared" si="26"/>
        <v>44667.39875</v>
      </c>
      <c r="Q141" s="47"/>
      <c r="R141" s="21">
        <v>44667.39875</v>
      </c>
      <c r="S141" s="21" t="str">
        <f t="shared" si="20"/>
        <v/>
      </c>
      <c r="T141" s="21" t="str">
        <f t="shared" si="21"/>
        <v/>
      </c>
      <c r="U141" s="35">
        <f t="shared" si="22"/>
        <v>44667.39875</v>
      </c>
      <c r="V141" s="20" t="str">
        <f t="shared" si="19"/>
        <v>3</v>
      </c>
    </row>
    <row r="142" spans="1:22">
      <c r="A142" s="52"/>
      <c r="B142" s="52"/>
      <c r="C142" s="52"/>
      <c r="D142" s="20">
        <v>75</v>
      </c>
      <c r="E142" s="20">
        <v>5</v>
      </c>
      <c r="F142" s="20"/>
      <c r="G142" s="20" t="s">
        <v>0</v>
      </c>
      <c r="H142" s="20">
        <v>16500083</v>
      </c>
      <c r="I142" s="20" t="s">
        <v>704</v>
      </c>
      <c r="J142" s="21">
        <v>837415.99791666702</v>
      </c>
      <c r="K142" s="22">
        <f t="shared" si="23"/>
        <v>1</v>
      </c>
      <c r="L142" s="21">
        <v>837415.99791666702</v>
      </c>
      <c r="M142" s="20" t="str">
        <f t="shared" si="18"/>
        <v>3</v>
      </c>
      <c r="N142" s="101" t="str">
        <f t="shared" si="24"/>
        <v/>
      </c>
      <c r="O142" s="21" t="str">
        <f t="shared" si="25"/>
        <v/>
      </c>
      <c r="P142" s="35">
        <f t="shared" si="26"/>
        <v>837415.99791666702</v>
      </c>
      <c r="Q142" s="47"/>
      <c r="R142" s="21">
        <v>837415.99791666702</v>
      </c>
      <c r="S142" s="21" t="str">
        <f t="shared" si="20"/>
        <v/>
      </c>
      <c r="T142" s="21" t="str">
        <f t="shared" si="21"/>
        <v/>
      </c>
      <c r="U142" s="35">
        <f t="shared" si="22"/>
        <v>837415.99791666702</v>
      </c>
      <c r="V142" s="20" t="str">
        <f t="shared" si="19"/>
        <v>3</v>
      </c>
    </row>
    <row r="143" spans="1:22">
      <c r="A143" s="52"/>
      <c r="B143" s="52"/>
      <c r="C143" s="52"/>
      <c r="D143" s="20">
        <v>75</v>
      </c>
      <c r="E143" s="20">
        <v>5</v>
      </c>
      <c r="F143" s="20"/>
      <c r="G143" s="20" t="s">
        <v>0</v>
      </c>
      <c r="H143" s="20">
        <v>16500093</v>
      </c>
      <c r="I143" s="20" t="s">
        <v>705</v>
      </c>
      <c r="J143" s="21">
        <v>11148.315000000001</v>
      </c>
      <c r="K143" s="22">
        <f t="shared" si="23"/>
        <v>1</v>
      </c>
      <c r="L143" s="21">
        <v>11148.315000000001</v>
      </c>
      <c r="M143" s="20" t="str">
        <f t="shared" si="18"/>
        <v>3</v>
      </c>
      <c r="N143" s="101" t="str">
        <f t="shared" si="24"/>
        <v/>
      </c>
      <c r="O143" s="21" t="str">
        <f t="shared" si="25"/>
        <v/>
      </c>
      <c r="P143" s="35">
        <f t="shared" si="26"/>
        <v>11148.315000000001</v>
      </c>
      <c r="Q143" s="47"/>
      <c r="R143" s="21">
        <v>11148.315000000001</v>
      </c>
      <c r="S143" s="21" t="str">
        <f t="shared" si="20"/>
        <v/>
      </c>
      <c r="T143" s="21" t="str">
        <f t="shared" si="21"/>
        <v/>
      </c>
      <c r="U143" s="35">
        <f t="shared" si="22"/>
        <v>11148.315000000001</v>
      </c>
      <c r="V143" s="20" t="str">
        <f t="shared" si="19"/>
        <v>3</v>
      </c>
    </row>
    <row r="144" spans="1:22">
      <c r="A144" s="52"/>
      <c r="B144" s="52"/>
      <c r="C144" s="52"/>
      <c r="D144" s="20">
        <v>75</v>
      </c>
      <c r="E144" s="20">
        <v>5</v>
      </c>
      <c r="F144" s="20"/>
      <c r="G144" s="20" t="s">
        <v>0</v>
      </c>
      <c r="H144" s="20">
        <v>16500103</v>
      </c>
      <c r="I144" s="20" t="s">
        <v>706</v>
      </c>
      <c r="J144" s="21">
        <v>32083.340416666699</v>
      </c>
      <c r="K144" s="22">
        <f t="shared" si="23"/>
        <v>1</v>
      </c>
      <c r="L144" s="21">
        <v>32083.340416666699</v>
      </c>
      <c r="M144" s="20" t="str">
        <f t="shared" si="18"/>
        <v>3</v>
      </c>
      <c r="N144" s="101" t="str">
        <f t="shared" si="24"/>
        <v/>
      </c>
      <c r="O144" s="21" t="str">
        <f t="shared" si="25"/>
        <v/>
      </c>
      <c r="P144" s="35">
        <f t="shared" si="26"/>
        <v>32083.340416666699</v>
      </c>
      <c r="Q144" s="47"/>
      <c r="R144" s="21">
        <v>32083.340416666699</v>
      </c>
      <c r="S144" s="21" t="str">
        <f t="shared" si="20"/>
        <v/>
      </c>
      <c r="T144" s="21" t="str">
        <f t="shared" si="21"/>
        <v/>
      </c>
      <c r="U144" s="35">
        <f t="shared" si="22"/>
        <v>32083.340416666699</v>
      </c>
      <c r="V144" s="20" t="str">
        <f t="shared" si="19"/>
        <v>3</v>
      </c>
    </row>
    <row r="145" spans="1:22">
      <c r="A145" s="52"/>
      <c r="B145" s="52"/>
      <c r="C145" s="52"/>
      <c r="D145" s="20">
        <v>75</v>
      </c>
      <c r="E145" s="20">
        <v>5</v>
      </c>
      <c r="F145" s="20"/>
      <c r="G145" s="20" t="s">
        <v>0</v>
      </c>
      <c r="H145" s="20">
        <v>16500113</v>
      </c>
      <c r="I145" s="20" t="s">
        <v>707</v>
      </c>
      <c r="J145" s="21">
        <v>166918.125</v>
      </c>
      <c r="K145" s="22">
        <f t="shared" si="23"/>
        <v>1</v>
      </c>
      <c r="L145" s="21">
        <v>166918.125</v>
      </c>
      <c r="M145" s="20" t="str">
        <f t="shared" si="18"/>
        <v>3</v>
      </c>
      <c r="N145" s="101" t="str">
        <f t="shared" si="24"/>
        <v/>
      </c>
      <c r="O145" s="21" t="str">
        <f t="shared" si="25"/>
        <v/>
      </c>
      <c r="P145" s="35">
        <f t="shared" si="26"/>
        <v>166918.125</v>
      </c>
      <c r="Q145" s="47"/>
      <c r="R145" s="21">
        <v>166918.125</v>
      </c>
      <c r="S145" s="21" t="str">
        <f t="shared" si="20"/>
        <v/>
      </c>
      <c r="T145" s="21" t="str">
        <f t="shared" si="21"/>
        <v/>
      </c>
      <c r="U145" s="35">
        <f t="shared" si="22"/>
        <v>166918.125</v>
      </c>
      <c r="V145" s="20" t="str">
        <f t="shared" si="19"/>
        <v>3</v>
      </c>
    </row>
    <row r="146" spans="1:22">
      <c r="A146" s="52"/>
      <c r="B146" s="52"/>
      <c r="C146" s="52"/>
      <c r="D146" s="20">
        <v>75</v>
      </c>
      <c r="E146" s="20">
        <v>5</v>
      </c>
      <c r="F146" s="20"/>
      <c r="G146" s="20" t="s">
        <v>0</v>
      </c>
      <c r="H146" s="20">
        <v>16500123</v>
      </c>
      <c r="I146" s="20" t="s">
        <v>708</v>
      </c>
      <c r="J146" s="21">
        <v>265492.935833333</v>
      </c>
      <c r="K146" s="22">
        <f t="shared" si="23"/>
        <v>1</v>
      </c>
      <c r="L146" s="21">
        <v>265492.935833333</v>
      </c>
      <c r="M146" s="20" t="str">
        <f t="shared" si="18"/>
        <v>3</v>
      </c>
      <c r="N146" s="101" t="str">
        <f t="shared" si="24"/>
        <v/>
      </c>
      <c r="O146" s="21" t="str">
        <f t="shared" si="25"/>
        <v/>
      </c>
      <c r="P146" s="35">
        <f t="shared" si="26"/>
        <v>265492.935833333</v>
      </c>
      <c r="Q146" s="47"/>
      <c r="R146" s="21">
        <v>265492.935833333</v>
      </c>
      <c r="S146" s="21" t="str">
        <f t="shared" si="20"/>
        <v/>
      </c>
      <c r="T146" s="21" t="str">
        <f t="shared" si="21"/>
        <v/>
      </c>
      <c r="U146" s="35">
        <f t="shared" si="22"/>
        <v>265492.935833333</v>
      </c>
      <c r="V146" s="20" t="str">
        <f t="shared" si="19"/>
        <v>3</v>
      </c>
    </row>
    <row r="147" spans="1:22">
      <c r="A147" s="52"/>
      <c r="B147" s="52"/>
      <c r="C147" s="52"/>
      <c r="D147" s="20">
        <v>75</v>
      </c>
      <c r="E147" s="20">
        <v>5</v>
      </c>
      <c r="F147" s="20"/>
      <c r="G147" s="20" t="s">
        <v>0</v>
      </c>
      <c r="H147" s="20">
        <v>16500253</v>
      </c>
      <c r="I147" s="20" t="s">
        <v>709</v>
      </c>
      <c r="J147" s="21">
        <v>12176.4533333333</v>
      </c>
      <c r="K147" s="22">
        <f t="shared" si="23"/>
        <v>1</v>
      </c>
      <c r="L147" s="21">
        <v>12176.4533333333</v>
      </c>
      <c r="M147" s="20" t="str">
        <f t="shared" si="18"/>
        <v>3</v>
      </c>
      <c r="N147" s="101" t="str">
        <f t="shared" si="24"/>
        <v/>
      </c>
      <c r="O147" s="21" t="str">
        <f t="shared" si="25"/>
        <v/>
      </c>
      <c r="P147" s="35">
        <f t="shared" si="26"/>
        <v>12176.4533333333</v>
      </c>
      <c r="Q147" s="47"/>
      <c r="R147" s="21">
        <v>12176.4533333333</v>
      </c>
      <c r="S147" s="21" t="str">
        <f t="shared" si="20"/>
        <v/>
      </c>
      <c r="T147" s="21" t="str">
        <f t="shared" si="21"/>
        <v/>
      </c>
      <c r="U147" s="35">
        <f t="shared" si="22"/>
        <v>12176.4533333333</v>
      </c>
      <c r="V147" s="20" t="str">
        <f t="shared" si="19"/>
        <v>3</v>
      </c>
    </row>
    <row r="148" spans="1:22">
      <c r="A148" s="52"/>
      <c r="B148" s="52"/>
      <c r="C148" s="52"/>
      <c r="D148" s="20">
        <v>75</v>
      </c>
      <c r="E148" s="20">
        <v>5</v>
      </c>
      <c r="F148" s="20"/>
      <c r="G148" s="20" t="s">
        <v>0</v>
      </c>
      <c r="H148" s="20">
        <v>16500283</v>
      </c>
      <c r="I148" s="20" t="s">
        <v>710</v>
      </c>
      <c r="J148" s="21">
        <v>474538.712083333</v>
      </c>
      <c r="K148" s="22">
        <f t="shared" si="23"/>
        <v>1</v>
      </c>
      <c r="L148" s="21">
        <v>474538.712083333</v>
      </c>
      <c r="M148" s="20" t="str">
        <f t="shared" si="18"/>
        <v>3</v>
      </c>
      <c r="N148" s="101" t="str">
        <f t="shared" si="24"/>
        <v/>
      </c>
      <c r="O148" s="21" t="str">
        <f t="shared" si="25"/>
        <v/>
      </c>
      <c r="P148" s="35">
        <f t="shared" si="26"/>
        <v>474538.712083333</v>
      </c>
      <c r="Q148" s="47"/>
      <c r="R148" s="21">
        <v>474538.712083333</v>
      </c>
      <c r="S148" s="21" t="str">
        <f t="shared" si="20"/>
        <v/>
      </c>
      <c r="T148" s="21" t="str">
        <f t="shared" si="21"/>
        <v/>
      </c>
      <c r="U148" s="35">
        <f t="shared" si="22"/>
        <v>474538.712083333</v>
      </c>
      <c r="V148" s="20" t="str">
        <f t="shared" si="19"/>
        <v>3</v>
      </c>
    </row>
    <row r="149" spans="1:22">
      <c r="A149" s="52"/>
      <c r="B149" s="52"/>
      <c r="C149" s="52"/>
      <c r="D149" s="20">
        <v>75</v>
      </c>
      <c r="E149" s="20">
        <v>5</v>
      </c>
      <c r="F149" s="20"/>
      <c r="G149" s="20" t="s">
        <v>0</v>
      </c>
      <c r="H149" s="20">
        <v>16500313</v>
      </c>
      <c r="I149" s="20" t="s">
        <v>711</v>
      </c>
      <c r="J149" s="21">
        <v>224601.95291666701</v>
      </c>
      <c r="K149" s="22">
        <f t="shared" si="23"/>
        <v>1</v>
      </c>
      <c r="L149" s="21">
        <v>224601.95291666701</v>
      </c>
      <c r="M149" s="20" t="str">
        <f t="shared" si="18"/>
        <v>3</v>
      </c>
      <c r="N149" s="101" t="str">
        <f t="shared" si="24"/>
        <v/>
      </c>
      <c r="O149" s="21" t="str">
        <f t="shared" si="25"/>
        <v/>
      </c>
      <c r="P149" s="35">
        <f t="shared" si="26"/>
        <v>224601.95291666701</v>
      </c>
      <c r="Q149" s="47"/>
      <c r="R149" s="21">
        <v>224601.95291666701</v>
      </c>
      <c r="S149" s="21" t="str">
        <f t="shared" si="20"/>
        <v/>
      </c>
      <c r="T149" s="21" t="str">
        <f t="shared" si="21"/>
        <v/>
      </c>
      <c r="U149" s="35">
        <f t="shared" si="22"/>
        <v>224601.95291666701</v>
      </c>
      <c r="V149" s="20" t="str">
        <f t="shared" si="19"/>
        <v>3</v>
      </c>
    </row>
    <row r="150" spans="1:22">
      <c r="A150" s="52"/>
      <c r="B150" s="52"/>
      <c r="C150" s="52"/>
      <c r="D150" s="20">
        <v>75</v>
      </c>
      <c r="E150" s="20">
        <v>5</v>
      </c>
      <c r="F150" s="20"/>
      <c r="G150" s="20" t="s">
        <v>0</v>
      </c>
      <c r="H150" s="20">
        <v>16500333</v>
      </c>
      <c r="I150" s="20" t="s">
        <v>712</v>
      </c>
      <c r="J150" s="21">
        <v>1553.75</v>
      </c>
      <c r="K150" s="22">
        <f t="shared" si="23"/>
        <v>1</v>
      </c>
      <c r="L150" s="21">
        <v>1553.75</v>
      </c>
      <c r="M150" s="20" t="str">
        <f t="shared" si="18"/>
        <v>3</v>
      </c>
      <c r="N150" s="101" t="str">
        <f t="shared" si="24"/>
        <v/>
      </c>
      <c r="O150" s="21" t="str">
        <f t="shared" si="25"/>
        <v/>
      </c>
      <c r="P150" s="35">
        <f t="shared" si="26"/>
        <v>1553.75</v>
      </c>
      <c r="Q150" s="47"/>
      <c r="R150" s="21">
        <v>1553.75</v>
      </c>
      <c r="S150" s="21" t="str">
        <f t="shared" si="20"/>
        <v/>
      </c>
      <c r="T150" s="21" t="str">
        <f t="shared" si="21"/>
        <v/>
      </c>
      <c r="U150" s="35">
        <f t="shared" si="22"/>
        <v>1553.75</v>
      </c>
      <c r="V150" s="20" t="str">
        <f t="shared" si="19"/>
        <v>3</v>
      </c>
    </row>
    <row r="151" spans="1:22">
      <c r="A151" s="52"/>
      <c r="B151" s="52"/>
      <c r="C151" s="52"/>
      <c r="D151" s="20">
        <v>75</v>
      </c>
      <c r="E151" s="20">
        <v>5</v>
      </c>
      <c r="F151" s="20"/>
      <c r="G151" s="20" t="s">
        <v>0</v>
      </c>
      <c r="H151" s="20">
        <v>16500343</v>
      </c>
      <c r="I151" s="20" t="s">
        <v>713</v>
      </c>
      <c r="J151" s="21">
        <v>15363.6720833333</v>
      </c>
      <c r="K151" s="22">
        <f t="shared" si="23"/>
        <v>1</v>
      </c>
      <c r="L151" s="21">
        <v>15363.6720833333</v>
      </c>
      <c r="M151" s="20" t="str">
        <f t="shared" si="18"/>
        <v>3</v>
      </c>
      <c r="N151" s="101" t="str">
        <f t="shared" si="24"/>
        <v/>
      </c>
      <c r="O151" s="21" t="str">
        <f t="shared" si="25"/>
        <v/>
      </c>
      <c r="P151" s="35">
        <f t="shared" si="26"/>
        <v>15363.6720833333</v>
      </c>
      <c r="Q151" s="47"/>
      <c r="R151" s="21">
        <v>15363.6720833333</v>
      </c>
      <c r="S151" s="21" t="str">
        <f t="shared" si="20"/>
        <v/>
      </c>
      <c r="T151" s="21" t="str">
        <f t="shared" si="21"/>
        <v/>
      </c>
      <c r="U151" s="35">
        <f t="shared" si="22"/>
        <v>15363.6720833333</v>
      </c>
      <c r="V151" s="20" t="str">
        <f t="shared" si="19"/>
        <v>3</v>
      </c>
    </row>
    <row r="152" spans="1:22">
      <c r="A152" s="52"/>
      <c r="B152" s="52"/>
      <c r="C152" s="52"/>
      <c r="D152" s="20">
        <v>71</v>
      </c>
      <c r="E152" s="20">
        <v>5</v>
      </c>
      <c r="F152" s="20"/>
      <c r="G152" s="20" t="s">
        <v>0</v>
      </c>
      <c r="H152" s="20">
        <v>16500361</v>
      </c>
      <c r="I152" s="20" t="s">
        <v>714</v>
      </c>
      <c r="J152" s="21">
        <v>1041.6666666666699</v>
      </c>
      <c r="K152" s="22">
        <f t="shared" si="23"/>
        <v>1</v>
      </c>
      <c r="L152" s="21">
        <v>1041.6666666666699</v>
      </c>
      <c r="M152" s="20" t="str">
        <f t="shared" si="18"/>
        <v>1</v>
      </c>
      <c r="N152" s="101">
        <f t="shared" si="24"/>
        <v>1041.6666666666699</v>
      </c>
      <c r="O152" s="21" t="str">
        <f t="shared" si="25"/>
        <v/>
      </c>
      <c r="P152" s="35" t="str">
        <f t="shared" si="26"/>
        <v/>
      </c>
      <c r="Q152" s="47"/>
      <c r="R152" s="21">
        <v>1041.6666666666699</v>
      </c>
      <c r="S152" s="21">
        <f t="shared" si="20"/>
        <v>1041.6666666666699</v>
      </c>
      <c r="T152" s="21" t="str">
        <f t="shared" si="21"/>
        <v/>
      </c>
      <c r="U152" s="35" t="str">
        <f t="shared" si="22"/>
        <v/>
      </c>
      <c r="V152" s="20" t="str">
        <f t="shared" si="19"/>
        <v>1</v>
      </c>
    </row>
    <row r="153" spans="1:22">
      <c r="A153" s="52"/>
      <c r="B153" s="52"/>
      <c r="C153" s="52"/>
      <c r="D153" s="20">
        <v>75</v>
      </c>
      <c r="E153" s="20">
        <v>5</v>
      </c>
      <c r="F153" s="20"/>
      <c r="G153" s="20" t="s">
        <v>0</v>
      </c>
      <c r="H153" s="20">
        <v>16500373</v>
      </c>
      <c r="I153" s="20" t="s">
        <v>715</v>
      </c>
      <c r="J153" s="21">
        <v>778681.47833333397</v>
      </c>
      <c r="K153" s="22">
        <f t="shared" si="23"/>
        <v>1</v>
      </c>
      <c r="L153" s="21">
        <v>778681.47833333397</v>
      </c>
      <c r="M153" s="20" t="str">
        <f t="shared" si="18"/>
        <v>3</v>
      </c>
      <c r="N153" s="101" t="str">
        <f t="shared" si="24"/>
        <v/>
      </c>
      <c r="O153" s="21" t="str">
        <f t="shared" si="25"/>
        <v/>
      </c>
      <c r="P153" s="35">
        <f t="shared" si="26"/>
        <v>778681.47833333397</v>
      </c>
      <c r="Q153" s="47"/>
      <c r="R153" s="21">
        <v>778681.47833333397</v>
      </c>
      <c r="S153" s="21" t="str">
        <f t="shared" si="20"/>
        <v/>
      </c>
      <c r="T153" s="21" t="str">
        <f t="shared" si="21"/>
        <v/>
      </c>
      <c r="U153" s="35">
        <f t="shared" si="22"/>
        <v>778681.47833333397</v>
      </c>
      <c r="V153" s="20" t="str">
        <f t="shared" si="19"/>
        <v>3</v>
      </c>
    </row>
    <row r="154" spans="1:22">
      <c r="A154" s="52"/>
      <c r="B154" s="52"/>
      <c r="C154" s="52"/>
      <c r="D154" s="20">
        <v>75</v>
      </c>
      <c r="E154" s="20">
        <v>5</v>
      </c>
      <c r="F154" s="20"/>
      <c r="G154" s="20" t="s">
        <v>0</v>
      </c>
      <c r="H154" s="20">
        <v>16500383</v>
      </c>
      <c r="I154" s="20" t="s">
        <v>716</v>
      </c>
      <c r="J154" s="21">
        <v>27153.715833333299</v>
      </c>
      <c r="K154" s="22">
        <f t="shared" si="23"/>
        <v>1</v>
      </c>
      <c r="L154" s="21">
        <v>27153.715833333299</v>
      </c>
      <c r="M154" s="20" t="str">
        <f t="shared" si="18"/>
        <v>3</v>
      </c>
      <c r="N154" s="101" t="str">
        <f t="shared" si="24"/>
        <v/>
      </c>
      <c r="O154" s="21" t="str">
        <f t="shared" si="25"/>
        <v/>
      </c>
      <c r="P154" s="35">
        <f t="shared" si="26"/>
        <v>27153.715833333299</v>
      </c>
      <c r="Q154" s="47"/>
      <c r="R154" s="21">
        <v>27153.715833333299</v>
      </c>
      <c r="S154" s="21" t="str">
        <f t="shared" si="20"/>
        <v/>
      </c>
      <c r="T154" s="21" t="str">
        <f t="shared" si="21"/>
        <v/>
      </c>
      <c r="U154" s="35">
        <f t="shared" si="22"/>
        <v>27153.715833333299</v>
      </c>
      <c r="V154" s="20" t="str">
        <f t="shared" si="19"/>
        <v>3</v>
      </c>
    </row>
    <row r="155" spans="1:22">
      <c r="A155" s="52"/>
      <c r="B155" s="52"/>
      <c r="C155" s="52"/>
      <c r="D155" s="20">
        <v>71</v>
      </c>
      <c r="E155" s="20">
        <v>5</v>
      </c>
      <c r="F155" s="20"/>
      <c r="G155" s="20" t="s">
        <v>0</v>
      </c>
      <c r="H155" s="20">
        <v>16500401</v>
      </c>
      <c r="I155" s="20" t="s">
        <v>717</v>
      </c>
      <c r="J155" s="21">
        <v>48536.292083333297</v>
      </c>
      <c r="K155" s="22">
        <f t="shared" si="23"/>
        <v>1</v>
      </c>
      <c r="L155" s="21">
        <v>48536.292083333297</v>
      </c>
      <c r="M155" s="20" t="str">
        <f t="shared" si="18"/>
        <v>1</v>
      </c>
      <c r="N155" s="101">
        <f t="shared" si="24"/>
        <v>48536.292083333297</v>
      </c>
      <c r="O155" s="21" t="str">
        <f t="shared" si="25"/>
        <v/>
      </c>
      <c r="P155" s="35" t="str">
        <f t="shared" si="26"/>
        <v/>
      </c>
      <c r="Q155" s="47"/>
      <c r="R155" s="21">
        <v>48536.292083333297</v>
      </c>
      <c r="S155" s="21">
        <f t="shared" si="20"/>
        <v>48536.292083333297</v>
      </c>
      <c r="T155" s="21" t="str">
        <f t="shared" si="21"/>
        <v/>
      </c>
      <c r="U155" s="35" t="str">
        <f t="shared" si="22"/>
        <v/>
      </c>
      <c r="V155" s="20" t="str">
        <f t="shared" si="19"/>
        <v>1</v>
      </c>
    </row>
    <row r="156" spans="1:22">
      <c r="A156" s="52"/>
      <c r="B156" s="52"/>
      <c r="C156" s="52"/>
      <c r="D156" s="20">
        <v>71</v>
      </c>
      <c r="E156" s="20">
        <v>5</v>
      </c>
      <c r="F156" s="20"/>
      <c r="G156" s="20" t="s">
        <v>0</v>
      </c>
      <c r="H156" s="20">
        <v>16500411</v>
      </c>
      <c r="I156" s="20" t="s">
        <v>718</v>
      </c>
      <c r="J156" s="21">
        <v>48536.305</v>
      </c>
      <c r="K156" s="22">
        <f t="shared" si="23"/>
        <v>1</v>
      </c>
      <c r="L156" s="21">
        <v>48536.305</v>
      </c>
      <c r="M156" s="20" t="str">
        <f t="shared" si="18"/>
        <v>1</v>
      </c>
      <c r="N156" s="101">
        <f t="shared" si="24"/>
        <v>48536.305</v>
      </c>
      <c r="O156" s="21" t="str">
        <f t="shared" si="25"/>
        <v/>
      </c>
      <c r="P156" s="35" t="str">
        <f t="shared" si="26"/>
        <v/>
      </c>
      <c r="Q156" s="47"/>
      <c r="R156" s="21">
        <v>48536.305</v>
      </c>
      <c r="S156" s="21">
        <f t="shared" si="20"/>
        <v>48536.305</v>
      </c>
      <c r="T156" s="21" t="str">
        <f t="shared" si="21"/>
        <v/>
      </c>
      <c r="U156" s="35" t="str">
        <f t="shared" si="22"/>
        <v/>
      </c>
      <c r="V156" s="20" t="str">
        <f t="shared" si="19"/>
        <v>1</v>
      </c>
    </row>
    <row r="157" spans="1:22">
      <c r="A157" s="52"/>
      <c r="B157" s="52"/>
      <c r="C157" s="52"/>
      <c r="D157" s="20">
        <v>71</v>
      </c>
      <c r="E157" s="20">
        <v>5</v>
      </c>
      <c r="F157" s="20"/>
      <c r="G157" s="20" t="s">
        <v>0</v>
      </c>
      <c r="H157" s="20">
        <v>16500461</v>
      </c>
      <c r="I157" s="20" t="s">
        <v>719</v>
      </c>
      <c r="J157" s="21">
        <v>105553.37</v>
      </c>
      <c r="K157" s="22">
        <f t="shared" si="23"/>
        <v>1</v>
      </c>
      <c r="L157" s="21">
        <v>105553.37</v>
      </c>
      <c r="M157" s="20" t="str">
        <f t="shared" si="18"/>
        <v>1</v>
      </c>
      <c r="N157" s="101">
        <f t="shared" si="24"/>
        <v>105553.37</v>
      </c>
      <c r="O157" s="21" t="str">
        <f t="shared" si="25"/>
        <v/>
      </c>
      <c r="P157" s="35" t="str">
        <f t="shared" si="26"/>
        <v/>
      </c>
      <c r="Q157" s="47"/>
      <c r="R157" s="21">
        <v>105553.37</v>
      </c>
      <c r="S157" s="21">
        <f t="shared" si="20"/>
        <v>105553.37</v>
      </c>
      <c r="T157" s="21" t="str">
        <f t="shared" si="21"/>
        <v/>
      </c>
      <c r="U157" s="35" t="str">
        <f t="shared" si="22"/>
        <v/>
      </c>
      <c r="V157" s="20" t="str">
        <f t="shared" si="19"/>
        <v>1</v>
      </c>
    </row>
    <row r="158" spans="1:22">
      <c r="A158" s="52"/>
      <c r="B158" s="52"/>
      <c r="C158" s="52"/>
      <c r="D158" s="20">
        <v>71</v>
      </c>
      <c r="E158" s="20">
        <v>5</v>
      </c>
      <c r="F158" s="20"/>
      <c r="G158" s="20" t="s">
        <v>0</v>
      </c>
      <c r="H158" s="20">
        <v>16500471</v>
      </c>
      <c r="I158" s="20" t="s">
        <v>720</v>
      </c>
      <c r="J158" s="21">
        <v>2324434</v>
      </c>
      <c r="K158" s="22">
        <f t="shared" si="23"/>
        <v>1</v>
      </c>
      <c r="L158" s="21">
        <v>2324434</v>
      </c>
      <c r="M158" s="20" t="str">
        <f t="shared" si="18"/>
        <v>1</v>
      </c>
      <c r="N158" s="116">
        <f t="shared" si="24"/>
        <v>2324434</v>
      </c>
      <c r="O158" s="21" t="str">
        <f t="shared" si="25"/>
        <v/>
      </c>
      <c r="P158" s="35" t="str">
        <f t="shared" si="26"/>
        <v/>
      </c>
      <c r="Q158" s="47"/>
      <c r="R158" s="21">
        <v>2324434</v>
      </c>
      <c r="S158" s="21">
        <f t="shared" si="20"/>
        <v>2324434</v>
      </c>
      <c r="T158" s="21" t="str">
        <f t="shared" si="21"/>
        <v/>
      </c>
      <c r="U158" s="35" t="str">
        <f t="shared" si="22"/>
        <v/>
      </c>
      <c r="V158" s="20" t="str">
        <f t="shared" si="19"/>
        <v>1</v>
      </c>
    </row>
    <row r="159" spans="1:22">
      <c r="A159" s="52"/>
      <c r="B159" s="52"/>
      <c r="C159" s="52"/>
      <c r="D159" s="20">
        <v>75</v>
      </c>
      <c r="E159" s="20">
        <v>5</v>
      </c>
      <c r="F159" s="20"/>
      <c r="G159" s="20" t="s">
        <v>0</v>
      </c>
      <c r="H159" s="20">
        <v>16500553</v>
      </c>
      <c r="I159" s="20" t="s">
        <v>721</v>
      </c>
      <c r="J159" s="21">
        <v>347092.90583333297</v>
      </c>
      <c r="K159" s="22">
        <f t="shared" si="23"/>
        <v>1</v>
      </c>
      <c r="L159" s="21">
        <v>347092.90583333297</v>
      </c>
      <c r="M159" s="20" t="str">
        <f t="shared" si="18"/>
        <v>3</v>
      </c>
      <c r="N159" s="101" t="str">
        <f t="shared" si="24"/>
        <v/>
      </c>
      <c r="O159" s="21" t="str">
        <f t="shared" si="25"/>
        <v/>
      </c>
      <c r="P159" s="35">
        <f t="shared" si="26"/>
        <v>347092.90583333297</v>
      </c>
      <c r="Q159" s="47"/>
      <c r="R159" s="21">
        <v>347092.90583333297</v>
      </c>
      <c r="S159" s="21" t="str">
        <f t="shared" si="20"/>
        <v/>
      </c>
      <c r="T159" s="21" t="str">
        <f t="shared" si="21"/>
        <v/>
      </c>
      <c r="U159" s="35">
        <f t="shared" si="22"/>
        <v>347092.90583333297</v>
      </c>
      <c r="V159" s="20" t="str">
        <f t="shared" si="19"/>
        <v>3</v>
      </c>
    </row>
    <row r="160" spans="1:22">
      <c r="A160" s="52"/>
      <c r="B160" s="52"/>
      <c r="C160" s="52"/>
      <c r="D160" s="20">
        <v>75</v>
      </c>
      <c r="E160" s="20">
        <v>5</v>
      </c>
      <c r="F160" s="20"/>
      <c r="G160" s="20" t="s">
        <v>0</v>
      </c>
      <c r="H160" s="20">
        <v>16500563</v>
      </c>
      <c r="I160" s="20" t="s">
        <v>722</v>
      </c>
      <c r="J160" s="21">
        <v>101185.535</v>
      </c>
      <c r="K160" s="22">
        <f t="shared" si="23"/>
        <v>1</v>
      </c>
      <c r="L160" s="21">
        <v>101185.535</v>
      </c>
      <c r="M160" s="20" t="str">
        <f t="shared" si="18"/>
        <v>3</v>
      </c>
      <c r="N160" s="101" t="str">
        <f t="shared" si="24"/>
        <v/>
      </c>
      <c r="O160" s="21" t="str">
        <f t="shared" si="25"/>
        <v/>
      </c>
      <c r="P160" s="35">
        <f t="shared" si="26"/>
        <v>101185.535</v>
      </c>
      <c r="Q160" s="47"/>
      <c r="R160" s="21">
        <v>101185.535</v>
      </c>
      <c r="S160" s="21" t="str">
        <f t="shared" si="20"/>
        <v/>
      </c>
      <c r="T160" s="21" t="str">
        <f t="shared" si="21"/>
        <v/>
      </c>
      <c r="U160" s="35">
        <f t="shared" si="22"/>
        <v>101185.535</v>
      </c>
      <c r="V160" s="20" t="str">
        <f t="shared" si="19"/>
        <v>3</v>
      </c>
    </row>
    <row r="161" spans="1:22">
      <c r="A161" s="52"/>
      <c r="B161" s="52"/>
      <c r="C161" s="52"/>
      <c r="D161" s="20">
        <v>75</v>
      </c>
      <c r="E161" s="20">
        <v>5</v>
      </c>
      <c r="F161" s="20"/>
      <c r="G161" s="20" t="s">
        <v>0</v>
      </c>
      <c r="H161" s="20">
        <v>16500573</v>
      </c>
      <c r="I161" s="20" t="s">
        <v>723</v>
      </c>
      <c r="J161" s="21">
        <v>25392.5445833333</v>
      </c>
      <c r="K161" s="22">
        <f t="shared" si="23"/>
        <v>1</v>
      </c>
      <c r="L161" s="21">
        <v>25392.5445833333</v>
      </c>
      <c r="M161" s="20" t="str">
        <f t="shared" si="18"/>
        <v>3</v>
      </c>
      <c r="N161" s="101" t="str">
        <f t="shared" si="24"/>
        <v/>
      </c>
      <c r="O161" s="21" t="str">
        <f t="shared" si="25"/>
        <v/>
      </c>
      <c r="P161" s="35">
        <f t="shared" si="26"/>
        <v>25392.5445833333</v>
      </c>
      <c r="Q161" s="47"/>
      <c r="R161" s="21">
        <v>25392.5445833333</v>
      </c>
      <c r="S161" s="21" t="str">
        <f t="shared" si="20"/>
        <v/>
      </c>
      <c r="T161" s="21" t="str">
        <f t="shared" si="21"/>
        <v/>
      </c>
      <c r="U161" s="35">
        <f t="shared" si="22"/>
        <v>25392.5445833333</v>
      </c>
      <c r="V161" s="20" t="str">
        <f t="shared" si="19"/>
        <v>3</v>
      </c>
    </row>
    <row r="162" spans="1:22">
      <c r="A162" s="52"/>
      <c r="B162" s="52"/>
      <c r="C162" s="52"/>
      <c r="D162" s="20">
        <v>71</v>
      </c>
      <c r="E162" s="20">
        <v>5</v>
      </c>
      <c r="F162" s="20"/>
      <c r="G162" s="20" t="s">
        <v>0</v>
      </c>
      <c r="H162" s="20">
        <v>16500581</v>
      </c>
      <c r="I162" s="20" t="s">
        <v>724</v>
      </c>
      <c r="J162" s="21">
        <v>27177.39</v>
      </c>
      <c r="K162" s="22">
        <f t="shared" si="23"/>
        <v>1</v>
      </c>
      <c r="L162" s="21">
        <v>27177.39</v>
      </c>
      <c r="M162" s="20" t="str">
        <f t="shared" si="18"/>
        <v>1</v>
      </c>
      <c r="N162" s="101">
        <f t="shared" si="24"/>
        <v>27177.39</v>
      </c>
      <c r="O162" s="21" t="str">
        <f t="shared" si="25"/>
        <v/>
      </c>
      <c r="P162" s="35" t="str">
        <f t="shared" si="26"/>
        <v/>
      </c>
      <c r="Q162" s="47"/>
      <c r="R162" s="21">
        <v>27177.39</v>
      </c>
      <c r="S162" s="21">
        <f t="shared" si="20"/>
        <v>27177.39</v>
      </c>
      <c r="T162" s="21" t="str">
        <f t="shared" si="21"/>
        <v/>
      </c>
      <c r="U162" s="35" t="str">
        <f t="shared" si="22"/>
        <v/>
      </c>
      <c r="V162" s="20" t="str">
        <f t="shared" si="19"/>
        <v>1</v>
      </c>
    </row>
    <row r="163" spans="1:22">
      <c r="A163" s="52"/>
      <c r="B163" s="52"/>
      <c r="C163" s="52"/>
      <c r="D163" s="20">
        <v>73</v>
      </c>
      <c r="E163" s="20">
        <v>5</v>
      </c>
      <c r="F163" s="20"/>
      <c r="G163" s="20" t="s">
        <v>0</v>
      </c>
      <c r="H163" s="20">
        <v>16500582</v>
      </c>
      <c r="I163" s="20" t="s">
        <v>725</v>
      </c>
      <c r="J163" s="21">
        <v>17164.7595833333</v>
      </c>
      <c r="K163" s="22">
        <f t="shared" si="23"/>
        <v>1</v>
      </c>
      <c r="L163" s="21">
        <v>17164.7595833333</v>
      </c>
      <c r="M163" s="20" t="str">
        <f t="shared" ref="M163:M226" si="27">MID($H163,8,1)</f>
        <v>2</v>
      </c>
      <c r="N163" s="101" t="str">
        <f t="shared" si="24"/>
        <v/>
      </c>
      <c r="O163" s="21">
        <f t="shared" si="25"/>
        <v>17164.7595833333</v>
      </c>
      <c r="P163" s="35" t="str">
        <f t="shared" si="26"/>
        <v/>
      </c>
      <c r="Q163" s="47"/>
      <c r="R163" s="21">
        <v>17164.7595833333</v>
      </c>
      <c r="S163" s="21" t="str">
        <f t="shared" si="20"/>
        <v/>
      </c>
      <c r="T163" s="21">
        <f t="shared" si="21"/>
        <v>17164.7595833333</v>
      </c>
      <c r="U163" s="35" t="str">
        <f t="shared" si="22"/>
        <v/>
      </c>
      <c r="V163" s="20" t="str">
        <f t="shared" ref="V163:V226" si="28">MID($H163,8,1)</f>
        <v>2</v>
      </c>
    </row>
    <row r="164" spans="1:22">
      <c r="A164" s="52"/>
      <c r="B164" s="52"/>
      <c r="C164" s="52"/>
      <c r="D164" s="20">
        <v>71</v>
      </c>
      <c r="E164" s="20">
        <v>5</v>
      </c>
      <c r="F164" s="20"/>
      <c r="G164" s="20" t="s">
        <v>0</v>
      </c>
      <c r="H164" s="20">
        <v>16500611</v>
      </c>
      <c r="I164" s="20" t="s">
        <v>726</v>
      </c>
      <c r="J164" s="21">
        <v>222159.838333333</v>
      </c>
      <c r="K164" s="22">
        <f t="shared" si="23"/>
        <v>1</v>
      </c>
      <c r="L164" s="21">
        <v>222159.838333333</v>
      </c>
      <c r="M164" s="20" t="str">
        <f t="shared" si="27"/>
        <v>1</v>
      </c>
      <c r="N164" s="101">
        <f t="shared" si="24"/>
        <v>222159.838333333</v>
      </c>
      <c r="O164" s="21" t="str">
        <f t="shared" si="25"/>
        <v/>
      </c>
      <c r="P164" s="35" t="str">
        <f t="shared" si="26"/>
        <v/>
      </c>
      <c r="Q164" s="47"/>
      <c r="R164" s="21">
        <v>222159.838333333</v>
      </c>
      <c r="S164" s="21">
        <f t="shared" si="20"/>
        <v>222159.838333333</v>
      </c>
      <c r="T164" s="21" t="str">
        <f t="shared" si="21"/>
        <v/>
      </c>
      <c r="U164" s="35" t="str">
        <f t="shared" si="22"/>
        <v/>
      </c>
      <c r="V164" s="20" t="str">
        <f t="shared" si="28"/>
        <v>1</v>
      </c>
    </row>
    <row r="165" spans="1:22">
      <c r="A165" s="52"/>
      <c r="B165" s="52"/>
      <c r="C165" s="52"/>
      <c r="D165" s="20">
        <v>73</v>
      </c>
      <c r="E165" s="20">
        <v>5</v>
      </c>
      <c r="F165" s="20"/>
      <c r="G165" s="20" t="s">
        <v>0</v>
      </c>
      <c r="H165" s="20">
        <v>16500612</v>
      </c>
      <c r="I165" s="20" t="s">
        <v>727</v>
      </c>
      <c r="J165" s="21">
        <v>148338.23749999999</v>
      </c>
      <c r="K165" s="22">
        <f t="shared" si="23"/>
        <v>1</v>
      </c>
      <c r="L165" s="21">
        <v>148338.23749999999</v>
      </c>
      <c r="M165" s="20" t="str">
        <f t="shared" si="27"/>
        <v>2</v>
      </c>
      <c r="N165" s="101" t="str">
        <f t="shared" si="24"/>
        <v/>
      </c>
      <c r="O165" s="21">
        <f t="shared" si="25"/>
        <v>148338.23749999999</v>
      </c>
      <c r="P165" s="35" t="str">
        <f t="shared" si="26"/>
        <v/>
      </c>
      <c r="Q165" s="47"/>
      <c r="R165" s="21">
        <v>148338.23749999999</v>
      </c>
      <c r="S165" s="21" t="str">
        <f t="shared" si="20"/>
        <v/>
      </c>
      <c r="T165" s="21">
        <f t="shared" si="21"/>
        <v>148338.23749999999</v>
      </c>
      <c r="U165" s="35" t="str">
        <f t="shared" si="22"/>
        <v/>
      </c>
      <c r="V165" s="20" t="str">
        <f t="shared" si="28"/>
        <v>2</v>
      </c>
    </row>
    <row r="166" spans="1:22">
      <c r="A166" s="52"/>
      <c r="B166" s="52"/>
      <c r="C166" s="52"/>
      <c r="D166" s="20">
        <v>73</v>
      </c>
      <c r="E166" s="20">
        <v>5</v>
      </c>
      <c r="F166" s="20"/>
      <c r="G166" s="20" t="s">
        <v>0</v>
      </c>
      <c r="H166" s="20">
        <v>16500622</v>
      </c>
      <c r="I166" s="20" t="s">
        <v>728</v>
      </c>
      <c r="J166" s="21">
        <v>13460.959583333301</v>
      </c>
      <c r="K166" s="22">
        <f t="shared" si="23"/>
        <v>1</v>
      </c>
      <c r="L166" s="21">
        <v>13460.959583333301</v>
      </c>
      <c r="M166" s="20" t="str">
        <f t="shared" si="27"/>
        <v>2</v>
      </c>
      <c r="N166" s="101" t="str">
        <f t="shared" si="24"/>
        <v/>
      </c>
      <c r="O166" s="21">
        <f t="shared" si="25"/>
        <v>13460.959583333301</v>
      </c>
      <c r="P166" s="35" t="str">
        <f t="shared" si="26"/>
        <v/>
      </c>
      <c r="Q166" s="47"/>
      <c r="R166" s="21">
        <v>13460.959583333301</v>
      </c>
      <c r="S166" s="21" t="str">
        <f t="shared" si="20"/>
        <v/>
      </c>
      <c r="T166" s="21">
        <f t="shared" si="21"/>
        <v>13460.959583333301</v>
      </c>
      <c r="U166" s="35" t="str">
        <f t="shared" si="22"/>
        <v/>
      </c>
      <c r="V166" s="20" t="str">
        <f t="shared" si="28"/>
        <v>2</v>
      </c>
    </row>
    <row r="167" spans="1:22">
      <c r="A167" s="52"/>
      <c r="B167" s="52"/>
      <c r="C167" s="52"/>
      <c r="D167" s="20">
        <v>75</v>
      </c>
      <c r="E167" s="20">
        <v>5</v>
      </c>
      <c r="F167" s="20"/>
      <c r="G167" s="20" t="s">
        <v>0</v>
      </c>
      <c r="H167" s="20">
        <v>16500623</v>
      </c>
      <c r="I167" s="20" t="s">
        <v>729</v>
      </c>
      <c r="J167" s="21">
        <v>14875.842916666699</v>
      </c>
      <c r="K167" s="22">
        <f t="shared" si="23"/>
        <v>1</v>
      </c>
      <c r="L167" s="21">
        <v>14875.842916666699</v>
      </c>
      <c r="M167" s="20" t="str">
        <f t="shared" si="27"/>
        <v>3</v>
      </c>
      <c r="N167" s="101" t="str">
        <f t="shared" si="24"/>
        <v/>
      </c>
      <c r="O167" s="21" t="str">
        <f t="shared" si="25"/>
        <v/>
      </c>
      <c r="P167" s="35">
        <f t="shared" si="26"/>
        <v>14875.842916666699</v>
      </c>
      <c r="Q167" s="47"/>
      <c r="R167" s="21">
        <v>14875.842916666699</v>
      </c>
      <c r="S167" s="21" t="str">
        <f t="shared" si="20"/>
        <v/>
      </c>
      <c r="T167" s="21" t="str">
        <f t="shared" si="21"/>
        <v/>
      </c>
      <c r="U167" s="35">
        <f t="shared" si="22"/>
        <v>14875.842916666699</v>
      </c>
      <c r="V167" s="20" t="str">
        <f t="shared" si="28"/>
        <v>3</v>
      </c>
    </row>
    <row r="168" spans="1:22">
      <c r="A168" s="52"/>
      <c r="B168" s="52"/>
      <c r="C168" s="52"/>
      <c r="D168" s="20">
        <v>75</v>
      </c>
      <c r="E168" s="20">
        <v>5</v>
      </c>
      <c r="F168" s="20"/>
      <c r="G168" s="20" t="s">
        <v>0</v>
      </c>
      <c r="H168" s="20">
        <v>16500633</v>
      </c>
      <c r="I168" s="20" t="s">
        <v>730</v>
      </c>
      <c r="J168" s="21">
        <v>104431.655833333</v>
      </c>
      <c r="K168" s="22">
        <f t="shared" si="23"/>
        <v>1</v>
      </c>
      <c r="L168" s="21">
        <v>104431.655833333</v>
      </c>
      <c r="M168" s="20" t="str">
        <f t="shared" si="27"/>
        <v>3</v>
      </c>
      <c r="N168" s="101" t="str">
        <f t="shared" si="24"/>
        <v/>
      </c>
      <c r="O168" s="21" t="str">
        <f t="shared" si="25"/>
        <v/>
      </c>
      <c r="P168" s="35">
        <f t="shared" si="26"/>
        <v>104431.655833333</v>
      </c>
      <c r="Q168" s="47"/>
      <c r="R168" s="21">
        <v>104431.655833333</v>
      </c>
      <c r="S168" s="21" t="str">
        <f t="shared" si="20"/>
        <v/>
      </c>
      <c r="T168" s="21" t="str">
        <f t="shared" si="21"/>
        <v/>
      </c>
      <c r="U168" s="35">
        <f t="shared" si="22"/>
        <v>104431.655833333</v>
      </c>
      <c r="V168" s="20" t="str">
        <f t="shared" si="28"/>
        <v>3</v>
      </c>
    </row>
    <row r="169" spans="1:22">
      <c r="A169" s="52"/>
      <c r="B169" s="52"/>
      <c r="C169" s="52"/>
      <c r="D169" s="20">
        <v>71</v>
      </c>
      <c r="E169" s="20">
        <v>5</v>
      </c>
      <c r="F169" s="20"/>
      <c r="G169" s="20" t="s">
        <v>0</v>
      </c>
      <c r="H169" s="20">
        <v>16500641</v>
      </c>
      <c r="I169" s="20" t="s">
        <v>731</v>
      </c>
      <c r="J169" s="21">
        <v>24085.5825</v>
      </c>
      <c r="K169" s="22">
        <f t="shared" si="23"/>
        <v>1</v>
      </c>
      <c r="L169" s="21">
        <v>24085.5825</v>
      </c>
      <c r="M169" s="20" t="str">
        <f t="shared" si="27"/>
        <v>1</v>
      </c>
      <c r="N169" s="101">
        <f t="shared" si="24"/>
        <v>24085.5825</v>
      </c>
      <c r="O169" s="21" t="str">
        <f t="shared" si="25"/>
        <v/>
      </c>
      <c r="P169" s="35" t="str">
        <f t="shared" si="26"/>
        <v/>
      </c>
      <c r="Q169" s="47"/>
      <c r="R169" s="21">
        <v>24085.5825</v>
      </c>
      <c r="S169" s="21">
        <f t="shared" si="20"/>
        <v>24085.5825</v>
      </c>
      <c r="T169" s="21" t="str">
        <f t="shared" si="21"/>
        <v/>
      </c>
      <c r="U169" s="35" t="str">
        <f t="shared" si="22"/>
        <v/>
      </c>
      <c r="V169" s="20" t="str">
        <f t="shared" si="28"/>
        <v>1</v>
      </c>
    </row>
    <row r="170" spans="1:22">
      <c r="A170" s="52"/>
      <c r="B170" s="52"/>
      <c r="C170" s="52"/>
      <c r="D170" s="20">
        <v>75</v>
      </c>
      <c r="E170" s="20">
        <v>5</v>
      </c>
      <c r="F170" s="20"/>
      <c r="G170" s="20" t="s">
        <v>0</v>
      </c>
      <c r="H170" s="20">
        <v>16500713</v>
      </c>
      <c r="I170" s="20" t="s">
        <v>732</v>
      </c>
      <c r="J170" s="21">
        <v>114164.594583333</v>
      </c>
      <c r="K170" s="22">
        <f t="shared" si="23"/>
        <v>1</v>
      </c>
      <c r="L170" s="21">
        <v>114164.594583333</v>
      </c>
      <c r="M170" s="20" t="str">
        <f t="shared" si="27"/>
        <v>3</v>
      </c>
      <c r="N170" s="101" t="str">
        <f t="shared" si="24"/>
        <v/>
      </c>
      <c r="O170" s="21" t="str">
        <f t="shared" si="25"/>
        <v/>
      </c>
      <c r="P170" s="35">
        <f t="shared" si="26"/>
        <v>114164.594583333</v>
      </c>
      <c r="Q170" s="47"/>
      <c r="R170" s="21">
        <v>114164.594583333</v>
      </c>
      <c r="S170" s="21" t="str">
        <f t="shared" si="20"/>
        <v/>
      </c>
      <c r="T170" s="21" t="str">
        <f t="shared" si="21"/>
        <v/>
      </c>
      <c r="U170" s="35">
        <f t="shared" si="22"/>
        <v>114164.594583333</v>
      </c>
      <c r="V170" s="20" t="str">
        <f t="shared" si="28"/>
        <v>3</v>
      </c>
    </row>
    <row r="171" spans="1:22">
      <c r="A171" s="52"/>
      <c r="B171" s="52"/>
      <c r="C171" s="52"/>
      <c r="D171" s="20">
        <v>75</v>
      </c>
      <c r="E171" s="20">
        <v>5</v>
      </c>
      <c r="F171" s="20"/>
      <c r="G171" s="20" t="s">
        <v>0</v>
      </c>
      <c r="H171" s="20">
        <v>16501003</v>
      </c>
      <c r="I171" s="20" t="s">
        <v>733</v>
      </c>
      <c r="J171" s="21">
        <v>57785.657500000001</v>
      </c>
      <c r="K171" s="22">
        <f t="shared" si="23"/>
        <v>1</v>
      </c>
      <c r="L171" s="21">
        <v>57785.657500000001</v>
      </c>
      <c r="M171" s="20" t="str">
        <f t="shared" si="27"/>
        <v>3</v>
      </c>
      <c r="N171" s="101" t="str">
        <f t="shared" si="24"/>
        <v/>
      </c>
      <c r="O171" s="21" t="str">
        <f t="shared" si="25"/>
        <v/>
      </c>
      <c r="P171" s="35">
        <f t="shared" si="26"/>
        <v>57785.657500000001</v>
      </c>
      <c r="Q171" s="47"/>
      <c r="R171" s="21">
        <v>57785.657500000001</v>
      </c>
      <c r="S171" s="21" t="str">
        <f t="shared" si="20"/>
        <v/>
      </c>
      <c r="T171" s="21" t="str">
        <f t="shared" si="21"/>
        <v/>
      </c>
      <c r="U171" s="35">
        <f t="shared" si="22"/>
        <v>57785.657500000001</v>
      </c>
      <c r="V171" s="20" t="str">
        <f t="shared" si="28"/>
        <v>3</v>
      </c>
    </row>
    <row r="172" spans="1:22">
      <c r="A172" s="52"/>
      <c r="B172" s="52"/>
      <c r="C172" s="52"/>
      <c r="D172" s="20">
        <v>71</v>
      </c>
      <c r="E172" s="20">
        <v>5</v>
      </c>
      <c r="F172" s="20"/>
      <c r="G172" s="20" t="s">
        <v>0</v>
      </c>
      <c r="H172" s="20">
        <v>16501011</v>
      </c>
      <c r="I172" s="20" t="s">
        <v>734</v>
      </c>
      <c r="J172" s="21">
        <v>290283.60625000001</v>
      </c>
      <c r="K172" s="22">
        <f t="shared" si="23"/>
        <v>1</v>
      </c>
      <c r="L172" s="21">
        <v>290283.60625000001</v>
      </c>
      <c r="M172" s="20" t="str">
        <f t="shared" si="27"/>
        <v>1</v>
      </c>
      <c r="N172" s="101">
        <f t="shared" si="24"/>
        <v>290283.60625000001</v>
      </c>
      <c r="O172" s="21" t="str">
        <f t="shared" si="25"/>
        <v/>
      </c>
      <c r="P172" s="35" t="str">
        <f t="shared" si="26"/>
        <v/>
      </c>
      <c r="Q172" s="47"/>
      <c r="R172" s="21">
        <v>290283.60625000001</v>
      </c>
      <c r="S172" s="21">
        <f t="shared" si="20"/>
        <v>290283.60625000001</v>
      </c>
      <c r="T172" s="21" t="str">
        <f t="shared" si="21"/>
        <v/>
      </c>
      <c r="U172" s="35" t="str">
        <f t="shared" si="22"/>
        <v/>
      </c>
      <c r="V172" s="20" t="str">
        <f t="shared" si="28"/>
        <v>1</v>
      </c>
    </row>
    <row r="173" spans="1:22">
      <c r="A173" s="52"/>
      <c r="B173" s="52"/>
      <c r="C173" s="52"/>
      <c r="D173" s="20">
        <v>75</v>
      </c>
      <c r="E173" s="20">
        <v>5</v>
      </c>
      <c r="F173" s="20"/>
      <c r="G173" s="20" t="s">
        <v>0</v>
      </c>
      <c r="H173" s="20">
        <v>16501013</v>
      </c>
      <c r="I173" s="20" t="s">
        <v>735</v>
      </c>
      <c r="J173" s="21">
        <v>7134.4633333333304</v>
      </c>
      <c r="K173" s="22">
        <f t="shared" si="23"/>
        <v>1</v>
      </c>
      <c r="L173" s="21">
        <v>7134.4633333333304</v>
      </c>
      <c r="M173" s="20" t="str">
        <f t="shared" si="27"/>
        <v>3</v>
      </c>
      <c r="N173" s="101" t="str">
        <f t="shared" si="24"/>
        <v/>
      </c>
      <c r="O173" s="21" t="str">
        <f t="shared" si="25"/>
        <v/>
      </c>
      <c r="P173" s="35">
        <f t="shared" si="26"/>
        <v>7134.4633333333304</v>
      </c>
      <c r="Q173" s="47"/>
      <c r="R173" s="21">
        <v>7134.4633333333304</v>
      </c>
      <c r="S173" s="21" t="str">
        <f t="shared" si="20"/>
        <v/>
      </c>
      <c r="T173" s="21" t="str">
        <f t="shared" si="21"/>
        <v/>
      </c>
      <c r="U173" s="35">
        <f t="shared" si="22"/>
        <v>7134.4633333333304</v>
      </c>
      <c r="V173" s="20" t="str">
        <f t="shared" si="28"/>
        <v>3</v>
      </c>
    </row>
    <row r="174" spans="1:22">
      <c r="A174" s="52"/>
      <c r="B174" s="52"/>
      <c r="C174" s="52"/>
      <c r="D174" s="20">
        <v>71</v>
      </c>
      <c r="E174" s="20">
        <v>5</v>
      </c>
      <c r="F174" s="20"/>
      <c r="G174" s="20" t="s">
        <v>0</v>
      </c>
      <c r="H174" s="20">
        <v>16599011</v>
      </c>
      <c r="I174" s="20" t="s">
        <v>736</v>
      </c>
      <c r="J174" s="21">
        <v>2708333.3333333302</v>
      </c>
      <c r="K174" s="22">
        <f t="shared" si="23"/>
        <v>1</v>
      </c>
      <c r="L174" s="21">
        <v>2708333.3333333302</v>
      </c>
      <c r="M174" s="20" t="str">
        <f t="shared" si="27"/>
        <v>1</v>
      </c>
      <c r="N174" s="101">
        <f t="shared" si="24"/>
        <v>2708333.3333333302</v>
      </c>
      <c r="O174" s="21" t="str">
        <f t="shared" si="25"/>
        <v/>
      </c>
      <c r="P174" s="35" t="str">
        <f t="shared" si="26"/>
        <v/>
      </c>
      <c r="Q174" s="47"/>
      <c r="R174" s="21">
        <v>2708333.3333333302</v>
      </c>
      <c r="S174" s="21">
        <f t="shared" si="20"/>
        <v>2708333.3333333302</v>
      </c>
      <c r="T174" s="21" t="str">
        <f t="shared" si="21"/>
        <v/>
      </c>
      <c r="U174" s="35" t="str">
        <f t="shared" si="22"/>
        <v/>
      </c>
      <c r="V174" s="20" t="str">
        <f t="shared" si="28"/>
        <v>1</v>
      </c>
    </row>
    <row r="175" spans="1:22" ht="13.5" thickBot="1">
      <c r="A175" s="52"/>
      <c r="B175" s="52"/>
      <c r="C175" s="52"/>
      <c r="D175" s="20"/>
      <c r="E175" s="20"/>
      <c r="F175" s="20"/>
      <c r="G175" s="20"/>
      <c r="H175" s="20"/>
      <c r="I175" s="20"/>
      <c r="J175" s="25">
        <f>SUM(J134:J174)</f>
        <v>11753676.332499996</v>
      </c>
      <c r="K175" s="22"/>
      <c r="L175" s="25">
        <f>SUM(L134:L174)</f>
        <v>11753676.332499996</v>
      </c>
      <c r="M175" s="20" t="str">
        <f t="shared" si="27"/>
        <v/>
      </c>
      <c r="N175" s="101" t="str">
        <f t="shared" si="24"/>
        <v/>
      </c>
      <c r="O175" s="21" t="str">
        <f t="shared" si="25"/>
        <v/>
      </c>
      <c r="P175" s="35" t="str">
        <f t="shared" si="26"/>
        <v/>
      </c>
      <c r="Q175" s="47"/>
      <c r="R175" s="25">
        <f>SUM(R134:R174)</f>
        <v>11753676.332499996</v>
      </c>
      <c r="S175" s="21" t="str">
        <f t="shared" si="20"/>
        <v/>
      </c>
      <c r="T175" s="21" t="str">
        <f t="shared" si="21"/>
        <v/>
      </c>
      <c r="U175" s="35" t="str">
        <f t="shared" si="22"/>
        <v/>
      </c>
      <c r="V175" s="20" t="str">
        <f t="shared" si="28"/>
        <v/>
      </c>
    </row>
    <row r="176" spans="1:22" ht="13.5" thickTop="1">
      <c r="A176" s="52"/>
      <c r="B176" s="52"/>
      <c r="C176" s="52"/>
      <c r="D176" s="20"/>
      <c r="E176" s="20"/>
      <c r="F176" s="20"/>
      <c r="G176" s="20"/>
      <c r="H176" s="20"/>
      <c r="I176" s="20"/>
      <c r="J176" s="21"/>
      <c r="K176" s="22"/>
      <c r="L176" s="21"/>
      <c r="M176" s="20" t="str">
        <f t="shared" si="27"/>
        <v/>
      </c>
      <c r="N176" s="101" t="str">
        <f t="shared" si="24"/>
        <v/>
      </c>
      <c r="O176" s="21" t="str">
        <f t="shared" si="25"/>
        <v/>
      </c>
      <c r="P176" s="35" t="str">
        <f t="shared" si="26"/>
        <v/>
      </c>
      <c r="Q176" s="47"/>
      <c r="R176" s="21"/>
      <c r="S176" s="21" t="str">
        <f t="shared" si="20"/>
        <v/>
      </c>
      <c r="T176" s="21" t="str">
        <f t="shared" si="21"/>
        <v/>
      </c>
      <c r="U176" s="35" t="str">
        <f t="shared" si="22"/>
        <v/>
      </c>
      <c r="V176" s="20" t="str">
        <f t="shared" si="28"/>
        <v/>
      </c>
    </row>
    <row r="177" spans="1:22">
      <c r="A177" s="52"/>
      <c r="B177" s="52"/>
      <c r="C177" s="52"/>
      <c r="D177" s="20">
        <v>71</v>
      </c>
      <c r="E177" s="20">
        <v>5</v>
      </c>
      <c r="F177" s="20"/>
      <c r="G177" s="20" t="s">
        <v>0</v>
      </c>
      <c r="H177" s="20">
        <v>17300001</v>
      </c>
      <c r="I177" s="20" t="s">
        <v>737</v>
      </c>
      <c r="J177" s="21">
        <v>82927419.708333299</v>
      </c>
      <c r="K177" s="22">
        <f t="shared" si="23"/>
        <v>1</v>
      </c>
      <c r="L177" s="21">
        <v>82927419.708333299</v>
      </c>
      <c r="M177" s="20" t="str">
        <f t="shared" si="27"/>
        <v>1</v>
      </c>
      <c r="N177" s="101">
        <f t="shared" si="24"/>
        <v>82927419.708333299</v>
      </c>
      <c r="O177" s="21" t="str">
        <f t="shared" si="25"/>
        <v/>
      </c>
      <c r="P177" s="35" t="str">
        <f t="shared" si="26"/>
        <v/>
      </c>
      <c r="Q177" s="47">
        <f>-L177</f>
        <v>-82927419.708333299</v>
      </c>
      <c r="R177" s="21">
        <f>+L177+Q177</f>
        <v>0</v>
      </c>
      <c r="S177" s="21">
        <f t="shared" si="20"/>
        <v>0</v>
      </c>
      <c r="T177" s="21" t="str">
        <f t="shared" si="21"/>
        <v/>
      </c>
      <c r="U177" s="35" t="str">
        <f t="shared" si="22"/>
        <v/>
      </c>
      <c r="V177" s="20" t="str">
        <f t="shared" si="28"/>
        <v>1</v>
      </c>
    </row>
    <row r="178" spans="1:22">
      <c r="A178" s="52"/>
      <c r="B178" s="52"/>
      <c r="C178" s="52"/>
      <c r="D178" s="20">
        <v>73</v>
      </c>
      <c r="E178" s="20">
        <v>5</v>
      </c>
      <c r="F178" s="20"/>
      <c r="G178" s="20" t="s">
        <v>0</v>
      </c>
      <c r="H178" s="20">
        <v>17300002</v>
      </c>
      <c r="I178" s="20" t="s">
        <v>738</v>
      </c>
      <c r="J178" s="21">
        <v>56318935.1529167</v>
      </c>
      <c r="K178" s="22">
        <f t="shared" si="23"/>
        <v>1</v>
      </c>
      <c r="L178" s="21">
        <v>56318935.1529167</v>
      </c>
      <c r="M178" s="20" t="str">
        <f t="shared" si="27"/>
        <v>2</v>
      </c>
      <c r="N178" s="101" t="str">
        <f t="shared" si="24"/>
        <v/>
      </c>
      <c r="O178" s="21">
        <f t="shared" si="25"/>
        <v>56318935.1529167</v>
      </c>
      <c r="P178" s="35" t="str">
        <f t="shared" si="26"/>
        <v/>
      </c>
      <c r="Q178" s="47">
        <f>-L178</f>
        <v>-56318935.1529167</v>
      </c>
      <c r="R178" s="21">
        <f>+Q178+L178</f>
        <v>0</v>
      </c>
      <c r="S178" s="21" t="str">
        <f t="shared" si="20"/>
        <v/>
      </c>
      <c r="T178" s="21">
        <f t="shared" si="21"/>
        <v>0</v>
      </c>
      <c r="U178" s="35" t="str">
        <f t="shared" si="22"/>
        <v/>
      </c>
      <c r="V178" s="20" t="str">
        <f t="shared" si="28"/>
        <v>2</v>
      </c>
    </row>
    <row r="179" spans="1:22">
      <c r="A179" s="52"/>
      <c r="B179" s="52"/>
      <c r="C179" s="52"/>
      <c r="D179" s="20">
        <v>71</v>
      </c>
      <c r="E179" s="20">
        <v>5</v>
      </c>
      <c r="F179" s="20"/>
      <c r="G179" s="20" t="s">
        <v>0</v>
      </c>
      <c r="H179" s="20">
        <v>17300011</v>
      </c>
      <c r="I179" s="20" t="s">
        <v>739</v>
      </c>
      <c r="J179" s="21">
        <v>804039.44125000003</v>
      </c>
      <c r="K179" s="22">
        <f t="shared" si="23"/>
        <v>1</v>
      </c>
      <c r="L179" s="21">
        <v>804039.44125000003</v>
      </c>
      <c r="M179" s="20" t="str">
        <f t="shared" si="27"/>
        <v>1</v>
      </c>
      <c r="N179" s="101">
        <f t="shared" si="24"/>
        <v>804039.44125000003</v>
      </c>
      <c r="O179" s="21" t="str">
        <f t="shared" si="25"/>
        <v/>
      </c>
      <c r="P179" s="35" t="str">
        <f t="shared" si="26"/>
        <v/>
      </c>
      <c r="Q179" s="47"/>
      <c r="R179" s="21">
        <v>804039.44125000003</v>
      </c>
      <c r="S179" s="21">
        <f t="shared" si="20"/>
        <v>804039.44125000003</v>
      </c>
      <c r="T179" s="21" t="str">
        <f t="shared" si="21"/>
        <v/>
      </c>
      <c r="U179" s="35" t="str">
        <f t="shared" si="22"/>
        <v/>
      </c>
      <c r="V179" s="20" t="str">
        <f t="shared" si="28"/>
        <v>1</v>
      </c>
    </row>
    <row r="180" spans="1:22">
      <c r="A180" s="52"/>
      <c r="B180" s="52"/>
      <c r="C180" s="52"/>
      <c r="D180" s="20">
        <v>71</v>
      </c>
      <c r="E180" s="20">
        <v>5</v>
      </c>
      <c r="F180" s="20"/>
      <c r="G180" s="20" t="s">
        <v>0</v>
      </c>
      <c r="H180" s="20">
        <v>17400001</v>
      </c>
      <c r="I180" s="20" t="s">
        <v>740</v>
      </c>
      <c r="J180" s="21">
        <v>3894021.9116666699</v>
      </c>
      <c r="K180" s="22">
        <f t="shared" si="23"/>
        <v>1</v>
      </c>
      <c r="L180" s="21">
        <v>3894021.9116666699</v>
      </c>
      <c r="M180" s="20" t="str">
        <f t="shared" si="27"/>
        <v>1</v>
      </c>
      <c r="N180" s="101">
        <f t="shared" si="24"/>
        <v>3894021.9116666699</v>
      </c>
      <c r="O180" s="21" t="str">
        <f t="shared" si="25"/>
        <v/>
      </c>
      <c r="P180" s="35" t="str">
        <f t="shared" si="26"/>
        <v/>
      </c>
      <c r="Q180" s="47"/>
      <c r="R180" s="21">
        <v>3894021.9116666699</v>
      </c>
      <c r="S180" s="21">
        <f t="shared" si="20"/>
        <v>3894021.9116666699</v>
      </c>
      <c r="T180" s="21" t="str">
        <f t="shared" si="21"/>
        <v/>
      </c>
      <c r="U180" s="35" t="str">
        <f t="shared" si="22"/>
        <v/>
      </c>
      <c r="V180" s="20" t="str">
        <f t="shared" si="28"/>
        <v>1</v>
      </c>
    </row>
    <row r="181" spans="1:22" ht="13.5" thickBot="1">
      <c r="A181" s="52"/>
      <c r="B181" s="52"/>
      <c r="C181" s="52"/>
      <c r="D181" s="20"/>
      <c r="E181" s="20"/>
      <c r="F181" s="20"/>
      <c r="G181" s="20"/>
      <c r="H181" s="20"/>
      <c r="I181" s="20"/>
      <c r="J181" s="25">
        <f>SUM(J177:J180)</f>
        <v>143944416.21416664</v>
      </c>
      <c r="K181" s="22"/>
      <c r="L181" s="25">
        <f>SUM(L177:L180)</f>
        <v>143944416.21416664</v>
      </c>
      <c r="M181" s="20" t="str">
        <f t="shared" si="27"/>
        <v/>
      </c>
      <c r="N181" s="101" t="str">
        <f t="shared" si="24"/>
        <v/>
      </c>
      <c r="O181" s="21" t="str">
        <f t="shared" si="25"/>
        <v/>
      </c>
      <c r="P181" s="35" t="str">
        <f t="shared" si="26"/>
        <v/>
      </c>
      <c r="Q181" s="47"/>
      <c r="R181" s="25">
        <f>SUM(R177:R180)</f>
        <v>4698061.35291667</v>
      </c>
      <c r="S181" s="21" t="str">
        <f t="shared" si="20"/>
        <v/>
      </c>
      <c r="T181" s="21" t="str">
        <f t="shared" si="21"/>
        <v/>
      </c>
      <c r="U181" s="35" t="str">
        <f t="shared" si="22"/>
        <v/>
      </c>
      <c r="V181" s="20" t="str">
        <f t="shared" si="28"/>
        <v/>
      </c>
    </row>
    <row r="182" spans="1:22" ht="13.5" thickTop="1">
      <c r="A182" s="52"/>
      <c r="B182" s="52"/>
      <c r="C182" s="52"/>
      <c r="D182" s="20"/>
      <c r="E182" s="20"/>
      <c r="F182" s="20"/>
      <c r="G182" s="20"/>
      <c r="H182" s="20"/>
      <c r="I182" s="20"/>
      <c r="J182" s="21"/>
      <c r="K182" s="22"/>
      <c r="L182" s="21"/>
      <c r="M182" s="20" t="str">
        <f t="shared" si="27"/>
        <v/>
      </c>
      <c r="N182" s="101" t="str">
        <f t="shared" si="24"/>
        <v/>
      </c>
      <c r="O182" s="21" t="str">
        <f t="shared" si="25"/>
        <v/>
      </c>
      <c r="P182" s="35" t="str">
        <f t="shared" si="26"/>
        <v/>
      </c>
      <c r="Q182" s="47"/>
      <c r="R182" s="21"/>
      <c r="S182" s="21" t="str">
        <f t="shared" si="20"/>
        <v/>
      </c>
      <c r="T182" s="21" t="str">
        <f t="shared" si="21"/>
        <v/>
      </c>
      <c r="U182" s="35" t="str">
        <f t="shared" si="22"/>
        <v/>
      </c>
      <c r="V182" s="20" t="str">
        <f t="shared" si="28"/>
        <v/>
      </c>
    </row>
    <row r="183" spans="1:22">
      <c r="A183" s="52"/>
      <c r="B183" s="52"/>
      <c r="C183" s="52"/>
      <c r="D183" s="20">
        <v>71</v>
      </c>
      <c r="E183" s="20">
        <v>5</v>
      </c>
      <c r="F183" s="20"/>
      <c r="G183" s="20" t="s">
        <v>0</v>
      </c>
      <c r="H183" s="20">
        <v>18210191</v>
      </c>
      <c r="I183" s="26" t="s">
        <v>741</v>
      </c>
      <c r="J183" s="27">
        <v>8084554.7983333301</v>
      </c>
      <c r="K183" s="28">
        <f t="shared" si="23"/>
        <v>1</v>
      </c>
      <c r="L183" s="27">
        <v>8084554.7983333301</v>
      </c>
      <c r="M183" s="29" t="str">
        <f t="shared" si="27"/>
        <v>1</v>
      </c>
      <c r="N183" s="117">
        <f t="shared" si="24"/>
        <v>8084554.7983333301</v>
      </c>
      <c r="O183" s="21" t="str">
        <f t="shared" si="25"/>
        <v/>
      </c>
      <c r="P183" s="35" t="str">
        <f t="shared" si="26"/>
        <v/>
      </c>
      <c r="Q183" s="47"/>
      <c r="R183" s="32">
        <f>N183+Q183</f>
        <v>8084554.7983333301</v>
      </c>
      <c r="S183" s="30">
        <f t="shared" si="20"/>
        <v>8084554.7983333301</v>
      </c>
      <c r="T183" s="21" t="str">
        <f t="shared" si="21"/>
        <v/>
      </c>
      <c r="U183" s="35" t="str">
        <f t="shared" si="22"/>
        <v/>
      </c>
      <c r="V183" s="29" t="str">
        <f t="shared" si="28"/>
        <v>1</v>
      </c>
    </row>
    <row r="184" spans="1:22">
      <c r="A184" s="52"/>
      <c r="B184" s="52"/>
      <c r="C184" s="52"/>
      <c r="D184" s="20">
        <v>71</v>
      </c>
      <c r="E184" s="20">
        <v>5</v>
      </c>
      <c r="F184" s="20"/>
      <c r="G184" s="20" t="s">
        <v>0</v>
      </c>
      <c r="H184" s="20">
        <v>18210201</v>
      </c>
      <c r="I184" s="31" t="s">
        <v>742</v>
      </c>
      <c r="J184" s="32">
        <v>85995204.725416705</v>
      </c>
      <c r="K184" s="33">
        <f t="shared" si="23"/>
        <v>1</v>
      </c>
      <c r="L184" s="32">
        <v>85995204.725416705</v>
      </c>
      <c r="M184" s="34" t="str">
        <f t="shared" si="27"/>
        <v>1</v>
      </c>
      <c r="N184" s="118">
        <f t="shared" si="24"/>
        <v>85995204.725416705</v>
      </c>
      <c r="O184" s="21" t="str">
        <f t="shared" si="25"/>
        <v/>
      </c>
      <c r="P184" s="35" t="str">
        <f t="shared" si="26"/>
        <v/>
      </c>
      <c r="Q184" s="47"/>
      <c r="R184" s="32">
        <f>N184+Q184</f>
        <v>85995204.725416705</v>
      </c>
      <c r="S184" s="35">
        <f t="shared" si="20"/>
        <v>85995204.725416705</v>
      </c>
      <c r="T184" s="21" t="str">
        <f t="shared" si="21"/>
        <v/>
      </c>
      <c r="U184" s="35" t="str">
        <f t="shared" si="22"/>
        <v/>
      </c>
      <c r="V184" s="34" t="str">
        <f t="shared" si="28"/>
        <v>1</v>
      </c>
    </row>
    <row r="185" spans="1:22">
      <c r="A185" s="52"/>
      <c r="B185" s="52"/>
      <c r="C185" s="52"/>
      <c r="D185" s="20">
        <v>71</v>
      </c>
      <c r="E185" s="20">
        <v>5</v>
      </c>
      <c r="F185" s="20"/>
      <c r="G185" s="20" t="s">
        <v>0</v>
      </c>
      <c r="H185" s="20">
        <v>18210211</v>
      </c>
      <c r="I185" s="36" t="s">
        <v>743</v>
      </c>
      <c r="J185" s="37">
        <v>398358.67041666701</v>
      </c>
      <c r="K185" s="38">
        <f t="shared" si="23"/>
        <v>1</v>
      </c>
      <c r="L185" s="37">
        <v>398358.67041666701</v>
      </c>
      <c r="M185" s="39" t="str">
        <f t="shared" si="27"/>
        <v>1</v>
      </c>
      <c r="N185" s="119">
        <f t="shared" si="24"/>
        <v>398358.67041666701</v>
      </c>
      <c r="O185" s="21" t="str">
        <f t="shared" si="25"/>
        <v/>
      </c>
      <c r="P185" s="35" t="str">
        <f t="shared" si="26"/>
        <v/>
      </c>
      <c r="Q185" s="47"/>
      <c r="R185" s="32">
        <f>N185+Q185</f>
        <v>398358.67041666701</v>
      </c>
      <c r="S185" s="40">
        <f t="shared" si="20"/>
        <v>398358.67041666701</v>
      </c>
      <c r="T185" s="21" t="str">
        <f t="shared" si="21"/>
        <v/>
      </c>
      <c r="U185" s="35" t="str">
        <f t="shared" si="22"/>
        <v/>
      </c>
      <c r="V185" s="39" t="str">
        <f t="shared" si="28"/>
        <v>1</v>
      </c>
    </row>
    <row r="186" spans="1:22">
      <c r="A186" s="52"/>
      <c r="B186" s="52"/>
      <c r="C186" s="52"/>
      <c r="D186" s="20">
        <v>71</v>
      </c>
      <c r="E186" s="20">
        <v>5</v>
      </c>
      <c r="F186" s="20"/>
      <c r="G186" s="20" t="s">
        <v>0</v>
      </c>
      <c r="H186" s="20">
        <v>18230131</v>
      </c>
      <c r="I186" s="41" t="s">
        <v>744</v>
      </c>
      <c r="J186" s="42">
        <v>1276556</v>
      </c>
      <c r="K186" s="43">
        <f t="shared" si="23"/>
        <v>1</v>
      </c>
      <c r="L186" s="42">
        <v>1276556</v>
      </c>
      <c r="M186" s="44" t="str">
        <f t="shared" si="27"/>
        <v>1</v>
      </c>
      <c r="N186" s="102">
        <f t="shared" si="24"/>
        <v>1276556</v>
      </c>
      <c r="O186" s="21" t="str">
        <f t="shared" si="25"/>
        <v/>
      </c>
      <c r="P186" s="35" t="str">
        <f t="shared" si="26"/>
        <v/>
      </c>
      <c r="Q186" s="47"/>
      <c r="R186" s="42">
        <v>1276556</v>
      </c>
      <c r="S186" s="45">
        <f t="shared" si="20"/>
        <v>1276556</v>
      </c>
      <c r="T186" s="21" t="str">
        <f t="shared" si="21"/>
        <v/>
      </c>
      <c r="U186" s="35" t="str">
        <f t="shared" si="22"/>
        <v/>
      </c>
      <c r="V186" s="44" t="str">
        <f t="shared" si="28"/>
        <v>1</v>
      </c>
    </row>
    <row r="187" spans="1:22">
      <c r="A187" s="52"/>
      <c r="B187" s="52"/>
      <c r="C187" s="52"/>
      <c r="D187" s="20">
        <v>71</v>
      </c>
      <c r="E187" s="20">
        <v>5</v>
      </c>
      <c r="F187" s="20"/>
      <c r="G187" s="20" t="s">
        <v>0</v>
      </c>
      <c r="H187" s="20">
        <v>18230311</v>
      </c>
      <c r="I187" s="26" t="s">
        <v>745</v>
      </c>
      <c r="J187" s="27">
        <v>15000</v>
      </c>
      <c r="K187" s="28">
        <f t="shared" si="23"/>
        <v>1</v>
      </c>
      <c r="L187" s="27">
        <v>15000</v>
      </c>
      <c r="M187" s="29" t="str">
        <f t="shared" si="27"/>
        <v>1</v>
      </c>
      <c r="N187" s="46">
        <f t="shared" si="24"/>
        <v>15000</v>
      </c>
      <c r="O187" s="21" t="str">
        <f t="shared" si="25"/>
        <v/>
      </c>
      <c r="P187" s="35" t="str">
        <f t="shared" si="26"/>
        <v/>
      </c>
      <c r="Q187" s="47"/>
      <c r="R187" s="27">
        <v>15000</v>
      </c>
      <c r="S187" s="30">
        <f t="shared" si="20"/>
        <v>15000</v>
      </c>
      <c r="T187" s="21" t="str">
        <f t="shared" si="21"/>
        <v/>
      </c>
      <c r="U187" s="35" t="str">
        <f t="shared" si="22"/>
        <v/>
      </c>
      <c r="V187" s="29" t="str">
        <f t="shared" si="28"/>
        <v>1</v>
      </c>
    </row>
    <row r="188" spans="1:22">
      <c r="A188" s="52"/>
      <c r="B188" s="52"/>
      <c r="C188" s="52"/>
      <c r="D188" s="20">
        <v>71</v>
      </c>
      <c r="E188" s="20">
        <v>5</v>
      </c>
      <c r="F188" s="20"/>
      <c r="G188" s="20" t="s">
        <v>0</v>
      </c>
      <c r="H188" s="20">
        <v>18230321</v>
      </c>
      <c r="I188" s="36" t="s">
        <v>746</v>
      </c>
      <c r="J188" s="37">
        <v>52471.63</v>
      </c>
      <c r="K188" s="38">
        <f t="shared" si="23"/>
        <v>1</v>
      </c>
      <c r="L188" s="37">
        <v>52471.63</v>
      </c>
      <c r="M188" s="39" t="str">
        <f t="shared" si="27"/>
        <v>1</v>
      </c>
      <c r="N188" s="50">
        <f t="shared" si="24"/>
        <v>52471.63</v>
      </c>
      <c r="O188" s="21" t="str">
        <f t="shared" si="25"/>
        <v/>
      </c>
      <c r="P188" s="35" t="str">
        <f t="shared" si="26"/>
        <v/>
      </c>
      <c r="Q188" s="47"/>
      <c r="R188" s="37">
        <v>52471.63</v>
      </c>
      <c r="S188" s="40">
        <f t="shared" si="20"/>
        <v>52471.63</v>
      </c>
      <c r="T188" s="21" t="str">
        <f t="shared" si="21"/>
        <v/>
      </c>
      <c r="U188" s="35" t="str">
        <f t="shared" si="22"/>
        <v/>
      </c>
      <c r="V188" s="39" t="str">
        <f t="shared" si="28"/>
        <v>1</v>
      </c>
    </row>
    <row r="189" spans="1:22">
      <c r="A189" s="52"/>
      <c r="B189" s="52"/>
      <c r="C189" s="52"/>
      <c r="D189" s="20">
        <v>71</v>
      </c>
      <c r="E189" s="20">
        <v>5</v>
      </c>
      <c r="F189" s="20"/>
      <c r="G189" s="20" t="s">
        <v>0</v>
      </c>
      <c r="H189" s="20">
        <v>18230471</v>
      </c>
      <c r="I189" s="20" t="s">
        <v>747</v>
      </c>
      <c r="J189" s="21">
        <v>118146.43166666701</v>
      </c>
      <c r="K189" s="22">
        <f t="shared" si="23"/>
        <v>1</v>
      </c>
      <c r="L189" s="21">
        <v>118146.43166666701</v>
      </c>
      <c r="M189" s="20" t="str">
        <f t="shared" si="27"/>
        <v>1</v>
      </c>
      <c r="N189" s="101">
        <f t="shared" si="24"/>
        <v>118146.43166666701</v>
      </c>
      <c r="O189" s="21" t="str">
        <f t="shared" si="25"/>
        <v/>
      </c>
      <c r="P189" s="35" t="str">
        <f t="shared" si="26"/>
        <v/>
      </c>
      <c r="Q189" s="47"/>
      <c r="R189" s="21">
        <v>118146.43166666701</v>
      </c>
      <c r="S189" s="21">
        <f t="shared" si="20"/>
        <v>118146.43166666701</v>
      </c>
      <c r="T189" s="21" t="str">
        <f t="shared" si="21"/>
        <v/>
      </c>
      <c r="U189" s="35" t="str">
        <f t="shared" si="22"/>
        <v/>
      </c>
      <c r="V189" s="20" t="str">
        <f t="shared" si="28"/>
        <v>1</v>
      </c>
    </row>
    <row r="190" spans="1:22">
      <c r="A190" s="52"/>
      <c r="B190" s="52"/>
      <c r="C190" s="52"/>
      <c r="D190" s="20">
        <v>71</v>
      </c>
      <c r="E190" s="20">
        <v>5</v>
      </c>
      <c r="F190" s="20"/>
      <c r="G190" s="20" t="s">
        <v>0</v>
      </c>
      <c r="H190" s="20">
        <v>18230921</v>
      </c>
      <c r="I190" s="41" t="s">
        <v>748</v>
      </c>
      <c r="J190" s="42">
        <v>18649747.219999999</v>
      </c>
      <c r="K190" s="43">
        <f t="shared" si="23"/>
        <v>1</v>
      </c>
      <c r="L190" s="42">
        <v>18649747.219999999</v>
      </c>
      <c r="M190" s="44" t="str">
        <f t="shared" si="27"/>
        <v>1</v>
      </c>
      <c r="N190" s="102">
        <f t="shared" si="24"/>
        <v>18649747.219999999</v>
      </c>
      <c r="O190" s="21" t="str">
        <f t="shared" si="25"/>
        <v/>
      </c>
      <c r="P190" s="35" t="str">
        <f t="shared" si="26"/>
        <v/>
      </c>
      <c r="Q190" s="47"/>
      <c r="R190" s="42">
        <v>18649747.219999999</v>
      </c>
      <c r="S190" s="45">
        <f t="shared" si="20"/>
        <v>18649747.219999999</v>
      </c>
      <c r="T190" s="21" t="str">
        <f t="shared" si="21"/>
        <v/>
      </c>
      <c r="U190" s="35" t="str">
        <f t="shared" si="22"/>
        <v/>
      </c>
      <c r="V190" s="44" t="str">
        <f t="shared" si="28"/>
        <v>1</v>
      </c>
    </row>
    <row r="191" spans="1:22">
      <c r="A191" s="52"/>
      <c r="B191" s="52"/>
      <c r="C191" s="52"/>
      <c r="D191" s="20">
        <v>71</v>
      </c>
      <c r="E191" s="20">
        <v>5</v>
      </c>
      <c r="F191" s="20"/>
      <c r="G191" s="20" t="s">
        <v>0</v>
      </c>
      <c r="H191" s="20">
        <v>18232221</v>
      </c>
      <c r="I191" s="26" t="s">
        <v>749</v>
      </c>
      <c r="J191" s="27">
        <v>978825.81958333298</v>
      </c>
      <c r="K191" s="28">
        <f t="shared" si="23"/>
        <v>1</v>
      </c>
      <c r="L191" s="27">
        <v>978825.81958333298</v>
      </c>
      <c r="M191" s="29" t="str">
        <f t="shared" si="27"/>
        <v>1</v>
      </c>
      <c r="N191" s="46">
        <f t="shared" si="24"/>
        <v>978825.81958333298</v>
      </c>
      <c r="O191" s="21" t="str">
        <f t="shared" si="25"/>
        <v/>
      </c>
      <c r="P191" s="35" t="str">
        <f t="shared" si="26"/>
        <v/>
      </c>
      <c r="Q191" s="47"/>
      <c r="R191" s="27">
        <v>978825.81958333298</v>
      </c>
      <c r="S191" s="30">
        <f t="shared" si="20"/>
        <v>978825.81958333298</v>
      </c>
      <c r="T191" s="21" t="str">
        <f t="shared" si="21"/>
        <v/>
      </c>
      <c r="U191" s="35" t="str">
        <f t="shared" si="22"/>
        <v/>
      </c>
      <c r="V191" s="29" t="str">
        <f t="shared" si="28"/>
        <v>1</v>
      </c>
    </row>
    <row r="192" spans="1:22">
      <c r="A192" s="52"/>
      <c r="B192" s="52"/>
      <c r="C192" s="52"/>
      <c r="D192" s="20">
        <v>71</v>
      </c>
      <c r="E192" s="20">
        <v>5</v>
      </c>
      <c r="F192" s="20"/>
      <c r="G192" s="20" t="s">
        <v>0</v>
      </c>
      <c r="H192" s="20">
        <v>18232251</v>
      </c>
      <c r="I192" s="31" t="s">
        <v>750</v>
      </c>
      <c r="J192" s="32">
        <v>531807.70291666698</v>
      </c>
      <c r="K192" s="33">
        <f t="shared" si="23"/>
        <v>1</v>
      </c>
      <c r="L192" s="32">
        <v>531807.70291666698</v>
      </c>
      <c r="M192" s="34" t="str">
        <f t="shared" si="27"/>
        <v>1</v>
      </c>
      <c r="N192" s="47">
        <f t="shared" si="24"/>
        <v>531807.70291666698</v>
      </c>
      <c r="O192" s="21" t="str">
        <f t="shared" si="25"/>
        <v/>
      </c>
      <c r="P192" s="35" t="str">
        <f t="shared" si="26"/>
        <v/>
      </c>
      <c r="Q192" s="47"/>
      <c r="R192" s="32">
        <v>531807.70291666698</v>
      </c>
      <c r="S192" s="35">
        <f t="shared" si="20"/>
        <v>531807.70291666698</v>
      </c>
      <c r="T192" s="21" t="str">
        <f t="shared" si="21"/>
        <v/>
      </c>
      <c r="U192" s="35" t="str">
        <f t="shared" si="22"/>
        <v/>
      </c>
      <c r="V192" s="34" t="str">
        <f t="shared" si="28"/>
        <v>1</v>
      </c>
    </row>
    <row r="193" spans="1:22">
      <c r="A193" s="52"/>
      <c r="B193" s="52"/>
      <c r="C193" s="52"/>
      <c r="D193" s="20">
        <v>71</v>
      </c>
      <c r="E193" s="20">
        <v>5</v>
      </c>
      <c r="F193" s="20"/>
      <c r="G193" s="20" t="s">
        <v>0</v>
      </c>
      <c r="H193" s="20">
        <v>18232271</v>
      </c>
      <c r="I193" s="31" t="s">
        <v>751</v>
      </c>
      <c r="J193" s="32">
        <v>56800.68</v>
      </c>
      <c r="K193" s="33">
        <f t="shared" si="23"/>
        <v>1</v>
      </c>
      <c r="L193" s="32">
        <v>56800.68</v>
      </c>
      <c r="M193" s="34" t="str">
        <f t="shared" si="27"/>
        <v>1</v>
      </c>
      <c r="N193" s="47">
        <f t="shared" si="24"/>
        <v>56800.68</v>
      </c>
      <c r="O193" s="21" t="str">
        <f t="shared" si="25"/>
        <v/>
      </c>
      <c r="P193" s="35" t="str">
        <f t="shared" si="26"/>
        <v/>
      </c>
      <c r="Q193" s="47"/>
      <c r="R193" s="32">
        <v>56800.68</v>
      </c>
      <c r="S193" s="35">
        <f t="shared" si="20"/>
        <v>56800.68</v>
      </c>
      <c r="T193" s="21" t="str">
        <f t="shared" si="21"/>
        <v/>
      </c>
      <c r="U193" s="35" t="str">
        <f t="shared" si="22"/>
        <v/>
      </c>
      <c r="V193" s="34" t="str">
        <f t="shared" si="28"/>
        <v>1</v>
      </c>
    </row>
    <row r="194" spans="1:22">
      <c r="A194" s="52"/>
      <c r="B194" s="52"/>
      <c r="C194" s="52"/>
      <c r="D194" s="20">
        <v>71</v>
      </c>
      <c r="E194" s="20">
        <v>5</v>
      </c>
      <c r="F194" s="20"/>
      <c r="G194" s="20" t="s">
        <v>0</v>
      </c>
      <c r="H194" s="20">
        <v>18233061</v>
      </c>
      <c r="I194" s="31" t="s">
        <v>752</v>
      </c>
      <c r="J194" s="32">
        <v>10000</v>
      </c>
      <c r="K194" s="33">
        <f t="shared" si="23"/>
        <v>1</v>
      </c>
      <c r="L194" s="32">
        <v>10000</v>
      </c>
      <c r="M194" s="34" t="str">
        <f t="shared" si="27"/>
        <v>1</v>
      </c>
      <c r="N194" s="47">
        <f t="shared" si="24"/>
        <v>10000</v>
      </c>
      <c r="O194" s="21" t="str">
        <f t="shared" si="25"/>
        <v/>
      </c>
      <c r="P194" s="35" t="str">
        <f t="shared" si="26"/>
        <v/>
      </c>
      <c r="Q194" s="47"/>
      <c r="R194" s="32">
        <v>10000</v>
      </c>
      <c r="S194" s="35">
        <f t="shared" si="20"/>
        <v>10000</v>
      </c>
      <c r="T194" s="21" t="str">
        <f t="shared" si="21"/>
        <v/>
      </c>
      <c r="U194" s="35" t="str">
        <f t="shared" si="22"/>
        <v/>
      </c>
      <c r="V194" s="34" t="str">
        <f t="shared" si="28"/>
        <v>1</v>
      </c>
    </row>
    <row r="195" spans="1:22">
      <c r="A195" s="52"/>
      <c r="B195" s="52"/>
      <c r="C195" s="52"/>
      <c r="D195" s="20">
        <v>71</v>
      </c>
      <c r="E195" s="20">
        <v>5</v>
      </c>
      <c r="F195" s="20"/>
      <c r="G195" s="20" t="s">
        <v>0</v>
      </c>
      <c r="H195" s="20">
        <v>18233091</v>
      </c>
      <c r="I195" s="31" t="s">
        <v>753</v>
      </c>
      <c r="J195" s="32">
        <v>22528.37</v>
      </c>
      <c r="K195" s="33">
        <f t="shared" si="23"/>
        <v>1</v>
      </c>
      <c r="L195" s="32">
        <v>22528.37</v>
      </c>
      <c r="M195" s="34" t="str">
        <f t="shared" si="27"/>
        <v>1</v>
      </c>
      <c r="N195" s="47">
        <f t="shared" si="24"/>
        <v>22528.37</v>
      </c>
      <c r="O195" s="21" t="str">
        <f t="shared" si="25"/>
        <v/>
      </c>
      <c r="P195" s="35" t="str">
        <f t="shared" si="26"/>
        <v/>
      </c>
      <c r="Q195" s="47"/>
      <c r="R195" s="32">
        <v>22528.37</v>
      </c>
      <c r="S195" s="35">
        <f t="shared" si="20"/>
        <v>22528.37</v>
      </c>
      <c r="T195" s="21" t="str">
        <f t="shared" si="21"/>
        <v/>
      </c>
      <c r="U195" s="35" t="str">
        <f t="shared" si="22"/>
        <v/>
      </c>
      <c r="V195" s="34" t="str">
        <f t="shared" si="28"/>
        <v>1</v>
      </c>
    </row>
    <row r="196" spans="1:22">
      <c r="A196" s="52"/>
      <c r="B196" s="52"/>
      <c r="C196" s="52"/>
      <c r="D196" s="20">
        <v>71</v>
      </c>
      <c r="E196" s="20">
        <v>5</v>
      </c>
      <c r="F196" s="20"/>
      <c r="G196" s="20" t="s">
        <v>0</v>
      </c>
      <c r="H196" s="20">
        <v>18233101</v>
      </c>
      <c r="I196" s="31" t="s">
        <v>754</v>
      </c>
      <c r="J196" s="32">
        <v>33850.926666666703</v>
      </c>
      <c r="K196" s="33">
        <f t="shared" si="23"/>
        <v>1</v>
      </c>
      <c r="L196" s="32">
        <v>33850.926666666703</v>
      </c>
      <c r="M196" s="34" t="str">
        <f t="shared" si="27"/>
        <v>1</v>
      </c>
      <c r="N196" s="47">
        <f t="shared" si="24"/>
        <v>33850.926666666703</v>
      </c>
      <c r="O196" s="21" t="str">
        <f t="shared" si="25"/>
        <v/>
      </c>
      <c r="P196" s="35" t="str">
        <f t="shared" si="26"/>
        <v/>
      </c>
      <c r="Q196" s="47"/>
      <c r="R196" s="32">
        <v>33850.926666666703</v>
      </c>
      <c r="S196" s="35">
        <f t="shared" si="20"/>
        <v>33850.926666666703</v>
      </c>
      <c r="T196" s="21" t="str">
        <f t="shared" si="21"/>
        <v/>
      </c>
      <c r="U196" s="35" t="str">
        <f t="shared" si="22"/>
        <v/>
      </c>
      <c r="V196" s="34" t="str">
        <f t="shared" si="28"/>
        <v>1</v>
      </c>
    </row>
    <row r="197" spans="1:22">
      <c r="A197" s="52"/>
      <c r="B197" s="52"/>
      <c r="C197" s="52"/>
      <c r="D197" s="20">
        <v>71</v>
      </c>
      <c r="E197" s="20">
        <v>5</v>
      </c>
      <c r="F197" s="20"/>
      <c r="G197" s="20" t="s">
        <v>0</v>
      </c>
      <c r="H197" s="20">
        <v>18233121</v>
      </c>
      <c r="I197" s="31" t="s">
        <v>755</v>
      </c>
      <c r="J197" s="32">
        <v>28417.517500000002</v>
      </c>
      <c r="K197" s="33">
        <f t="shared" si="23"/>
        <v>1</v>
      </c>
      <c r="L197" s="32">
        <v>28417.517500000002</v>
      </c>
      <c r="M197" s="34" t="str">
        <f t="shared" si="27"/>
        <v>1</v>
      </c>
      <c r="N197" s="47">
        <f t="shared" si="24"/>
        <v>28417.517500000002</v>
      </c>
      <c r="O197" s="21" t="str">
        <f t="shared" si="25"/>
        <v/>
      </c>
      <c r="P197" s="35" t="str">
        <f t="shared" si="26"/>
        <v/>
      </c>
      <c r="Q197" s="47"/>
      <c r="R197" s="32">
        <v>28417.517500000002</v>
      </c>
      <c r="S197" s="35">
        <f t="shared" ref="S197:S250" si="29">IF(V197="1",R197,"")</f>
        <v>28417.517500000002</v>
      </c>
      <c r="T197" s="21" t="str">
        <f t="shared" ref="T197:T250" si="30">IF(V197="2",R197,"")</f>
        <v/>
      </c>
      <c r="U197" s="35" t="str">
        <f t="shared" ref="U197:U250" si="31">IF(V197="3",R197,"")</f>
        <v/>
      </c>
      <c r="V197" s="34" t="str">
        <f t="shared" si="28"/>
        <v>1</v>
      </c>
    </row>
    <row r="198" spans="1:22" s="17" customFormat="1">
      <c r="A198" s="52"/>
      <c r="B198" s="52"/>
      <c r="C198" s="52"/>
      <c r="D198" s="20">
        <v>71</v>
      </c>
      <c r="E198" s="20">
        <v>5</v>
      </c>
      <c r="F198" s="20"/>
      <c r="G198" s="20" t="s">
        <v>0</v>
      </c>
      <c r="H198" s="20">
        <v>18239001</v>
      </c>
      <c r="I198" s="26" t="s">
        <v>756</v>
      </c>
      <c r="J198" s="46">
        <v>20175187.13625</v>
      </c>
      <c r="K198" s="28">
        <f t="shared" ref="K198:K262" si="32">IF(J198=0,"Zero",L198/J198)</f>
        <v>1</v>
      </c>
      <c r="L198" s="27">
        <v>20175187.13625</v>
      </c>
      <c r="M198" s="29" t="str">
        <f t="shared" si="27"/>
        <v>1</v>
      </c>
      <c r="N198" s="103">
        <f t="shared" ref="N198:N262" si="33">IF(M198="1",L198,"")</f>
        <v>20175187.13625</v>
      </c>
      <c r="O198" s="27" t="str">
        <f t="shared" ref="O198:O262" si="34">IF(M198="2",L198,"")</f>
        <v/>
      </c>
      <c r="P198" s="35" t="str">
        <f t="shared" ref="P198:P262" si="35">IF(M198="3",L198,"")</f>
        <v/>
      </c>
      <c r="Q198" s="47"/>
      <c r="R198" s="27">
        <v>20175187.13625</v>
      </c>
      <c r="S198" s="27">
        <f t="shared" si="29"/>
        <v>20175187.13625</v>
      </c>
      <c r="T198" s="30" t="str">
        <f t="shared" si="30"/>
        <v/>
      </c>
      <c r="U198" s="35" t="str">
        <f t="shared" si="31"/>
        <v/>
      </c>
      <c r="V198" s="29" t="str">
        <f t="shared" si="28"/>
        <v>1</v>
      </c>
    </row>
    <row r="199" spans="1:22" s="17" customFormat="1">
      <c r="A199" s="52"/>
      <c r="B199" s="52"/>
      <c r="C199" s="52"/>
      <c r="D199" s="20">
        <v>73</v>
      </c>
      <c r="E199" s="20">
        <v>5</v>
      </c>
      <c r="F199" s="20"/>
      <c r="G199" s="20" t="s">
        <v>0</v>
      </c>
      <c r="H199" s="20">
        <v>18239002</v>
      </c>
      <c r="I199" s="36" t="s">
        <v>757</v>
      </c>
      <c r="J199" s="47">
        <v>7305663.0420833305</v>
      </c>
      <c r="K199" s="38">
        <f t="shared" si="32"/>
        <v>1</v>
      </c>
      <c r="L199" s="37">
        <v>7305663.0420833305</v>
      </c>
      <c r="M199" s="39" t="str">
        <f t="shared" si="27"/>
        <v>2</v>
      </c>
      <c r="N199" s="104" t="str">
        <f t="shared" si="33"/>
        <v/>
      </c>
      <c r="O199" s="37">
        <f t="shared" si="34"/>
        <v>7305663.0420833305</v>
      </c>
      <c r="P199" s="35" t="str">
        <f t="shared" si="35"/>
        <v/>
      </c>
      <c r="Q199" s="47"/>
      <c r="R199" s="37">
        <v>7305663.0420833305</v>
      </c>
      <c r="S199" s="37" t="str">
        <f t="shared" si="29"/>
        <v/>
      </c>
      <c r="T199" s="40">
        <f t="shared" si="30"/>
        <v>7305663.0420833305</v>
      </c>
      <c r="U199" s="35" t="str">
        <f t="shared" si="31"/>
        <v/>
      </c>
      <c r="V199" s="39" t="str">
        <f t="shared" si="28"/>
        <v>2</v>
      </c>
    </row>
    <row r="200" spans="1:22">
      <c r="A200" s="52"/>
      <c r="B200" s="52"/>
      <c r="C200" s="52"/>
      <c r="D200" s="20">
        <v>71</v>
      </c>
      <c r="E200" s="20">
        <v>5</v>
      </c>
      <c r="F200" s="20"/>
      <c r="G200" s="20" t="s">
        <v>0</v>
      </c>
      <c r="H200" s="20">
        <v>18239011</v>
      </c>
      <c r="I200" s="48" t="s">
        <v>758</v>
      </c>
      <c r="J200" s="47">
        <v>765817.95458333299</v>
      </c>
      <c r="K200" s="22">
        <f t="shared" si="32"/>
        <v>1</v>
      </c>
      <c r="L200" s="21">
        <v>765817.95458333299</v>
      </c>
      <c r="M200" s="20" t="str">
        <f t="shared" si="27"/>
        <v>1</v>
      </c>
      <c r="N200" s="101">
        <f t="shared" si="33"/>
        <v>765817.95458333299</v>
      </c>
      <c r="O200" s="21" t="str">
        <f t="shared" si="34"/>
        <v/>
      </c>
      <c r="P200" s="35" t="str">
        <f t="shared" si="35"/>
        <v/>
      </c>
      <c r="Q200" s="47"/>
      <c r="R200" s="21">
        <v>765817.95458333299</v>
      </c>
      <c r="S200" s="21">
        <f t="shared" si="29"/>
        <v>765817.95458333299</v>
      </c>
      <c r="T200" s="21" t="str">
        <f t="shared" si="30"/>
        <v/>
      </c>
      <c r="U200" s="35" t="str">
        <f t="shared" si="31"/>
        <v/>
      </c>
      <c r="V200" s="20" t="str">
        <f t="shared" si="28"/>
        <v>1</v>
      </c>
    </row>
    <row r="201" spans="1:22">
      <c r="A201" s="52"/>
      <c r="B201" s="52"/>
      <c r="C201" s="52"/>
      <c r="D201" s="20">
        <v>73</v>
      </c>
      <c r="E201" s="20">
        <v>5</v>
      </c>
      <c r="F201" s="20"/>
      <c r="G201" s="20" t="s">
        <v>0</v>
      </c>
      <c r="H201" s="20">
        <v>18239012</v>
      </c>
      <c r="I201" s="49" t="s">
        <v>759</v>
      </c>
      <c r="J201" s="47">
        <v>381469.28249999997</v>
      </c>
      <c r="K201" s="22">
        <f t="shared" si="32"/>
        <v>1</v>
      </c>
      <c r="L201" s="21">
        <v>381469.28249999997</v>
      </c>
      <c r="M201" s="20" t="str">
        <f t="shared" si="27"/>
        <v>2</v>
      </c>
      <c r="N201" s="101" t="str">
        <f t="shared" si="33"/>
        <v/>
      </c>
      <c r="O201" s="21">
        <f t="shared" si="34"/>
        <v>381469.28249999997</v>
      </c>
      <c r="P201" s="35" t="str">
        <f t="shared" si="35"/>
        <v/>
      </c>
      <c r="Q201" s="47"/>
      <c r="R201" s="21">
        <v>381469.28249999997</v>
      </c>
      <c r="S201" s="21" t="str">
        <f t="shared" si="29"/>
        <v/>
      </c>
      <c r="T201" s="21">
        <f t="shared" si="30"/>
        <v>381469.28249999997</v>
      </c>
      <c r="U201" s="35" t="str">
        <f t="shared" si="31"/>
        <v/>
      </c>
      <c r="V201" s="20" t="str">
        <f t="shared" si="28"/>
        <v>2</v>
      </c>
    </row>
    <row r="202" spans="1:22">
      <c r="A202" s="52"/>
      <c r="B202" s="52"/>
      <c r="C202" s="52"/>
      <c r="D202" s="20">
        <v>71</v>
      </c>
      <c r="E202" s="20">
        <v>5</v>
      </c>
      <c r="F202" s="20"/>
      <c r="G202" s="20" t="s">
        <v>0</v>
      </c>
      <c r="H202" s="20">
        <v>18239021</v>
      </c>
      <c r="I202" s="49" t="s">
        <v>760</v>
      </c>
      <c r="J202" s="47">
        <v>4601406.2716666702</v>
      </c>
      <c r="K202" s="22">
        <f t="shared" si="32"/>
        <v>1</v>
      </c>
      <c r="L202" s="21">
        <v>4601406.2716666702</v>
      </c>
      <c r="M202" s="20" t="str">
        <f t="shared" si="27"/>
        <v>1</v>
      </c>
      <c r="N202" s="101">
        <f t="shared" si="33"/>
        <v>4601406.2716666702</v>
      </c>
      <c r="O202" s="21" t="str">
        <f t="shared" si="34"/>
        <v/>
      </c>
      <c r="P202" s="35" t="str">
        <f t="shared" si="35"/>
        <v/>
      </c>
      <c r="Q202" s="47"/>
      <c r="R202" s="21">
        <v>4601406.2716666702</v>
      </c>
      <c r="S202" s="21">
        <f t="shared" si="29"/>
        <v>4601406.2716666702</v>
      </c>
      <c r="T202" s="21" t="str">
        <f t="shared" si="30"/>
        <v/>
      </c>
      <c r="U202" s="35" t="str">
        <f t="shared" si="31"/>
        <v/>
      </c>
      <c r="V202" s="20" t="str">
        <f t="shared" si="28"/>
        <v>1</v>
      </c>
    </row>
    <row r="203" spans="1:22">
      <c r="A203" s="52"/>
      <c r="B203" s="52"/>
      <c r="C203" s="52"/>
      <c r="D203" s="20">
        <v>73</v>
      </c>
      <c r="E203" s="20">
        <v>5</v>
      </c>
      <c r="F203" s="20"/>
      <c r="G203" s="20" t="s">
        <v>0</v>
      </c>
      <c r="H203" s="20">
        <v>18239022</v>
      </c>
      <c r="I203" s="49" t="s">
        <v>761</v>
      </c>
      <c r="J203" s="50">
        <v>2269038.21</v>
      </c>
      <c r="K203" s="22">
        <f t="shared" si="32"/>
        <v>1</v>
      </c>
      <c r="L203" s="21">
        <v>2269038.21</v>
      </c>
      <c r="M203" s="20" t="str">
        <f t="shared" si="27"/>
        <v>2</v>
      </c>
      <c r="N203" s="101" t="str">
        <f t="shared" si="33"/>
        <v/>
      </c>
      <c r="O203" s="21">
        <f t="shared" si="34"/>
        <v>2269038.21</v>
      </c>
      <c r="P203" s="35" t="str">
        <f t="shared" si="35"/>
        <v/>
      </c>
      <c r="Q203" s="47"/>
      <c r="R203" s="21">
        <v>2269038.21</v>
      </c>
      <c r="S203" s="21" t="str">
        <f t="shared" si="29"/>
        <v/>
      </c>
      <c r="T203" s="21">
        <f t="shared" si="30"/>
        <v>2269038.21</v>
      </c>
      <c r="U203" s="35" t="str">
        <f t="shared" si="31"/>
        <v/>
      </c>
      <c r="V203" s="20" t="str">
        <f t="shared" si="28"/>
        <v>2</v>
      </c>
    </row>
    <row r="204" spans="1:22">
      <c r="A204" s="52"/>
      <c r="B204" s="52"/>
      <c r="C204" s="52"/>
      <c r="D204" s="20">
        <v>71</v>
      </c>
      <c r="E204" s="20">
        <v>5</v>
      </c>
      <c r="F204" s="20"/>
      <c r="G204" s="20" t="s">
        <v>0</v>
      </c>
      <c r="H204" s="20">
        <v>18239031</v>
      </c>
      <c r="I204" s="49" t="s">
        <v>762</v>
      </c>
      <c r="J204" s="46">
        <v>-25542411.362500001</v>
      </c>
      <c r="K204" s="22">
        <f t="shared" si="32"/>
        <v>1</v>
      </c>
      <c r="L204" s="21">
        <v>-25542411.362500001</v>
      </c>
      <c r="M204" s="20" t="str">
        <f t="shared" si="27"/>
        <v>1</v>
      </c>
      <c r="N204" s="101">
        <f t="shared" si="33"/>
        <v>-25542411.362500001</v>
      </c>
      <c r="O204" s="21" t="str">
        <f t="shared" si="34"/>
        <v/>
      </c>
      <c r="P204" s="35" t="str">
        <f t="shared" si="35"/>
        <v/>
      </c>
      <c r="Q204" s="47"/>
      <c r="R204" s="21">
        <v>-25542411.362500001</v>
      </c>
      <c r="S204" s="21">
        <f t="shared" si="29"/>
        <v>-25542411.362500001</v>
      </c>
      <c r="T204" s="21" t="str">
        <f t="shared" si="30"/>
        <v/>
      </c>
      <c r="U204" s="35" t="str">
        <f t="shared" si="31"/>
        <v/>
      </c>
      <c r="V204" s="20" t="str">
        <f t="shared" si="28"/>
        <v>1</v>
      </c>
    </row>
    <row r="205" spans="1:22">
      <c r="A205" s="52"/>
      <c r="B205" s="52"/>
      <c r="C205" s="52"/>
      <c r="D205" s="20">
        <v>73</v>
      </c>
      <c r="E205" s="20">
        <v>5</v>
      </c>
      <c r="F205" s="20"/>
      <c r="G205" s="20" t="s">
        <v>0</v>
      </c>
      <c r="H205" s="20">
        <v>18239032</v>
      </c>
      <c r="I205" s="49" t="s">
        <v>763</v>
      </c>
      <c r="J205" s="47">
        <v>-9956170.5345833302</v>
      </c>
      <c r="K205" s="22">
        <f t="shared" si="32"/>
        <v>1</v>
      </c>
      <c r="L205" s="21">
        <v>-9956170.5345833302</v>
      </c>
      <c r="M205" s="20" t="str">
        <f t="shared" si="27"/>
        <v>2</v>
      </c>
      <c r="N205" s="101" t="str">
        <f t="shared" si="33"/>
        <v/>
      </c>
      <c r="O205" s="21">
        <f t="shared" si="34"/>
        <v>-9956170.5345833302</v>
      </c>
      <c r="P205" s="35" t="str">
        <f t="shared" si="35"/>
        <v/>
      </c>
      <c r="Q205" s="47"/>
      <c r="R205" s="21">
        <v>-9956170.5345833302</v>
      </c>
      <c r="S205" s="21" t="str">
        <f t="shared" si="29"/>
        <v/>
      </c>
      <c r="T205" s="21">
        <f t="shared" si="30"/>
        <v>-9956170.5345833302</v>
      </c>
      <c r="U205" s="35" t="str">
        <f t="shared" si="31"/>
        <v/>
      </c>
      <c r="V205" s="20" t="str">
        <f t="shared" si="28"/>
        <v>2</v>
      </c>
    </row>
    <row r="206" spans="1:22">
      <c r="A206" s="52"/>
      <c r="B206" s="52"/>
      <c r="C206" s="52"/>
      <c r="D206" s="20">
        <v>71</v>
      </c>
      <c r="E206" s="20">
        <v>5</v>
      </c>
      <c r="F206" s="20"/>
      <c r="G206" s="20" t="s">
        <v>0</v>
      </c>
      <c r="H206" s="20">
        <v>18239041</v>
      </c>
      <c r="I206" s="49" t="s">
        <v>764</v>
      </c>
      <c r="J206" s="47">
        <v>14767136.338749999</v>
      </c>
      <c r="K206" s="22">
        <f t="shared" si="32"/>
        <v>1</v>
      </c>
      <c r="L206" s="21">
        <v>14767136.338749999</v>
      </c>
      <c r="M206" s="20" t="str">
        <f t="shared" si="27"/>
        <v>1</v>
      </c>
      <c r="N206" s="101">
        <f t="shared" si="33"/>
        <v>14767136.338749999</v>
      </c>
      <c r="O206" s="21" t="str">
        <f t="shared" si="34"/>
        <v/>
      </c>
      <c r="P206" s="35" t="str">
        <f t="shared" si="35"/>
        <v/>
      </c>
      <c r="Q206" s="47"/>
      <c r="R206" s="21">
        <v>14767136.338749999</v>
      </c>
      <c r="S206" s="21">
        <f t="shared" si="29"/>
        <v>14767136.338749999</v>
      </c>
      <c r="T206" s="21" t="str">
        <f t="shared" si="30"/>
        <v/>
      </c>
      <c r="U206" s="35" t="str">
        <f t="shared" si="31"/>
        <v/>
      </c>
      <c r="V206" s="20" t="str">
        <f t="shared" si="28"/>
        <v>1</v>
      </c>
    </row>
    <row r="207" spans="1:22">
      <c r="A207" s="52"/>
      <c r="B207" s="52"/>
      <c r="C207" s="52"/>
      <c r="D207" s="20">
        <v>71</v>
      </c>
      <c r="E207" s="20">
        <v>5</v>
      </c>
      <c r="F207" s="20"/>
      <c r="G207" s="20" t="s">
        <v>0</v>
      </c>
      <c r="H207" s="20">
        <v>18239051</v>
      </c>
      <c r="I207" s="51" t="s">
        <v>765</v>
      </c>
      <c r="J207" s="50">
        <v>-14541958.8633333</v>
      </c>
      <c r="K207" s="22">
        <f t="shared" si="32"/>
        <v>1</v>
      </c>
      <c r="L207" s="21">
        <v>-14541958.8633333</v>
      </c>
      <c r="M207" s="20" t="str">
        <f t="shared" si="27"/>
        <v>1</v>
      </c>
      <c r="N207" s="101">
        <f t="shared" si="33"/>
        <v>-14541958.8633333</v>
      </c>
      <c r="O207" s="21" t="str">
        <f t="shared" si="34"/>
        <v/>
      </c>
      <c r="P207" s="35" t="str">
        <f t="shared" si="35"/>
        <v/>
      </c>
      <c r="Q207" s="47"/>
      <c r="R207" s="21">
        <v>-14541958.8633333</v>
      </c>
      <c r="S207" s="21">
        <f t="shared" si="29"/>
        <v>-14541958.8633333</v>
      </c>
      <c r="T207" s="21" t="str">
        <f t="shared" si="30"/>
        <v/>
      </c>
      <c r="U207" s="35" t="str">
        <f t="shared" si="31"/>
        <v/>
      </c>
      <c r="V207" s="20" t="str">
        <f t="shared" si="28"/>
        <v>1</v>
      </c>
    </row>
    <row r="208" spans="1:22" ht="13.5" thickBot="1">
      <c r="A208" s="52"/>
      <c r="B208" s="52"/>
      <c r="C208" s="52"/>
      <c r="D208" s="20"/>
      <c r="E208" s="20"/>
      <c r="F208" s="20"/>
      <c r="G208" s="20"/>
      <c r="H208" s="20"/>
      <c r="I208" s="20"/>
      <c r="J208" s="25">
        <f>SUM(J183:J207)</f>
        <v>116477447.96791676</v>
      </c>
      <c r="K208" s="22"/>
      <c r="L208" s="25">
        <f>SUM(L183:L207)</f>
        <v>116477447.96791676</v>
      </c>
      <c r="M208" s="20" t="str">
        <f t="shared" si="27"/>
        <v/>
      </c>
      <c r="N208" s="101" t="str">
        <f t="shared" si="33"/>
        <v/>
      </c>
      <c r="O208" s="21" t="str">
        <f t="shared" si="34"/>
        <v/>
      </c>
      <c r="P208" s="35" t="str">
        <f t="shared" si="35"/>
        <v/>
      </c>
      <c r="Q208" s="47"/>
      <c r="R208" s="25">
        <f>SUM(R183:R207)</f>
        <v>116477447.96791676</v>
      </c>
      <c r="S208" s="21" t="str">
        <f t="shared" si="29"/>
        <v/>
      </c>
      <c r="T208" s="21" t="str">
        <f t="shared" si="30"/>
        <v/>
      </c>
      <c r="U208" s="35" t="str">
        <f t="shared" si="31"/>
        <v/>
      </c>
      <c r="V208" s="20" t="str">
        <f t="shared" si="28"/>
        <v/>
      </c>
    </row>
    <row r="209" spans="1:22" ht="13.5" thickTop="1">
      <c r="A209" s="52"/>
      <c r="B209" s="52"/>
      <c r="C209" s="52"/>
      <c r="D209" s="20"/>
      <c r="E209" s="20"/>
      <c r="F209" s="20"/>
      <c r="G209" s="20"/>
      <c r="H209" s="20"/>
      <c r="I209" s="20"/>
      <c r="J209" s="21"/>
      <c r="K209" s="22"/>
      <c r="L209" s="21"/>
      <c r="M209" s="20" t="str">
        <f t="shared" si="27"/>
        <v/>
      </c>
      <c r="N209" s="101" t="str">
        <f t="shared" si="33"/>
        <v/>
      </c>
      <c r="O209" s="21" t="str">
        <f t="shared" si="34"/>
        <v/>
      </c>
      <c r="P209" s="35" t="str">
        <f t="shared" si="35"/>
        <v/>
      </c>
      <c r="Q209" s="47"/>
      <c r="R209" s="21"/>
      <c r="S209" s="21" t="str">
        <f t="shared" si="29"/>
        <v/>
      </c>
      <c r="T209" s="21" t="str">
        <f t="shared" si="30"/>
        <v/>
      </c>
      <c r="U209" s="35" t="str">
        <f t="shared" si="31"/>
        <v/>
      </c>
      <c r="V209" s="20" t="str">
        <f t="shared" si="28"/>
        <v/>
      </c>
    </row>
    <row r="210" spans="1:22">
      <c r="A210" s="52"/>
      <c r="B210" s="52"/>
      <c r="C210" s="52"/>
      <c r="D210" s="20">
        <v>75</v>
      </c>
      <c r="E210" s="20">
        <v>5</v>
      </c>
      <c r="F210" s="20"/>
      <c r="G210" s="20" t="s">
        <v>0</v>
      </c>
      <c r="H210" s="20">
        <v>18400013</v>
      </c>
      <c r="I210" s="20" t="s">
        <v>766</v>
      </c>
      <c r="J210" s="21">
        <v>-549676.20291666698</v>
      </c>
      <c r="K210" s="22">
        <f t="shared" si="32"/>
        <v>1</v>
      </c>
      <c r="L210" s="21">
        <v>-549676.20291666698</v>
      </c>
      <c r="M210" s="20" t="str">
        <f t="shared" si="27"/>
        <v>3</v>
      </c>
      <c r="N210" s="101" t="str">
        <f t="shared" si="33"/>
        <v/>
      </c>
      <c r="O210" s="21" t="str">
        <f t="shared" si="34"/>
        <v/>
      </c>
      <c r="P210" s="35">
        <f t="shared" si="35"/>
        <v>-549676.20291666698</v>
      </c>
      <c r="Q210" s="47"/>
      <c r="R210" s="21">
        <v>-549676.20291666698</v>
      </c>
      <c r="S210" s="21" t="str">
        <f t="shared" si="29"/>
        <v/>
      </c>
      <c r="T210" s="21" t="str">
        <f t="shared" si="30"/>
        <v/>
      </c>
      <c r="U210" s="35">
        <f t="shared" si="31"/>
        <v>-549676.20291666698</v>
      </c>
      <c r="V210" s="20" t="str">
        <f t="shared" si="28"/>
        <v>3</v>
      </c>
    </row>
    <row r="211" spans="1:22">
      <c r="A211" s="52"/>
      <c r="B211" s="52"/>
      <c r="C211" s="52"/>
      <c r="D211" s="20">
        <v>75</v>
      </c>
      <c r="E211" s="20">
        <v>5</v>
      </c>
      <c r="F211" s="20"/>
      <c r="G211" s="20" t="s">
        <v>0</v>
      </c>
      <c r="H211" s="20">
        <v>18400123</v>
      </c>
      <c r="I211" s="20" t="s">
        <v>767</v>
      </c>
      <c r="J211" s="21">
        <v>160924.95208333299</v>
      </c>
      <c r="K211" s="22">
        <f t="shared" si="32"/>
        <v>1</v>
      </c>
      <c r="L211" s="21">
        <v>160924.95208333299</v>
      </c>
      <c r="M211" s="20" t="str">
        <f t="shared" si="27"/>
        <v>3</v>
      </c>
      <c r="N211" s="101" t="str">
        <f t="shared" si="33"/>
        <v/>
      </c>
      <c r="O211" s="21" t="str">
        <f t="shared" si="34"/>
        <v/>
      </c>
      <c r="P211" s="35">
        <f t="shared" si="35"/>
        <v>160924.95208333299</v>
      </c>
      <c r="Q211" s="47"/>
      <c r="R211" s="21">
        <v>160924.95208333299</v>
      </c>
      <c r="S211" s="21" t="str">
        <f t="shared" si="29"/>
        <v/>
      </c>
      <c r="T211" s="21" t="str">
        <f t="shared" si="30"/>
        <v/>
      </c>
      <c r="U211" s="35">
        <f t="shared" si="31"/>
        <v>160924.95208333299</v>
      </c>
      <c r="V211" s="20" t="str">
        <f t="shared" si="28"/>
        <v>3</v>
      </c>
    </row>
    <row r="212" spans="1:22">
      <c r="A212" s="52"/>
      <c r="B212" s="52"/>
      <c r="C212" s="52"/>
      <c r="D212" s="20">
        <v>75</v>
      </c>
      <c r="E212" s="20">
        <v>5</v>
      </c>
      <c r="F212" s="20"/>
      <c r="G212" s="20" t="s">
        <v>0</v>
      </c>
      <c r="H212" s="20">
        <v>18400143</v>
      </c>
      <c r="I212" s="20" t="s">
        <v>768</v>
      </c>
      <c r="J212" s="21">
        <v>-378300.245833333</v>
      </c>
      <c r="K212" s="22">
        <f t="shared" si="32"/>
        <v>1</v>
      </c>
      <c r="L212" s="21">
        <v>-378300.245833333</v>
      </c>
      <c r="M212" s="20" t="str">
        <f t="shared" si="27"/>
        <v>3</v>
      </c>
      <c r="N212" s="101" t="str">
        <f t="shared" si="33"/>
        <v/>
      </c>
      <c r="O212" s="21" t="str">
        <f t="shared" si="34"/>
        <v/>
      </c>
      <c r="P212" s="35">
        <f t="shared" si="35"/>
        <v>-378300.245833333</v>
      </c>
      <c r="Q212" s="47"/>
      <c r="R212" s="21">
        <v>-378300.245833333</v>
      </c>
      <c r="S212" s="21" t="str">
        <f t="shared" si="29"/>
        <v/>
      </c>
      <c r="T212" s="21" t="str">
        <f t="shared" si="30"/>
        <v/>
      </c>
      <c r="U212" s="35">
        <f t="shared" si="31"/>
        <v>-378300.245833333</v>
      </c>
      <c r="V212" s="20" t="str">
        <f t="shared" si="28"/>
        <v>3</v>
      </c>
    </row>
    <row r="213" spans="1:22">
      <c r="A213" s="52"/>
      <c r="B213" s="52"/>
      <c r="C213" s="52"/>
      <c r="D213" s="20">
        <v>75</v>
      </c>
      <c r="E213" s="20">
        <v>5</v>
      </c>
      <c r="F213" s="20"/>
      <c r="G213" s="20" t="s">
        <v>0</v>
      </c>
      <c r="H213" s="20">
        <v>18400483</v>
      </c>
      <c r="I213" s="20" t="s">
        <v>769</v>
      </c>
      <c r="J213" s="21">
        <v>631723.23208333296</v>
      </c>
      <c r="K213" s="22">
        <f t="shared" si="32"/>
        <v>1</v>
      </c>
      <c r="L213" s="21">
        <v>631723.23208333296</v>
      </c>
      <c r="M213" s="20" t="str">
        <f t="shared" si="27"/>
        <v>3</v>
      </c>
      <c r="N213" s="101" t="str">
        <f t="shared" si="33"/>
        <v/>
      </c>
      <c r="O213" s="21" t="str">
        <f t="shared" si="34"/>
        <v/>
      </c>
      <c r="P213" s="35">
        <f t="shared" si="35"/>
        <v>631723.23208333296</v>
      </c>
      <c r="Q213" s="47"/>
      <c r="R213" s="21">
        <v>631723.23208333296</v>
      </c>
      <c r="S213" s="21" t="str">
        <f t="shared" si="29"/>
        <v/>
      </c>
      <c r="T213" s="21" t="str">
        <f t="shared" si="30"/>
        <v/>
      </c>
      <c r="U213" s="35">
        <f t="shared" si="31"/>
        <v>631723.23208333296</v>
      </c>
      <c r="V213" s="20" t="str">
        <f t="shared" si="28"/>
        <v>3</v>
      </c>
    </row>
    <row r="214" spans="1:22">
      <c r="A214" s="52"/>
      <c r="B214" s="52"/>
      <c r="C214" s="52"/>
      <c r="D214" s="20">
        <v>75</v>
      </c>
      <c r="E214" s="20">
        <v>5</v>
      </c>
      <c r="F214" s="20"/>
      <c r="G214" s="20" t="s">
        <v>0</v>
      </c>
      <c r="H214" s="20">
        <v>18401023</v>
      </c>
      <c r="I214" s="20" t="s">
        <v>770</v>
      </c>
      <c r="J214" s="21">
        <v>17.266666666666701</v>
      </c>
      <c r="K214" s="22">
        <f t="shared" si="32"/>
        <v>1</v>
      </c>
      <c r="L214" s="21">
        <v>17.266666666666701</v>
      </c>
      <c r="M214" s="20" t="str">
        <f t="shared" si="27"/>
        <v>3</v>
      </c>
      <c r="N214" s="101" t="str">
        <f t="shared" si="33"/>
        <v/>
      </c>
      <c r="O214" s="21" t="str">
        <f t="shared" si="34"/>
        <v/>
      </c>
      <c r="P214" s="35">
        <f t="shared" si="35"/>
        <v>17.266666666666701</v>
      </c>
      <c r="Q214" s="47"/>
      <c r="R214" s="21">
        <v>17.266666666666701</v>
      </c>
      <c r="S214" s="21" t="str">
        <f t="shared" si="29"/>
        <v/>
      </c>
      <c r="T214" s="21" t="str">
        <f t="shared" si="30"/>
        <v/>
      </c>
      <c r="U214" s="35">
        <f t="shared" si="31"/>
        <v>17.266666666666701</v>
      </c>
      <c r="V214" s="20" t="str">
        <f t="shared" si="28"/>
        <v>3</v>
      </c>
    </row>
    <row r="215" spans="1:22">
      <c r="A215" s="52"/>
      <c r="B215" s="52"/>
      <c r="C215" s="52"/>
      <c r="D215" s="20">
        <v>75</v>
      </c>
      <c r="E215" s="20">
        <v>5</v>
      </c>
      <c r="F215" s="20"/>
      <c r="G215" s="20" t="s">
        <v>0</v>
      </c>
      <c r="H215" s="20">
        <v>18401033</v>
      </c>
      <c r="I215" s="20" t="s">
        <v>771</v>
      </c>
      <c r="J215" s="21">
        <v>-6890.5874999999996</v>
      </c>
      <c r="K215" s="22">
        <f t="shared" si="32"/>
        <v>1</v>
      </c>
      <c r="L215" s="21">
        <v>-6890.5874999999996</v>
      </c>
      <c r="M215" s="20" t="str">
        <f t="shared" si="27"/>
        <v>3</v>
      </c>
      <c r="N215" s="101" t="str">
        <f t="shared" si="33"/>
        <v/>
      </c>
      <c r="O215" s="21" t="str">
        <f t="shared" si="34"/>
        <v/>
      </c>
      <c r="P215" s="35">
        <f t="shared" si="35"/>
        <v>-6890.5874999999996</v>
      </c>
      <c r="Q215" s="47"/>
      <c r="R215" s="21">
        <v>-6890.5874999999996</v>
      </c>
      <c r="S215" s="21" t="str">
        <f t="shared" si="29"/>
        <v/>
      </c>
      <c r="T215" s="21" t="str">
        <f t="shared" si="30"/>
        <v/>
      </c>
      <c r="U215" s="35">
        <f t="shared" si="31"/>
        <v>-6890.5874999999996</v>
      </c>
      <c r="V215" s="20" t="str">
        <f t="shared" si="28"/>
        <v>3</v>
      </c>
    </row>
    <row r="216" spans="1:22">
      <c r="A216" s="52"/>
      <c r="B216" s="52"/>
      <c r="C216" s="52"/>
      <c r="D216" s="20">
        <v>75</v>
      </c>
      <c r="E216" s="20">
        <v>5</v>
      </c>
      <c r="F216" s="20"/>
      <c r="G216" s="20" t="s">
        <v>0</v>
      </c>
      <c r="H216" s="20">
        <v>18600053</v>
      </c>
      <c r="I216" s="20" t="s">
        <v>772</v>
      </c>
      <c r="J216" s="21">
        <v>999283.32958333299</v>
      </c>
      <c r="K216" s="22">
        <f t="shared" si="32"/>
        <v>1</v>
      </c>
      <c r="L216" s="21">
        <v>999283.32958333299</v>
      </c>
      <c r="M216" s="20" t="str">
        <f t="shared" si="27"/>
        <v>3</v>
      </c>
      <c r="N216" s="101" t="str">
        <f t="shared" si="33"/>
        <v/>
      </c>
      <c r="O216" s="21" t="str">
        <f t="shared" si="34"/>
        <v/>
      </c>
      <c r="P216" s="35">
        <f t="shared" si="35"/>
        <v>999283.32958333299</v>
      </c>
      <c r="Q216" s="47"/>
      <c r="R216" s="21">
        <v>999283.32958333299</v>
      </c>
      <c r="S216" s="21" t="str">
        <f t="shared" si="29"/>
        <v/>
      </c>
      <c r="T216" s="21" t="str">
        <f t="shared" si="30"/>
        <v/>
      </c>
      <c r="U216" s="35">
        <f t="shared" si="31"/>
        <v>999283.32958333299</v>
      </c>
      <c r="V216" s="20" t="str">
        <f t="shared" si="28"/>
        <v>3</v>
      </c>
    </row>
    <row r="217" spans="1:22">
      <c r="A217" s="52"/>
      <c r="B217" s="52"/>
      <c r="C217" s="52"/>
      <c r="D217" s="20">
        <v>71</v>
      </c>
      <c r="E217" s="20">
        <v>5</v>
      </c>
      <c r="F217" s="20"/>
      <c r="G217" s="20" t="s">
        <v>0</v>
      </c>
      <c r="H217" s="20">
        <v>18600161</v>
      </c>
      <c r="I217" s="20" t="s">
        <v>773</v>
      </c>
      <c r="J217" s="21">
        <v>191333.29</v>
      </c>
      <c r="K217" s="22">
        <f t="shared" si="32"/>
        <v>1</v>
      </c>
      <c r="L217" s="21">
        <v>191333.29</v>
      </c>
      <c r="M217" s="20" t="str">
        <f t="shared" si="27"/>
        <v>1</v>
      </c>
      <c r="N217" s="101">
        <f t="shared" si="33"/>
        <v>191333.29</v>
      </c>
      <c r="O217" s="21" t="str">
        <f t="shared" si="34"/>
        <v/>
      </c>
      <c r="P217" s="35" t="str">
        <f t="shared" si="35"/>
        <v/>
      </c>
      <c r="Q217" s="47"/>
      <c r="R217" s="21">
        <v>191333.29</v>
      </c>
      <c r="S217" s="21">
        <f t="shared" si="29"/>
        <v>191333.29</v>
      </c>
      <c r="T217" s="21" t="str">
        <f t="shared" si="30"/>
        <v/>
      </c>
      <c r="U217" s="35" t="str">
        <f t="shared" si="31"/>
        <v/>
      </c>
      <c r="V217" s="20" t="str">
        <f t="shared" si="28"/>
        <v>1</v>
      </c>
    </row>
    <row r="218" spans="1:22">
      <c r="A218" s="52"/>
      <c r="B218" s="52"/>
      <c r="C218" s="52"/>
      <c r="D218" s="20">
        <v>71</v>
      </c>
      <c r="E218" s="20">
        <v>5</v>
      </c>
      <c r="F218" s="20"/>
      <c r="G218" s="20" t="s">
        <v>0</v>
      </c>
      <c r="H218" s="20">
        <v>18600441</v>
      </c>
      <c r="I218" s="20" t="s">
        <v>774</v>
      </c>
      <c r="J218" s="21">
        <v>131770.17000000001</v>
      </c>
      <c r="K218" s="22">
        <f t="shared" si="32"/>
        <v>1</v>
      </c>
      <c r="L218" s="21">
        <v>131770.17000000001</v>
      </c>
      <c r="M218" s="20" t="str">
        <f t="shared" si="27"/>
        <v>1</v>
      </c>
      <c r="N218" s="101">
        <f t="shared" si="33"/>
        <v>131770.17000000001</v>
      </c>
      <c r="O218" s="21" t="str">
        <f t="shared" si="34"/>
        <v/>
      </c>
      <c r="P218" s="35" t="str">
        <f t="shared" si="35"/>
        <v/>
      </c>
      <c r="Q218" s="47"/>
      <c r="R218" s="21">
        <v>131770.17000000001</v>
      </c>
      <c r="S218" s="21">
        <f t="shared" si="29"/>
        <v>131770.17000000001</v>
      </c>
      <c r="T218" s="21" t="str">
        <f t="shared" si="30"/>
        <v/>
      </c>
      <c r="U218" s="35" t="str">
        <f t="shared" si="31"/>
        <v/>
      </c>
      <c r="V218" s="20" t="str">
        <f t="shared" si="28"/>
        <v>1</v>
      </c>
    </row>
    <row r="219" spans="1:22">
      <c r="A219" s="52"/>
      <c r="B219" s="52"/>
      <c r="C219" s="52"/>
      <c r="D219" s="20">
        <v>71</v>
      </c>
      <c r="E219" s="20">
        <v>5</v>
      </c>
      <c r="F219" s="20"/>
      <c r="G219" s="20" t="s">
        <v>0</v>
      </c>
      <c r="H219" s="20">
        <v>18700001</v>
      </c>
      <c r="I219" s="20" t="s">
        <v>775</v>
      </c>
      <c r="J219" s="21">
        <v>468696.10749999998</v>
      </c>
      <c r="K219" s="22">
        <f t="shared" si="32"/>
        <v>1</v>
      </c>
      <c r="L219" s="21">
        <v>468696.10749999998</v>
      </c>
      <c r="M219" s="20" t="str">
        <f t="shared" si="27"/>
        <v>1</v>
      </c>
      <c r="N219" s="101">
        <f t="shared" si="33"/>
        <v>468696.10749999998</v>
      </c>
      <c r="O219" s="21" t="str">
        <f t="shared" si="34"/>
        <v/>
      </c>
      <c r="P219" s="35" t="str">
        <f t="shared" si="35"/>
        <v/>
      </c>
      <c r="Q219" s="47"/>
      <c r="R219" s="21">
        <v>468696.10749999998</v>
      </c>
      <c r="S219" s="21">
        <f t="shared" si="29"/>
        <v>468696.10749999998</v>
      </c>
      <c r="T219" s="21" t="str">
        <f t="shared" si="30"/>
        <v/>
      </c>
      <c r="U219" s="35" t="str">
        <f t="shared" si="31"/>
        <v/>
      </c>
      <c r="V219" s="20" t="str">
        <f t="shared" si="28"/>
        <v>1</v>
      </c>
    </row>
    <row r="220" spans="1:22">
      <c r="A220" s="52"/>
      <c r="B220" s="52"/>
      <c r="C220" s="52"/>
      <c r="D220" s="20">
        <v>73</v>
      </c>
      <c r="E220" s="20">
        <v>5</v>
      </c>
      <c r="F220" s="20"/>
      <c r="G220" s="20" t="s">
        <v>0</v>
      </c>
      <c r="H220" s="20">
        <v>18700002</v>
      </c>
      <c r="I220" s="20" t="s">
        <v>776</v>
      </c>
      <c r="J220" s="21">
        <v>184152.251666667</v>
      </c>
      <c r="K220" s="22">
        <f t="shared" si="32"/>
        <v>1</v>
      </c>
      <c r="L220" s="21">
        <v>184152.251666667</v>
      </c>
      <c r="M220" s="20" t="str">
        <f t="shared" si="27"/>
        <v>2</v>
      </c>
      <c r="N220" s="101" t="str">
        <f t="shared" si="33"/>
        <v/>
      </c>
      <c r="O220" s="21">
        <f t="shared" si="34"/>
        <v>184152.251666667</v>
      </c>
      <c r="P220" s="35" t="str">
        <f t="shared" si="35"/>
        <v/>
      </c>
      <c r="Q220" s="47"/>
      <c r="R220" s="21">
        <v>184152.251666667</v>
      </c>
      <c r="S220" s="21" t="str">
        <f t="shared" si="29"/>
        <v/>
      </c>
      <c r="T220" s="21">
        <f t="shared" si="30"/>
        <v>184152.251666667</v>
      </c>
      <c r="U220" s="35" t="str">
        <f t="shared" si="31"/>
        <v/>
      </c>
      <c r="V220" s="20" t="str">
        <f t="shared" si="28"/>
        <v>2</v>
      </c>
    </row>
    <row r="221" spans="1:22">
      <c r="A221" s="52"/>
      <c r="B221" s="52"/>
      <c r="C221" s="52"/>
      <c r="D221" s="20">
        <v>75</v>
      </c>
      <c r="E221" s="20">
        <v>5</v>
      </c>
      <c r="F221" s="20"/>
      <c r="G221" s="20" t="s">
        <v>0</v>
      </c>
      <c r="H221" s="20">
        <v>18700003</v>
      </c>
      <c r="I221" s="20" t="s">
        <v>776</v>
      </c>
      <c r="J221" s="21">
        <v>497515.23791666701</v>
      </c>
      <c r="K221" s="22">
        <f t="shared" si="32"/>
        <v>1</v>
      </c>
      <c r="L221" s="21">
        <v>497515.23791666701</v>
      </c>
      <c r="M221" s="20" t="str">
        <f t="shared" si="27"/>
        <v>3</v>
      </c>
      <c r="N221" s="101" t="str">
        <f t="shared" si="33"/>
        <v/>
      </c>
      <c r="O221" s="21" t="str">
        <f t="shared" si="34"/>
        <v/>
      </c>
      <c r="P221" s="35">
        <f t="shared" si="35"/>
        <v>497515.23791666701</v>
      </c>
      <c r="Q221" s="47"/>
      <c r="R221" s="21">
        <v>497515.23791666701</v>
      </c>
      <c r="S221" s="21" t="str">
        <f t="shared" si="29"/>
        <v/>
      </c>
      <c r="T221" s="21" t="str">
        <f t="shared" si="30"/>
        <v/>
      </c>
      <c r="U221" s="35">
        <f t="shared" si="31"/>
        <v>497515.23791666701</v>
      </c>
      <c r="V221" s="20" t="str">
        <f t="shared" si="28"/>
        <v>3</v>
      </c>
    </row>
    <row r="222" spans="1:22">
      <c r="A222" s="52"/>
      <c r="B222" s="52"/>
      <c r="C222" s="52"/>
      <c r="D222" s="20">
        <v>71</v>
      </c>
      <c r="E222" s="20">
        <v>5</v>
      </c>
      <c r="F222" s="20"/>
      <c r="G222" s="20" t="s">
        <v>0</v>
      </c>
      <c r="H222" s="20">
        <v>18700011</v>
      </c>
      <c r="I222" s="20" t="s">
        <v>777</v>
      </c>
      <c r="J222" s="21">
        <v>682070.49708333297</v>
      </c>
      <c r="K222" s="22">
        <f t="shared" si="32"/>
        <v>1</v>
      </c>
      <c r="L222" s="21">
        <v>682070.49708333297</v>
      </c>
      <c r="M222" s="20" t="str">
        <f t="shared" si="27"/>
        <v>1</v>
      </c>
      <c r="N222" s="101">
        <f t="shared" si="33"/>
        <v>682070.49708333297</v>
      </c>
      <c r="O222" s="21" t="str">
        <f t="shared" si="34"/>
        <v/>
      </c>
      <c r="P222" s="35" t="str">
        <f t="shared" si="35"/>
        <v/>
      </c>
      <c r="Q222" s="47"/>
      <c r="R222" s="21">
        <v>682070.49708333297</v>
      </c>
      <c r="S222" s="21">
        <f t="shared" si="29"/>
        <v>682070.49708333297</v>
      </c>
      <c r="T222" s="21" t="str">
        <f t="shared" si="30"/>
        <v/>
      </c>
      <c r="U222" s="35" t="str">
        <f t="shared" si="31"/>
        <v/>
      </c>
      <c r="V222" s="20" t="str">
        <f t="shared" si="28"/>
        <v>1</v>
      </c>
    </row>
    <row r="223" spans="1:22">
      <c r="A223" s="52"/>
      <c r="B223" s="52"/>
      <c r="C223" s="52"/>
      <c r="D223" s="20">
        <v>73</v>
      </c>
      <c r="E223" s="20">
        <v>5</v>
      </c>
      <c r="F223" s="20"/>
      <c r="G223" s="20" t="s">
        <v>0</v>
      </c>
      <c r="H223" s="20">
        <v>18700012</v>
      </c>
      <c r="I223" s="20" t="s">
        <v>778</v>
      </c>
      <c r="J223" s="21">
        <v>379352.62958333298</v>
      </c>
      <c r="K223" s="22">
        <f t="shared" si="32"/>
        <v>1</v>
      </c>
      <c r="L223" s="21">
        <v>379352.62958333298</v>
      </c>
      <c r="M223" s="20" t="str">
        <f t="shared" si="27"/>
        <v>2</v>
      </c>
      <c r="N223" s="101" t="str">
        <f t="shared" si="33"/>
        <v/>
      </c>
      <c r="O223" s="21">
        <f t="shared" si="34"/>
        <v>379352.62958333298</v>
      </c>
      <c r="P223" s="35" t="str">
        <f t="shared" si="35"/>
        <v/>
      </c>
      <c r="Q223" s="47"/>
      <c r="R223" s="21">
        <v>379352.62958333298</v>
      </c>
      <c r="S223" s="21" t="str">
        <f t="shared" si="29"/>
        <v/>
      </c>
      <c r="T223" s="21">
        <f t="shared" si="30"/>
        <v>379352.62958333298</v>
      </c>
      <c r="U223" s="35" t="str">
        <f t="shared" si="31"/>
        <v/>
      </c>
      <c r="V223" s="20" t="str">
        <f t="shared" si="28"/>
        <v>2</v>
      </c>
    </row>
    <row r="224" spans="1:22">
      <c r="A224" s="52"/>
      <c r="B224" s="52"/>
      <c r="C224" s="52"/>
      <c r="D224" s="20">
        <v>71</v>
      </c>
      <c r="E224" s="20">
        <v>5</v>
      </c>
      <c r="F224" s="20"/>
      <c r="G224" s="20" t="s">
        <v>0</v>
      </c>
      <c r="H224" s="20">
        <v>18700021</v>
      </c>
      <c r="I224" s="20" t="s">
        <v>779</v>
      </c>
      <c r="J224" s="21">
        <v>20654.940833333301</v>
      </c>
      <c r="K224" s="22">
        <f t="shared" si="32"/>
        <v>1</v>
      </c>
      <c r="L224" s="21">
        <v>20654.940833333301</v>
      </c>
      <c r="M224" s="20" t="str">
        <f t="shared" si="27"/>
        <v>1</v>
      </c>
      <c r="N224" s="101">
        <f t="shared" si="33"/>
        <v>20654.940833333301</v>
      </c>
      <c r="O224" s="21" t="str">
        <f t="shared" si="34"/>
        <v/>
      </c>
      <c r="P224" s="35" t="str">
        <f t="shared" si="35"/>
        <v/>
      </c>
      <c r="Q224" s="47"/>
      <c r="R224" s="21">
        <v>20654.940833333301</v>
      </c>
      <c r="S224" s="21">
        <f t="shared" si="29"/>
        <v>20654.940833333301</v>
      </c>
      <c r="T224" s="21" t="str">
        <f t="shared" si="30"/>
        <v/>
      </c>
      <c r="U224" s="35" t="str">
        <f t="shared" si="31"/>
        <v/>
      </c>
      <c r="V224" s="20" t="str">
        <f t="shared" si="28"/>
        <v>1</v>
      </c>
    </row>
    <row r="225" spans="1:22">
      <c r="A225" s="52"/>
      <c r="B225" s="52"/>
      <c r="C225" s="52"/>
      <c r="D225" s="20">
        <v>73</v>
      </c>
      <c r="E225" s="20">
        <v>5</v>
      </c>
      <c r="F225" s="20"/>
      <c r="G225" s="20" t="s">
        <v>0</v>
      </c>
      <c r="H225" s="20">
        <v>18700022</v>
      </c>
      <c r="I225" s="20" t="s">
        <v>779</v>
      </c>
      <c r="J225" s="21">
        <v>-9485.6529166666696</v>
      </c>
      <c r="K225" s="22">
        <f t="shared" si="32"/>
        <v>1</v>
      </c>
      <c r="L225" s="21">
        <v>-9485.6529166666696</v>
      </c>
      <c r="M225" s="20" t="str">
        <f t="shared" si="27"/>
        <v>2</v>
      </c>
      <c r="N225" s="101" t="str">
        <f t="shared" si="33"/>
        <v/>
      </c>
      <c r="O225" s="21">
        <f t="shared" si="34"/>
        <v>-9485.6529166666696</v>
      </c>
      <c r="P225" s="35" t="str">
        <f t="shared" si="35"/>
        <v/>
      </c>
      <c r="Q225" s="47"/>
      <c r="R225" s="21">
        <v>-9485.6529166666696</v>
      </c>
      <c r="S225" s="21" t="str">
        <f t="shared" si="29"/>
        <v/>
      </c>
      <c r="T225" s="21">
        <f t="shared" si="30"/>
        <v>-9485.6529166666696</v>
      </c>
      <c r="U225" s="35" t="str">
        <f t="shared" si="31"/>
        <v/>
      </c>
      <c r="V225" s="20" t="str">
        <f t="shared" si="28"/>
        <v>2</v>
      </c>
    </row>
    <row r="226" spans="1:22" ht="13.5" thickBot="1">
      <c r="A226" s="52"/>
      <c r="B226" s="52"/>
      <c r="C226" s="52"/>
      <c r="D226" s="20"/>
      <c r="E226" s="20"/>
      <c r="F226" s="20"/>
      <c r="G226" s="20"/>
      <c r="H226" s="20"/>
      <c r="I226" s="20"/>
      <c r="J226" s="25">
        <f>SUM(J210:J225)</f>
        <v>3403141.2158333324</v>
      </c>
      <c r="K226" s="22"/>
      <c r="L226" s="25">
        <f>SUM(L210:L225)</f>
        <v>3403141.2158333324</v>
      </c>
      <c r="M226" s="20" t="str">
        <f t="shared" si="27"/>
        <v/>
      </c>
      <c r="N226" s="101" t="str">
        <f t="shared" si="33"/>
        <v/>
      </c>
      <c r="O226" s="21" t="str">
        <f t="shared" si="34"/>
        <v/>
      </c>
      <c r="P226" s="35" t="str">
        <f t="shared" si="35"/>
        <v/>
      </c>
      <c r="Q226" s="47"/>
      <c r="R226" s="25">
        <f>SUM(R210:R225)</f>
        <v>3403141.2158333324</v>
      </c>
      <c r="S226" s="21" t="str">
        <f t="shared" si="29"/>
        <v/>
      </c>
      <c r="T226" s="21" t="str">
        <f t="shared" si="30"/>
        <v/>
      </c>
      <c r="U226" s="35" t="str">
        <f t="shared" si="31"/>
        <v/>
      </c>
      <c r="V226" s="20" t="str">
        <f t="shared" si="28"/>
        <v/>
      </c>
    </row>
    <row r="227" spans="1:22" ht="13.5" thickTop="1">
      <c r="A227" s="52"/>
      <c r="B227" s="52"/>
      <c r="C227" s="52"/>
      <c r="D227" s="20"/>
      <c r="E227" s="20"/>
      <c r="F227" s="20"/>
      <c r="G227" s="20"/>
      <c r="H227" s="20"/>
      <c r="I227" s="20"/>
      <c r="J227" s="21"/>
      <c r="K227" s="22"/>
      <c r="L227" s="21"/>
      <c r="M227" s="20" t="str">
        <f t="shared" ref="M227:M291" si="36">MID($H227,8,1)</f>
        <v/>
      </c>
      <c r="N227" s="101" t="str">
        <f t="shared" si="33"/>
        <v/>
      </c>
      <c r="O227" s="21" t="str">
        <f t="shared" si="34"/>
        <v/>
      </c>
      <c r="P227" s="35" t="str">
        <f t="shared" si="35"/>
        <v/>
      </c>
      <c r="Q227" s="47"/>
      <c r="R227" s="21"/>
      <c r="S227" s="21" t="str">
        <f t="shared" si="29"/>
        <v/>
      </c>
      <c r="T227" s="21" t="str">
        <f t="shared" si="30"/>
        <v/>
      </c>
      <c r="U227" s="35" t="str">
        <f t="shared" si="31"/>
        <v/>
      </c>
      <c r="V227" s="20" t="str">
        <f t="shared" ref="V227:V291" si="37">MID($H227,8,1)</f>
        <v/>
      </c>
    </row>
    <row r="228" spans="1:22">
      <c r="A228" s="52"/>
      <c r="B228" s="52"/>
      <c r="C228" s="52"/>
      <c r="D228" s="20">
        <v>75</v>
      </c>
      <c r="E228" s="20">
        <v>5</v>
      </c>
      <c r="F228" s="20"/>
      <c r="G228" s="20" t="s">
        <v>0</v>
      </c>
      <c r="H228" s="20">
        <v>19000003</v>
      </c>
      <c r="I228" s="20" t="s">
        <v>780</v>
      </c>
      <c r="J228" s="21">
        <v>12501474.9966667</v>
      </c>
      <c r="K228" s="22">
        <f t="shared" si="32"/>
        <v>1</v>
      </c>
      <c r="L228" s="21">
        <v>12501474.9966667</v>
      </c>
      <c r="M228" s="20" t="str">
        <f t="shared" si="36"/>
        <v>3</v>
      </c>
      <c r="N228" s="101" t="str">
        <f t="shared" si="33"/>
        <v/>
      </c>
      <c r="O228" s="21" t="str">
        <f t="shared" si="34"/>
        <v/>
      </c>
      <c r="P228" s="35">
        <f t="shared" si="35"/>
        <v>12501474.9966667</v>
      </c>
      <c r="Q228" s="47"/>
      <c r="R228" s="21">
        <v>12501474.9966667</v>
      </c>
      <c r="S228" s="21" t="str">
        <f t="shared" si="29"/>
        <v/>
      </c>
      <c r="T228" s="21" t="str">
        <f t="shared" si="30"/>
        <v/>
      </c>
      <c r="U228" s="35">
        <f t="shared" si="31"/>
        <v>12501474.9966667</v>
      </c>
      <c r="V228" s="20" t="str">
        <f t="shared" si="37"/>
        <v>3</v>
      </c>
    </row>
    <row r="229" spans="1:22">
      <c r="A229" s="52"/>
      <c r="B229" s="52"/>
      <c r="C229" s="52"/>
      <c r="D229" s="20">
        <v>75</v>
      </c>
      <c r="E229" s="20">
        <v>5</v>
      </c>
      <c r="F229" s="20"/>
      <c r="G229" s="20" t="s">
        <v>0</v>
      </c>
      <c r="H229" s="20">
        <v>19000013</v>
      </c>
      <c r="I229" s="41" t="s">
        <v>781</v>
      </c>
      <c r="J229" s="42">
        <v>4504876.125</v>
      </c>
      <c r="K229" s="43">
        <f t="shared" si="32"/>
        <v>1</v>
      </c>
      <c r="L229" s="42">
        <v>4504876.125</v>
      </c>
      <c r="M229" s="44" t="str">
        <f t="shared" si="36"/>
        <v>3</v>
      </c>
      <c r="N229" s="105" t="str">
        <f t="shared" si="33"/>
        <v/>
      </c>
      <c r="O229" s="42" t="str">
        <f t="shared" si="34"/>
        <v/>
      </c>
      <c r="P229" s="45">
        <f t="shared" si="35"/>
        <v>4504876.125</v>
      </c>
      <c r="Q229" s="102"/>
      <c r="R229" s="42">
        <v>4504876.125</v>
      </c>
      <c r="S229" s="42" t="str">
        <f t="shared" si="29"/>
        <v/>
      </c>
      <c r="T229" s="42" t="str">
        <f t="shared" si="30"/>
        <v/>
      </c>
      <c r="U229" s="45">
        <f t="shared" si="31"/>
        <v>4504876.125</v>
      </c>
      <c r="V229" s="44" t="str">
        <f t="shared" si="37"/>
        <v>3</v>
      </c>
    </row>
    <row r="230" spans="1:22">
      <c r="A230" s="52"/>
      <c r="B230" s="52"/>
      <c r="C230" s="52"/>
      <c r="D230" s="20">
        <v>75</v>
      </c>
      <c r="E230" s="20">
        <v>5</v>
      </c>
      <c r="F230" s="20"/>
      <c r="G230" s="20" t="s">
        <v>0</v>
      </c>
      <c r="H230" s="20">
        <v>19000023</v>
      </c>
      <c r="I230" s="20" t="s">
        <v>782</v>
      </c>
      <c r="J230" s="21">
        <v>2691000</v>
      </c>
      <c r="K230" s="22">
        <f t="shared" si="32"/>
        <v>1</v>
      </c>
      <c r="L230" s="21">
        <v>2691000</v>
      </c>
      <c r="M230" s="20" t="str">
        <f t="shared" si="36"/>
        <v>3</v>
      </c>
      <c r="N230" s="101" t="str">
        <f t="shared" si="33"/>
        <v/>
      </c>
      <c r="O230" s="21" t="str">
        <f t="shared" si="34"/>
        <v/>
      </c>
      <c r="P230" s="35">
        <f t="shared" si="35"/>
        <v>2691000</v>
      </c>
      <c r="Q230" s="47"/>
      <c r="R230" s="21">
        <v>2691000</v>
      </c>
      <c r="S230" s="21" t="str">
        <f t="shared" si="29"/>
        <v/>
      </c>
      <c r="T230" s="21" t="str">
        <f t="shared" si="30"/>
        <v/>
      </c>
      <c r="U230" s="35">
        <f t="shared" si="31"/>
        <v>2691000</v>
      </c>
      <c r="V230" s="20" t="str">
        <f t="shared" si="37"/>
        <v>3</v>
      </c>
    </row>
    <row r="231" spans="1:22">
      <c r="A231" s="52"/>
      <c r="B231" s="52"/>
      <c r="C231" s="52"/>
      <c r="D231" s="20">
        <v>73</v>
      </c>
      <c r="E231" s="20">
        <v>5</v>
      </c>
      <c r="F231" s="20"/>
      <c r="G231" s="20" t="s">
        <v>0</v>
      </c>
      <c r="H231" s="20">
        <v>19000062</v>
      </c>
      <c r="I231" s="20" t="s">
        <v>783</v>
      </c>
      <c r="J231" s="21">
        <v>14581041.6666667</v>
      </c>
      <c r="K231" s="22">
        <f t="shared" si="32"/>
        <v>1</v>
      </c>
      <c r="L231" s="21">
        <v>14581041.6666667</v>
      </c>
      <c r="M231" s="20" t="str">
        <f t="shared" si="36"/>
        <v>2</v>
      </c>
      <c r="N231" s="101" t="str">
        <f t="shared" si="33"/>
        <v/>
      </c>
      <c r="O231" s="21">
        <f t="shared" si="34"/>
        <v>14581041.6666667</v>
      </c>
      <c r="P231" s="35" t="str">
        <f t="shared" si="35"/>
        <v/>
      </c>
      <c r="Q231" s="47"/>
      <c r="R231" s="21">
        <v>14581041.6666667</v>
      </c>
      <c r="S231" s="21" t="str">
        <f t="shared" si="29"/>
        <v/>
      </c>
      <c r="T231" s="21">
        <f t="shared" si="30"/>
        <v>14581041.6666667</v>
      </c>
      <c r="U231" s="35" t="str">
        <f t="shared" si="31"/>
        <v/>
      </c>
      <c r="V231" s="20" t="str">
        <f t="shared" si="37"/>
        <v>2</v>
      </c>
    </row>
    <row r="232" spans="1:22">
      <c r="A232" s="52"/>
      <c r="B232" s="52"/>
      <c r="C232" s="52"/>
      <c r="D232" s="20">
        <v>75</v>
      </c>
      <c r="E232" s="20">
        <v>5</v>
      </c>
      <c r="F232" s="20"/>
      <c r="G232" s="20" t="s">
        <v>0</v>
      </c>
      <c r="H232" s="20">
        <v>19000073</v>
      </c>
      <c r="I232" s="20" t="s">
        <v>784</v>
      </c>
      <c r="J232" s="21">
        <v>516057</v>
      </c>
      <c r="K232" s="22">
        <f t="shared" si="32"/>
        <v>1</v>
      </c>
      <c r="L232" s="21">
        <v>516057</v>
      </c>
      <c r="M232" s="20" t="str">
        <f t="shared" si="36"/>
        <v>3</v>
      </c>
      <c r="N232" s="101" t="str">
        <f t="shared" si="33"/>
        <v/>
      </c>
      <c r="O232" s="21" t="str">
        <f t="shared" si="34"/>
        <v/>
      </c>
      <c r="P232" s="35">
        <f t="shared" si="35"/>
        <v>516057</v>
      </c>
      <c r="Q232" s="47"/>
      <c r="R232" s="21">
        <v>516057</v>
      </c>
      <c r="S232" s="21" t="str">
        <f t="shared" si="29"/>
        <v/>
      </c>
      <c r="T232" s="21" t="str">
        <f t="shared" si="30"/>
        <v/>
      </c>
      <c r="U232" s="35">
        <f t="shared" si="31"/>
        <v>516057</v>
      </c>
      <c r="V232" s="20" t="str">
        <f t="shared" si="37"/>
        <v>3</v>
      </c>
    </row>
    <row r="233" spans="1:22">
      <c r="A233" s="52"/>
      <c r="B233" s="52"/>
      <c r="C233" s="52"/>
      <c r="D233" s="20">
        <v>79</v>
      </c>
      <c r="E233" s="20">
        <v>5</v>
      </c>
      <c r="F233" s="20"/>
      <c r="G233" s="20" t="s">
        <v>0</v>
      </c>
      <c r="H233" s="20">
        <v>19000093</v>
      </c>
      <c r="I233" s="20" t="s">
        <v>785</v>
      </c>
      <c r="J233" s="21">
        <v>2908595.875</v>
      </c>
      <c r="K233" s="22">
        <f t="shared" si="32"/>
        <v>1</v>
      </c>
      <c r="L233" s="21">
        <v>2908595.875</v>
      </c>
      <c r="M233" s="20" t="str">
        <f t="shared" si="36"/>
        <v>3</v>
      </c>
      <c r="N233" s="101" t="str">
        <f t="shared" si="33"/>
        <v/>
      </c>
      <c r="O233" s="21" t="str">
        <f t="shared" si="34"/>
        <v/>
      </c>
      <c r="P233" s="35">
        <f t="shared" si="35"/>
        <v>2908595.875</v>
      </c>
      <c r="Q233" s="47"/>
      <c r="R233" s="21">
        <v>2908595.875</v>
      </c>
      <c r="S233" s="21" t="str">
        <f t="shared" si="29"/>
        <v/>
      </c>
      <c r="T233" s="21" t="str">
        <f t="shared" si="30"/>
        <v/>
      </c>
      <c r="U233" s="35">
        <f t="shared" si="31"/>
        <v>2908595.875</v>
      </c>
      <c r="V233" s="20" t="str">
        <f t="shared" si="37"/>
        <v>3</v>
      </c>
    </row>
    <row r="234" spans="1:22">
      <c r="A234" s="52"/>
      <c r="B234" s="52"/>
      <c r="C234" s="52"/>
      <c r="D234" s="20">
        <v>71</v>
      </c>
      <c r="E234" s="20">
        <v>5</v>
      </c>
      <c r="F234" s="20"/>
      <c r="G234" s="20" t="s">
        <v>0</v>
      </c>
      <c r="H234" s="20">
        <v>19000111</v>
      </c>
      <c r="I234" s="20" t="s">
        <v>786</v>
      </c>
      <c r="J234" s="21">
        <v>510889.66666666698</v>
      </c>
      <c r="K234" s="22">
        <f t="shared" si="32"/>
        <v>1</v>
      </c>
      <c r="L234" s="21">
        <v>510889.66666666698</v>
      </c>
      <c r="M234" s="20" t="str">
        <f t="shared" si="36"/>
        <v>1</v>
      </c>
      <c r="N234" s="101">
        <f t="shared" si="33"/>
        <v>510889.66666666698</v>
      </c>
      <c r="O234" s="21" t="str">
        <f t="shared" si="34"/>
        <v/>
      </c>
      <c r="P234" s="35" t="str">
        <f t="shared" si="35"/>
        <v/>
      </c>
      <c r="Q234" s="47"/>
      <c r="R234" s="21">
        <v>510889.66666666698</v>
      </c>
      <c r="S234" s="21">
        <f t="shared" si="29"/>
        <v>510889.66666666698</v>
      </c>
      <c r="T234" s="21" t="str">
        <f t="shared" si="30"/>
        <v/>
      </c>
      <c r="U234" s="35" t="str">
        <f t="shared" si="31"/>
        <v/>
      </c>
      <c r="V234" s="20" t="str">
        <f t="shared" si="37"/>
        <v>1</v>
      </c>
    </row>
    <row r="235" spans="1:22">
      <c r="A235" s="52"/>
      <c r="B235" s="52"/>
      <c r="C235" s="52"/>
      <c r="D235" s="20">
        <v>75</v>
      </c>
      <c r="E235" s="20">
        <v>5</v>
      </c>
      <c r="F235" s="20"/>
      <c r="G235" s="20" t="s">
        <v>0</v>
      </c>
      <c r="H235" s="20">
        <v>19000123</v>
      </c>
      <c r="I235" s="20" t="s">
        <v>787</v>
      </c>
      <c r="J235" s="21">
        <v>-3573.125</v>
      </c>
      <c r="K235" s="22">
        <f t="shared" si="32"/>
        <v>1</v>
      </c>
      <c r="L235" s="21">
        <v>-3573.125</v>
      </c>
      <c r="M235" s="20" t="str">
        <f t="shared" si="36"/>
        <v>3</v>
      </c>
      <c r="N235" s="101" t="str">
        <f t="shared" si="33"/>
        <v/>
      </c>
      <c r="O235" s="21" t="str">
        <f t="shared" si="34"/>
        <v/>
      </c>
      <c r="P235" s="35">
        <f t="shared" si="35"/>
        <v>-3573.125</v>
      </c>
      <c r="Q235" s="47"/>
      <c r="R235" s="21">
        <v>-3573.125</v>
      </c>
      <c r="S235" s="21" t="str">
        <f t="shared" si="29"/>
        <v/>
      </c>
      <c r="T235" s="21" t="str">
        <f t="shared" si="30"/>
        <v/>
      </c>
      <c r="U235" s="35">
        <f t="shared" si="31"/>
        <v>-3573.125</v>
      </c>
      <c r="V235" s="20" t="str">
        <f t="shared" si="37"/>
        <v>3</v>
      </c>
    </row>
    <row r="236" spans="1:22">
      <c r="A236" s="52"/>
      <c r="B236" s="52"/>
      <c r="C236" s="52"/>
      <c r="D236" s="20">
        <v>71</v>
      </c>
      <c r="E236" s="20">
        <v>5</v>
      </c>
      <c r="F236" s="20"/>
      <c r="G236" s="20" t="s">
        <v>0</v>
      </c>
      <c r="H236" s="20">
        <v>19000141</v>
      </c>
      <c r="I236" s="20" t="s">
        <v>788</v>
      </c>
      <c r="J236" s="21">
        <v>68625</v>
      </c>
      <c r="K236" s="22">
        <f t="shared" si="32"/>
        <v>1</v>
      </c>
      <c r="L236" s="21">
        <v>68625</v>
      </c>
      <c r="M236" s="20" t="str">
        <f t="shared" si="36"/>
        <v>1</v>
      </c>
      <c r="N236" s="101">
        <f t="shared" si="33"/>
        <v>68625</v>
      </c>
      <c r="O236" s="21" t="str">
        <f t="shared" si="34"/>
        <v/>
      </c>
      <c r="P236" s="35" t="str">
        <f t="shared" si="35"/>
        <v/>
      </c>
      <c r="Q236" s="47"/>
      <c r="R236" s="21">
        <v>68625</v>
      </c>
      <c r="S236" s="21">
        <f t="shared" si="29"/>
        <v>68625</v>
      </c>
      <c r="T236" s="21" t="str">
        <f t="shared" si="30"/>
        <v/>
      </c>
      <c r="U236" s="35" t="str">
        <f t="shared" si="31"/>
        <v/>
      </c>
      <c r="V236" s="20" t="str">
        <f t="shared" si="37"/>
        <v>1</v>
      </c>
    </row>
    <row r="237" spans="1:22">
      <c r="A237" s="52"/>
      <c r="B237" s="52"/>
      <c r="C237" s="52"/>
      <c r="D237" s="20">
        <v>71</v>
      </c>
      <c r="E237" s="20">
        <v>5</v>
      </c>
      <c r="F237" s="20"/>
      <c r="G237" s="20" t="s">
        <v>0</v>
      </c>
      <c r="H237" s="20">
        <v>19000181</v>
      </c>
      <c r="I237" s="20" t="s">
        <v>789</v>
      </c>
      <c r="J237" s="21">
        <v>984000</v>
      </c>
      <c r="K237" s="22">
        <f t="shared" si="32"/>
        <v>1</v>
      </c>
      <c r="L237" s="21">
        <v>984000</v>
      </c>
      <c r="M237" s="20" t="str">
        <f t="shared" si="36"/>
        <v>1</v>
      </c>
      <c r="N237" s="101">
        <f t="shared" si="33"/>
        <v>984000</v>
      </c>
      <c r="O237" s="21" t="str">
        <f t="shared" si="34"/>
        <v/>
      </c>
      <c r="P237" s="35" t="str">
        <f t="shared" si="35"/>
        <v/>
      </c>
      <c r="Q237" s="47"/>
      <c r="R237" s="21">
        <v>984000</v>
      </c>
      <c r="S237" s="21">
        <f t="shared" si="29"/>
        <v>984000</v>
      </c>
      <c r="T237" s="21" t="str">
        <f t="shared" si="30"/>
        <v/>
      </c>
      <c r="U237" s="35" t="str">
        <f t="shared" si="31"/>
        <v/>
      </c>
      <c r="V237" s="20" t="str">
        <f t="shared" si="37"/>
        <v>1</v>
      </c>
    </row>
    <row r="238" spans="1:22">
      <c r="A238" s="52"/>
      <c r="B238" s="52"/>
      <c r="C238" s="52"/>
      <c r="D238" s="20">
        <v>71</v>
      </c>
      <c r="E238" s="20">
        <v>5</v>
      </c>
      <c r="F238" s="20"/>
      <c r="G238" s="20" t="s">
        <v>0</v>
      </c>
      <c r="H238" s="20">
        <v>19000251</v>
      </c>
      <c r="I238" s="20" t="s">
        <v>790</v>
      </c>
      <c r="J238" s="21">
        <v>590829.91666666698</v>
      </c>
      <c r="K238" s="22">
        <f t="shared" si="32"/>
        <v>1</v>
      </c>
      <c r="L238" s="21">
        <v>590829.91666666698</v>
      </c>
      <c r="M238" s="20" t="str">
        <f t="shared" si="36"/>
        <v>1</v>
      </c>
      <c r="N238" s="101">
        <f t="shared" si="33"/>
        <v>590829.91666666698</v>
      </c>
      <c r="O238" s="21" t="str">
        <f t="shared" si="34"/>
        <v/>
      </c>
      <c r="P238" s="35" t="str">
        <f t="shared" si="35"/>
        <v/>
      </c>
      <c r="Q238" s="47"/>
      <c r="R238" s="21">
        <v>590829.91666666698</v>
      </c>
      <c r="S238" s="21">
        <f t="shared" si="29"/>
        <v>590829.91666666698</v>
      </c>
      <c r="T238" s="21" t="str">
        <f t="shared" si="30"/>
        <v/>
      </c>
      <c r="U238" s="35" t="str">
        <f t="shared" si="31"/>
        <v/>
      </c>
      <c r="V238" s="20" t="str">
        <f t="shared" si="37"/>
        <v>1</v>
      </c>
    </row>
    <row r="239" spans="1:22">
      <c r="A239" s="52"/>
      <c r="B239" s="52"/>
      <c r="C239" s="52"/>
      <c r="D239" s="20">
        <v>71</v>
      </c>
      <c r="E239" s="20">
        <v>5</v>
      </c>
      <c r="F239" s="20"/>
      <c r="G239" s="20" t="s">
        <v>0</v>
      </c>
      <c r="H239" s="20">
        <v>19000301</v>
      </c>
      <c r="I239" s="20" t="s">
        <v>791</v>
      </c>
      <c r="J239" s="21">
        <v>-161383</v>
      </c>
      <c r="K239" s="22">
        <f t="shared" si="32"/>
        <v>1</v>
      </c>
      <c r="L239" s="21">
        <v>-161383</v>
      </c>
      <c r="M239" s="20" t="str">
        <f t="shared" si="36"/>
        <v>1</v>
      </c>
      <c r="N239" s="101">
        <f t="shared" si="33"/>
        <v>-161383</v>
      </c>
      <c r="O239" s="21" t="str">
        <f t="shared" si="34"/>
        <v/>
      </c>
      <c r="P239" s="35" t="str">
        <f t="shared" si="35"/>
        <v/>
      </c>
      <c r="Q239" s="47"/>
      <c r="R239" s="21">
        <v>-161383</v>
      </c>
      <c r="S239" s="21">
        <f t="shared" si="29"/>
        <v>-161383</v>
      </c>
      <c r="T239" s="21" t="str">
        <f t="shared" si="30"/>
        <v/>
      </c>
      <c r="U239" s="35" t="str">
        <f t="shared" si="31"/>
        <v/>
      </c>
      <c r="V239" s="20" t="str">
        <f t="shared" si="37"/>
        <v>1</v>
      </c>
    </row>
    <row r="240" spans="1:22">
      <c r="A240" s="52"/>
      <c r="B240" s="52"/>
      <c r="C240" s="52"/>
      <c r="D240" s="20">
        <v>71</v>
      </c>
      <c r="E240" s="20">
        <v>5</v>
      </c>
      <c r="F240" s="20"/>
      <c r="G240" s="20" t="s">
        <v>0</v>
      </c>
      <c r="H240" s="20">
        <v>19000371</v>
      </c>
      <c r="I240" s="20" t="s">
        <v>792</v>
      </c>
      <c r="J240" s="21">
        <v>718877.66666666698</v>
      </c>
      <c r="K240" s="22">
        <f t="shared" si="32"/>
        <v>1</v>
      </c>
      <c r="L240" s="21">
        <v>718877.66666666698</v>
      </c>
      <c r="M240" s="20" t="str">
        <f t="shared" si="36"/>
        <v>1</v>
      </c>
      <c r="N240" s="101">
        <f t="shared" si="33"/>
        <v>718877.66666666698</v>
      </c>
      <c r="O240" s="21" t="str">
        <f t="shared" si="34"/>
        <v/>
      </c>
      <c r="P240" s="35" t="str">
        <f t="shared" si="35"/>
        <v/>
      </c>
      <c r="Q240" s="47"/>
      <c r="R240" s="21">
        <v>718877.66666666698</v>
      </c>
      <c r="S240" s="21">
        <f t="shared" si="29"/>
        <v>718877.66666666698</v>
      </c>
      <c r="T240" s="21" t="str">
        <f t="shared" si="30"/>
        <v/>
      </c>
      <c r="U240" s="35" t="str">
        <f t="shared" si="31"/>
        <v/>
      </c>
      <c r="V240" s="20" t="str">
        <f t="shared" si="37"/>
        <v>1</v>
      </c>
    </row>
    <row r="241" spans="1:22">
      <c r="A241" s="52"/>
      <c r="B241" s="52"/>
      <c r="C241" s="52"/>
      <c r="D241" s="20">
        <v>77</v>
      </c>
      <c r="E241" s="20">
        <v>5</v>
      </c>
      <c r="F241" s="20"/>
      <c r="G241" s="20" t="s">
        <v>0</v>
      </c>
      <c r="H241" s="20">
        <v>19000433</v>
      </c>
      <c r="I241" s="20" t="s">
        <v>793</v>
      </c>
      <c r="J241" s="21">
        <v>2235293.4166666698</v>
      </c>
      <c r="K241" s="22">
        <f t="shared" si="32"/>
        <v>1</v>
      </c>
      <c r="L241" s="21">
        <v>2235293.4166666698</v>
      </c>
      <c r="M241" s="20" t="str">
        <f t="shared" si="36"/>
        <v>3</v>
      </c>
      <c r="N241" s="101" t="str">
        <f t="shared" si="33"/>
        <v/>
      </c>
      <c r="O241" s="21" t="str">
        <f t="shared" si="34"/>
        <v/>
      </c>
      <c r="P241" s="35">
        <f t="shared" si="35"/>
        <v>2235293.4166666698</v>
      </c>
      <c r="Q241" s="47"/>
      <c r="R241" s="21">
        <v>2235293.4166666698</v>
      </c>
      <c r="S241" s="21" t="str">
        <f t="shared" si="29"/>
        <v/>
      </c>
      <c r="T241" s="21" t="str">
        <f t="shared" si="30"/>
        <v/>
      </c>
      <c r="U241" s="35">
        <f t="shared" si="31"/>
        <v>2235293.4166666698</v>
      </c>
      <c r="V241" s="20" t="str">
        <f t="shared" si="37"/>
        <v>3</v>
      </c>
    </row>
    <row r="242" spans="1:22">
      <c r="A242" s="52"/>
      <c r="B242" s="52"/>
      <c r="C242" s="52"/>
      <c r="D242" s="20">
        <v>71</v>
      </c>
      <c r="E242" s="20">
        <v>5</v>
      </c>
      <c r="F242" s="20"/>
      <c r="G242" s="20" t="s">
        <v>0</v>
      </c>
      <c r="H242" s="20">
        <v>19000441</v>
      </c>
      <c r="I242" s="20" t="s">
        <v>794</v>
      </c>
      <c r="J242" s="21">
        <v>675893.33333333302</v>
      </c>
      <c r="K242" s="22">
        <f t="shared" si="32"/>
        <v>1</v>
      </c>
      <c r="L242" s="21">
        <v>675893.33333333302</v>
      </c>
      <c r="M242" s="20" t="str">
        <f t="shared" si="36"/>
        <v>1</v>
      </c>
      <c r="N242" s="101">
        <f t="shared" si="33"/>
        <v>675893.33333333302</v>
      </c>
      <c r="O242" s="21" t="str">
        <f t="shared" si="34"/>
        <v/>
      </c>
      <c r="P242" s="35" t="str">
        <f t="shared" si="35"/>
        <v/>
      </c>
      <c r="Q242" s="47"/>
      <c r="R242" s="21">
        <v>675893.33333333302</v>
      </c>
      <c r="S242" s="21">
        <f t="shared" si="29"/>
        <v>675893.33333333302</v>
      </c>
      <c r="T242" s="21" t="str">
        <f t="shared" si="30"/>
        <v/>
      </c>
      <c r="U242" s="35" t="str">
        <f t="shared" si="31"/>
        <v/>
      </c>
      <c r="V242" s="20" t="str">
        <f t="shared" si="37"/>
        <v>1</v>
      </c>
    </row>
    <row r="243" spans="1:22">
      <c r="A243" s="52"/>
      <c r="B243" s="52"/>
      <c r="C243" s="52"/>
      <c r="D243" s="20">
        <v>75</v>
      </c>
      <c r="E243" s="20">
        <v>5</v>
      </c>
      <c r="F243" s="20"/>
      <c r="G243" s="20" t="s">
        <v>0</v>
      </c>
      <c r="H243" s="20">
        <v>19000461</v>
      </c>
      <c r="I243" s="20" t="s">
        <v>795</v>
      </c>
      <c r="J243" s="21">
        <v>2345024</v>
      </c>
      <c r="K243" s="22">
        <f t="shared" si="32"/>
        <v>1</v>
      </c>
      <c r="L243" s="21">
        <v>2345024</v>
      </c>
      <c r="M243" s="20" t="str">
        <f t="shared" si="36"/>
        <v>1</v>
      </c>
      <c r="N243" s="101">
        <f t="shared" si="33"/>
        <v>2345024</v>
      </c>
      <c r="O243" s="21" t="str">
        <f t="shared" si="34"/>
        <v/>
      </c>
      <c r="P243" s="35" t="str">
        <f t="shared" si="35"/>
        <v/>
      </c>
      <c r="Q243" s="47"/>
      <c r="R243" s="21">
        <v>2345024</v>
      </c>
      <c r="S243" s="21">
        <f t="shared" si="29"/>
        <v>2345024</v>
      </c>
      <c r="T243" s="21" t="str">
        <f t="shared" si="30"/>
        <v/>
      </c>
      <c r="U243" s="35" t="str">
        <f t="shared" si="31"/>
        <v/>
      </c>
      <c r="V243" s="20" t="str">
        <f t="shared" si="37"/>
        <v>1</v>
      </c>
    </row>
    <row r="244" spans="1:22">
      <c r="A244" s="52"/>
      <c r="B244" s="52"/>
      <c r="C244" s="52"/>
      <c r="D244" s="20">
        <v>71</v>
      </c>
      <c r="E244" s="20">
        <v>5</v>
      </c>
      <c r="F244" s="20"/>
      <c r="G244" s="20" t="s">
        <v>0</v>
      </c>
      <c r="H244" s="20">
        <v>19000471</v>
      </c>
      <c r="I244" s="20" t="s">
        <v>796</v>
      </c>
      <c r="J244" s="21">
        <v>188678.04166666701</v>
      </c>
      <c r="K244" s="22">
        <f t="shared" si="32"/>
        <v>1</v>
      </c>
      <c r="L244" s="21">
        <v>188678.04166666701</v>
      </c>
      <c r="M244" s="20" t="str">
        <f t="shared" si="36"/>
        <v>1</v>
      </c>
      <c r="N244" s="101">
        <f t="shared" si="33"/>
        <v>188678.04166666701</v>
      </c>
      <c r="O244" s="21" t="str">
        <f t="shared" si="34"/>
        <v/>
      </c>
      <c r="P244" s="35" t="str">
        <f t="shared" si="35"/>
        <v/>
      </c>
      <c r="Q244" s="47"/>
      <c r="R244" s="21">
        <v>188678.04166666701</v>
      </c>
      <c r="S244" s="21">
        <f t="shared" si="29"/>
        <v>188678.04166666701</v>
      </c>
      <c r="T244" s="21" t="str">
        <f t="shared" si="30"/>
        <v/>
      </c>
      <c r="U244" s="35" t="str">
        <f t="shared" si="31"/>
        <v/>
      </c>
      <c r="V244" s="20" t="str">
        <f t="shared" si="37"/>
        <v>1</v>
      </c>
    </row>
    <row r="245" spans="1:22">
      <c r="A245" s="52"/>
      <c r="B245" s="52"/>
      <c r="C245" s="52"/>
      <c r="D245" s="20">
        <v>71</v>
      </c>
      <c r="E245" s="20">
        <v>5</v>
      </c>
      <c r="F245" s="20"/>
      <c r="G245" s="20" t="s">
        <v>0</v>
      </c>
      <c r="H245" s="20">
        <v>19000521</v>
      </c>
      <c r="I245" s="20" t="s">
        <v>797</v>
      </c>
      <c r="J245" s="21">
        <v>-4123424</v>
      </c>
      <c r="K245" s="22">
        <f t="shared" si="32"/>
        <v>1</v>
      </c>
      <c r="L245" s="21">
        <v>-4123424</v>
      </c>
      <c r="M245" s="20" t="str">
        <f t="shared" si="36"/>
        <v>1</v>
      </c>
      <c r="N245" s="101">
        <f t="shared" si="33"/>
        <v>-4123424</v>
      </c>
      <c r="O245" s="21" t="str">
        <f t="shared" si="34"/>
        <v/>
      </c>
      <c r="P245" s="35" t="str">
        <f t="shared" si="35"/>
        <v/>
      </c>
      <c r="Q245" s="47"/>
      <c r="R245" s="21">
        <v>-4123424</v>
      </c>
      <c r="S245" s="21">
        <f t="shared" si="29"/>
        <v>-4123424</v>
      </c>
      <c r="T245" s="21" t="str">
        <f t="shared" si="30"/>
        <v/>
      </c>
      <c r="U245" s="35" t="str">
        <f t="shared" si="31"/>
        <v/>
      </c>
      <c r="V245" s="20" t="str">
        <f t="shared" si="37"/>
        <v>1</v>
      </c>
    </row>
    <row r="246" spans="1:22">
      <c r="A246" s="52"/>
      <c r="B246" s="52"/>
      <c r="C246" s="52"/>
      <c r="D246" s="20">
        <v>71</v>
      </c>
      <c r="E246" s="20">
        <v>5</v>
      </c>
      <c r="F246" s="20"/>
      <c r="G246" s="20" t="s">
        <v>0</v>
      </c>
      <c r="H246" s="20">
        <v>19000541</v>
      </c>
      <c r="I246" s="20" t="s">
        <v>798</v>
      </c>
      <c r="J246" s="21">
        <v>82152</v>
      </c>
      <c r="K246" s="22">
        <f t="shared" si="32"/>
        <v>1</v>
      </c>
      <c r="L246" s="21">
        <v>82152</v>
      </c>
      <c r="M246" s="20" t="str">
        <f t="shared" si="36"/>
        <v>1</v>
      </c>
      <c r="N246" s="101">
        <f t="shared" si="33"/>
        <v>82152</v>
      </c>
      <c r="O246" s="21" t="str">
        <f t="shared" si="34"/>
        <v/>
      </c>
      <c r="P246" s="35" t="str">
        <f t="shared" si="35"/>
        <v/>
      </c>
      <c r="Q246" s="47"/>
      <c r="R246" s="21">
        <v>82152</v>
      </c>
      <c r="S246" s="21">
        <f t="shared" si="29"/>
        <v>82152</v>
      </c>
      <c r="T246" s="21" t="str">
        <f t="shared" si="30"/>
        <v/>
      </c>
      <c r="U246" s="35" t="str">
        <f t="shared" si="31"/>
        <v/>
      </c>
      <c r="V246" s="20" t="str">
        <f t="shared" si="37"/>
        <v>1</v>
      </c>
    </row>
    <row r="247" spans="1:22">
      <c r="A247" s="52"/>
      <c r="B247" s="52"/>
      <c r="C247" s="52"/>
      <c r="D247" s="20">
        <v>75</v>
      </c>
      <c r="E247" s="20">
        <v>5</v>
      </c>
      <c r="F247" s="20"/>
      <c r="G247" s="20" t="s">
        <v>0</v>
      </c>
      <c r="H247" s="20">
        <v>19000543</v>
      </c>
      <c r="I247" s="20" t="s">
        <v>799</v>
      </c>
      <c r="J247" s="21">
        <v>1931416.66666667</v>
      </c>
      <c r="K247" s="22">
        <f t="shared" si="32"/>
        <v>1</v>
      </c>
      <c r="L247" s="21">
        <v>1931416.66666667</v>
      </c>
      <c r="M247" s="20" t="str">
        <f t="shared" si="36"/>
        <v>3</v>
      </c>
      <c r="N247" s="101" t="str">
        <f t="shared" si="33"/>
        <v/>
      </c>
      <c r="O247" s="21" t="str">
        <f t="shared" si="34"/>
        <v/>
      </c>
      <c r="P247" s="35">
        <f t="shared" si="35"/>
        <v>1931416.66666667</v>
      </c>
      <c r="Q247" s="47"/>
      <c r="R247" s="21">
        <v>1931416.66666667</v>
      </c>
      <c r="S247" s="21" t="str">
        <f t="shared" si="29"/>
        <v/>
      </c>
      <c r="T247" s="21" t="str">
        <f t="shared" si="30"/>
        <v/>
      </c>
      <c r="U247" s="35">
        <f t="shared" si="31"/>
        <v>1931416.66666667</v>
      </c>
      <c r="V247" s="20" t="str">
        <f t="shared" si="37"/>
        <v>3</v>
      </c>
    </row>
    <row r="248" spans="1:22">
      <c r="A248" s="52"/>
      <c r="B248" s="52"/>
      <c r="C248" s="52"/>
      <c r="D248" s="20">
        <v>73</v>
      </c>
      <c r="E248" s="20">
        <v>5</v>
      </c>
      <c r="F248" s="20"/>
      <c r="G248" s="20" t="s">
        <v>0</v>
      </c>
      <c r="H248" s="20">
        <v>19000562</v>
      </c>
      <c r="I248" s="20" t="s">
        <v>800</v>
      </c>
      <c r="J248" s="21">
        <v>1270717.45833333</v>
      </c>
      <c r="K248" s="22">
        <f t="shared" si="32"/>
        <v>1</v>
      </c>
      <c r="L248" s="21">
        <v>1270717.45833333</v>
      </c>
      <c r="M248" s="20" t="str">
        <f t="shared" si="36"/>
        <v>2</v>
      </c>
      <c r="N248" s="101" t="str">
        <f t="shared" si="33"/>
        <v/>
      </c>
      <c r="O248" s="21">
        <f t="shared" si="34"/>
        <v>1270717.45833333</v>
      </c>
      <c r="P248" s="35" t="str">
        <f t="shared" si="35"/>
        <v/>
      </c>
      <c r="Q248" s="47"/>
      <c r="R248" s="21">
        <v>1270717.45833333</v>
      </c>
      <c r="S248" s="21" t="str">
        <f t="shared" si="29"/>
        <v/>
      </c>
      <c r="T248" s="21">
        <f t="shared" si="30"/>
        <v>1270717.45833333</v>
      </c>
      <c r="U248" s="35" t="str">
        <f t="shared" si="31"/>
        <v/>
      </c>
      <c r="V248" s="20" t="str">
        <f t="shared" si="37"/>
        <v>2</v>
      </c>
    </row>
    <row r="249" spans="1:22">
      <c r="A249" s="52"/>
      <c r="B249" s="52"/>
      <c r="C249" s="52"/>
      <c r="D249" s="20">
        <v>73</v>
      </c>
      <c r="E249" s="20">
        <v>5</v>
      </c>
      <c r="F249" s="20"/>
      <c r="G249" s="20" t="s">
        <v>0</v>
      </c>
      <c r="H249" s="20">
        <v>19000572</v>
      </c>
      <c r="I249" s="20" t="s">
        <v>801</v>
      </c>
      <c r="J249" s="21">
        <v>179522.125</v>
      </c>
      <c r="K249" s="22">
        <f t="shared" si="32"/>
        <v>1</v>
      </c>
      <c r="L249" s="21">
        <v>179522.125</v>
      </c>
      <c r="M249" s="20" t="str">
        <f t="shared" si="36"/>
        <v>2</v>
      </c>
      <c r="N249" s="101" t="str">
        <f t="shared" si="33"/>
        <v/>
      </c>
      <c r="O249" s="21">
        <f t="shared" si="34"/>
        <v>179522.125</v>
      </c>
      <c r="P249" s="35" t="str">
        <f t="shared" si="35"/>
        <v/>
      </c>
      <c r="Q249" s="47"/>
      <c r="R249" s="21">
        <v>179522.125</v>
      </c>
      <c r="S249" s="21" t="str">
        <f t="shared" si="29"/>
        <v/>
      </c>
      <c r="T249" s="21">
        <f t="shared" si="30"/>
        <v>179522.125</v>
      </c>
      <c r="U249" s="35" t="str">
        <f t="shared" si="31"/>
        <v/>
      </c>
      <c r="V249" s="20" t="str">
        <f t="shared" si="37"/>
        <v>2</v>
      </c>
    </row>
    <row r="250" spans="1:22" ht="13.5" thickBot="1">
      <c r="A250" s="52"/>
      <c r="B250" s="52"/>
      <c r="C250" s="52"/>
      <c r="D250" s="20"/>
      <c r="E250" s="20"/>
      <c r="F250" s="20"/>
      <c r="G250" s="20"/>
      <c r="H250" s="20"/>
      <c r="I250" s="20"/>
      <c r="J250" s="25">
        <f>SUM(J228:J249)</f>
        <v>45196584.830000065</v>
      </c>
      <c r="K250" s="22"/>
      <c r="L250" s="25">
        <f>SUM(L228:L249)</f>
        <v>45196584.830000065</v>
      </c>
      <c r="M250" s="20" t="str">
        <f t="shared" si="36"/>
        <v/>
      </c>
      <c r="N250" s="101" t="str">
        <f t="shared" si="33"/>
        <v/>
      </c>
      <c r="O250" s="21" t="str">
        <f t="shared" si="34"/>
        <v/>
      </c>
      <c r="P250" s="35" t="str">
        <f t="shared" si="35"/>
        <v/>
      </c>
      <c r="Q250" s="47"/>
      <c r="R250" s="25">
        <f>SUM(R228:R249)</f>
        <v>45196584.830000065</v>
      </c>
      <c r="S250" s="21" t="str">
        <f t="shared" si="29"/>
        <v/>
      </c>
      <c r="T250" s="21" t="str">
        <f t="shared" si="30"/>
        <v/>
      </c>
      <c r="U250" s="35" t="str">
        <f t="shared" si="31"/>
        <v/>
      </c>
      <c r="V250" s="20" t="str">
        <f t="shared" si="37"/>
        <v/>
      </c>
    </row>
    <row r="251" spans="1:22" ht="13.5" thickTop="1">
      <c r="A251" s="52"/>
      <c r="B251" s="52"/>
      <c r="C251" s="52"/>
      <c r="D251" s="20"/>
      <c r="E251" s="20"/>
      <c r="F251" s="20"/>
      <c r="G251" s="20"/>
      <c r="H251" s="20"/>
      <c r="I251" s="32">
        <f>+L20+L34+L43+L50+L75+L84+L103+L120+L124+L132+L175+L181+L208+L226+L250</f>
        <v>753155616.3233335</v>
      </c>
      <c r="J251" s="32"/>
      <c r="K251" s="22"/>
      <c r="M251" s="20"/>
      <c r="N251" s="101"/>
      <c r="O251" s="21"/>
      <c r="P251" s="35"/>
      <c r="Q251" s="47"/>
      <c r="R251" s="2"/>
      <c r="S251" s="21"/>
      <c r="T251" s="21"/>
      <c r="U251" s="35"/>
      <c r="V251" s="20"/>
    </row>
    <row r="252" spans="1:22">
      <c r="A252" s="52"/>
      <c r="B252" s="52"/>
      <c r="C252" s="52"/>
      <c r="D252" s="20"/>
      <c r="E252" s="20"/>
      <c r="F252" s="20"/>
      <c r="G252" s="20"/>
      <c r="H252" s="20"/>
      <c r="I252" s="20"/>
      <c r="J252" s="21"/>
      <c r="K252" s="22"/>
      <c r="L252" s="21"/>
      <c r="M252" s="20" t="str">
        <f t="shared" si="36"/>
        <v/>
      </c>
      <c r="N252" s="101" t="str">
        <f t="shared" si="33"/>
        <v/>
      </c>
      <c r="O252" s="21" t="str">
        <f t="shared" si="34"/>
        <v/>
      </c>
      <c r="P252" s="35" t="str">
        <f t="shared" si="35"/>
        <v/>
      </c>
      <c r="Q252" s="47"/>
      <c r="R252" s="21"/>
      <c r="S252" s="21" t="str">
        <f t="shared" ref="S252:S315" si="38">IF(V252="1",R252,"")</f>
        <v/>
      </c>
      <c r="T252" s="21" t="str">
        <f t="shared" ref="T252:T315" si="39">IF(V252="2",R252,"")</f>
        <v/>
      </c>
      <c r="U252" s="35" t="str">
        <f t="shared" ref="U252:U315" si="40">IF(V252="3",R252,"")</f>
        <v/>
      </c>
      <c r="V252" s="20" t="str">
        <f t="shared" si="37"/>
        <v/>
      </c>
    </row>
    <row r="253" spans="1:22">
      <c r="A253" s="52"/>
      <c r="B253" s="52"/>
      <c r="C253" s="52"/>
      <c r="D253" s="20">
        <v>71</v>
      </c>
      <c r="E253" s="20">
        <v>5</v>
      </c>
      <c r="F253" s="20"/>
      <c r="G253" s="20" t="s">
        <v>0</v>
      </c>
      <c r="H253" s="20">
        <v>22820011</v>
      </c>
      <c r="I253" s="20" t="s">
        <v>802</v>
      </c>
      <c r="J253" s="21">
        <v>-1028552.83541667</v>
      </c>
      <c r="K253" s="22">
        <f t="shared" si="32"/>
        <v>1</v>
      </c>
      <c r="L253" s="21">
        <v>-1028552.83541667</v>
      </c>
      <c r="M253" s="20" t="str">
        <f t="shared" si="36"/>
        <v>1</v>
      </c>
      <c r="N253" s="101">
        <f t="shared" si="33"/>
        <v>-1028552.83541667</v>
      </c>
      <c r="O253" s="21" t="str">
        <f t="shared" si="34"/>
        <v/>
      </c>
      <c r="P253" s="35" t="str">
        <f t="shared" si="35"/>
        <v/>
      </c>
      <c r="Q253" s="47"/>
      <c r="R253" s="21">
        <v>-1028552.83541667</v>
      </c>
      <c r="S253" s="21">
        <f t="shared" si="38"/>
        <v>-1028552.83541667</v>
      </c>
      <c r="T253" s="21" t="str">
        <f t="shared" si="39"/>
        <v/>
      </c>
      <c r="U253" s="35" t="str">
        <f t="shared" si="40"/>
        <v/>
      </c>
      <c r="V253" s="20" t="str">
        <f t="shared" si="37"/>
        <v>1</v>
      </c>
    </row>
    <row r="254" spans="1:22">
      <c r="A254" s="52"/>
      <c r="B254" s="52"/>
      <c r="C254" s="52"/>
      <c r="D254" s="20">
        <v>71</v>
      </c>
      <c r="E254" s="20">
        <v>5</v>
      </c>
      <c r="F254" s="20"/>
      <c r="G254" s="20" t="s">
        <v>0</v>
      </c>
      <c r="H254" s="20">
        <v>22840011</v>
      </c>
      <c r="I254" s="20" t="s">
        <v>803</v>
      </c>
      <c r="J254" s="21">
        <v>289.75</v>
      </c>
      <c r="K254" s="22">
        <f t="shared" si="32"/>
        <v>1</v>
      </c>
      <c r="L254" s="21">
        <v>289.75</v>
      </c>
      <c r="M254" s="20" t="str">
        <f t="shared" si="36"/>
        <v>1</v>
      </c>
      <c r="N254" s="101">
        <f t="shared" si="33"/>
        <v>289.75</v>
      </c>
      <c r="O254" s="21" t="str">
        <f t="shared" si="34"/>
        <v/>
      </c>
      <c r="P254" s="35" t="str">
        <f t="shared" si="35"/>
        <v/>
      </c>
      <c r="Q254" s="47"/>
      <c r="R254" s="21">
        <v>289.75</v>
      </c>
      <c r="S254" s="21">
        <f t="shared" si="38"/>
        <v>289.75</v>
      </c>
      <c r="T254" s="21" t="str">
        <f t="shared" si="39"/>
        <v/>
      </c>
      <c r="U254" s="35" t="str">
        <f t="shared" si="40"/>
        <v/>
      </c>
      <c r="V254" s="20" t="str">
        <f t="shared" si="37"/>
        <v>1</v>
      </c>
    </row>
    <row r="255" spans="1:22">
      <c r="A255" s="52"/>
      <c r="B255" s="52"/>
      <c r="C255" s="52"/>
      <c r="D255" s="20">
        <v>71</v>
      </c>
      <c r="E255" s="20">
        <v>5</v>
      </c>
      <c r="F255" s="20"/>
      <c r="G255" s="20" t="s">
        <v>0</v>
      </c>
      <c r="H255" s="20">
        <v>22840021</v>
      </c>
      <c r="I255" s="20" t="s">
        <v>804</v>
      </c>
      <c r="J255" s="21">
        <v>-978825.81958333298</v>
      </c>
      <c r="K255" s="22">
        <f t="shared" si="32"/>
        <v>1</v>
      </c>
      <c r="L255" s="21">
        <v>-978825.81958333298</v>
      </c>
      <c r="M255" s="20" t="str">
        <f t="shared" si="36"/>
        <v>1</v>
      </c>
      <c r="N255" s="101">
        <f t="shared" si="33"/>
        <v>-978825.81958333298</v>
      </c>
      <c r="O255" s="21" t="str">
        <f t="shared" si="34"/>
        <v/>
      </c>
      <c r="P255" s="35" t="str">
        <f t="shared" si="35"/>
        <v/>
      </c>
      <c r="Q255" s="47"/>
      <c r="R255" s="21">
        <v>-978825.81958333298</v>
      </c>
      <c r="S255" s="21">
        <f t="shared" si="38"/>
        <v>-978825.81958333298</v>
      </c>
      <c r="T255" s="21" t="str">
        <f t="shared" si="39"/>
        <v/>
      </c>
      <c r="U255" s="35" t="str">
        <f t="shared" si="40"/>
        <v/>
      </c>
      <c r="V255" s="20" t="str">
        <f t="shared" si="37"/>
        <v>1</v>
      </c>
    </row>
    <row r="256" spans="1:22">
      <c r="A256" s="52"/>
      <c r="B256" s="52"/>
      <c r="C256" s="52"/>
      <c r="D256" s="20">
        <v>71</v>
      </c>
      <c r="E256" s="20">
        <v>5</v>
      </c>
      <c r="F256" s="20"/>
      <c r="G256" s="20" t="s">
        <v>0</v>
      </c>
      <c r="H256" s="20">
        <v>22840031</v>
      </c>
      <c r="I256" s="20" t="s">
        <v>805</v>
      </c>
      <c r="J256" s="21">
        <v>-129471.05</v>
      </c>
      <c r="K256" s="22">
        <f t="shared" si="32"/>
        <v>1</v>
      </c>
      <c r="L256" s="21">
        <v>-129471.05</v>
      </c>
      <c r="M256" s="20" t="str">
        <f t="shared" si="36"/>
        <v>1</v>
      </c>
      <c r="N256" s="101">
        <f t="shared" si="33"/>
        <v>-129471.05</v>
      </c>
      <c r="O256" s="21" t="str">
        <f t="shared" si="34"/>
        <v/>
      </c>
      <c r="P256" s="35" t="str">
        <f t="shared" si="35"/>
        <v/>
      </c>
      <c r="Q256" s="47"/>
      <c r="R256" s="21">
        <v>-129471.05</v>
      </c>
      <c r="S256" s="21">
        <f t="shared" si="38"/>
        <v>-129471.05</v>
      </c>
      <c r="T256" s="21" t="str">
        <f t="shared" si="39"/>
        <v/>
      </c>
      <c r="U256" s="35" t="str">
        <f t="shared" si="40"/>
        <v/>
      </c>
      <c r="V256" s="20" t="str">
        <f t="shared" si="37"/>
        <v>1</v>
      </c>
    </row>
    <row r="257" spans="1:22">
      <c r="A257" s="52"/>
      <c r="B257" s="52"/>
      <c r="C257" s="52"/>
      <c r="D257" s="20">
        <v>71</v>
      </c>
      <c r="E257" s="20">
        <v>5</v>
      </c>
      <c r="F257" s="20"/>
      <c r="G257" s="20" t="s">
        <v>0</v>
      </c>
      <c r="H257" s="20">
        <v>22840041</v>
      </c>
      <c r="I257" s="20" t="s">
        <v>806</v>
      </c>
      <c r="J257" s="21">
        <v>-29534.430416666699</v>
      </c>
      <c r="K257" s="22">
        <f t="shared" si="32"/>
        <v>1</v>
      </c>
      <c r="L257" s="21">
        <v>-29534.430416666699</v>
      </c>
      <c r="M257" s="20" t="str">
        <f t="shared" si="36"/>
        <v>1</v>
      </c>
      <c r="N257" s="101">
        <f t="shared" si="33"/>
        <v>-29534.430416666699</v>
      </c>
      <c r="O257" s="21" t="str">
        <f t="shared" si="34"/>
        <v/>
      </c>
      <c r="P257" s="35" t="str">
        <f t="shared" si="35"/>
        <v/>
      </c>
      <c r="Q257" s="47"/>
      <c r="R257" s="21">
        <v>-29534.430416666699</v>
      </c>
      <c r="S257" s="21">
        <f t="shared" si="38"/>
        <v>-29534.430416666699</v>
      </c>
      <c r="T257" s="21" t="str">
        <f t="shared" si="39"/>
        <v/>
      </c>
      <c r="U257" s="35" t="str">
        <f t="shared" si="40"/>
        <v/>
      </c>
      <c r="V257" s="20" t="str">
        <f t="shared" si="37"/>
        <v>1</v>
      </c>
    </row>
    <row r="258" spans="1:22">
      <c r="A258" s="52"/>
      <c r="B258" s="52"/>
      <c r="C258" s="52"/>
      <c r="D258" s="20">
        <v>71</v>
      </c>
      <c r="E258" s="20">
        <v>5</v>
      </c>
      <c r="F258" s="20"/>
      <c r="G258" s="20" t="s">
        <v>0</v>
      </c>
      <c r="H258" s="20">
        <v>22840051</v>
      </c>
      <c r="I258" s="20" t="s">
        <v>807</v>
      </c>
      <c r="J258" s="21">
        <v>-15000</v>
      </c>
      <c r="K258" s="22">
        <f t="shared" si="32"/>
        <v>1</v>
      </c>
      <c r="L258" s="21">
        <v>-15000</v>
      </c>
      <c r="M258" s="20" t="str">
        <f t="shared" si="36"/>
        <v>1</v>
      </c>
      <c r="N258" s="101">
        <f t="shared" si="33"/>
        <v>-15000</v>
      </c>
      <c r="O258" s="21" t="str">
        <f t="shared" si="34"/>
        <v/>
      </c>
      <c r="P258" s="35" t="str">
        <f t="shared" si="35"/>
        <v/>
      </c>
      <c r="Q258" s="47"/>
      <c r="R258" s="21">
        <v>-15000</v>
      </c>
      <c r="S258" s="21">
        <f t="shared" si="38"/>
        <v>-15000</v>
      </c>
      <c r="T258" s="21" t="str">
        <f t="shared" si="39"/>
        <v/>
      </c>
      <c r="U258" s="35" t="str">
        <f t="shared" si="40"/>
        <v/>
      </c>
      <c r="V258" s="20" t="str">
        <f t="shared" si="37"/>
        <v>1</v>
      </c>
    </row>
    <row r="259" spans="1:22">
      <c r="A259" s="52"/>
      <c r="B259" s="52"/>
      <c r="C259" s="52"/>
      <c r="D259" s="20">
        <v>71</v>
      </c>
      <c r="E259" s="20">
        <v>5</v>
      </c>
      <c r="F259" s="20"/>
      <c r="G259" s="20" t="s">
        <v>0</v>
      </c>
      <c r="H259" s="20">
        <v>22840061</v>
      </c>
      <c r="I259" s="20" t="s">
        <v>808</v>
      </c>
      <c r="J259" s="21">
        <v>-52471.63</v>
      </c>
      <c r="K259" s="22">
        <f t="shared" si="32"/>
        <v>1</v>
      </c>
      <c r="L259" s="21">
        <v>-52471.63</v>
      </c>
      <c r="M259" s="20" t="str">
        <f t="shared" si="36"/>
        <v>1</v>
      </c>
      <c r="N259" s="101">
        <f t="shared" si="33"/>
        <v>-52471.63</v>
      </c>
      <c r="O259" s="21" t="str">
        <f t="shared" si="34"/>
        <v/>
      </c>
      <c r="P259" s="35" t="str">
        <f t="shared" si="35"/>
        <v/>
      </c>
      <c r="Q259" s="47"/>
      <c r="R259" s="21">
        <v>-52471.63</v>
      </c>
      <c r="S259" s="21">
        <f t="shared" si="38"/>
        <v>-52471.63</v>
      </c>
      <c r="T259" s="21" t="str">
        <f t="shared" si="39"/>
        <v/>
      </c>
      <c r="U259" s="35" t="str">
        <f t="shared" si="40"/>
        <v/>
      </c>
      <c r="V259" s="20" t="str">
        <f t="shared" si="37"/>
        <v>1</v>
      </c>
    </row>
    <row r="260" spans="1:22">
      <c r="A260" s="52"/>
      <c r="B260" s="52"/>
      <c r="C260" s="52"/>
      <c r="D260" s="20">
        <v>71</v>
      </c>
      <c r="E260" s="20">
        <v>5</v>
      </c>
      <c r="F260" s="20"/>
      <c r="G260" s="20" t="s">
        <v>0</v>
      </c>
      <c r="H260" s="20">
        <v>22840071</v>
      </c>
      <c r="I260" s="20" t="s">
        <v>809</v>
      </c>
      <c r="J260" s="21">
        <v>-48851.866666666603</v>
      </c>
      <c r="K260" s="22">
        <f t="shared" si="32"/>
        <v>1</v>
      </c>
      <c r="L260" s="21">
        <v>-48851.866666666603</v>
      </c>
      <c r="M260" s="20" t="str">
        <f t="shared" si="36"/>
        <v>1</v>
      </c>
      <c r="N260" s="101">
        <f t="shared" si="33"/>
        <v>-48851.866666666603</v>
      </c>
      <c r="O260" s="21" t="str">
        <f t="shared" si="34"/>
        <v/>
      </c>
      <c r="P260" s="35" t="str">
        <f t="shared" si="35"/>
        <v/>
      </c>
      <c r="Q260" s="47"/>
      <c r="R260" s="21">
        <v>-48851.866666666603</v>
      </c>
      <c r="S260" s="21">
        <f t="shared" si="38"/>
        <v>-48851.866666666603</v>
      </c>
      <c r="T260" s="21" t="str">
        <f t="shared" si="39"/>
        <v/>
      </c>
      <c r="U260" s="35" t="str">
        <f t="shared" si="40"/>
        <v/>
      </c>
      <c r="V260" s="20" t="str">
        <f t="shared" si="37"/>
        <v>1</v>
      </c>
    </row>
    <row r="261" spans="1:22">
      <c r="A261" s="52"/>
      <c r="B261" s="52"/>
      <c r="C261" s="52"/>
      <c r="D261" s="20">
        <v>71</v>
      </c>
      <c r="E261" s="20">
        <v>5</v>
      </c>
      <c r="F261" s="20"/>
      <c r="G261" s="20" t="s">
        <v>0</v>
      </c>
      <c r="H261" s="20">
        <v>22840081</v>
      </c>
      <c r="I261" s="20" t="s">
        <v>810</v>
      </c>
      <c r="J261" s="21">
        <v>-453028.42</v>
      </c>
      <c r="K261" s="22">
        <f t="shared" si="32"/>
        <v>1</v>
      </c>
      <c r="L261" s="21">
        <v>-453028.42</v>
      </c>
      <c r="M261" s="20" t="str">
        <f t="shared" si="36"/>
        <v>1</v>
      </c>
      <c r="N261" s="101">
        <f t="shared" si="33"/>
        <v>-453028.42</v>
      </c>
      <c r="O261" s="21" t="str">
        <f t="shared" si="34"/>
        <v/>
      </c>
      <c r="P261" s="35" t="str">
        <f t="shared" si="35"/>
        <v/>
      </c>
      <c r="Q261" s="47"/>
      <c r="R261" s="21">
        <v>-453028.42</v>
      </c>
      <c r="S261" s="21">
        <f t="shared" si="38"/>
        <v>-453028.42</v>
      </c>
      <c r="T261" s="21" t="str">
        <f t="shared" si="39"/>
        <v/>
      </c>
      <c r="U261" s="35" t="str">
        <f t="shared" si="40"/>
        <v/>
      </c>
      <c r="V261" s="20" t="str">
        <f t="shared" si="37"/>
        <v>1</v>
      </c>
    </row>
    <row r="262" spans="1:22">
      <c r="A262" s="52"/>
      <c r="B262" s="52"/>
      <c r="C262" s="52"/>
      <c r="D262" s="20">
        <v>71</v>
      </c>
      <c r="E262" s="20">
        <v>5</v>
      </c>
      <c r="F262" s="20"/>
      <c r="G262" s="20" t="s">
        <v>0</v>
      </c>
      <c r="H262" s="20">
        <v>22840111</v>
      </c>
      <c r="I262" s="20" t="s">
        <v>811</v>
      </c>
      <c r="J262" s="21">
        <v>-10000</v>
      </c>
      <c r="K262" s="22">
        <f t="shared" si="32"/>
        <v>1</v>
      </c>
      <c r="L262" s="21">
        <v>-10000</v>
      </c>
      <c r="M262" s="20" t="str">
        <f t="shared" si="36"/>
        <v>1</v>
      </c>
      <c r="N262" s="101">
        <f t="shared" si="33"/>
        <v>-10000</v>
      </c>
      <c r="O262" s="21" t="str">
        <f t="shared" si="34"/>
        <v/>
      </c>
      <c r="P262" s="35" t="str">
        <f t="shared" si="35"/>
        <v/>
      </c>
      <c r="Q262" s="47"/>
      <c r="R262" s="21">
        <v>-10000</v>
      </c>
      <c r="S262" s="21">
        <f t="shared" si="38"/>
        <v>-10000</v>
      </c>
      <c r="T262" s="21" t="str">
        <f t="shared" si="39"/>
        <v/>
      </c>
      <c r="U262" s="35" t="str">
        <f t="shared" si="40"/>
        <v/>
      </c>
      <c r="V262" s="20" t="str">
        <f t="shared" si="37"/>
        <v>1</v>
      </c>
    </row>
    <row r="263" spans="1:22">
      <c r="A263" s="52"/>
      <c r="B263" s="52"/>
      <c r="C263" s="52"/>
      <c r="D263" s="20">
        <v>71</v>
      </c>
      <c r="E263" s="20">
        <v>5</v>
      </c>
      <c r="F263" s="20"/>
      <c r="G263" s="20" t="s">
        <v>0</v>
      </c>
      <c r="H263" s="20">
        <v>22840131</v>
      </c>
      <c r="I263" s="20" t="s">
        <v>812</v>
      </c>
      <c r="J263" s="21">
        <v>-2483738.4083333299</v>
      </c>
      <c r="K263" s="22">
        <f t="shared" ref="K263:K324" si="41">IF(J263=0,"Zero",L263/J263)</f>
        <v>1</v>
      </c>
      <c r="L263" s="21">
        <v>-2483738.4083333299</v>
      </c>
      <c r="M263" s="20" t="str">
        <f t="shared" si="36"/>
        <v>1</v>
      </c>
      <c r="N263" s="101">
        <f t="shared" ref="N263:N326" si="42">IF(M263="1",L263,"")</f>
        <v>-2483738.4083333299</v>
      </c>
      <c r="O263" s="21" t="str">
        <f t="shared" ref="O263:O326" si="43">IF(M263="2",L263,"")</f>
        <v/>
      </c>
      <c r="P263" s="35" t="str">
        <f t="shared" ref="P263:P326" si="44">IF(M263="3",L263,"")</f>
        <v/>
      </c>
      <c r="Q263" s="47"/>
      <c r="R263" s="21">
        <v>-2483738.4083333299</v>
      </c>
      <c r="S263" s="21">
        <f t="shared" si="38"/>
        <v>-2483738.4083333299</v>
      </c>
      <c r="T263" s="21" t="str">
        <f t="shared" si="39"/>
        <v/>
      </c>
      <c r="U263" s="35" t="str">
        <f t="shared" si="40"/>
        <v/>
      </c>
      <c r="V263" s="20" t="str">
        <f t="shared" si="37"/>
        <v>1</v>
      </c>
    </row>
    <row r="264" spans="1:22">
      <c r="A264" s="52"/>
      <c r="B264" s="52"/>
      <c r="C264" s="52"/>
      <c r="D264" s="20">
        <v>71</v>
      </c>
      <c r="E264" s="20">
        <v>5</v>
      </c>
      <c r="F264" s="20"/>
      <c r="G264" s="20" t="s">
        <v>0</v>
      </c>
      <c r="H264" s="20">
        <v>22840411</v>
      </c>
      <c r="I264" s="20" t="s">
        <v>813</v>
      </c>
      <c r="J264" s="21">
        <v>-23656.118750000001</v>
      </c>
      <c r="K264" s="22">
        <f t="shared" si="41"/>
        <v>1</v>
      </c>
      <c r="L264" s="21">
        <v>-23656.118750000001</v>
      </c>
      <c r="M264" s="20" t="str">
        <f t="shared" si="36"/>
        <v>1</v>
      </c>
      <c r="N264" s="101">
        <f t="shared" si="42"/>
        <v>-23656.118750000001</v>
      </c>
      <c r="O264" s="21" t="str">
        <f t="shared" si="43"/>
        <v/>
      </c>
      <c r="P264" s="35" t="str">
        <f t="shared" si="44"/>
        <v/>
      </c>
      <c r="Q264" s="47"/>
      <c r="R264" s="21">
        <v>-23656.118750000001</v>
      </c>
      <c r="S264" s="21">
        <f t="shared" si="38"/>
        <v>-23656.118750000001</v>
      </c>
      <c r="T264" s="21" t="str">
        <f t="shared" si="39"/>
        <v/>
      </c>
      <c r="U264" s="35" t="str">
        <f t="shared" si="40"/>
        <v/>
      </c>
      <c r="V264" s="20" t="str">
        <f t="shared" si="37"/>
        <v>1</v>
      </c>
    </row>
    <row r="265" spans="1:22">
      <c r="A265" s="52"/>
      <c r="B265" s="52"/>
      <c r="C265" s="52"/>
      <c r="D265" s="20">
        <v>71</v>
      </c>
      <c r="E265" s="20">
        <v>5</v>
      </c>
      <c r="F265" s="20"/>
      <c r="G265" s="20" t="s">
        <v>0</v>
      </c>
      <c r="H265" s="20">
        <v>22841001</v>
      </c>
      <c r="I265" s="20" t="s">
        <v>814</v>
      </c>
      <c r="J265" s="21">
        <v>-889955.55583333306</v>
      </c>
      <c r="K265" s="22">
        <f t="shared" si="41"/>
        <v>1</v>
      </c>
      <c r="L265" s="21">
        <v>-889955.55583333306</v>
      </c>
      <c r="M265" s="20" t="str">
        <f t="shared" si="36"/>
        <v>1</v>
      </c>
      <c r="N265" s="101">
        <f t="shared" si="42"/>
        <v>-889955.55583333306</v>
      </c>
      <c r="O265" s="21" t="str">
        <f t="shared" si="43"/>
        <v/>
      </c>
      <c r="P265" s="35" t="str">
        <f t="shared" si="44"/>
        <v/>
      </c>
      <c r="Q265" s="47"/>
      <c r="R265" s="21">
        <v>-889955.55583333306</v>
      </c>
      <c r="S265" s="21">
        <f t="shared" si="38"/>
        <v>-889955.55583333306</v>
      </c>
      <c r="T265" s="21" t="str">
        <f t="shared" si="39"/>
        <v/>
      </c>
      <c r="U265" s="35" t="str">
        <f t="shared" si="40"/>
        <v/>
      </c>
      <c r="V265" s="20" t="str">
        <f t="shared" si="37"/>
        <v>1</v>
      </c>
    </row>
    <row r="266" spans="1:22" ht="13.5" thickBot="1">
      <c r="A266" s="52"/>
      <c r="B266" s="52"/>
      <c r="C266" s="52"/>
      <c r="D266" s="20"/>
      <c r="E266" s="20"/>
      <c r="F266" s="20"/>
      <c r="G266" s="20"/>
      <c r="H266" s="20"/>
      <c r="I266" s="20"/>
      <c r="J266" s="25">
        <f>SUM(J253:J265)</f>
        <v>-6142796.3849999998</v>
      </c>
      <c r="K266" s="22"/>
      <c r="L266" s="25">
        <f>SUM(L253:L265)</f>
        <v>-6142796.3849999998</v>
      </c>
      <c r="M266" s="20" t="str">
        <f t="shared" si="36"/>
        <v/>
      </c>
      <c r="N266" s="101" t="str">
        <f t="shared" si="42"/>
        <v/>
      </c>
      <c r="O266" s="21" t="str">
        <f t="shared" si="43"/>
        <v/>
      </c>
      <c r="P266" s="35" t="str">
        <f t="shared" si="44"/>
        <v/>
      </c>
      <c r="Q266" s="47"/>
      <c r="R266" s="25">
        <f>SUM(R253:R265)</f>
        <v>-6142796.3849999998</v>
      </c>
      <c r="S266" s="21" t="str">
        <f t="shared" si="38"/>
        <v/>
      </c>
      <c r="T266" s="21" t="str">
        <f t="shared" si="39"/>
        <v/>
      </c>
      <c r="U266" s="35" t="str">
        <f t="shared" si="40"/>
        <v/>
      </c>
      <c r="V266" s="20" t="str">
        <f t="shared" si="37"/>
        <v/>
      </c>
    </row>
    <row r="267" spans="1:22" ht="13.5" thickTop="1">
      <c r="A267" s="52"/>
      <c r="B267" s="52"/>
      <c r="C267" s="52"/>
      <c r="D267" s="20"/>
      <c r="E267" s="20"/>
      <c r="F267" s="20"/>
      <c r="G267" s="20"/>
      <c r="H267" s="20"/>
      <c r="I267" s="20"/>
      <c r="J267" s="21"/>
      <c r="K267" s="22"/>
      <c r="L267" s="21"/>
      <c r="M267" s="20" t="str">
        <f t="shared" si="36"/>
        <v/>
      </c>
      <c r="N267" s="101" t="str">
        <f t="shared" si="42"/>
        <v/>
      </c>
      <c r="O267" s="21" t="str">
        <f t="shared" si="43"/>
        <v/>
      </c>
      <c r="P267" s="35" t="str">
        <f t="shared" si="44"/>
        <v/>
      </c>
      <c r="Q267" s="47"/>
      <c r="R267" s="21"/>
      <c r="S267" s="21" t="str">
        <f t="shared" si="38"/>
        <v/>
      </c>
      <c r="T267" s="21" t="str">
        <f t="shared" si="39"/>
        <v/>
      </c>
      <c r="U267" s="35" t="str">
        <f t="shared" si="40"/>
        <v/>
      </c>
      <c r="V267" s="20" t="str">
        <f t="shared" si="37"/>
        <v/>
      </c>
    </row>
    <row r="268" spans="1:22">
      <c r="A268" s="52"/>
      <c r="B268" s="52"/>
      <c r="C268" s="52"/>
      <c r="D268" s="20">
        <v>71</v>
      </c>
      <c r="E268" s="20">
        <v>5</v>
      </c>
      <c r="F268" s="20"/>
      <c r="G268" s="20" t="s">
        <v>0</v>
      </c>
      <c r="H268" s="20">
        <v>23200011</v>
      </c>
      <c r="I268" s="20" t="s">
        <v>815</v>
      </c>
      <c r="J268" s="21">
        <v>-5252636.1725000003</v>
      </c>
      <c r="K268" s="22">
        <f t="shared" si="41"/>
        <v>1</v>
      </c>
      <c r="L268" s="21">
        <v>-5252636.1725000003</v>
      </c>
      <c r="M268" s="20" t="str">
        <f t="shared" si="36"/>
        <v>1</v>
      </c>
      <c r="N268" s="101">
        <f t="shared" si="42"/>
        <v>-5252636.1725000003</v>
      </c>
      <c r="O268" s="21" t="str">
        <f t="shared" si="43"/>
        <v/>
      </c>
      <c r="P268" s="35" t="str">
        <f t="shared" si="44"/>
        <v/>
      </c>
      <c r="Q268" s="47"/>
      <c r="R268" s="21">
        <v>-5252636.1725000003</v>
      </c>
      <c r="S268" s="21">
        <f t="shared" si="38"/>
        <v>-5252636.1725000003</v>
      </c>
      <c r="T268" s="21" t="str">
        <f t="shared" si="39"/>
        <v/>
      </c>
      <c r="U268" s="35" t="str">
        <f t="shared" si="40"/>
        <v/>
      </c>
      <c r="V268" s="20" t="str">
        <f t="shared" si="37"/>
        <v>1</v>
      </c>
    </row>
    <row r="269" spans="1:22">
      <c r="A269" s="52"/>
      <c r="B269" s="52"/>
      <c r="C269" s="52"/>
      <c r="D269" s="20">
        <v>71</v>
      </c>
      <c r="E269" s="20">
        <v>5</v>
      </c>
      <c r="F269" s="20"/>
      <c r="G269" s="20" t="s">
        <v>0</v>
      </c>
      <c r="H269" s="20">
        <v>23200031</v>
      </c>
      <c r="I269" s="20" t="s">
        <v>816</v>
      </c>
      <c r="J269" s="21">
        <v>-15363779.438750001</v>
      </c>
      <c r="K269" s="22">
        <f t="shared" si="41"/>
        <v>1</v>
      </c>
      <c r="L269" s="21">
        <v>-15363779.438750001</v>
      </c>
      <c r="M269" s="20" t="str">
        <f t="shared" si="36"/>
        <v>1</v>
      </c>
      <c r="N269" s="101">
        <f t="shared" si="42"/>
        <v>-15363779.438750001</v>
      </c>
      <c r="O269" s="21" t="str">
        <f t="shared" si="43"/>
        <v/>
      </c>
      <c r="P269" s="35" t="str">
        <f t="shared" si="44"/>
        <v/>
      </c>
      <c r="Q269" s="47"/>
      <c r="R269" s="21">
        <v>-15363779.438750001</v>
      </c>
      <c r="S269" s="21">
        <f t="shared" si="38"/>
        <v>-15363779.438750001</v>
      </c>
      <c r="T269" s="21" t="str">
        <f t="shared" si="39"/>
        <v/>
      </c>
      <c r="U269" s="35" t="str">
        <f t="shared" si="40"/>
        <v/>
      </c>
      <c r="V269" s="20" t="str">
        <f t="shared" si="37"/>
        <v>1</v>
      </c>
    </row>
    <row r="270" spans="1:22">
      <c r="A270" s="52"/>
      <c r="B270" s="52"/>
      <c r="C270" s="52"/>
      <c r="D270" s="20">
        <v>75</v>
      </c>
      <c r="E270" s="20">
        <v>5</v>
      </c>
      <c r="F270" s="20"/>
      <c r="G270" s="20" t="s">
        <v>0</v>
      </c>
      <c r="H270" s="20">
        <v>23200033</v>
      </c>
      <c r="I270" s="20" t="s">
        <v>817</v>
      </c>
      <c r="J270" s="21">
        <v>-881514.09624999994</v>
      </c>
      <c r="K270" s="22">
        <f t="shared" si="41"/>
        <v>1</v>
      </c>
      <c r="L270" s="21">
        <v>-881514.09624999994</v>
      </c>
      <c r="M270" s="20" t="str">
        <f t="shared" si="36"/>
        <v>3</v>
      </c>
      <c r="N270" s="101" t="str">
        <f t="shared" si="42"/>
        <v/>
      </c>
      <c r="O270" s="21" t="str">
        <f t="shared" si="43"/>
        <v/>
      </c>
      <c r="P270" s="35">
        <f t="shared" si="44"/>
        <v>-881514.09624999994</v>
      </c>
      <c r="Q270" s="47"/>
      <c r="R270" s="21">
        <v>-881514.09624999994</v>
      </c>
      <c r="S270" s="21" t="str">
        <f t="shared" si="38"/>
        <v/>
      </c>
      <c r="T270" s="21" t="str">
        <f t="shared" si="39"/>
        <v/>
      </c>
      <c r="U270" s="35">
        <f t="shared" si="40"/>
        <v>-881514.09624999994</v>
      </c>
      <c r="V270" s="20" t="str">
        <f t="shared" si="37"/>
        <v>3</v>
      </c>
    </row>
    <row r="271" spans="1:22">
      <c r="A271" s="52"/>
      <c r="B271" s="52"/>
      <c r="C271" s="52"/>
      <c r="D271" s="20">
        <v>71</v>
      </c>
      <c r="E271" s="20">
        <v>5</v>
      </c>
      <c r="F271" s="20"/>
      <c r="G271" s="20" t="s">
        <v>0</v>
      </c>
      <c r="H271" s="20">
        <v>23200041</v>
      </c>
      <c r="I271" s="20" t="s">
        <v>818</v>
      </c>
      <c r="J271" s="21">
        <v>-5307608.5</v>
      </c>
      <c r="K271" s="22">
        <f t="shared" si="41"/>
        <v>1</v>
      </c>
      <c r="L271" s="21">
        <v>-5307608.5</v>
      </c>
      <c r="M271" s="20" t="str">
        <f t="shared" si="36"/>
        <v>1</v>
      </c>
      <c r="N271" s="101">
        <f t="shared" si="42"/>
        <v>-5307608.5</v>
      </c>
      <c r="O271" s="21" t="str">
        <f t="shared" si="43"/>
        <v/>
      </c>
      <c r="P271" s="35" t="str">
        <f t="shared" si="44"/>
        <v/>
      </c>
      <c r="Q271" s="47"/>
      <c r="R271" s="21">
        <v>-5307608.5</v>
      </c>
      <c r="S271" s="21">
        <f t="shared" si="38"/>
        <v>-5307608.5</v>
      </c>
      <c r="T271" s="21" t="str">
        <f t="shared" si="39"/>
        <v/>
      </c>
      <c r="U271" s="35" t="str">
        <f t="shared" si="40"/>
        <v/>
      </c>
      <c r="V271" s="20" t="str">
        <f t="shared" si="37"/>
        <v>1</v>
      </c>
    </row>
    <row r="272" spans="1:22">
      <c r="A272" s="52"/>
      <c r="B272" s="52"/>
      <c r="C272" s="52"/>
      <c r="D272" s="20">
        <v>71</v>
      </c>
      <c r="E272" s="20">
        <v>5</v>
      </c>
      <c r="F272" s="20"/>
      <c r="G272" s="20" t="s">
        <v>0</v>
      </c>
      <c r="H272" s="20">
        <v>23200051</v>
      </c>
      <c r="I272" s="20" t="s">
        <v>819</v>
      </c>
      <c r="J272" s="21">
        <v>-7027676.6995833302</v>
      </c>
      <c r="K272" s="22">
        <f t="shared" si="41"/>
        <v>1</v>
      </c>
      <c r="L272" s="21">
        <v>-7027676.6995833302</v>
      </c>
      <c r="M272" s="20" t="str">
        <f t="shared" si="36"/>
        <v>1</v>
      </c>
      <c r="N272" s="101">
        <f t="shared" si="42"/>
        <v>-7027676.6995833302</v>
      </c>
      <c r="O272" s="21" t="str">
        <f t="shared" si="43"/>
        <v/>
      </c>
      <c r="P272" s="35" t="str">
        <f t="shared" si="44"/>
        <v/>
      </c>
      <c r="Q272" s="47"/>
      <c r="R272" s="21">
        <v>-7027676.6995833302</v>
      </c>
      <c r="S272" s="21">
        <f t="shared" si="38"/>
        <v>-7027676.6995833302</v>
      </c>
      <c r="T272" s="21" t="str">
        <f t="shared" si="39"/>
        <v/>
      </c>
      <c r="U272" s="35" t="str">
        <f t="shared" si="40"/>
        <v/>
      </c>
      <c r="V272" s="20" t="str">
        <f t="shared" si="37"/>
        <v>1</v>
      </c>
    </row>
    <row r="273" spans="1:22">
      <c r="A273" s="52"/>
      <c r="B273" s="52"/>
      <c r="C273" s="52"/>
      <c r="D273" s="20">
        <v>71</v>
      </c>
      <c r="E273" s="20">
        <v>5</v>
      </c>
      <c r="F273" s="20"/>
      <c r="G273" s="20" t="s">
        <v>0</v>
      </c>
      <c r="H273" s="20">
        <v>23200061</v>
      </c>
      <c r="I273" s="20" t="s">
        <v>820</v>
      </c>
      <c r="J273" s="21">
        <v>-30831778.0275</v>
      </c>
      <c r="K273" s="22">
        <f t="shared" si="41"/>
        <v>1</v>
      </c>
      <c r="L273" s="21">
        <v>-30831778.0275</v>
      </c>
      <c r="M273" s="20" t="str">
        <f t="shared" si="36"/>
        <v>1</v>
      </c>
      <c r="N273" s="101">
        <f t="shared" si="42"/>
        <v>-30831778.0275</v>
      </c>
      <c r="O273" s="21" t="str">
        <f t="shared" si="43"/>
        <v/>
      </c>
      <c r="P273" s="35" t="str">
        <f t="shared" si="44"/>
        <v/>
      </c>
      <c r="Q273" s="47"/>
      <c r="R273" s="21">
        <v>-30831778.0275</v>
      </c>
      <c r="S273" s="21">
        <f t="shared" si="38"/>
        <v>-30831778.0275</v>
      </c>
      <c r="T273" s="21" t="str">
        <f t="shared" si="39"/>
        <v/>
      </c>
      <c r="U273" s="35" t="str">
        <f t="shared" si="40"/>
        <v/>
      </c>
      <c r="V273" s="20" t="str">
        <f t="shared" si="37"/>
        <v>1</v>
      </c>
    </row>
    <row r="274" spans="1:22">
      <c r="A274" s="52"/>
      <c r="B274" s="52"/>
      <c r="C274" s="52"/>
      <c r="D274" s="20">
        <v>75</v>
      </c>
      <c r="E274" s="20">
        <v>5</v>
      </c>
      <c r="F274" s="20"/>
      <c r="G274" s="20" t="s">
        <v>0</v>
      </c>
      <c r="H274" s="20">
        <v>23200063</v>
      </c>
      <c r="I274" s="20" t="s">
        <v>821</v>
      </c>
      <c r="J274" s="21">
        <v>-423446.89708333299</v>
      </c>
      <c r="K274" s="22">
        <f t="shared" si="41"/>
        <v>1</v>
      </c>
      <c r="L274" s="21">
        <v>-423446.89708333299</v>
      </c>
      <c r="M274" s="20" t="str">
        <f t="shared" si="36"/>
        <v>3</v>
      </c>
      <c r="N274" s="101" t="str">
        <f t="shared" si="42"/>
        <v/>
      </c>
      <c r="O274" s="21" t="str">
        <f t="shared" si="43"/>
        <v/>
      </c>
      <c r="P274" s="35">
        <f t="shared" si="44"/>
        <v>-423446.89708333299</v>
      </c>
      <c r="Q274" s="47"/>
      <c r="R274" s="21">
        <v>-423446.89708333299</v>
      </c>
      <c r="S274" s="21" t="str">
        <f t="shared" si="38"/>
        <v/>
      </c>
      <c r="T274" s="21" t="str">
        <f t="shared" si="39"/>
        <v/>
      </c>
      <c r="U274" s="35">
        <f t="shared" si="40"/>
        <v>-423446.89708333299</v>
      </c>
      <c r="V274" s="20" t="str">
        <f t="shared" si="37"/>
        <v>3</v>
      </c>
    </row>
    <row r="275" spans="1:22">
      <c r="A275" s="52"/>
      <c r="B275" s="52"/>
      <c r="C275" s="52"/>
      <c r="D275" s="20">
        <v>71</v>
      </c>
      <c r="E275" s="20">
        <v>5</v>
      </c>
      <c r="F275" s="20"/>
      <c r="G275" s="20" t="s">
        <v>0</v>
      </c>
      <c r="H275" s="20">
        <v>23200071</v>
      </c>
      <c r="I275" s="20" t="s">
        <v>822</v>
      </c>
      <c r="J275" s="21">
        <v>-20435926.242916699</v>
      </c>
      <c r="K275" s="22">
        <f t="shared" si="41"/>
        <v>1</v>
      </c>
      <c r="L275" s="21">
        <v>-20435926.242916699</v>
      </c>
      <c r="M275" s="20" t="str">
        <f t="shared" si="36"/>
        <v>1</v>
      </c>
      <c r="N275" s="101">
        <f t="shared" si="42"/>
        <v>-20435926.242916699</v>
      </c>
      <c r="O275" s="21" t="str">
        <f t="shared" si="43"/>
        <v/>
      </c>
      <c r="P275" s="35" t="str">
        <f t="shared" si="44"/>
        <v/>
      </c>
      <c r="Q275" s="47"/>
      <c r="R275" s="21">
        <v>-20435926.242916699</v>
      </c>
      <c r="S275" s="21">
        <f t="shared" si="38"/>
        <v>-20435926.242916699</v>
      </c>
      <c r="T275" s="21" t="str">
        <f t="shared" si="39"/>
        <v/>
      </c>
      <c r="U275" s="35" t="str">
        <f t="shared" si="40"/>
        <v/>
      </c>
      <c r="V275" s="20" t="str">
        <f t="shared" si="37"/>
        <v>1</v>
      </c>
    </row>
    <row r="276" spans="1:22">
      <c r="A276" s="52"/>
      <c r="B276" s="52"/>
      <c r="C276" s="52"/>
      <c r="D276" s="20">
        <v>71</v>
      </c>
      <c r="E276" s="20">
        <v>5</v>
      </c>
      <c r="F276" s="20"/>
      <c r="G276" s="20" t="s">
        <v>0</v>
      </c>
      <c r="H276" s="20">
        <v>23200081</v>
      </c>
      <c r="I276" s="20" t="s">
        <v>823</v>
      </c>
      <c r="J276" s="21">
        <v>-1456799.83541667</v>
      </c>
      <c r="K276" s="22">
        <f t="shared" si="41"/>
        <v>1</v>
      </c>
      <c r="L276" s="21">
        <v>-1456799.83541667</v>
      </c>
      <c r="M276" s="20" t="str">
        <f t="shared" si="36"/>
        <v>1</v>
      </c>
      <c r="N276" s="101">
        <f t="shared" si="42"/>
        <v>-1456799.83541667</v>
      </c>
      <c r="O276" s="21" t="str">
        <f t="shared" si="43"/>
        <v/>
      </c>
      <c r="P276" s="35" t="str">
        <f t="shared" si="44"/>
        <v/>
      </c>
      <c r="Q276" s="47"/>
      <c r="R276" s="21">
        <v>-1456799.83541667</v>
      </c>
      <c r="S276" s="21">
        <f t="shared" si="38"/>
        <v>-1456799.83541667</v>
      </c>
      <c r="T276" s="21" t="str">
        <f t="shared" si="39"/>
        <v/>
      </c>
      <c r="U276" s="35" t="str">
        <f t="shared" si="40"/>
        <v/>
      </c>
      <c r="V276" s="20" t="str">
        <f t="shared" si="37"/>
        <v>1</v>
      </c>
    </row>
    <row r="277" spans="1:22">
      <c r="A277" s="52"/>
      <c r="B277" s="52"/>
      <c r="C277" s="52"/>
      <c r="D277" s="20">
        <v>71</v>
      </c>
      <c r="E277" s="20">
        <v>5</v>
      </c>
      <c r="F277" s="20"/>
      <c r="G277" s="20" t="s">
        <v>0</v>
      </c>
      <c r="H277" s="20">
        <v>23200091</v>
      </c>
      <c r="I277" s="20" t="s">
        <v>824</v>
      </c>
      <c r="J277" s="21">
        <v>-51235.9670833333</v>
      </c>
      <c r="K277" s="22">
        <f t="shared" si="41"/>
        <v>1</v>
      </c>
      <c r="L277" s="21">
        <v>-51235.9670833333</v>
      </c>
      <c r="M277" s="20" t="str">
        <f t="shared" si="36"/>
        <v>1</v>
      </c>
      <c r="N277" s="101">
        <f t="shared" si="42"/>
        <v>-51235.9670833333</v>
      </c>
      <c r="O277" s="21" t="str">
        <f t="shared" si="43"/>
        <v/>
      </c>
      <c r="P277" s="35" t="str">
        <f t="shared" si="44"/>
        <v/>
      </c>
      <c r="Q277" s="47"/>
      <c r="R277" s="21">
        <v>-51235.9670833333</v>
      </c>
      <c r="S277" s="21">
        <f t="shared" si="38"/>
        <v>-51235.9670833333</v>
      </c>
      <c r="T277" s="21" t="str">
        <f t="shared" si="39"/>
        <v/>
      </c>
      <c r="U277" s="35" t="str">
        <f t="shared" si="40"/>
        <v/>
      </c>
      <c r="V277" s="20" t="str">
        <f t="shared" si="37"/>
        <v>1</v>
      </c>
    </row>
    <row r="278" spans="1:22">
      <c r="A278" s="52"/>
      <c r="B278" s="52"/>
      <c r="C278" s="52"/>
      <c r="D278" s="20">
        <v>71</v>
      </c>
      <c r="E278" s="20">
        <v>5</v>
      </c>
      <c r="F278" s="20"/>
      <c r="G278" s="20" t="s">
        <v>0</v>
      </c>
      <c r="H278" s="20">
        <v>23200101</v>
      </c>
      <c r="I278" s="20" t="s">
        <v>825</v>
      </c>
      <c r="J278" s="21">
        <v>-5137.5</v>
      </c>
      <c r="K278" s="22">
        <f t="shared" si="41"/>
        <v>1</v>
      </c>
      <c r="L278" s="21">
        <v>-5137.5</v>
      </c>
      <c r="M278" s="20" t="str">
        <f t="shared" si="36"/>
        <v>1</v>
      </c>
      <c r="N278" s="101">
        <f t="shared" si="42"/>
        <v>-5137.5</v>
      </c>
      <c r="O278" s="21" t="str">
        <f t="shared" si="43"/>
        <v/>
      </c>
      <c r="P278" s="35" t="str">
        <f t="shared" si="44"/>
        <v/>
      </c>
      <c r="Q278" s="47"/>
      <c r="R278" s="21">
        <v>-5137.5</v>
      </c>
      <c r="S278" s="21">
        <f t="shared" si="38"/>
        <v>-5137.5</v>
      </c>
      <c r="T278" s="21" t="str">
        <f t="shared" si="39"/>
        <v/>
      </c>
      <c r="U278" s="35" t="str">
        <f t="shared" si="40"/>
        <v/>
      </c>
      <c r="V278" s="20" t="str">
        <f t="shared" si="37"/>
        <v>1</v>
      </c>
    </row>
    <row r="279" spans="1:22">
      <c r="A279" s="52"/>
      <c r="B279" s="52"/>
      <c r="C279" s="52"/>
      <c r="D279" s="20">
        <v>75</v>
      </c>
      <c r="E279" s="20">
        <v>5</v>
      </c>
      <c r="F279" s="20"/>
      <c r="G279" s="20" t="s">
        <v>0</v>
      </c>
      <c r="H279" s="20">
        <v>23200103</v>
      </c>
      <c r="I279" s="20" t="s">
        <v>826</v>
      </c>
      <c r="J279" s="21">
        <v>-58510.499583333301</v>
      </c>
      <c r="K279" s="22">
        <f t="shared" si="41"/>
        <v>1</v>
      </c>
      <c r="L279" s="21">
        <v>-58510.499583333301</v>
      </c>
      <c r="M279" s="20" t="str">
        <f t="shared" si="36"/>
        <v>3</v>
      </c>
      <c r="N279" s="101" t="str">
        <f t="shared" si="42"/>
        <v/>
      </c>
      <c r="O279" s="21" t="str">
        <f t="shared" si="43"/>
        <v/>
      </c>
      <c r="P279" s="35">
        <f t="shared" si="44"/>
        <v>-58510.499583333301</v>
      </c>
      <c r="Q279" s="47"/>
      <c r="R279" s="21">
        <v>-58510.499583333301</v>
      </c>
      <c r="S279" s="21" t="str">
        <f t="shared" si="38"/>
        <v/>
      </c>
      <c r="T279" s="21" t="str">
        <f t="shared" si="39"/>
        <v/>
      </c>
      <c r="U279" s="35">
        <f t="shared" si="40"/>
        <v>-58510.499583333301</v>
      </c>
      <c r="V279" s="20" t="str">
        <f t="shared" si="37"/>
        <v>3</v>
      </c>
    </row>
    <row r="280" spans="1:22">
      <c r="A280" s="52"/>
      <c r="B280" s="52"/>
      <c r="C280" s="52"/>
      <c r="D280" s="20">
        <v>71</v>
      </c>
      <c r="E280" s="20">
        <v>5</v>
      </c>
      <c r="F280" s="20"/>
      <c r="G280" s="20" t="s">
        <v>0</v>
      </c>
      <c r="H280" s="20">
        <v>23200111</v>
      </c>
      <c r="I280" s="20" t="s">
        <v>827</v>
      </c>
      <c r="J280" s="21">
        <v>-79230.058749999997</v>
      </c>
      <c r="K280" s="22">
        <f t="shared" si="41"/>
        <v>1</v>
      </c>
      <c r="L280" s="21">
        <v>-79230.058749999997</v>
      </c>
      <c r="M280" s="20" t="str">
        <f t="shared" si="36"/>
        <v>1</v>
      </c>
      <c r="N280" s="101">
        <f t="shared" si="42"/>
        <v>-79230.058749999997</v>
      </c>
      <c r="O280" s="21" t="str">
        <f t="shared" si="43"/>
        <v/>
      </c>
      <c r="P280" s="35" t="str">
        <f t="shared" si="44"/>
        <v/>
      </c>
      <c r="Q280" s="47"/>
      <c r="R280" s="21">
        <v>-79230.058749999997</v>
      </c>
      <c r="S280" s="21">
        <f t="shared" si="38"/>
        <v>-79230.058749999997</v>
      </c>
      <c r="T280" s="21" t="str">
        <f t="shared" si="39"/>
        <v/>
      </c>
      <c r="U280" s="35" t="str">
        <f t="shared" si="40"/>
        <v/>
      </c>
      <c r="V280" s="20" t="str">
        <f t="shared" si="37"/>
        <v>1</v>
      </c>
    </row>
    <row r="281" spans="1:22">
      <c r="A281" s="52"/>
      <c r="B281" s="52"/>
      <c r="C281" s="52"/>
      <c r="D281" s="20">
        <v>75</v>
      </c>
      <c r="E281" s="20">
        <v>5</v>
      </c>
      <c r="F281" s="20"/>
      <c r="G281" s="20" t="s">
        <v>0</v>
      </c>
      <c r="H281" s="20">
        <v>23200113</v>
      </c>
      <c r="I281" s="20" t="s">
        <v>828</v>
      </c>
      <c r="J281" s="21">
        <v>-25.16</v>
      </c>
      <c r="K281" s="22">
        <f t="shared" si="41"/>
        <v>1</v>
      </c>
      <c r="L281" s="21">
        <v>-25.16</v>
      </c>
      <c r="M281" s="20" t="str">
        <f t="shared" si="36"/>
        <v>3</v>
      </c>
      <c r="N281" s="101" t="str">
        <f t="shared" si="42"/>
        <v/>
      </c>
      <c r="O281" s="21" t="str">
        <f t="shared" si="43"/>
        <v/>
      </c>
      <c r="P281" s="35">
        <f t="shared" si="44"/>
        <v>-25.16</v>
      </c>
      <c r="Q281" s="47"/>
      <c r="R281" s="21">
        <v>-25.16</v>
      </c>
      <c r="S281" s="21" t="str">
        <f t="shared" si="38"/>
        <v/>
      </c>
      <c r="T281" s="21" t="str">
        <f t="shared" si="39"/>
        <v/>
      </c>
      <c r="U281" s="35">
        <f t="shared" si="40"/>
        <v>-25.16</v>
      </c>
      <c r="V281" s="20" t="str">
        <f t="shared" si="37"/>
        <v>3</v>
      </c>
    </row>
    <row r="282" spans="1:22">
      <c r="A282" s="52"/>
      <c r="B282" s="52"/>
      <c r="C282" s="52"/>
      <c r="D282" s="20">
        <v>71</v>
      </c>
      <c r="E282" s="20">
        <v>5</v>
      </c>
      <c r="F282" s="20"/>
      <c r="G282" s="20" t="s">
        <v>0</v>
      </c>
      <c r="H282" s="20">
        <v>23200121</v>
      </c>
      <c r="I282" s="20" t="s">
        <v>829</v>
      </c>
      <c r="J282" s="21">
        <v>-522218.80458333303</v>
      </c>
      <c r="K282" s="22">
        <f t="shared" si="41"/>
        <v>1</v>
      </c>
      <c r="L282" s="21">
        <v>-522218.80458333303</v>
      </c>
      <c r="M282" s="20" t="str">
        <f t="shared" si="36"/>
        <v>1</v>
      </c>
      <c r="N282" s="101">
        <f t="shared" si="42"/>
        <v>-522218.80458333303</v>
      </c>
      <c r="O282" s="21" t="str">
        <f t="shared" si="43"/>
        <v/>
      </c>
      <c r="P282" s="35" t="str">
        <f t="shared" si="44"/>
        <v/>
      </c>
      <c r="Q282" s="47"/>
      <c r="R282" s="21">
        <v>-522218.80458333303</v>
      </c>
      <c r="S282" s="21">
        <f t="shared" si="38"/>
        <v>-522218.80458333303</v>
      </c>
      <c r="T282" s="21" t="str">
        <f t="shared" si="39"/>
        <v/>
      </c>
      <c r="U282" s="35" t="str">
        <f t="shared" si="40"/>
        <v/>
      </c>
      <c r="V282" s="20" t="str">
        <f t="shared" si="37"/>
        <v>1</v>
      </c>
    </row>
    <row r="283" spans="1:22">
      <c r="A283" s="52"/>
      <c r="B283" s="52"/>
      <c r="C283" s="52"/>
      <c r="D283" s="20">
        <v>75</v>
      </c>
      <c r="E283" s="20">
        <v>5</v>
      </c>
      <c r="F283" s="20"/>
      <c r="G283" s="20" t="s">
        <v>0</v>
      </c>
      <c r="H283" s="20">
        <v>23200153</v>
      </c>
      <c r="I283" s="20" t="s">
        <v>830</v>
      </c>
      <c r="J283" s="21">
        <v>-4788.94625</v>
      </c>
      <c r="K283" s="22">
        <f t="shared" si="41"/>
        <v>1</v>
      </c>
      <c r="L283" s="21">
        <v>-4788.94625</v>
      </c>
      <c r="M283" s="20" t="str">
        <f t="shared" si="36"/>
        <v>3</v>
      </c>
      <c r="N283" s="101" t="str">
        <f t="shared" si="42"/>
        <v/>
      </c>
      <c r="O283" s="21" t="str">
        <f t="shared" si="43"/>
        <v/>
      </c>
      <c r="P283" s="35">
        <f t="shared" si="44"/>
        <v>-4788.94625</v>
      </c>
      <c r="Q283" s="47"/>
      <c r="R283" s="21">
        <v>-4788.94625</v>
      </c>
      <c r="S283" s="21" t="str">
        <f t="shared" si="38"/>
        <v/>
      </c>
      <c r="T283" s="21" t="str">
        <f t="shared" si="39"/>
        <v/>
      </c>
      <c r="U283" s="35">
        <f t="shared" si="40"/>
        <v>-4788.94625</v>
      </c>
      <c r="V283" s="20" t="str">
        <f t="shared" si="37"/>
        <v>3</v>
      </c>
    </row>
    <row r="284" spans="1:22">
      <c r="A284" s="52"/>
      <c r="B284" s="52"/>
      <c r="C284" s="52"/>
      <c r="D284" s="20">
        <v>75</v>
      </c>
      <c r="E284" s="20">
        <v>5</v>
      </c>
      <c r="F284" s="20"/>
      <c r="G284" s="20" t="s">
        <v>0</v>
      </c>
      <c r="H284" s="20">
        <v>23200173</v>
      </c>
      <c r="I284" s="20" t="s">
        <v>831</v>
      </c>
      <c r="J284" s="21">
        <v>-10896.34</v>
      </c>
      <c r="K284" s="22">
        <f t="shared" si="41"/>
        <v>1</v>
      </c>
      <c r="L284" s="21">
        <v>-10896.34</v>
      </c>
      <c r="M284" s="20" t="str">
        <f t="shared" si="36"/>
        <v>3</v>
      </c>
      <c r="N284" s="101" t="str">
        <f t="shared" si="42"/>
        <v/>
      </c>
      <c r="O284" s="21" t="str">
        <f t="shared" si="43"/>
        <v/>
      </c>
      <c r="P284" s="35">
        <f t="shared" si="44"/>
        <v>-10896.34</v>
      </c>
      <c r="Q284" s="47"/>
      <c r="R284" s="21">
        <v>-10896.34</v>
      </c>
      <c r="S284" s="21" t="str">
        <f t="shared" si="38"/>
        <v/>
      </c>
      <c r="T284" s="21" t="str">
        <f t="shared" si="39"/>
        <v/>
      </c>
      <c r="U284" s="35">
        <f t="shared" si="40"/>
        <v>-10896.34</v>
      </c>
      <c r="V284" s="20" t="str">
        <f t="shared" si="37"/>
        <v>3</v>
      </c>
    </row>
    <row r="285" spans="1:22">
      <c r="A285" s="52"/>
      <c r="B285" s="52"/>
      <c r="C285" s="52"/>
      <c r="D285" s="20">
        <v>73</v>
      </c>
      <c r="E285" s="20">
        <v>5</v>
      </c>
      <c r="F285" s="20"/>
      <c r="G285" s="20" t="s">
        <v>0</v>
      </c>
      <c r="H285" s="20">
        <v>23200202</v>
      </c>
      <c r="I285" s="20" t="s">
        <v>832</v>
      </c>
      <c r="J285" s="21">
        <v>-336.33333333333297</v>
      </c>
      <c r="K285" s="22">
        <f t="shared" si="41"/>
        <v>1</v>
      </c>
      <c r="L285" s="21">
        <v>-336.33333333333297</v>
      </c>
      <c r="M285" s="20" t="str">
        <f t="shared" si="36"/>
        <v>2</v>
      </c>
      <c r="N285" s="101" t="str">
        <f t="shared" si="42"/>
        <v/>
      </c>
      <c r="O285" s="21">
        <f t="shared" si="43"/>
        <v>-336.33333333333297</v>
      </c>
      <c r="P285" s="35" t="str">
        <f t="shared" si="44"/>
        <v/>
      </c>
      <c r="Q285" s="47"/>
      <c r="R285" s="21">
        <v>-336.33333333333297</v>
      </c>
      <c r="S285" s="21" t="str">
        <f t="shared" si="38"/>
        <v/>
      </c>
      <c r="T285" s="21">
        <f t="shared" si="39"/>
        <v>-336.33333333333297</v>
      </c>
      <c r="U285" s="35" t="str">
        <f t="shared" si="40"/>
        <v/>
      </c>
      <c r="V285" s="20" t="str">
        <f t="shared" si="37"/>
        <v>2</v>
      </c>
    </row>
    <row r="286" spans="1:22">
      <c r="A286" s="52"/>
      <c r="B286" s="52"/>
      <c r="C286" s="52"/>
      <c r="D286" s="20">
        <v>73</v>
      </c>
      <c r="E286" s="20">
        <v>5</v>
      </c>
      <c r="F286" s="20"/>
      <c r="G286" s="20" t="s">
        <v>0</v>
      </c>
      <c r="H286" s="20">
        <v>23200222</v>
      </c>
      <c r="I286" s="20" t="s">
        <v>833</v>
      </c>
      <c r="J286" s="21">
        <v>-7948963.1095833303</v>
      </c>
      <c r="K286" s="22">
        <f t="shared" si="41"/>
        <v>1</v>
      </c>
      <c r="L286" s="21">
        <v>-7948963.1095833303</v>
      </c>
      <c r="M286" s="20" t="str">
        <f t="shared" si="36"/>
        <v>2</v>
      </c>
      <c r="N286" s="101" t="str">
        <f t="shared" si="42"/>
        <v/>
      </c>
      <c r="O286" s="21">
        <f t="shared" si="43"/>
        <v>-7948963.1095833303</v>
      </c>
      <c r="P286" s="35" t="str">
        <f t="shared" si="44"/>
        <v/>
      </c>
      <c r="Q286" s="47"/>
      <c r="R286" s="21">
        <v>-7948963.1095833303</v>
      </c>
      <c r="S286" s="21" t="str">
        <f t="shared" si="38"/>
        <v/>
      </c>
      <c r="T286" s="21">
        <f t="shared" si="39"/>
        <v>-7948963.1095833303</v>
      </c>
      <c r="U286" s="35" t="str">
        <f t="shared" si="40"/>
        <v/>
      </c>
      <c r="V286" s="20" t="str">
        <f t="shared" si="37"/>
        <v>2</v>
      </c>
    </row>
    <row r="287" spans="1:22">
      <c r="A287" s="52"/>
      <c r="B287" s="52"/>
      <c r="C287" s="52"/>
      <c r="D287" s="20">
        <v>71</v>
      </c>
      <c r="E287" s="20">
        <v>5</v>
      </c>
      <c r="F287" s="20"/>
      <c r="G287" s="20" t="s">
        <v>0</v>
      </c>
      <c r="H287" s="20">
        <v>23200241</v>
      </c>
      <c r="I287" s="20" t="s">
        <v>834</v>
      </c>
      <c r="J287" s="21">
        <v>-201935.91666666701</v>
      </c>
      <c r="K287" s="22">
        <f t="shared" si="41"/>
        <v>1</v>
      </c>
      <c r="L287" s="21">
        <v>-201935.91666666701</v>
      </c>
      <c r="M287" s="20" t="str">
        <f t="shared" si="36"/>
        <v>1</v>
      </c>
      <c r="N287" s="101">
        <f t="shared" si="42"/>
        <v>-201935.91666666701</v>
      </c>
      <c r="O287" s="21" t="str">
        <f t="shared" si="43"/>
        <v/>
      </c>
      <c r="P287" s="35" t="str">
        <f t="shared" si="44"/>
        <v/>
      </c>
      <c r="Q287" s="47"/>
      <c r="R287" s="21">
        <v>-201935.91666666701</v>
      </c>
      <c r="S287" s="21">
        <f t="shared" si="38"/>
        <v>-201935.91666666701</v>
      </c>
      <c r="T287" s="21" t="str">
        <f t="shared" si="39"/>
        <v/>
      </c>
      <c r="U287" s="35" t="str">
        <f t="shared" si="40"/>
        <v/>
      </c>
      <c r="V287" s="20" t="str">
        <f t="shared" si="37"/>
        <v>1</v>
      </c>
    </row>
    <row r="288" spans="1:22">
      <c r="A288" s="52"/>
      <c r="B288" s="52"/>
      <c r="C288" s="52"/>
      <c r="D288" s="20">
        <v>73</v>
      </c>
      <c r="E288" s="20">
        <v>5</v>
      </c>
      <c r="F288" s="20"/>
      <c r="G288" s="20" t="s">
        <v>0</v>
      </c>
      <c r="H288" s="20">
        <v>23200242</v>
      </c>
      <c r="I288" s="20" t="s">
        <v>835</v>
      </c>
      <c r="J288" s="21">
        <v>-66275495.852916703</v>
      </c>
      <c r="K288" s="22">
        <f t="shared" si="41"/>
        <v>1</v>
      </c>
      <c r="L288" s="21">
        <v>-66275495.852916703</v>
      </c>
      <c r="M288" s="20" t="str">
        <f t="shared" si="36"/>
        <v>2</v>
      </c>
      <c r="N288" s="101" t="str">
        <f t="shared" si="42"/>
        <v/>
      </c>
      <c r="O288" s="21">
        <f t="shared" si="43"/>
        <v>-66275495.852916703</v>
      </c>
      <c r="P288" s="35" t="str">
        <f t="shared" si="44"/>
        <v/>
      </c>
      <c r="Q288" s="47"/>
      <c r="R288" s="21">
        <v>-66275495.852916703</v>
      </c>
      <c r="S288" s="21" t="str">
        <f t="shared" si="38"/>
        <v/>
      </c>
      <c r="T288" s="21">
        <f t="shared" si="39"/>
        <v>-66275495.852916703</v>
      </c>
      <c r="U288" s="35" t="str">
        <f t="shared" si="40"/>
        <v/>
      </c>
      <c r="V288" s="20" t="str">
        <f t="shared" si="37"/>
        <v>2</v>
      </c>
    </row>
    <row r="289" spans="1:22">
      <c r="A289" s="52"/>
      <c r="B289" s="52"/>
      <c r="C289" s="52"/>
      <c r="D289" s="20">
        <v>71</v>
      </c>
      <c r="E289" s="20">
        <v>5</v>
      </c>
      <c r="F289" s="20"/>
      <c r="G289" s="20" t="s">
        <v>0</v>
      </c>
      <c r="H289" s="20">
        <v>23200281</v>
      </c>
      <c r="I289" s="20" t="s">
        <v>836</v>
      </c>
      <c r="J289" s="21">
        <v>-77.711666666666702</v>
      </c>
      <c r="K289" s="22">
        <f t="shared" si="41"/>
        <v>1</v>
      </c>
      <c r="L289" s="21">
        <v>-77.711666666666702</v>
      </c>
      <c r="M289" s="20" t="str">
        <f t="shared" si="36"/>
        <v>1</v>
      </c>
      <c r="N289" s="101">
        <f t="shared" si="42"/>
        <v>-77.711666666666702</v>
      </c>
      <c r="O289" s="21" t="str">
        <f t="shared" si="43"/>
        <v/>
      </c>
      <c r="P289" s="35" t="str">
        <f t="shared" si="44"/>
        <v/>
      </c>
      <c r="Q289" s="47"/>
      <c r="R289" s="21">
        <v>-77.711666666666702</v>
      </c>
      <c r="S289" s="21">
        <f t="shared" si="38"/>
        <v>-77.711666666666702</v>
      </c>
      <c r="T289" s="21" t="str">
        <f t="shared" si="39"/>
        <v/>
      </c>
      <c r="U289" s="35" t="str">
        <f t="shared" si="40"/>
        <v/>
      </c>
      <c r="V289" s="20" t="str">
        <f t="shared" si="37"/>
        <v>1</v>
      </c>
    </row>
    <row r="290" spans="1:22">
      <c r="A290" s="52"/>
      <c r="B290" s="52"/>
      <c r="C290" s="52"/>
      <c r="D290" s="20">
        <v>73</v>
      </c>
      <c r="E290" s="20">
        <v>5</v>
      </c>
      <c r="F290" s="20"/>
      <c r="G290" s="20" t="s">
        <v>0</v>
      </c>
      <c r="H290" s="20">
        <v>23200282</v>
      </c>
      <c r="I290" s="20" t="s">
        <v>837</v>
      </c>
      <c r="J290" s="21">
        <v>-1509.8775000000001</v>
      </c>
      <c r="K290" s="22">
        <f t="shared" si="41"/>
        <v>1</v>
      </c>
      <c r="L290" s="21">
        <v>-1509.8775000000001</v>
      </c>
      <c r="M290" s="20" t="str">
        <f t="shared" si="36"/>
        <v>2</v>
      </c>
      <c r="N290" s="101" t="str">
        <f t="shared" si="42"/>
        <v/>
      </c>
      <c r="O290" s="21">
        <f t="shared" si="43"/>
        <v>-1509.8775000000001</v>
      </c>
      <c r="P290" s="35" t="str">
        <f t="shared" si="44"/>
        <v/>
      </c>
      <c r="Q290" s="47"/>
      <c r="R290" s="21">
        <v>-1509.8775000000001</v>
      </c>
      <c r="S290" s="21" t="str">
        <f t="shared" si="38"/>
        <v/>
      </c>
      <c r="T290" s="21">
        <f t="shared" si="39"/>
        <v>-1509.8775000000001</v>
      </c>
      <c r="U290" s="35" t="str">
        <f t="shared" si="40"/>
        <v/>
      </c>
      <c r="V290" s="20" t="str">
        <f t="shared" si="37"/>
        <v>2</v>
      </c>
    </row>
    <row r="291" spans="1:22">
      <c r="A291" s="52"/>
      <c r="B291" s="52"/>
      <c r="C291" s="52"/>
      <c r="D291" s="20">
        <v>75</v>
      </c>
      <c r="E291" s="20">
        <v>5</v>
      </c>
      <c r="F291" s="20"/>
      <c r="G291" s="20" t="s">
        <v>0</v>
      </c>
      <c r="H291" s="20">
        <v>23200293</v>
      </c>
      <c r="I291" s="20" t="s">
        <v>838</v>
      </c>
      <c r="J291" s="21">
        <v>-384943.75</v>
      </c>
      <c r="K291" s="22">
        <f t="shared" si="41"/>
        <v>1</v>
      </c>
      <c r="L291" s="21">
        <v>-384943.75</v>
      </c>
      <c r="M291" s="20" t="str">
        <f t="shared" si="36"/>
        <v>3</v>
      </c>
      <c r="N291" s="101" t="str">
        <f t="shared" si="42"/>
        <v/>
      </c>
      <c r="O291" s="21" t="str">
        <f t="shared" si="43"/>
        <v/>
      </c>
      <c r="P291" s="35">
        <f t="shared" si="44"/>
        <v>-384943.75</v>
      </c>
      <c r="Q291" s="47"/>
      <c r="R291" s="21">
        <v>-384943.75</v>
      </c>
      <c r="S291" s="21" t="str">
        <f t="shared" si="38"/>
        <v/>
      </c>
      <c r="T291" s="21" t="str">
        <f t="shared" si="39"/>
        <v/>
      </c>
      <c r="U291" s="35">
        <f t="shared" si="40"/>
        <v>-384943.75</v>
      </c>
      <c r="V291" s="20" t="str">
        <f t="shared" si="37"/>
        <v>3</v>
      </c>
    </row>
    <row r="292" spans="1:22">
      <c r="A292" s="52"/>
      <c r="B292" s="52"/>
      <c r="C292" s="52"/>
      <c r="D292" s="20">
        <v>75</v>
      </c>
      <c r="E292" s="20">
        <v>5</v>
      </c>
      <c r="F292" s="20"/>
      <c r="G292" s="20" t="s">
        <v>0</v>
      </c>
      <c r="H292" s="20">
        <v>23200313</v>
      </c>
      <c r="I292" s="20" t="s">
        <v>839</v>
      </c>
      <c r="J292" s="21">
        <v>-31.7775</v>
      </c>
      <c r="K292" s="22">
        <f t="shared" si="41"/>
        <v>1</v>
      </c>
      <c r="L292" s="21">
        <v>-31.7775</v>
      </c>
      <c r="M292" s="20" t="str">
        <f t="shared" ref="M292:M355" si="45">MID($H292,8,1)</f>
        <v>3</v>
      </c>
      <c r="N292" s="101" t="str">
        <f t="shared" si="42"/>
        <v/>
      </c>
      <c r="O292" s="21" t="str">
        <f t="shared" si="43"/>
        <v/>
      </c>
      <c r="P292" s="35">
        <f t="shared" si="44"/>
        <v>-31.7775</v>
      </c>
      <c r="Q292" s="47"/>
      <c r="R292" s="21">
        <v>-31.7775</v>
      </c>
      <c r="S292" s="21" t="str">
        <f t="shared" si="38"/>
        <v/>
      </c>
      <c r="T292" s="21" t="str">
        <f t="shared" si="39"/>
        <v/>
      </c>
      <c r="U292" s="35">
        <f t="shared" si="40"/>
        <v>-31.7775</v>
      </c>
      <c r="V292" s="20" t="str">
        <f t="shared" ref="V292:V355" si="46">MID($H292,8,1)</f>
        <v>3</v>
      </c>
    </row>
    <row r="293" spans="1:22">
      <c r="A293" s="52"/>
      <c r="B293" s="52"/>
      <c r="C293" s="52"/>
      <c r="D293" s="20">
        <v>75</v>
      </c>
      <c r="E293" s="20">
        <v>5</v>
      </c>
      <c r="F293" s="20"/>
      <c r="G293" s="20" t="s">
        <v>0</v>
      </c>
      <c r="H293" s="20">
        <v>23200333</v>
      </c>
      <c r="I293" s="20" t="s">
        <v>840</v>
      </c>
      <c r="J293" s="21">
        <v>-9216044.7045833301</v>
      </c>
      <c r="K293" s="22">
        <f t="shared" si="41"/>
        <v>1</v>
      </c>
      <c r="L293" s="21">
        <v>-9216044.7045833301</v>
      </c>
      <c r="M293" s="20" t="str">
        <f t="shared" si="45"/>
        <v>3</v>
      </c>
      <c r="N293" s="101" t="str">
        <f t="shared" si="42"/>
        <v/>
      </c>
      <c r="O293" s="21" t="str">
        <f t="shared" si="43"/>
        <v/>
      </c>
      <c r="P293" s="35">
        <f t="shared" si="44"/>
        <v>-9216044.7045833301</v>
      </c>
      <c r="Q293" s="47"/>
      <c r="R293" s="21">
        <v>-9216044.7045833301</v>
      </c>
      <c r="S293" s="21" t="str">
        <f t="shared" si="38"/>
        <v/>
      </c>
      <c r="T293" s="21" t="str">
        <f t="shared" si="39"/>
        <v/>
      </c>
      <c r="U293" s="35">
        <f t="shared" si="40"/>
        <v>-9216044.7045833301</v>
      </c>
      <c r="V293" s="20" t="str">
        <f t="shared" si="46"/>
        <v>3</v>
      </c>
    </row>
    <row r="294" spans="1:22">
      <c r="A294" s="52"/>
      <c r="B294" s="52"/>
      <c r="C294" s="52"/>
      <c r="D294" s="20">
        <v>75</v>
      </c>
      <c r="E294" s="20">
        <v>5</v>
      </c>
      <c r="F294" s="20"/>
      <c r="G294" s="20" t="s">
        <v>0</v>
      </c>
      <c r="H294" s="20">
        <v>23200483</v>
      </c>
      <c r="I294" s="20" t="s">
        <v>841</v>
      </c>
      <c r="J294" s="21">
        <v>-7130979.8012499996</v>
      </c>
      <c r="K294" s="22">
        <f t="shared" si="41"/>
        <v>1</v>
      </c>
      <c r="L294" s="21">
        <v>-7130979.8012499996</v>
      </c>
      <c r="M294" s="20" t="str">
        <f t="shared" si="45"/>
        <v>3</v>
      </c>
      <c r="N294" s="101" t="str">
        <f t="shared" si="42"/>
        <v/>
      </c>
      <c r="O294" s="21" t="str">
        <f t="shared" si="43"/>
        <v/>
      </c>
      <c r="P294" s="35">
        <f t="shared" si="44"/>
        <v>-7130979.8012499996</v>
      </c>
      <c r="Q294" s="47"/>
      <c r="R294" s="21">
        <v>-7130979.8012499996</v>
      </c>
      <c r="S294" s="21" t="str">
        <f t="shared" si="38"/>
        <v/>
      </c>
      <c r="T294" s="21" t="str">
        <f t="shared" si="39"/>
        <v/>
      </c>
      <c r="U294" s="35">
        <f t="shared" si="40"/>
        <v>-7130979.8012499996</v>
      </c>
      <c r="V294" s="20" t="str">
        <f t="shared" si="46"/>
        <v>3</v>
      </c>
    </row>
    <row r="295" spans="1:22">
      <c r="A295" s="52"/>
      <c r="B295" s="52"/>
      <c r="C295" s="52"/>
      <c r="D295" s="20">
        <v>75</v>
      </c>
      <c r="E295" s="20">
        <v>5</v>
      </c>
      <c r="F295" s="20"/>
      <c r="G295" s="20" t="s">
        <v>0</v>
      </c>
      <c r="H295" s="20">
        <v>23200543</v>
      </c>
      <c r="I295" s="20" t="s">
        <v>842</v>
      </c>
      <c r="J295" s="21">
        <v>-59123462.150833301</v>
      </c>
      <c r="K295" s="22">
        <f t="shared" si="41"/>
        <v>1</v>
      </c>
      <c r="L295" s="21">
        <v>-59123462.150833301</v>
      </c>
      <c r="M295" s="20" t="str">
        <f t="shared" si="45"/>
        <v>3</v>
      </c>
      <c r="N295" s="101" t="str">
        <f t="shared" si="42"/>
        <v/>
      </c>
      <c r="O295" s="21" t="str">
        <f t="shared" si="43"/>
        <v/>
      </c>
      <c r="P295" s="35">
        <f t="shared" si="44"/>
        <v>-59123462.150833301</v>
      </c>
      <c r="Q295" s="47"/>
      <c r="R295" s="21">
        <v>-59123462.150833301</v>
      </c>
      <c r="S295" s="21" t="str">
        <f t="shared" si="38"/>
        <v/>
      </c>
      <c r="T295" s="21" t="str">
        <f t="shared" si="39"/>
        <v/>
      </c>
      <c r="U295" s="35">
        <f t="shared" si="40"/>
        <v>-59123462.150833301</v>
      </c>
      <c r="V295" s="20" t="str">
        <f t="shared" si="46"/>
        <v>3</v>
      </c>
    </row>
    <row r="296" spans="1:22">
      <c r="A296" s="52"/>
      <c r="B296" s="52"/>
      <c r="C296" s="52"/>
      <c r="D296" s="20">
        <v>75</v>
      </c>
      <c r="E296" s="20">
        <v>5</v>
      </c>
      <c r="F296" s="20"/>
      <c r="G296" s="20" t="s">
        <v>0</v>
      </c>
      <c r="H296" s="20">
        <v>23200643</v>
      </c>
      <c r="I296" s="20" t="s">
        <v>847</v>
      </c>
      <c r="J296" s="21">
        <v>-3918451.9420833299</v>
      </c>
      <c r="K296" s="22">
        <f t="shared" si="41"/>
        <v>1</v>
      </c>
      <c r="L296" s="21">
        <v>-3918451.9420833299</v>
      </c>
      <c r="M296" s="20" t="str">
        <f t="shared" si="45"/>
        <v>3</v>
      </c>
      <c r="N296" s="101" t="str">
        <f t="shared" si="42"/>
        <v/>
      </c>
      <c r="O296" s="21" t="str">
        <f t="shared" si="43"/>
        <v/>
      </c>
      <c r="P296" s="35">
        <f t="shared" si="44"/>
        <v>-3918451.9420833299</v>
      </c>
      <c r="Q296" s="47"/>
      <c r="R296" s="21">
        <v>-3918451.9420833299</v>
      </c>
      <c r="S296" s="21" t="str">
        <f t="shared" si="38"/>
        <v/>
      </c>
      <c r="T296" s="21" t="str">
        <f t="shared" si="39"/>
        <v/>
      </c>
      <c r="U296" s="35">
        <f t="shared" si="40"/>
        <v>-3918451.9420833299</v>
      </c>
      <c r="V296" s="20" t="str">
        <f t="shared" si="46"/>
        <v>3</v>
      </c>
    </row>
    <row r="297" spans="1:22">
      <c r="A297" s="52"/>
      <c r="B297" s="52"/>
      <c r="C297" s="52"/>
      <c r="D297" s="20">
        <v>75</v>
      </c>
      <c r="E297" s="20">
        <v>5</v>
      </c>
      <c r="F297" s="20"/>
      <c r="G297" s="20" t="s">
        <v>0</v>
      </c>
      <c r="H297" s="20">
        <v>23200653</v>
      </c>
      <c r="I297" s="20" t="s">
        <v>848</v>
      </c>
      <c r="J297" s="21">
        <v>-1030312.3095833299</v>
      </c>
      <c r="K297" s="22">
        <f t="shared" si="41"/>
        <v>1</v>
      </c>
      <c r="L297" s="21">
        <v>-1030312.3095833299</v>
      </c>
      <c r="M297" s="20" t="str">
        <f t="shared" si="45"/>
        <v>3</v>
      </c>
      <c r="N297" s="101" t="str">
        <f t="shared" si="42"/>
        <v/>
      </c>
      <c r="O297" s="21" t="str">
        <f t="shared" si="43"/>
        <v/>
      </c>
      <c r="P297" s="35">
        <f t="shared" si="44"/>
        <v>-1030312.3095833299</v>
      </c>
      <c r="Q297" s="47"/>
      <c r="R297" s="21">
        <v>-1030312.3095833299</v>
      </c>
      <c r="S297" s="21" t="str">
        <f t="shared" si="38"/>
        <v/>
      </c>
      <c r="T297" s="21" t="str">
        <f t="shared" si="39"/>
        <v/>
      </c>
      <c r="U297" s="35">
        <f t="shared" si="40"/>
        <v>-1030312.3095833299</v>
      </c>
      <c r="V297" s="20" t="str">
        <f t="shared" si="46"/>
        <v>3</v>
      </c>
    </row>
    <row r="298" spans="1:22">
      <c r="A298" s="52"/>
      <c r="B298" s="52"/>
      <c r="C298" s="52"/>
      <c r="D298" s="20">
        <v>75</v>
      </c>
      <c r="E298" s="20">
        <v>5</v>
      </c>
      <c r="F298" s="20"/>
      <c r="G298" s="20" t="s">
        <v>0</v>
      </c>
      <c r="H298" s="20">
        <v>23200683</v>
      </c>
      <c r="I298" s="20" t="s">
        <v>849</v>
      </c>
      <c r="J298" s="21">
        <v>-138.020833333333</v>
      </c>
      <c r="K298" s="22">
        <f t="shared" si="41"/>
        <v>1</v>
      </c>
      <c r="L298" s="21">
        <v>-138.020833333333</v>
      </c>
      <c r="M298" s="20" t="str">
        <f t="shared" si="45"/>
        <v>3</v>
      </c>
      <c r="N298" s="101" t="str">
        <f t="shared" si="42"/>
        <v/>
      </c>
      <c r="O298" s="21" t="str">
        <f t="shared" si="43"/>
        <v/>
      </c>
      <c r="P298" s="35">
        <f t="shared" si="44"/>
        <v>-138.020833333333</v>
      </c>
      <c r="Q298" s="47"/>
      <c r="R298" s="21">
        <v>-138.020833333333</v>
      </c>
      <c r="S298" s="21" t="str">
        <f t="shared" si="38"/>
        <v/>
      </c>
      <c r="T298" s="21" t="str">
        <f t="shared" si="39"/>
        <v/>
      </c>
      <c r="U298" s="35">
        <f t="shared" si="40"/>
        <v>-138.020833333333</v>
      </c>
      <c r="V298" s="20" t="str">
        <f t="shared" si="46"/>
        <v>3</v>
      </c>
    </row>
    <row r="299" spans="1:22">
      <c r="A299" s="52"/>
      <c r="B299" s="52"/>
      <c r="C299" s="52"/>
      <c r="D299" s="20">
        <v>75</v>
      </c>
      <c r="E299" s="20">
        <v>5</v>
      </c>
      <c r="F299" s="20"/>
      <c r="G299" s="20" t="s">
        <v>0</v>
      </c>
      <c r="H299" s="20">
        <v>23200693</v>
      </c>
      <c r="I299" s="20" t="s">
        <v>850</v>
      </c>
      <c r="J299" s="21">
        <v>-55753.599999999999</v>
      </c>
      <c r="K299" s="22">
        <f t="shared" si="41"/>
        <v>1</v>
      </c>
      <c r="L299" s="21">
        <v>-55753.599999999999</v>
      </c>
      <c r="M299" s="20" t="str">
        <f t="shared" si="45"/>
        <v>3</v>
      </c>
      <c r="N299" s="101" t="str">
        <f t="shared" si="42"/>
        <v/>
      </c>
      <c r="O299" s="21" t="str">
        <f t="shared" si="43"/>
        <v/>
      </c>
      <c r="P299" s="35">
        <f t="shared" si="44"/>
        <v>-55753.599999999999</v>
      </c>
      <c r="Q299" s="47"/>
      <c r="R299" s="21">
        <v>-55753.599999999999</v>
      </c>
      <c r="S299" s="21" t="str">
        <f t="shared" si="38"/>
        <v/>
      </c>
      <c r="T299" s="21" t="str">
        <f t="shared" si="39"/>
        <v/>
      </c>
      <c r="U299" s="35">
        <f t="shared" si="40"/>
        <v>-55753.599999999999</v>
      </c>
      <c r="V299" s="20" t="str">
        <f t="shared" si="46"/>
        <v>3</v>
      </c>
    </row>
    <row r="300" spans="1:22">
      <c r="A300" s="52"/>
      <c r="B300" s="52"/>
      <c r="C300" s="52"/>
      <c r="D300" s="20">
        <v>75</v>
      </c>
      <c r="E300" s="20">
        <v>5</v>
      </c>
      <c r="F300" s="20"/>
      <c r="G300" s="20" t="s">
        <v>0</v>
      </c>
      <c r="H300" s="20">
        <v>23200723</v>
      </c>
      <c r="I300" s="20" t="s">
        <v>843</v>
      </c>
      <c r="J300" s="21">
        <v>291318.68625000003</v>
      </c>
      <c r="K300" s="22">
        <f t="shared" si="41"/>
        <v>1</v>
      </c>
      <c r="L300" s="21">
        <v>291318.68625000003</v>
      </c>
      <c r="M300" s="20" t="str">
        <f t="shared" si="45"/>
        <v>3</v>
      </c>
      <c r="N300" s="101" t="str">
        <f t="shared" si="42"/>
        <v/>
      </c>
      <c r="O300" s="21" t="str">
        <f t="shared" si="43"/>
        <v/>
      </c>
      <c r="P300" s="35">
        <f t="shared" si="44"/>
        <v>291318.68625000003</v>
      </c>
      <c r="Q300" s="47"/>
      <c r="R300" s="21">
        <v>291318.68625000003</v>
      </c>
      <c r="S300" s="21" t="str">
        <f t="shared" si="38"/>
        <v/>
      </c>
      <c r="T300" s="21" t="str">
        <f t="shared" si="39"/>
        <v/>
      </c>
      <c r="U300" s="35">
        <f t="shared" si="40"/>
        <v>291318.68625000003</v>
      </c>
      <c r="V300" s="20" t="str">
        <f t="shared" si="46"/>
        <v>3</v>
      </c>
    </row>
    <row r="301" spans="1:22">
      <c r="A301" s="52"/>
      <c r="B301" s="52"/>
      <c r="C301" s="52"/>
      <c r="D301" s="20">
        <v>75</v>
      </c>
      <c r="E301" s="20">
        <v>5</v>
      </c>
      <c r="F301" s="20"/>
      <c r="G301" s="20" t="s">
        <v>0</v>
      </c>
      <c r="H301" s="20">
        <v>23200733</v>
      </c>
      <c r="I301" s="20" t="s">
        <v>844</v>
      </c>
      <c r="J301" s="21">
        <v>46830.42</v>
      </c>
      <c r="K301" s="22">
        <f t="shared" si="41"/>
        <v>1</v>
      </c>
      <c r="L301" s="21">
        <v>46830.42</v>
      </c>
      <c r="M301" s="20" t="str">
        <f t="shared" si="45"/>
        <v>3</v>
      </c>
      <c r="N301" s="101" t="str">
        <f t="shared" si="42"/>
        <v/>
      </c>
      <c r="O301" s="21" t="str">
        <f t="shared" si="43"/>
        <v/>
      </c>
      <c r="P301" s="35">
        <f t="shared" si="44"/>
        <v>46830.42</v>
      </c>
      <c r="Q301" s="47"/>
      <c r="R301" s="21">
        <v>46830.42</v>
      </c>
      <c r="S301" s="21" t="str">
        <f t="shared" si="38"/>
        <v/>
      </c>
      <c r="T301" s="21" t="str">
        <f t="shared" si="39"/>
        <v/>
      </c>
      <c r="U301" s="35">
        <f t="shared" si="40"/>
        <v>46830.42</v>
      </c>
      <c r="V301" s="20" t="str">
        <f t="shared" si="46"/>
        <v>3</v>
      </c>
    </row>
    <row r="302" spans="1:22">
      <c r="A302" s="52"/>
      <c r="B302" s="52"/>
      <c r="C302" s="52"/>
      <c r="D302" s="20">
        <v>75</v>
      </c>
      <c r="E302" s="20">
        <v>5</v>
      </c>
      <c r="F302" s="20"/>
      <c r="G302" s="20" t="s">
        <v>0</v>
      </c>
      <c r="H302" s="20">
        <v>23200743</v>
      </c>
      <c r="I302" s="20" t="s">
        <v>852</v>
      </c>
      <c r="J302" s="21">
        <v>20060.1658333333</v>
      </c>
      <c r="K302" s="22">
        <f t="shared" si="41"/>
        <v>1</v>
      </c>
      <c r="L302" s="21">
        <v>20060.1658333333</v>
      </c>
      <c r="M302" s="20" t="str">
        <f t="shared" si="45"/>
        <v>3</v>
      </c>
      <c r="N302" s="101" t="str">
        <f t="shared" si="42"/>
        <v/>
      </c>
      <c r="O302" s="21" t="str">
        <f t="shared" si="43"/>
        <v/>
      </c>
      <c r="P302" s="35">
        <f t="shared" si="44"/>
        <v>20060.1658333333</v>
      </c>
      <c r="Q302" s="47"/>
      <c r="R302" s="21">
        <v>20060.1658333333</v>
      </c>
      <c r="S302" s="21" t="str">
        <f t="shared" si="38"/>
        <v/>
      </c>
      <c r="T302" s="21" t="str">
        <f t="shared" si="39"/>
        <v/>
      </c>
      <c r="U302" s="35">
        <f t="shared" si="40"/>
        <v>20060.1658333333</v>
      </c>
      <c r="V302" s="20" t="str">
        <f t="shared" si="46"/>
        <v>3</v>
      </c>
    </row>
    <row r="303" spans="1:22">
      <c r="A303" s="52"/>
      <c r="B303" s="52"/>
      <c r="C303" s="52"/>
      <c r="D303" s="20">
        <v>75</v>
      </c>
      <c r="E303" s="20">
        <v>5</v>
      </c>
      <c r="F303" s="20"/>
      <c r="G303" s="20" t="s">
        <v>0</v>
      </c>
      <c r="H303" s="20">
        <v>23200753</v>
      </c>
      <c r="I303" s="20" t="s">
        <v>845</v>
      </c>
      <c r="J303" s="21">
        <v>2491.2920833333301</v>
      </c>
      <c r="K303" s="22">
        <f t="shared" si="41"/>
        <v>1</v>
      </c>
      <c r="L303" s="21">
        <v>2491.2920833333301</v>
      </c>
      <c r="M303" s="20" t="str">
        <f t="shared" si="45"/>
        <v>3</v>
      </c>
      <c r="N303" s="101" t="str">
        <f t="shared" si="42"/>
        <v/>
      </c>
      <c r="O303" s="21" t="str">
        <f t="shared" si="43"/>
        <v/>
      </c>
      <c r="P303" s="35">
        <f t="shared" si="44"/>
        <v>2491.2920833333301</v>
      </c>
      <c r="Q303" s="47"/>
      <c r="R303" s="21">
        <v>2491.2920833333301</v>
      </c>
      <c r="S303" s="21" t="str">
        <f t="shared" si="38"/>
        <v/>
      </c>
      <c r="T303" s="21" t="str">
        <f t="shared" si="39"/>
        <v/>
      </c>
      <c r="U303" s="35">
        <f t="shared" si="40"/>
        <v>2491.2920833333301</v>
      </c>
      <c r="V303" s="20" t="str">
        <f t="shared" si="46"/>
        <v>3</v>
      </c>
    </row>
    <row r="304" spans="1:22">
      <c r="A304" s="52"/>
      <c r="B304" s="52"/>
      <c r="C304" s="52"/>
      <c r="D304" s="20">
        <v>75</v>
      </c>
      <c r="E304" s="20">
        <v>5</v>
      </c>
      <c r="F304" s="20"/>
      <c r="G304" s="20" t="s">
        <v>0</v>
      </c>
      <c r="H304" s="20">
        <v>23200763</v>
      </c>
      <c r="I304" s="20" t="s">
        <v>846</v>
      </c>
      <c r="J304" s="21">
        <v>6933.2983333333304</v>
      </c>
      <c r="K304" s="22">
        <f t="shared" si="41"/>
        <v>1</v>
      </c>
      <c r="L304" s="21">
        <v>6933.2983333333304</v>
      </c>
      <c r="M304" s="20" t="str">
        <f t="shared" si="45"/>
        <v>3</v>
      </c>
      <c r="N304" s="101" t="str">
        <f t="shared" si="42"/>
        <v/>
      </c>
      <c r="O304" s="21" t="str">
        <f t="shared" si="43"/>
        <v/>
      </c>
      <c r="P304" s="35">
        <f t="shared" si="44"/>
        <v>6933.2983333333304</v>
      </c>
      <c r="Q304" s="47"/>
      <c r="R304" s="21">
        <v>6933.2983333333304</v>
      </c>
      <c r="S304" s="21" t="str">
        <f t="shared" si="38"/>
        <v/>
      </c>
      <c r="T304" s="21" t="str">
        <f t="shared" si="39"/>
        <v/>
      </c>
      <c r="U304" s="35">
        <f t="shared" si="40"/>
        <v>6933.2983333333304</v>
      </c>
      <c r="V304" s="20" t="str">
        <f t="shared" si="46"/>
        <v>3</v>
      </c>
    </row>
    <row r="305" spans="1:22">
      <c r="A305" s="52"/>
      <c r="B305" s="52"/>
      <c r="C305" s="52"/>
      <c r="D305" s="20">
        <v>75</v>
      </c>
      <c r="E305" s="20">
        <v>5</v>
      </c>
      <c r="F305" s="20"/>
      <c r="G305" s="20" t="s">
        <v>0</v>
      </c>
      <c r="H305" s="20">
        <v>23200773</v>
      </c>
      <c r="I305" s="20" t="s">
        <v>851</v>
      </c>
      <c r="J305" s="21">
        <v>-10264.13125</v>
      </c>
      <c r="K305" s="22">
        <f t="shared" si="41"/>
        <v>1</v>
      </c>
      <c r="L305" s="21">
        <v>-10264.13125</v>
      </c>
      <c r="M305" s="20" t="str">
        <f t="shared" si="45"/>
        <v>3</v>
      </c>
      <c r="N305" s="101" t="str">
        <f t="shared" si="42"/>
        <v/>
      </c>
      <c r="O305" s="21" t="str">
        <f t="shared" si="43"/>
        <v/>
      </c>
      <c r="P305" s="35">
        <f t="shared" si="44"/>
        <v>-10264.13125</v>
      </c>
      <c r="Q305" s="47"/>
      <c r="R305" s="21">
        <v>-10264.13125</v>
      </c>
      <c r="S305" s="21" t="str">
        <f t="shared" si="38"/>
        <v/>
      </c>
      <c r="T305" s="21" t="str">
        <f t="shared" si="39"/>
        <v/>
      </c>
      <c r="U305" s="35">
        <f t="shared" si="40"/>
        <v>-10264.13125</v>
      </c>
      <c r="V305" s="20" t="str">
        <f t="shared" si="46"/>
        <v>3</v>
      </c>
    </row>
    <row r="306" spans="1:22">
      <c r="A306" s="52"/>
      <c r="B306" s="52"/>
      <c r="C306" s="52"/>
      <c r="D306" s="20">
        <v>75</v>
      </c>
      <c r="E306" s="20">
        <v>5</v>
      </c>
      <c r="F306" s="20"/>
      <c r="G306" s="20" t="s">
        <v>0</v>
      </c>
      <c r="H306" s="20">
        <v>23200953</v>
      </c>
      <c r="I306" s="20" t="s">
        <v>853</v>
      </c>
      <c r="J306" s="21">
        <v>615.962083333333</v>
      </c>
      <c r="K306" s="22">
        <f t="shared" si="41"/>
        <v>1</v>
      </c>
      <c r="L306" s="21">
        <v>615.962083333333</v>
      </c>
      <c r="M306" s="20" t="str">
        <f t="shared" si="45"/>
        <v>3</v>
      </c>
      <c r="N306" s="101" t="str">
        <f t="shared" si="42"/>
        <v/>
      </c>
      <c r="O306" s="21" t="str">
        <f t="shared" si="43"/>
        <v/>
      </c>
      <c r="P306" s="35">
        <f t="shared" si="44"/>
        <v>615.962083333333</v>
      </c>
      <c r="Q306" s="47"/>
      <c r="R306" s="21">
        <v>615.962083333333</v>
      </c>
      <c r="S306" s="21" t="str">
        <f t="shared" si="38"/>
        <v/>
      </c>
      <c r="T306" s="21" t="str">
        <f t="shared" si="39"/>
        <v/>
      </c>
      <c r="U306" s="35">
        <f t="shared" si="40"/>
        <v>615.962083333333</v>
      </c>
      <c r="V306" s="20" t="str">
        <f t="shared" si="46"/>
        <v>3</v>
      </c>
    </row>
    <row r="307" spans="1:22">
      <c r="A307" s="52"/>
      <c r="B307" s="52"/>
      <c r="C307" s="52"/>
      <c r="D307" s="20">
        <v>75</v>
      </c>
      <c r="E307" s="20">
        <v>5</v>
      </c>
      <c r="F307" s="20"/>
      <c r="G307" s="20" t="s">
        <v>0</v>
      </c>
      <c r="H307" s="20">
        <v>23200963</v>
      </c>
      <c r="I307" s="20" t="s">
        <v>854</v>
      </c>
      <c r="J307" s="21">
        <v>-306666.66666666698</v>
      </c>
      <c r="K307" s="22">
        <f t="shared" si="41"/>
        <v>1</v>
      </c>
      <c r="L307" s="21">
        <v>-306666.66666666698</v>
      </c>
      <c r="M307" s="20" t="str">
        <f t="shared" si="45"/>
        <v>3</v>
      </c>
      <c r="N307" s="101" t="str">
        <f t="shared" si="42"/>
        <v/>
      </c>
      <c r="O307" s="21" t="str">
        <f t="shared" si="43"/>
        <v/>
      </c>
      <c r="P307" s="35">
        <f t="shared" si="44"/>
        <v>-306666.66666666698</v>
      </c>
      <c r="Q307" s="47"/>
      <c r="R307" s="21">
        <v>-306666.66666666698</v>
      </c>
      <c r="S307" s="21" t="str">
        <f t="shared" si="38"/>
        <v/>
      </c>
      <c r="T307" s="21" t="str">
        <f t="shared" si="39"/>
        <v/>
      </c>
      <c r="U307" s="35">
        <f t="shared" si="40"/>
        <v>-306666.66666666698</v>
      </c>
      <c r="V307" s="20" t="str">
        <f t="shared" si="46"/>
        <v>3</v>
      </c>
    </row>
    <row r="308" spans="1:22">
      <c r="A308" s="52"/>
      <c r="B308" s="52"/>
      <c r="C308" s="52"/>
      <c r="D308" s="20">
        <v>75</v>
      </c>
      <c r="E308" s="20">
        <v>5</v>
      </c>
      <c r="F308" s="20"/>
      <c r="G308" s="20" t="s">
        <v>0</v>
      </c>
      <c r="H308" s="20">
        <v>23201003</v>
      </c>
      <c r="I308" s="20" t="s">
        <v>855</v>
      </c>
      <c r="J308" s="21">
        <v>-24960692.897083301</v>
      </c>
      <c r="K308" s="22">
        <f t="shared" si="41"/>
        <v>1</v>
      </c>
      <c r="L308" s="21">
        <v>-24960692.897083301</v>
      </c>
      <c r="M308" s="20" t="str">
        <f t="shared" si="45"/>
        <v>3</v>
      </c>
      <c r="N308" s="101" t="str">
        <f t="shared" si="42"/>
        <v/>
      </c>
      <c r="O308" s="21" t="str">
        <f t="shared" si="43"/>
        <v/>
      </c>
      <c r="P308" s="35">
        <f t="shared" si="44"/>
        <v>-24960692.897083301</v>
      </c>
      <c r="Q308" s="47"/>
      <c r="R308" s="21">
        <v>-24960692.897083301</v>
      </c>
      <c r="S308" s="21" t="str">
        <f t="shared" si="38"/>
        <v/>
      </c>
      <c r="T308" s="21" t="str">
        <f t="shared" si="39"/>
        <v/>
      </c>
      <c r="U308" s="35">
        <f t="shared" si="40"/>
        <v>-24960692.897083301</v>
      </c>
      <c r="V308" s="20" t="str">
        <f t="shared" si="46"/>
        <v>3</v>
      </c>
    </row>
    <row r="309" spans="1:22">
      <c r="A309" s="52"/>
      <c r="B309" s="52"/>
      <c r="C309" s="52"/>
      <c r="D309" s="20">
        <v>75</v>
      </c>
      <c r="E309" s="20">
        <v>5</v>
      </c>
      <c r="F309" s="20"/>
      <c r="G309" s="20" t="s">
        <v>0</v>
      </c>
      <c r="H309" s="20">
        <v>23201013</v>
      </c>
      <c r="I309" s="20" t="s">
        <v>856</v>
      </c>
      <c r="J309" s="21">
        <v>-4602809.0445833299</v>
      </c>
      <c r="K309" s="22">
        <f t="shared" si="41"/>
        <v>1</v>
      </c>
      <c r="L309" s="21">
        <v>-4602809.0445833299</v>
      </c>
      <c r="M309" s="20" t="str">
        <f t="shared" si="45"/>
        <v>3</v>
      </c>
      <c r="N309" s="101" t="str">
        <f t="shared" si="42"/>
        <v/>
      </c>
      <c r="O309" s="21" t="str">
        <f t="shared" si="43"/>
        <v/>
      </c>
      <c r="P309" s="35">
        <f t="shared" si="44"/>
        <v>-4602809.0445833299</v>
      </c>
      <c r="Q309" s="47"/>
      <c r="R309" s="21">
        <v>-4602809.0445833299</v>
      </c>
      <c r="S309" s="21" t="str">
        <f t="shared" si="38"/>
        <v/>
      </c>
      <c r="T309" s="21" t="str">
        <f t="shared" si="39"/>
        <v/>
      </c>
      <c r="U309" s="35">
        <f t="shared" si="40"/>
        <v>-4602809.0445833299</v>
      </c>
      <c r="V309" s="20" t="str">
        <f t="shared" si="46"/>
        <v>3</v>
      </c>
    </row>
    <row r="310" spans="1:22">
      <c r="A310" s="52"/>
      <c r="B310" s="52"/>
      <c r="C310" s="52"/>
      <c r="D310" s="20">
        <v>75</v>
      </c>
      <c r="E310" s="20">
        <v>5</v>
      </c>
      <c r="F310" s="20"/>
      <c r="G310" s="20" t="s">
        <v>0</v>
      </c>
      <c r="H310" s="20">
        <v>23201033</v>
      </c>
      <c r="I310" s="20" t="s">
        <v>857</v>
      </c>
      <c r="J310" s="21">
        <v>-81295.970416666707</v>
      </c>
      <c r="K310" s="22">
        <f t="shared" si="41"/>
        <v>1</v>
      </c>
      <c r="L310" s="21">
        <v>-81295.970416666707</v>
      </c>
      <c r="M310" s="20" t="str">
        <f t="shared" si="45"/>
        <v>3</v>
      </c>
      <c r="N310" s="101" t="str">
        <f t="shared" si="42"/>
        <v/>
      </c>
      <c r="O310" s="21" t="str">
        <f t="shared" si="43"/>
        <v/>
      </c>
      <c r="P310" s="35">
        <f t="shared" si="44"/>
        <v>-81295.970416666707</v>
      </c>
      <c r="Q310" s="47"/>
      <c r="R310" s="21">
        <v>-81295.970416666707</v>
      </c>
      <c r="S310" s="21" t="str">
        <f t="shared" si="38"/>
        <v/>
      </c>
      <c r="T310" s="21" t="str">
        <f t="shared" si="39"/>
        <v/>
      </c>
      <c r="U310" s="35">
        <f t="shared" si="40"/>
        <v>-81295.970416666707</v>
      </c>
      <c r="V310" s="20" t="str">
        <f t="shared" si="46"/>
        <v>3</v>
      </c>
    </row>
    <row r="311" spans="1:22">
      <c r="A311" s="52"/>
      <c r="B311" s="52"/>
      <c r="C311" s="52"/>
      <c r="D311" s="20">
        <v>75</v>
      </c>
      <c r="E311" s="20">
        <v>5</v>
      </c>
      <c r="F311" s="20"/>
      <c r="G311" s="20" t="s">
        <v>0</v>
      </c>
      <c r="H311" s="20">
        <v>23201043</v>
      </c>
      <c r="I311" s="20" t="s">
        <v>858</v>
      </c>
      <c r="J311" s="21">
        <v>-37455.305833333303</v>
      </c>
      <c r="K311" s="22">
        <f t="shared" si="41"/>
        <v>1</v>
      </c>
      <c r="L311" s="21">
        <v>-37455.305833333303</v>
      </c>
      <c r="M311" s="20" t="str">
        <f t="shared" si="45"/>
        <v>3</v>
      </c>
      <c r="N311" s="101" t="str">
        <f t="shared" si="42"/>
        <v/>
      </c>
      <c r="O311" s="21" t="str">
        <f t="shared" si="43"/>
        <v/>
      </c>
      <c r="P311" s="35">
        <f t="shared" si="44"/>
        <v>-37455.305833333303</v>
      </c>
      <c r="Q311" s="47"/>
      <c r="R311" s="21">
        <v>-37455.305833333303</v>
      </c>
      <c r="S311" s="21" t="str">
        <f t="shared" si="38"/>
        <v/>
      </c>
      <c r="T311" s="21" t="str">
        <f t="shared" si="39"/>
        <v/>
      </c>
      <c r="U311" s="35">
        <f t="shared" si="40"/>
        <v>-37455.305833333303</v>
      </c>
      <c r="V311" s="20" t="str">
        <f t="shared" si="46"/>
        <v>3</v>
      </c>
    </row>
    <row r="312" spans="1:22">
      <c r="A312" s="52"/>
      <c r="B312" s="52"/>
      <c r="C312" s="52"/>
      <c r="D312" s="20">
        <v>75</v>
      </c>
      <c r="E312" s="20">
        <v>5</v>
      </c>
      <c r="F312" s="20"/>
      <c r="G312" s="20" t="s">
        <v>0</v>
      </c>
      <c r="H312" s="20">
        <v>23201053</v>
      </c>
      <c r="I312" s="20" t="s">
        <v>859</v>
      </c>
      <c r="J312" s="21">
        <v>-28545.543750000001</v>
      </c>
      <c r="K312" s="22">
        <f t="shared" si="41"/>
        <v>1</v>
      </c>
      <c r="L312" s="21">
        <v>-28545.543750000001</v>
      </c>
      <c r="M312" s="20" t="str">
        <f t="shared" si="45"/>
        <v>3</v>
      </c>
      <c r="N312" s="101" t="str">
        <f t="shared" si="42"/>
        <v/>
      </c>
      <c r="O312" s="21" t="str">
        <f t="shared" si="43"/>
        <v/>
      </c>
      <c r="P312" s="35">
        <f t="shared" si="44"/>
        <v>-28545.543750000001</v>
      </c>
      <c r="Q312" s="47"/>
      <c r="R312" s="21">
        <v>-28545.543750000001</v>
      </c>
      <c r="S312" s="21" t="str">
        <f t="shared" si="38"/>
        <v/>
      </c>
      <c r="T312" s="21" t="str">
        <f t="shared" si="39"/>
        <v/>
      </c>
      <c r="U312" s="35">
        <f t="shared" si="40"/>
        <v>-28545.543750000001</v>
      </c>
      <c r="V312" s="20" t="str">
        <f t="shared" si="46"/>
        <v>3</v>
      </c>
    </row>
    <row r="313" spans="1:22">
      <c r="A313" s="52"/>
      <c r="B313" s="52"/>
      <c r="C313" s="52"/>
      <c r="D313" s="20">
        <v>75</v>
      </c>
      <c r="E313" s="20">
        <v>5</v>
      </c>
      <c r="F313" s="20"/>
      <c r="G313" s="20" t="s">
        <v>0</v>
      </c>
      <c r="H313" s="20">
        <v>23201063</v>
      </c>
      <c r="I313" s="20" t="s">
        <v>860</v>
      </c>
      <c r="J313" s="21">
        <v>-2218.7145833333302</v>
      </c>
      <c r="K313" s="22">
        <f t="shared" si="41"/>
        <v>1</v>
      </c>
      <c r="L313" s="21">
        <v>-2218.7145833333302</v>
      </c>
      <c r="M313" s="20" t="str">
        <f t="shared" si="45"/>
        <v>3</v>
      </c>
      <c r="N313" s="101" t="str">
        <f t="shared" si="42"/>
        <v/>
      </c>
      <c r="O313" s="21" t="str">
        <f t="shared" si="43"/>
        <v/>
      </c>
      <c r="P313" s="35">
        <f t="shared" si="44"/>
        <v>-2218.7145833333302</v>
      </c>
      <c r="Q313" s="47"/>
      <c r="R313" s="21">
        <v>-2218.7145833333302</v>
      </c>
      <c r="S313" s="21" t="str">
        <f t="shared" si="38"/>
        <v/>
      </c>
      <c r="T313" s="21" t="str">
        <f t="shared" si="39"/>
        <v/>
      </c>
      <c r="U313" s="35">
        <f t="shared" si="40"/>
        <v>-2218.7145833333302</v>
      </c>
      <c r="V313" s="20" t="str">
        <f t="shared" si="46"/>
        <v>3</v>
      </c>
    </row>
    <row r="314" spans="1:22">
      <c r="A314" s="52"/>
      <c r="B314" s="52"/>
      <c r="C314" s="52"/>
      <c r="D314" s="20">
        <v>75</v>
      </c>
      <c r="E314" s="20">
        <v>5</v>
      </c>
      <c r="F314" s="20"/>
      <c r="G314" s="20" t="s">
        <v>0</v>
      </c>
      <c r="H314" s="20">
        <v>23201073</v>
      </c>
      <c r="I314" s="20" t="s">
        <v>861</v>
      </c>
      <c r="J314" s="21">
        <v>-121062.271666667</v>
      </c>
      <c r="K314" s="22">
        <f t="shared" si="41"/>
        <v>1</v>
      </c>
      <c r="L314" s="21">
        <v>-121062.271666667</v>
      </c>
      <c r="M314" s="20" t="str">
        <f t="shared" si="45"/>
        <v>3</v>
      </c>
      <c r="N314" s="101" t="str">
        <f t="shared" si="42"/>
        <v/>
      </c>
      <c r="O314" s="21" t="str">
        <f t="shared" si="43"/>
        <v/>
      </c>
      <c r="P314" s="35">
        <f t="shared" si="44"/>
        <v>-121062.271666667</v>
      </c>
      <c r="Q314" s="47"/>
      <c r="R314" s="21">
        <v>-121062.271666667</v>
      </c>
      <c r="S314" s="21" t="str">
        <f t="shared" si="38"/>
        <v/>
      </c>
      <c r="T314" s="21" t="str">
        <f t="shared" si="39"/>
        <v/>
      </c>
      <c r="U314" s="35">
        <f t="shared" si="40"/>
        <v>-121062.271666667</v>
      </c>
      <c r="V314" s="20" t="str">
        <f t="shared" si="46"/>
        <v>3</v>
      </c>
    </row>
    <row r="315" spans="1:22">
      <c r="A315" s="52"/>
      <c r="B315" s="52"/>
      <c r="C315" s="52"/>
      <c r="D315" s="20">
        <v>75</v>
      </c>
      <c r="E315" s="20">
        <v>5</v>
      </c>
      <c r="F315" s="20"/>
      <c r="G315" s="20" t="s">
        <v>0</v>
      </c>
      <c r="H315" s="20">
        <v>23201093</v>
      </c>
      <c r="I315" s="20" t="s">
        <v>862</v>
      </c>
      <c r="J315" s="21">
        <v>-4348.2345833333302</v>
      </c>
      <c r="K315" s="22">
        <f t="shared" si="41"/>
        <v>1</v>
      </c>
      <c r="L315" s="21">
        <v>-4348.2345833333302</v>
      </c>
      <c r="M315" s="20" t="str">
        <f t="shared" si="45"/>
        <v>3</v>
      </c>
      <c r="N315" s="101" t="str">
        <f t="shared" si="42"/>
        <v/>
      </c>
      <c r="O315" s="21" t="str">
        <f t="shared" si="43"/>
        <v/>
      </c>
      <c r="P315" s="35">
        <f t="shared" si="44"/>
        <v>-4348.2345833333302</v>
      </c>
      <c r="Q315" s="47"/>
      <c r="R315" s="21">
        <v>-4348.2345833333302</v>
      </c>
      <c r="S315" s="21" t="str">
        <f t="shared" si="38"/>
        <v/>
      </c>
      <c r="T315" s="21" t="str">
        <f t="shared" si="39"/>
        <v/>
      </c>
      <c r="U315" s="35">
        <f t="shared" si="40"/>
        <v>-4348.2345833333302</v>
      </c>
      <c r="V315" s="20" t="str">
        <f t="shared" si="46"/>
        <v>3</v>
      </c>
    </row>
    <row r="316" spans="1:22">
      <c r="A316" s="52"/>
      <c r="B316" s="52"/>
      <c r="C316" s="52"/>
      <c r="D316" s="20">
        <v>75</v>
      </c>
      <c r="E316" s="20">
        <v>5</v>
      </c>
      <c r="F316" s="20"/>
      <c r="G316" s="20" t="s">
        <v>0</v>
      </c>
      <c r="H316" s="20">
        <v>23201103</v>
      </c>
      <c r="I316" s="20" t="s">
        <v>863</v>
      </c>
      <c r="J316" s="21">
        <v>52.786666666666697</v>
      </c>
      <c r="K316" s="22">
        <f t="shared" si="41"/>
        <v>1</v>
      </c>
      <c r="L316" s="21">
        <v>52.786666666666697</v>
      </c>
      <c r="M316" s="20" t="str">
        <f t="shared" si="45"/>
        <v>3</v>
      </c>
      <c r="N316" s="101" t="str">
        <f t="shared" si="42"/>
        <v/>
      </c>
      <c r="O316" s="21" t="str">
        <f t="shared" si="43"/>
        <v/>
      </c>
      <c r="P316" s="35">
        <f t="shared" si="44"/>
        <v>52.786666666666697</v>
      </c>
      <c r="Q316" s="47"/>
      <c r="R316" s="21">
        <v>52.786666666666697</v>
      </c>
      <c r="S316" s="21" t="str">
        <f t="shared" ref="S316:S379" si="47">IF(V316="1",R316,"")</f>
        <v/>
      </c>
      <c r="T316" s="21" t="str">
        <f t="shared" ref="T316:T379" si="48">IF(V316="2",R316,"")</f>
        <v/>
      </c>
      <c r="U316" s="35">
        <f t="shared" ref="U316:U379" si="49">IF(V316="3",R316,"")</f>
        <v>52.786666666666697</v>
      </c>
      <c r="V316" s="20" t="str">
        <f t="shared" si="46"/>
        <v>3</v>
      </c>
    </row>
    <row r="317" spans="1:22">
      <c r="A317" s="52"/>
      <c r="B317" s="52"/>
      <c r="C317" s="52"/>
      <c r="D317" s="20">
        <v>75</v>
      </c>
      <c r="E317" s="20">
        <v>5</v>
      </c>
      <c r="F317" s="20"/>
      <c r="G317" s="20" t="s">
        <v>0</v>
      </c>
      <c r="H317" s="20">
        <v>23201113</v>
      </c>
      <c r="I317" s="20" t="s">
        <v>864</v>
      </c>
      <c r="J317" s="21">
        <v>7465.03708333333</v>
      </c>
      <c r="K317" s="22">
        <f t="shared" si="41"/>
        <v>1</v>
      </c>
      <c r="L317" s="21">
        <v>7465.03708333333</v>
      </c>
      <c r="M317" s="20" t="str">
        <f t="shared" si="45"/>
        <v>3</v>
      </c>
      <c r="N317" s="101" t="str">
        <f t="shared" si="42"/>
        <v/>
      </c>
      <c r="O317" s="21" t="str">
        <f t="shared" si="43"/>
        <v/>
      </c>
      <c r="P317" s="35">
        <f t="shared" si="44"/>
        <v>7465.03708333333</v>
      </c>
      <c r="Q317" s="47"/>
      <c r="R317" s="21">
        <v>7465.03708333333</v>
      </c>
      <c r="S317" s="21" t="str">
        <f t="shared" si="47"/>
        <v/>
      </c>
      <c r="T317" s="21" t="str">
        <f t="shared" si="48"/>
        <v/>
      </c>
      <c r="U317" s="35">
        <f t="shared" si="49"/>
        <v>7465.03708333333</v>
      </c>
      <c r="V317" s="20" t="str">
        <f t="shared" si="46"/>
        <v>3</v>
      </c>
    </row>
    <row r="318" spans="1:22">
      <c r="A318" s="52"/>
      <c r="B318" s="52"/>
      <c r="C318" s="52"/>
      <c r="D318" s="20">
        <v>75</v>
      </c>
      <c r="E318" s="20">
        <v>5</v>
      </c>
      <c r="F318" s="20"/>
      <c r="G318" s="20" t="s">
        <v>0</v>
      </c>
      <c r="H318" s="20">
        <v>23201153</v>
      </c>
      <c r="I318" s="20" t="s">
        <v>865</v>
      </c>
      <c r="J318" s="21">
        <v>6094.2170833333303</v>
      </c>
      <c r="K318" s="22">
        <f t="shared" si="41"/>
        <v>1</v>
      </c>
      <c r="L318" s="21">
        <v>6094.2170833333303</v>
      </c>
      <c r="M318" s="20" t="str">
        <f t="shared" si="45"/>
        <v>3</v>
      </c>
      <c r="N318" s="101" t="str">
        <f t="shared" si="42"/>
        <v/>
      </c>
      <c r="O318" s="21" t="str">
        <f t="shared" si="43"/>
        <v/>
      </c>
      <c r="P318" s="35">
        <f t="shared" si="44"/>
        <v>6094.2170833333303</v>
      </c>
      <c r="Q318" s="47"/>
      <c r="R318" s="21">
        <v>6094.2170833333303</v>
      </c>
      <c r="S318" s="21" t="str">
        <f t="shared" si="47"/>
        <v/>
      </c>
      <c r="T318" s="21" t="str">
        <f t="shared" si="48"/>
        <v/>
      </c>
      <c r="U318" s="35">
        <f t="shared" si="49"/>
        <v>6094.2170833333303</v>
      </c>
      <c r="V318" s="20" t="str">
        <f t="shared" si="46"/>
        <v>3</v>
      </c>
    </row>
    <row r="319" spans="1:22">
      <c r="A319" s="52"/>
      <c r="B319" s="52"/>
      <c r="C319" s="52"/>
      <c r="D319" s="20">
        <v>75</v>
      </c>
      <c r="E319" s="20">
        <v>5</v>
      </c>
      <c r="F319" s="20"/>
      <c r="G319" s="20" t="s">
        <v>0</v>
      </c>
      <c r="H319" s="20">
        <v>23201163</v>
      </c>
      <c r="I319" s="20" t="s">
        <v>866</v>
      </c>
      <c r="J319" s="21">
        <v>-1015.47583333333</v>
      </c>
      <c r="K319" s="22">
        <f t="shared" si="41"/>
        <v>1</v>
      </c>
      <c r="L319" s="21">
        <v>-1015.47583333333</v>
      </c>
      <c r="M319" s="20" t="str">
        <f t="shared" si="45"/>
        <v>3</v>
      </c>
      <c r="N319" s="101" t="str">
        <f t="shared" si="42"/>
        <v/>
      </c>
      <c r="O319" s="21" t="str">
        <f t="shared" si="43"/>
        <v/>
      </c>
      <c r="P319" s="35">
        <f t="shared" si="44"/>
        <v>-1015.47583333333</v>
      </c>
      <c r="Q319" s="47"/>
      <c r="R319" s="21">
        <v>-1015.47583333333</v>
      </c>
      <c r="S319" s="21" t="str">
        <f t="shared" si="47"/>
        <v/>
      </c>
      <c r="T319" s="21" t="str">
        <f t="shared" si="48"/>
        <v/>
      </c>
      <c r="U319" s="35">
        <f t="shared" si="49"/>
        <v>-1015.47583333333</v>
      </c>
      <c r="V319" s="20" t="str">
        <f t="shared" si="46"/>
        <v>3</v>
      </c>
    </row>
    <row r="320" spans="1:22">
      <c r="A320" s="52"/>
      <c r="B320" s="52"/>
      <c r="C320" s="52"/>
      <c r="D320" s="20">
        <v>75</v>
      </c>
      <c r="E320" s="20">
        <v>5</v>
      </c>
      <c r="F320" s="20"/>
      <c r="G320" s="20" t="s">
        <v>0</v>
      </c>
      <c r="H320" s="20">
        <v>23201173</v>
      </c>
      <c r="I320" s="20" t="s">
        <v>867</v>
      </c>
      <c r="J320" s="21">
        <v>166374.09958333301</v>
      </c>
      <c r="K320" s="22">
        <f t="shared" si="41"/>
        <v>1</v>
      </c>
      <c r="L320" s="21">
        <v>166374.09958333301</v>
      </c>
      <c r="M320" s="20" t="str">
        <f t="shared" si="45"/>
        <v>3</v>
      </c>
      <c r="N320" s="101" t="str">
        <f t="shared" si="42"/>
        <v/>
      </c>
      <c r="O320" s="21" t="str">
        <f t="shared" si="43"/>
        <v/>
      </c>
      <c r="P320" s="35">
        <f t="shared" si="44"/>
        <v>166374.09958333301</v>
      </c>
      <c r="Q320" s="47"/>
      <c r="R320" s="21">
        <v>166374.09958333301</v>
      </c>
      <c r="S320" s="21" t="str">
        <f t="shared" si="47"/>
        <v/>
      </c>
      <c r="T320" s="21" t="str">
        <f t="shared" si="48"/>
        <v/>
      </c>
      <c r="U320" s="35">
        <f t="shared" si="49"/>
        <v>166374.09958333301</v>
      </c>
      <c r="V320" s="20" t="str">
        <f t="shared" si="46"/>
        <v>3</v>
      </c>
    </row>
    <row r="321" spans="1:22">
      <c r="A321" s="52"/>
      <c r="B321" s="52"/>
      <c r="C321" s="52"/>
      <c r="D321" s="20">
        <v>75</v>
      </c>
      <c r="E321" s="20">
        <v>5</v>
      </c>
      <c r="F321" s="20"/>
      <c r="G321" s="20" t="s">
        <v>0</v>
      </c>
      <c r="H321" s="20">
        <v>23201183</v>
      </c>
      <c r="I321" s="20" t="s">
        <v>868</v>
      </c>
      <c r="J321" s="21">
        <v>-137.36500000000001</v>
      </c>
      <c r="K321" s="22">
        <f t="shared" si="41"/>
        <v>1</v>
      </c>
      <c r="L321" s="21">
        <v>-137.36500000000001</v>
      </c>
      <c r="M321" s="20" t="str">
        <f t="shared" si="45"/>
        <v>3</v>
      </c>
      <c r="N321" s="101" t="str">
        <f t="shared" si="42"/>
        <v/>
      </c>
      <c r="O321" s="21" t="str">
        <f t="shared" si="43"/>
        <v/>
      </c>
      <c r="P321" s="35">
        <f t="shared" si="44"/>
        <v>-137.36500000000001</v>
      </c>
      <c r="Q321" s="47"/>
      <c r="R321" s="21">
        <v>-137.36500000000001</v>
      </c>
      <c r="S321" s="21" t="str">
        <f t="shared" si="47"/>
        <v/>
      </c>
      <c r="T321" s="21" t="str">
        <f t="shared" si="48"/>
        <v/>
      </c>
      <c r="U321" s="35">
        <f t="shared" si="49"/>
        <v>-137.36500000000001</v>
      </c>
      <c r="V321" s="20" t="str">
        <f t="shared" si="46"/>
        <v>3</v>
      </c>
    </row>
    <row r="322" spans="1:22">
      <c r="A322" s="52"/>
      <c r="B322" s="52"/>
      <c r="C322" s="52"/>
      <c r="D322" s="20">
        <v>75</v>
      </c>
      <c r="E322" s="20">
        <v>5</v>
      </c>
      <c r="F322" s="20"/>
      <c r="G322" s="20" t="s">
        <v>0</v>
      </c>
      <c r="H322" s="20">
        <v>23202173</v>
      </c>
      <c r="I322" s="20" t="s">
        <v>869</v>
      </c>
      <c r="J322" s="21">
        <v>-7180.2608333333301</v>
      </c>
      <c r="K322" s="22">
        <f t="shared" si="41"/>
        <v>1</v>
      </c>
      <c r="L322" s="21">
        <v>-7180.2608333333301</v>
      </c>
      <c r="M322" s="20" t="str">
        <f t="shared" si="45"/>
        <v>3</v>
      </c>
      <c r="N322" s="101" t="str">
        <f t="shared" si="42"/>
        <v/>
      </c>
      <c r="O322" s="21" t="str">
        <f t="shared" si="43"/>
        <v/>
      </c>
      <c r="P322" s="35">
        <f t="shared" si="44"/>
        <v>-7180.2608333333301</v>
      </c>
      <c r="Q322" s="47"/>
      <c r="R322" s="21">
        <v>-7180.2608333333301</v>
      </c>
      <c r="S322" s="21" t="str">
        <f t="shared" si="47"/>
        <v/>
      </c>
      <c r="T322" s="21" t="str">
        <f t="shared" si="48"/>
        <v/>
      </c>
      <c r="U322" s="35">
        <f t="shared" si="49"/>
        <v>-7180.2608333333301</v>
      </c>
      <c r="V322" s="20" t="str">
        <f t="shared" si="46"/>
        <v>3</v>
      </c>
    </row>
    <row r="323" spans="1:22">
      <c r="A323" s="52"/>
      <c r="B323" s="52"/>
      <c r="C323" s="52"/>
      <c r="D323" s="20">
        <v>75</v>
      </c>
      <c r="E323" s="20">
        <v>5</v>
      </c>
      <c r="F323" s="20"/>
      <c r="G323" s="20" t="s">
        <v>0</v>
      </c>
      <c r="H323" s="20">
        <v>23202183</v>
      </c>
      <c r="I323" s="20" t="s">
        <v>870</v>
      </c>
      <c r="J323" s="21">
        <v>-35272.7754166667</v>
      </c>
      <c r="K323" s="22">
        <f t="shared" si="41"/>
        <v>1</v>
      </c>
      <c r="L323" s="21">
        <v>-35272.7754166667</v>
      </c>
      <c r="M323" s="20" t="str">
        <f t="shared" si="45"/>
        <v>3</v>
      </c>
      <c r="N323" s="101" t="str">
        <f t="shared" si="42"/>
        <v/>
      </c>
      <c r="O323" s="21" t="str">
        <f t="shared" si="43"/>
        <v/>
      </c>
      <c r="P323" s="35">
        <f t="shared" si="44"/>
        <v>-35272.7754166667</v>
      </c>
      <c r="Q323" s="47"/>
      <c r="R323" s="21">
        <v>-35272.7754166667</v>
      </c>
      <c r="S323" s="21" t="str">
        <f t="shared" si="47"/>
        <v/>
      </c>
      <c r="T323" s="21" t="str">
        <f t="shared" si="48"/>
        <v/>
      </c>
      <c r="U323" s="35">
        <f t="shared" si="49"/>
        <v>-35272.7754166667</v>
      </c>
      <c r="V323" s="20" t="str">
        <f t="shared" si="46"/>
        <v>3</v>
      </c>
    </row>
    <row r="324" spans="1:22">
      <c r="A324" s="52"/>
      <c r="B324" s="52"/>
      <c r="C324" s="52"/>
      <c r="D324" s="20">
        <v>75</v>
      </c>
      <c r="E324" s="20">
        <v>5</v>
      </c>
      <c r="F324" s="20"/>
      <c r="G324" s="20" t="s">
        <v>0</v>
      </c>
      <c r="H324" s="20">
        <v>23202193</v>
      </c>
      <c r="I324" s="20" t="s">
        <v>871</v>
      </c>
      <c r="J324" s="21">
        <v>402097.912916667</v>
      </c>
      <c r="K324" s="22">
        <f t="shared" si="41"/>
        <v>1</v>
      </c>
      <c r="L324" s="21">
        <v>402097.912916667</v>
      </c>
      <c r="M324" s="20" t="str">
        <f t="shared" si="45"/>
        <v>3</v>
      </c>
      <c r="N324" s="101" t="str">
        <f t="shared" si="42"/>
        <v/>
      </c>
      <c r="O324" s="21" t="str">
        <f t="shared" si="43"/>
        <v/>
      </c>
      <c r="P324" s="35">
        <f t="shared" si="44"/>
        <v>402097.912916667</v>
      </c>
      <c r="Q324" s="47"/>
      <c r="R324" s="21">
        <v>402097.912916667</v>
      </c>
      <c r="S324" s="21" t="str">
        <f t="shared" si="47"/>
        <v/>
      </c>
      <c r="T324" s="21" t="str">
        <f t="shared" si="48"/>
        <v/>
      </c>
      <c r="U324" s="35">
        <f t="shared" si="49"/>
        <v>402097.912916667</v>
      </c>
      <c r="V324" s="20" t="str">
        <f t="shared" si="46"/>
        <v>3</v>
      </c>
    </row>
    <row r="325" spans="1:22" ht="13.5" thickBot="1">
      <c r="A325" s="52"/>
      <c r="B325" s="52"/>
      <c r="C325" s="52"/>
      <c r="D325" s="20"/>
      <c r="E325" s="20"/>
      <c r="F325" s="20"/>
      <c r="G325" s="20"/>
      <c r="H325" s="20"/>
      <c r="I325" s="20"/>
      <c r="J325" s="25">
        <f>SUM(J268:J324)</f>
        <v>-272250276.82416666</v>
      </c>
      <c r="K325" s="22"/>
      <c r="L325" s="25">
        <f>SUM(L268:L324)</f>
        <v>-272250276.82416666</v>
      </c>
      <c r="M325" s="20" t="str">
        <f t="shared" si="45"/>
        <v/>
      </c>
      <c r="N325" s="101" t="str">
        <f t="shared" si="42"/>
        <v/>
      </c>
      <c r="O325" s="21" t="str">
        <f t="shared" si="43"/>
        <v/>
      </c>
      <c r="P325" s="35" t="str">
        <f t="shared" si="44"/>
        <v/>
      </c>
      <c r="Q325" s="47"/>
      <c r="R325" s="25">
        <f>SUM(R268:R324)</f>
        <v>-272250276.82416666</v>
      </c>
      <c r="S325" s="21" t="str">
        <f t="shared" si="47"/>
        <v/>
      </c>
      <c r="T325" s="21" t="str">
        <f t="shared" si="48"/>
        <v/>
      </c>
      <c r="U325" s="35" t="str">
        <f t="shared" si="49"/>
        <v/>
      </c>
      <c r="V325" s="20" t="str">
        <f t="shared" si="46"/>
        <v/>
      </c>
    </row>
    <row r="326" spans="1:22" ht="13.5" thickTop="1">
      <c r="A326" s="52"/>
      <c r="B326" s="52"/>
      <c r="C326" s="52"/>
      <c r="D326" s="20"/>
      <c r="E326" s="20"/>
      <c r="F326" s="20"/>
      <c r="G326" s="20"/>
      <c r="H326" s="20"/>
      <c r="I326" s="20"/>
      <c r="J326" s="21"/>
      <c r="K326" s="22"/>
      <c r="L326" s="21"/>
      <c r="M326" s="20" t="str">
        <f t="shared" si="45"/>
        <v/>
      </c>
      <c r="N326" s="101" t="str">
        <f t="shared" si="42"/>
        <v/>
      </c>
      <c r="O326" s="21" t="str">
        <f t="shared" si="43"/>
        <v/>
      </c>
      <c r="P326" s="35" t="str">
        <f t="shared" si="44"/>
        <v/>
      </c>
      <c r="Q326" s="47"/>
      <c r="R326" s="21"/>
      <c r="S326" s="21" t="str">
        <f t="shared" si="47"/>
        <v/>
      </c>
      <c r="T326" s="21" t="str">
        <f t="shared" si="48"/>
        <v/>
      </c>
      <c r="U326" s="35" t="str">
        <f t="shared" si="49"/>
        <v/>
      </c>
      <c r="V326" s="20" t="str">
        <f t="shared" si="46"/>
        <v/>
      </c>
    </row>
    <row r="327" spans="1:22">
      <c r="A327" s="52"/>
      <c r="B327" s="52"/>
      <c r="C327" s="52"/>
      <c r="D327" s="20">
        <v>73</v>
      </c>
      <c r="E327" s="20">
        <v>5</v>
      </c>
      <c r="F327" s="20"/>
      <c r="G327" s="20" t="s">
        <v>0</v>
      </c>
      <c r="H327" s="20">
        <v>23500112</v>
      </c>
      <c r="I327" s="20" t="s">
        <v>872</v>
      </c>
      <c r="J327" s="21">
        <v>-6542162.4166666698</v>
      </c>
      <c r="K327" s="22">
        <f t="shared" ref="K327:K390" si="50">IF(J327=0,"Zero",L327/J327)</f>
        <v>1</v>
      </c>
      <c r="L327" s="21">
        <v>-6542162.4166666698</v>
      </c>
      <c r="M327" s="20" t="str">
        <f t="shared" si="45"/>
        <v>2</v>
      </c>
      <c r="N327" s="101" t="str">
        <f t="shared" ref="N327:N390" si="51">IF(M327="1",L327,"")</f>
        <v/>
      </c>
      <c r="O327" s="21">
        <f t="shared" ref="O327:O390" si="52">IF(M327="2",L327,"")</f>
        <v>-6542162.4166666698</v>
      </c>
      <c r="P327" s="35" t="str">
        <f t="shared" ref="P327:P390" si="53">IF(M327="3",L327,"")</f>
        <v/>
      </c>
      <c r="Q327" s="47"/>
      <c r="R327" s="21">
        <v>-6542162.4166666698</v>
      </c>
      <c r="S327" s="21" t="str">
        <f t="shared" si="47"/>
        <v/>
      </c>
      <c r="T327" s="21">
        <f t="shared" si="48"/>
        <v>-6542162.4166666698</v>
      </c>
      <c r="U327" s="35" t="str">
        <f t="shared" si="49"/>
        <v/>
      </c>
      <c r="V327" s="20" t="str">
        <f t="shared" si="46"/>
        <v>2</v>
      </c>
    </row>
    <row r="328" spans="1:22" ht="13.5" thickBot="1">
      <c r="A328" s="52"/>
      <c r="B328" s="52"/>
      <c r="C328" s="52"/>
      <c r="D328" s="20"/>
      <c r="E328" s="20"/>
      <c r="F328" s="20"/>
      <c r="G328" s="20"/>
      <c r="H328" s="20"/>
      <c r="I328" s="20"/>
      <c r="J328" s="25">
        <f>SUM(J327:J327)</f>
        <v>-6542162.4166666698</v>
      </c>
      <c r="K328" s="22"/>
      <c r="L328" s="25">
        <f>SUM(L327:L327)</f>
        <v>-6542162.4166666698</v>
      </c>
      <c r="M328" s="20" t="str">
        <f t="shared" si="45"/>
        <v/>
      </c>
      <c r="N328" s="101" t="str">
        <f t="shared" si="51"/>
        <v/>
      </c>
      <c r="O328" s="21" t="str">
        <f t="shared" si="52"/>
        <v/>
      </c>
      <c r="P328" s="35" t="str">
        <f t="shared" si="53"/>
        <v/>
      </c>
      <c r="Q328" s="47"/>
      <c r="R328" s="25">
        <f>SUM(R327:R327)</f>
        <v>-6542162.4166666698</v>
      </c>
      <c r="S328" s="21" t="str">
        <f t="shared" si="47"/>
        <v/>
      </c>
      <c r="T328" s="21" t="str">
        <f t="shared" si="48"/>
        <v/>
      </c>
      <c r="U328" s="35" t="str">
        <f t="shared" si="49"/>
        <v/>
      </c>
      <c r="V328" s="20" t="str">
        <f t="shared" si="46"/>
        <v/>
      </c>
    </row>
    <row r="329" spans="1:22" ht="13.5" thickTop="1">
      <c r="A329" s="52"/>
      <c r="B329" s="52"/>
      <c r="C329" s="52"/>
      <c r="D329" s="20"/>
      <c r="E329" s="20"/>
      <c r="F329" s="20"/>
      <c r="G329" s="20"/>
      <c r="H329" s="20"/>
      <c r="I329" s="20"/>
      <c r="J329" s="21"/>
      <c r="K329" s="22"/>
      <c r="L329" s="21"/>
      <c r="M329" s="20" t="str">
        <f t="shared" si="45"/>
        <v/>
      </c>
      <c r="N329" s="101" t="str">
        <f t="shared" si="51"/>
        <v/>
      </c>
      <c r="O329" s="21" t="str">
        <f t="shared" si="52"/>
        <v/>
      </c>
      <c r="P329" s="35" t="str">
        <f t="shared" si="53"/>
        <v/>
      </c>
      <c r="Q329" s="47"/>
      <c r="R329" s="21"/>
      <c r="S329" s="21" t="str">
        <f t="shared" si="47"/>
        <v/>
      </c>
      <c r="T329" s="21" t="str">
        <f t="shared" si="48"/>
        <v/>
      </c>
      <c r="U329" s="35" t="str">
        <f t="shared" si="49"/>
        <v/>
      </c>
      <c r="V329" s="20" t="str">
        <f t="shared" si="46"/>
        <v/>
      </c>
    </row>
    <row r="330" spans="1:22">
      <c r="A330" s="52"/>
      <c r="B330" s="52"/>
      <c r="C330" s="52"/>
      <c r="D330" s="20">
        <v>75</v>
      </c>
      <c r="E330" s="20">
        <v>5</v>
      </c>
      <c r="F330" s="20"/>
      <c r="G330" s="20" t="s">
        <v>0</v>
      </c>
      <c r="H330" s="20">
        <v>23600000</v>
      </c>
      <c r="I330" s="20" t="s">
        <v>873</v>
      </c>
      <c r="J330" s="21">
        <v>1447742.2004166699</v>
      </c>
      <c r="K330" s="22">
        <f t="shared" si="50"/>
        <v>1</v>
      </c>
      <c r="L330" s="21">
        <v>1447742.2004166699</v>
      </c>
      <c r="M330" s="20" t="str">
        <f t="shared" si="45"/>
        <v>0</v>
      </c>
      <c r="N330" s="101" t="str">
        <f t="shared" si="51"/>
        <v/>
      </c>
      <c r="O330" s="21" t="str">
        <f t="shared" si="52"/>
        <v/>
      </c>
      <c r="P330" s="35" t="str">
        <f t="shared" si="53"/>
        <v/>
      </c>
      <c r="Q330" s="47"/>
      <c r="R330" s="21">
        <v>1447742.2004166699</v>
      </c>
      <c r="S330" s="21" t="str">
        <f t="shared" si="47"/>
        <v/>
      </c>
      <c r="T330" s="21" t="str">
        <f t="shared" si="48"/>
        <v/>
      </c>
      <c r="U330" s="35" t="str">
        <f t="shared" si="49"/>
        <v/>
      </c>
      <c r="V330" s="20" t="str">
        <f t="shared" si="46"/>
        <v>0</v>
      </c>
    </row>
    <row r="331" spans="1:22">
      <c r="A331" s="52"/>
      <c r="B331" s="52"/>
      <c r="C331" s="52"/>
      <c r="D331" s="20">
        <v>71</v>
      </c>
      <c r="E331" s="20">
        <v>5</v>
      </c>
      <c r="F331" s="20"/>
      <c r="G331" s="20" t="s">
        <v>0</v>
      </c>
      <c r="H331" s="20">
        <v>23600011</v>
      </c>
      <c r="I331" s="20" t="s">
        <v>874</v>
      </c>
      <c r="J331" s="21">
        <v>-343907.29166666698</v>
      </c>
      <c r="K331" s="22">
        <f t="shared" si="50"/>
        <v>1</v>
      </c>
      <c r="L331" s="21">
        <v>-343907.29166666698</v>
      </c>
      <c r="M331" s="20" t="str">
        <f t="shared" si="45"/>
        <v>1</v>
      </c>
      <c r="N331" s="101">
        <f t="shared" si="51"/>
        <v>-343907.29166666698</v>
      </c>
      <c r="O331" s="21" t="str">
        <f t="shared" si="52"/>
        <v/>
      </c>
      <c r="P331" s="35" t="str">
        <f t="shared" si="53"/>
        <v/>
      </c>
      <c r="Q331" s="47"/>
      <c r="R331" s="21">
        <v>-343907.29166666698</v>
      </c>
      <c r="S331" s="21">
        <f t="shared" si="47"/>
        <v>-343907.29166666698</v>
      </c>
      <c r="T331" s="21" t="str">
        <f t="shared" si="48"/>
        <v/>
      </c>
      <c r="U331" s="35" t="str">
        <f t="shared" si="49"/>
        <v/>
      </c>
      <c r="V331" s="20" t="str">
        <f t="shared" si="46"/>
        <v>1</v>
      </c>
    </row>
    <row r="332" spans="1:22">
      <c r="A332" s="52"/>
      <c r="B332" s="52"/>
      <c r="C332" s="52"/>
      <c r="D332" s="20">
        <v>71</v>
      </c>
      <c r="E332" s="20">
        <v>5</v>
      </c>
      <c r="F332" s="20"/>
      <c r="G332" s="20" t="s">
        <v>0</v>
      </c>
      <c r="H332" s="20">
        <v>23600021</v>
      </c>
      <c r="I332" s="20" t="s">
        <v>875</v>
      </c>
      <c r="J332" s="21">
        <v>-3250341.73916667</v>
      </c>
      <c r="K332" s="22">
        <f t="shared" si="50"/>
        <v>1</v>
      </c>
      <c r="L332" s="21">
        <v>-3250341.73916667</v>
      </c>
      <c r="M332" s="20" t="str">
        <f t="shared" si="45"/>
        <v>1</v>
      </c>
      <c r="N332" s="101">
        <f t="shared" si="51"/>
        <v>-3250341.73916667</v>
      </c>
      <c r="O332" s="21" t="str">
        <f t="shared" si="52"/>
        <v/>
      </c>
      <c r="P332" s="35" t="str">
        <f t="shared" si="53"/>
        <v/>
      </c>
      <c r="Q332" s="47"/>
      <c r="R332" s="21">
        <v>-3250341.73916667</v>
      </c>
      <c r="S332" s="21">
        <f t="shared" si="47"/>
        <v>-3250341.73916667</v>
      </c>
      <c r="T332" s="21" t="str">
        <f t="shared" si="48"/>
        <v/>
      </c>
      <c r="U332" s="35" t="str">
        <f t="shared" si="49"/>
        <v/>
      </c>
      <c r="V332" s="20" t="str">
        <f t="shared" si="46"/>
        <v>1</v>
      </c>
    </row>
    <row r="333" spans="1:22">
      <c r="A333" s="52"/>
      <c r="B333" s="52"/>
      <c r="C333" s="52"/>
      <c r="D333" s="20">
        <v>73</v>
      </c>
      <c r="E333" s="20">
        <v>5</v>
      </c>
      <c r="F333" s="20"/>
      <c r="G333" s="20" t="s">
        <v>0</v>
      </c>
      <c r="H333" s="20">
        <v>23600022</v>
      </c>
      <c r="I333" s="20" t="s">
        <v>876</v>
      </c>
      <c r="J333" s="21">
        <v>-2161341.4904166702</v>
      </c>
      <c r="K333" s="22">
        <f t="shared" si="50"/>
        <v>1</v>
      </c>
      <c r="L333" s="21">
        <v>-2161341.4904166702</v>
      </c>
      <c r="M333" s="20" t="str">
        <f t="shared" si="45"/>
        <v>2</v>
      </c>
      <c r="N333" s="101" t="str">
        <f t="shared" si="51"/>
        <v/>
      </c>
      <c r="O333" s="21">
        <f t="shared" si="52"/>
        <v>-2161341.4904166702</v>
      </c>
      <c r="P333" s="35" t="str">
        <f t="shared" si="53"/>
        <v/>
      </c>
      <c r="Q333" s="47"/>
      <c r="R333" s="21">
        <v>-2161341.4904166702</v>
      </c>
      <c r="S333" s="21" t="str">
        <f t="shared" si="47"/>
        <v/>
      </c>
      <c r="T333" s="21">
        <f t="shared" si="48"/>
        <v>-2161341.4904166702</v>
      </c>
      <c r="U333" s="35" t="str">
        <f t="shared" si="49"/>
        <v/>
      </c>
      <c r="V333" s="20" t="str">
        <f t="shared" si="46"/>
        <v>2</v>
      </c>
    </row>
    <row r="334" spans="1:22">
      <c r="A334" s="52"/>
      <c r="B334" s="52"/>
      <c r="C334" s="52"/>
      <c r="D334" s="20">
        <v>77</v>
      </c>
      <c r="E334" s="20">
        <v>5</v>
      </c>
      <c r="F334" s="20"/>
      <c r="G334" s="20" t="s">
        <v>0</v>
      </c>
      <c r="H334" s="20">
        <v>23600023</v>
      </c>
      <c r="I334" s="20" t="s">
        <v>877</v>
      </c>
      <c r="J334" s="21">
        <v>-32844</v>
      </c>
      <c r="K334" s="22">
        <f t="shared" si="50"/>
        <v>1</v>
      </c>
      <c r="L334" s="21">
        <v>-32844</v>
      </c>
      <c r="M334" s="20" t="str">
        <f t="shared" si="45"/>
        <v>3</v>
      </c>
      <c r="N334" s="101" t="str">
        <f t="shared" si="51"/>
        <v/>
      </c>
      <c r="O334" s="21" t="str">
        <f t="shared" si="52"/>
        <v/>
      </c>
      <c r="P334" s="35">
        <f t="shared" si="53"/>
        <v>-32844</v>
      </c>
      <c r="Q334" s="47"/>
      <c r="R334" s="21">
        <v>-32844</v>
      </c>
      <c r="S334" s="21" t="str">
        <f t="shared" si="47"/>
        <v/>
      </c>
      <c r="T334" s="21" t="str">
        <f t="shared" si="48"/>
        <v/>
      </c>
      <c r="U334" s="35">
        <f t="shared" si="49"/>
        <v>-32844</v>
      </c>
      <c r="V334" s="20" t="str">
        <f t="shared" si="46"/>
        <v>3</v>
      </c>
    </row>
    <row r="335" spans="1:22">
      <c r="A335" s="52"/>
      <c r="B335" s="52"/>
      <c r="C335" s="52"/>
      <c r="D335" s="20">
        <v>77</v>
      </c>
      <c r="E335" s="20">
        <v>5</v>
      </c>
      <c r="F335" s="20"/>
      <c r="G335" s="20" t="s">
        <v>0</v>
      </c>
      <c r="H335" s="20">
        <v>23600033</v>
      </c>
      <c r="I335" s="20" t="s">
        <v>878</v>
      </c>
      <c r="J335" s="21">
        <v>10145245.310000001</v>
      </c>
      <c r="K335" s="22">
        <f t="shared" si="50"/>
        <v>1</v>
      </c>
      <c r="L335" s="21">
        <v>10145245.310000001</v>
      </c>
      <c r="M335" s="20" t="str">
        <f t="shared" si="45"/>
        <v>3</v>
      </c>
      <c r="N335" s="101" t="str">
        <f t="shared" si="51"/>
        <v/>
      </c>
      <c r="O335" s="21" t="str">
        <f t="shared" si="52"/>
        <v/>
      </c>
      <c r="P335" s="35">
        <f t="shared" si="53"/>
        <v>10145245.310000001</v>
      </c>
      <c r="Q335" s="47"/>
      <c r="R335" s="21">
        <v>10145245.310000001</v>
      </c>
      <c r="S335" s="21" t="str">
        <f t="shared" si="47"/>
        <v/>
      </c>
      <c r="T335" s="21" t="str">
        <f t="shared" si="48"/>
        <v/>
      </c>
      <c r="U335" s="35">
        <f t="shared" si="49"/>
        <v>10145245.310000001</v>
      </c>
      <c r="V335" s="20" t="str">
        <f t="shared" si="46"/>
        <v>3</v>
      </c>
    </row>
    <row r="336" spans="1:22">
      <c r="A336" s="52"/>
      <c r="B336" s="52"/>
      <c r="C336" s="52"/>
      <c r="D336" s="20">
        <v>75</v>
      </c>
      <c r="E336" s="20">
        <v>5</v>
      </c>
      <c r="F336" s="20"/>
      <c r="G336" s="20" t="s">
        <v>0</v>
      </c>
      <c r="H336" s="20">
        <v>23600063</v>
      </c>
      <c r="I336" s="20" t="s">
        <v>879</v>
      </c>
      <c r="J336" s="21">
        <v>-573.40916666666703</v>
      </c>
      <c r="K336" s="22">
        <f t="shared" si="50"/>
        <v>1</v>
      </c>
      <c r="L336" s="21">
        <v>-573.40916666666703</v>
      </c>
      <c r="M336" s="20" t="str">
        <f t="shared" si="45"/>
        <v>3</v>
      </c>
      <c r="N336" s="101" t="str">
        <f t="shared" si="51"/>
        <v/>
      </c>
      <c r="O336" s="21" t="str">
        <f t="shared" si="52"/>
        <v/>
      </c>
      <c r="P336" s="35">
        <f t="shared" si="53"/>
        <v>-573.40916666666703</v>
      </c>
      <c r="Q336" s="47"/>
      <c r="R336" s="21">
        <v>-573.40916666666703</v>
      </c>
      <c r="S336" s="21" t="str">
        <f t="shared" si="47"/>
        <v/>
      </c>
      <c r="T336" s="21" t="str">
        <f t="shared" si="48"/>
        <v/>
      </c>
      <c r="U336" s="35">
        <f t="shared" si="49"/>
        <v>-573.40916666666703</v>
      </c>
      <c r="V336" s="20" t="str">
        <f t="shared" si="46"/>
        <v>3</v>
      </c>
    </row>
    <row r="337" spans="1:22">
      <c r="A337" s="52"/>
      <c r="B337" s="52"/>
      <c r="C337" s="52"/>
      <c r="D337" s="20">
        <v>75</v>
      </c>
      <c r="E337" s="20">
        <v>5</v>
      </c>
      <c r="F337" s="20"/>
      <c r="G337" s="20" t="s">
        <v>0</v>
      </c>
      <c r="H337" s="20">
        <v>23600093</v>
      </c>
      <c r="I337" s="20" t="s">
        <v>880</v>
      </c>
      <c r="J337" s="21">
        <v>-153554.93416666699</v>
      </c>
      <c r="K337" s="22">
        <f t="shared" si="50"/>
        <v>1</v>
      </c>
      <c r="L337" s="21">
        <v>-153554.93416666699</v>
      </c>
      <c r="M337" s="20" t="str">
        <f t="shared" si="45"/>
        <v>3</v>
      </c>
      <c r="N337" s="101" t="str">
        <f t="shared" si="51"/>
        <v/>
      </c>
      <c r="O337" s="21" t="str">
        <f t="shared" si="52"/>
        <v/>
      </c>
      <c r="P337" s="35">
        <f t="shared" si="53"/>
        <v>-153554.93416666699</v>
      </c>
      <c r="Q337" s="47"/>
      <c r="R337" s="21">
        <v>-153554.93416666699</v>
      </c>
      <c r="S337" s="21" t="str">
        <f t="shared" si="47"/>
        <v/>
      </c>
      <c r="T337" s="21" t="str">
        <f t="shared" si="48"/>
        <v/>
      </c>
      <c r="U337" s="35">
        <f t="shared" si="49"/>
        <v>-153554.93416666699</v>
      </c>
      <c r="V337" s="20" t="str">
        <f t="shared" si="46"/>
        <v>3</v>
      </c>
    </row>
    <row r="338" spans="1:22">
      <c r="A338" s="52"/>
      <c r="B338" s="52"/>
      <c r="C338" s="52"/>
      <c r="D338" s="20">
        <v>71</v>
      </c>
      <c r="E338" s="20">
        <v>5</v>
      </c>
      <c r="F338" s="20"/>
      <c r="G338" s="20" t="s">
        <v>0</v>
      </c>
      <c r="H338" s="20">
        <v>23600201</v>
      </c>
      <c r="I338" s="20" t="s">
        <v>881</v>
      </c>
      <c r="J338" s="21">
        <v>-23526559.799166702</v>
      </c>
      <c r="K338" s="22">
        <f t="shared" si="50"/>
        <v>1</v>
      </c>
      <c r="L338" s="21">
        <v>-23526559.799166702</v>
      </c>
      <c r="M338" s="20" t="str">
        <f t="shared" si="45"/>
        <v>1</v>
      </c>
      <c r="N338" s="101">
        <f t="shared" si="51"/>
        <v>-23526559.799166702</v>
      </c>
      <c r="O338" s="21" t="str">
        <f t="shared" si="52"/>
        <v/>
      </c>
      <c r="P338" s="35" t="str">
        <f t="shared" si="53"/>
        <v/>
      </c>
      <c r="Q338" s="47"/>
      <c r="R338" s="21">
        <v>-23526559.799166702</v>
      </c>
      <c r="S338" s="21">
        <f t="shared" si="47"/>
        <v>-23526559.799166702</v>
      </c>
      <c r="T338" s="21" t="str">
        <f t="shared" si="48"/>
        <v/>
      </c>
      <c r="U338" s="35" t="str">
        <f t="shared" si="49"/>
        <v/>
      </c>
      <c r="V338" s="20" t="str">
        <f t="shared" si="46"/>
        <v>1</v>
      </c>
    </row>
    <row r="339" spans="1:22">
      <c r="A339" s="52"/>
      <c r="B339" s="52"/>
      <c r="C339" s="52"/>
      <c r="D339" s="20">
        <v>71</v>
      </c>
      <c r="E339" s="20">
        <v>5</v>
      </c>
      <c r="F339" s="20"/>
      <c r="G339" s="20" t="s">
        <v>0</v>
      </c>
      <c r="H339" s="20">
        <v>23600211</v>
      </c>
      <c r="I339" s="20" t="s">
        <v>882</v>
      </c>
      <c r="J339" s="21">
        <v>-6010448.6387499999</v>
      </c>
      <c r="K339" s="22">
        <f t="shared" si="50"/>
        <v>1</v>
      </c>
      <c r="L339" s="21">
        <v>-6010448.6387499999</v>
      </c>
      <c r="M339" s="20" t="str">
        <f t="shared" si="45"/>
        <v>1</v>
      </c>
      <c r="N339" s="101">
        <f t="shared" si="51"/>
        <v>-6010448.6387499999</v>
      </c>
      <c r="O339" s="21" t="str">
        <f t="shared" si="52"/>
        <v/>
      </c>
      <c r="P339" s="35" t="str">
        <f t="shared" si="53"/>
        <v/>
      </c>
      <c r="Q339" s="47"/>
      <c r="R339" s="21">
        <v>-6010448.6387499999</v>
      </c>
      <c r="S339" s="21">
        <f t="shared" si="47"/>
        <v>-6010448.6387499999</v>
      </c>
      <c r="T339" s="21" t="str">
        <f t="shared" si="48"/>
        <v/>
      </c>
      <c r="U339" s="35" t="str">
        <f t="shared" si="49"/>
        <v/>
      </c>
      <c r="V339" s="20" t="str">
        <f t="shared" si="46"/>
        <v>1</v>
      </c>
    </row>
    <row r="340" spans="1:22">
      <c r="A340" s="52"/>
      <c r="B340" s="52"/>
      <c r="C340" s="52"/>
      <c r="D340" s="20">
        <v>75</v>
      </c>
      <c r="E340" s="20">
        <v>5</v>
      </c>
      <c r="F340" s="20"/>
      <c r="G340" s="20" t="s">
        <v>0</v>
      </c>
      <c r="H340" s="20">
        <v>23600213</v>
      </c>
      <c r="I340" s="20" t="s">
        <v>883</v>
      </c>
      <c r="J340" s="21">
        <v>-296691.83541666699</v>
      </c>
      <c r="K340" s="22">
        <f t="shared" si="50"/>
        <v>1</v>
      </c>
      <c r="L340" s="21">
        <v>-296691.83541666699</v>
      </c>
      <c r="M340" s="20" t="str">
        <f t="shared" si="45"/>
        <v>3</v>
      </c>
      <c r="N340" s="101" t="str">
        <f t="shared" si="51"/>
        <v/>
      </c>
      <c r="O340" s="21" t="str">
        <f t="shared" si="52"/>
        <v/>
      </c>
      <c r="P340" s="35">
        <f t="shared" si="53"/>
        <v>-296691.83541666699</v>
      </c>
      <c r="Q340" s="47"/>
      <c r="R340" s="21">
        <v>-296691.83541666699</v>
      </c>
      <c r="S340" s="21" t="str">
        <f t="shared" si="47"/>
        <v/>
      </c>
      <c r="T340" s="21" t="str">
        <f t="shared" si="48"/>
        <v/>
      </c>
      <c r="U340" s="35">
        <f t="shared" si="49"/>
        <v>-296691.83541666699</v>
      </c>
      <c r="V340" s="20" t="str">
        <f t="shared" si="46"/>
        <v>3</v>
      </c>
    </row>
    <row r="341" spans="1:22">
      <c r="A341" s="52"/>
      <c r="B341" s="52"/>
      <c r="C341" s="52"/>
      <c r="D341" s="20">
        <v>71</v>
      </c>
      <c r="E341" s="20">
        <v>5</v>
      </c>
      <c r="F341" s="20"/>
      <c r="G341" s="20" t="s">
        <v>0</v>
      </c>
      <c r="H341" s="20">
        <v>23600221</v>
      </c>
      <c r="I341" s="20" t="s">
        <v>884</v>
      </c>
      <c r="J341" s="21">
        <v>91476.073333333406</v>
      </c>
      <c r="K341" s="22">
        <f t="shared" si="50"/>
        <v>1</v>
      </c>
      <c r="L341" s="21">
        <v>91476.073333333406</v>
      </c>
      <c r="M341" s="20" t="str">
        <f t="shared" si="45"/>
        <v>1</v>
      </c>
      <c r="N341" s="101">
        <f t="shared" si="51"/>
        <v>91476.073333333406</v>
      </c>
      <c r="O341" s="21" t="str">
        <f t="shared" si="52"/>
        <v/>
      </c>
      <c r="P341" s="35" t="str">
        <f t="shared" si="53"/>
        <v/>
      </c>
      <c r="Q341" s="47"/>
      <c r="R341" s="21">
        <v>91476.073333333406</v>
      </c>
      <c r="S341" s="21">
        <f t="shared" si="47"/>
        <v>91476.073333333406</v>
      </c>
      <c r="T341" s="21" t="str">
        <f t="shared" si="48"/>
        <v/>
      </c>
      <c r="U341" s="35" t="str">
        <f t="shared" si="49"/>
        <v/>
      </c>
      <c r="V341" s="20" t="str">
        <f t="shared" si="46"/>
        <v>1</v>
      </c>
    </row>
    <row r="342" spans="1:22">
      <c r="A342" s="52"/>
      <c r="B342" s="52"/>
      <c r="C342" s="52"/>
      <c r="D342" s="20">
        <v>73</v>
      </c>
      <c r="E342" s="20">
        <v>5</v>
      </c>
      <c r="F342" s="20"/>
      <c r="G342" s="20" t="s">
        <v>0</v>
      </c>
      <c r="H342" s="20">
        <v>23600232</v>
      </c>
      <c r="I342" s="20" t="s">
        <v>885</v>
      </c>
      <c r="J342" s="21">
        <v>-10156546.241666701</v>
      </c>
      <c r="K342" s="22">
        <f t="shared" si="50"/>
        <v>1</v>
      </c>
      <c r="L342" s="21">
        <v>-10156546.241666701</v>
      </c>
      <c r="M342" s="20" t="str">
        <f t="shared" si="45"/>
        <v>2</v>
      </c>
      <c r="N342" s="101" t="str">
        <f t="shared" si="51"/>
        <v/>
      </c>
      <c r="O342" s="21">
        <f t="shared" si="52"/>
        <v>-10156546.241666701</v>
      </c>
      <c r="P342" s="35" t="str">
        <f t="shared" si="53"/>
        <v/>
      </c>
      <c r="Q342" s="47"/>
      <c r="R342" s="21">
        <v>-10156546.241666701</v>
      </c>
      <c r="S342" s="21" t="str">
        <f t="shared" si="47"/>
        <v/>
      </c>
      <c r="T342" s="21">
        <f t="shared" si="48"/>
        <v>-10156546.241666701</v>
      </c>
      <c r="U342" s="35" t="str">
        <f t="shared" si="49"/>
        <v/>
      </c>
      <c r="V342" s="20" t="str">
        <f t="shared" si="46"/>
        <v>2</v>
      </c>
    </row>
    <row r="343" spans="1:22">
      <c r="A343" s="52"/>
      <c r="B343" s="52"/>
      <c r="C343" s="52"/>
      <c r="D343" s="20">
        <v>71</v>
      </c>
      <c r="E343" s="20">
        <v>5</v>
      </c>
      <c r="F343" s="20"/>
      <c r="G343" s="20" t="s">
        <v>0</v>
      </c>
      <c r="H343" s="20">
        <v>23600351</v>
      </c>
      <c r="I343" s="20" t="s">
        <v>886</v>
      </c>
      <c r="J343" s="21">
        <v>-6204704.7795833303</v>
      </c>
      <c r="K343" s="22">
        <f t="shared" si="50"/>
        <v>1</v>
      </c>
      <c r="L343" s="21">
        <v>-6204704.7795833303</v>
      </c>
      <c r="M343" s="20" t="str">
        <f t="shared" si="45"/>
        <v>1</v>
      </c>
      <c r="N343" s="101">
        <f t="shared" si="51"/>
        <v>-6204704.7795833303</v>
      </c>
      <c r="O343" s="21" t="str">
        <f t="shared" si="52"/>
        <v/>
      </c>
      <c r="P343" s="35" t="str">
        <f t="shared" si="53"/>
        <v/>
      </c>
      <c r="Q343" s="47"/>
      <c r="R343" s="21">
        <v>-6204704.7795833303</v>
      </c>
      <c r="S343" s="21">
        <f t="shared" si="47"/>
        <v>-6204704.7795833303</v>
      </c>
      <c r="T343" s="21" t="str">
        <f t="shared" si="48"/>
        <v/>
      </c>
      <c r="U343" s="35" t="str">
        <f t="shared" si="49"/>
        <v/>
      </c>
      <c r="V343" s="20" t="str">
        <f t="shared" si="46"/>
        <v>1</v>
      </c>
    </row>
    <row r="344" spans="1:22">
      <c r="A344" s="52"/>
      <c r="B344" s="52"/>
      <c r="C344" s="52"/>
      <c r="D344" s="20">
        <v>71</v>
      </c>
      <c r="E344" s="20">
        <v>5</v>
      </c>
      <c r="F344" s="20"/>
      <c r="G344" s="20" t="s">
        <v>0</v>
      </c>
      <c r="H344" s="20">
        <v>23600391</v>
      </c>
      <c r="I344" s="20" t="s">
        <v>887</v>
      </c>
      <c r="J344" s="21">
        <v>-298596.06958333298</v>
      </c>
      <c r="K344" s="22">
        <f t="shared" si="50"/>
        <v>1</v>
      </c>
      <c r="L344" s="21">
        <v>-298596.06958333298</v>
      </c>
      <c r="M344" s="20" t="str">
        <f t="shared" si="45"/>
        <v>1</v>
      </c>
      <c r="N344" s="101">
        <f t="shared" si="51"/>
        <v>-298596.06958333298</v>
      </c>
      <c r="O344" s="21" t="str">
        <f t="shared" si="52"/>
        <v/>
      </c>
      <c r="P344" s="35" t="str">
        <f t="shared" si="53"/>
        <v/>
      </c>
      <c r="Q344" s="47"/>
      <c r="R344" s="21">
        <v>-298596.06958333298</v>
      </c>
      <c r="S344" s="21">
        <f t="shared" si="47"/>
        <v>-298596.06958333298</v>
      </c>
      <c r="T344" s="21" t="str">
        <f t="shared" si="48"/>
        <v/>
      </c>
      <c r="U344" s="35" t="str">
        <f t="shared" si="49"/>
        <v/>
      </c>
      <c r="V344" s="20" t="str">
        <f t="shared" si="46"/>
        <v>1</v>
      </c>
    </row>
    <row r="345" spans="1:22">
      <c r="A345" s="52"/>
      <c r="B345" s="52"/>
      <c r="C345" s="52"/>
      <c r="D345" s="20">
        <v>71</v>
      </c>
      <c r="E345" s="20">
        <v>5</v>
      </c>
      <c r="F345" s="20"/>
      <c r="G345" s="20" t="s">
        <v>0</v>
      </c>
      <c r="H345" s="20">
        <v>23600421</v>
      </c>
      <c r="I345" s="20" t="s">
        <v>888</v>
      </c>
      <c r="J345" s="21">
        <v>-15.9575</v>
      </c>
      <c r="K345" s="22">
        <f t="shared" si="50"/>
        <v>1</v>
      </c>
      <c r="L345" s="21">
        <v>-15.9575</v>
      </c>
      <c r="M345" s="20" t="str">
        <f t="shared" si="45"/>
        <v>1</v>
      </c>
      <c r="N345" s="101">
        <f t="shared" si="51"/>
        <v>-15.9575</v>
      </c>
      <c r="O345" s="21" t="str">
        <f t="shared" si="52"/>
        <v/>
      </c>
      <c r="P345" s="35" t="str">
        <f t="shared" si="53"/>
        <v/>
      </c>
      <c r="Q345" s="47"/>
      <c r="R345" s="21">
        <v>-15.9575</v>
      </c>
      <c r="S345" s="21">
        <f t="shared" si="47"/>
        <v>-15.9575</v>
      </c>
      <c r="T345" s="21" t="str">
        <f t="shared" si="48"/>
        <v/>
      </c>
      <c r="U345" s="35" t="str">
        <f t="shared" si="49"/>
        <v/>
      </c>
      <c r="V345" s="20" t="str">
        <f t="shared" si="46"/>
        <v>1</v>
      </c>
    </row>
    <row r="346" spans="1:22">
      <c r="A346" s="52"/>
      <c r="B346" s="52"/>
      <c r="C346" s="52"/>
      <c r="D346" s="20">
        <v>71</v>
      </c>
      <c r="E346" s="20">
        <v>5</v>
      </c>
      <c r="F346" s="20"/>
      <c r="G346" s="20" t="s">
        <v>0</v>
      </c>
      <c r="H346" s="20">
        <v>23600451</v>
      </c>
      <c r="I346" s="20" t="s">
        <v>889</v>
      </c>
      <c r="J346" s="21">
        <v>186313.66666666701</v>
      </c>
      <c r="K346" s="22">
        <f t="shared" si="50"/>
        <v>1</v>
      </c>
      <c r="L346" s="21">
        <v>186313.66666666701</v>
      </c>
      <c r="M346" s="20" t="str">
        <f t="shared" si="45"/>
        <v>1</v>
      </c>
      <c r="N346" s="101">
        <f t="shared" si="51"/>
        <v>186313.66666666701</v>
      </c>
      <c r="O346" s="21" t="str">
        <f t="shared" si="52"/>
        <v/>
      </c>
      <c r="P346" s="35" t="str">
        <f t="shared" si="53"/>
        <v/>
      </c>
      <c r="Q346" s="47"/>
      <c r="R346" s="21">
        <v>186313.66666666701</v>
      </c>
      <c r="S346" s="21">
        <f t="shared" si="47"/>
        <v>186313.66666666701</v>
      </c>
      <c r="T346" s="21" t="str">
        <f t="shared" si="48"/>
        <v/>
      </c>
      <c r="U346" s="35" t="str">
        <f t="shared" si="49"/>
        <v/>
      </c>
      <c r="V346" s="20" t="str">
        <f t="shared" si="46"/>
        <v>1</v>
      </c>
    </row>
    <row r="347" spans="1:22">
      <c r="A347" s="52"/>
      <c r="B347" s="52"/>
      <c r="C347" s="52"/>
      <c r="D347" s="20">
        <v>71</v>
      </c>
      <c r="E347" s="20">
        <v>5</v>
      </c>
      <c r="F347" s="20"/>
      <c r="G347" s="20" t="s">
        <v>0</v>
      </c>
      <c r="H347" s="20">
        <v>23600471</v>
      </c>
      <c r="I347" s="20" t="s">
        <v>890</v>
      </c>
      <c r="J347" s="21">
        <v>-5730729.2000000002</v>
      </c>
      <c r="K347" s="22">
        <f t="shared" si="50"/>
        <v>1</v>
      </c>
      <c r="L347" s="21">
        <v>-5730729.2000000002</v>
      </c>
      <c r="M347" s="20" t="str">
        <f t="shared" si="45"/>
        <v>1</v>
      </c>
      <c r="N347" s="101">
        <f t="shared" si="51"/>
        <v>-5730729.2000000002</v>
      </c>
      <c r="O347" s="21" t="str">
        <f t="shared" si="52"/>
        <v/>
      </c>
      <c r="P347" s="35" t="str">
        <f t="shared" si="53"/>
        <v/>
      </c>
      <c r="Q347" s="47"/>
      <c r="R347" s="21">
        <v>-5730729.2000000002</v>
      </c>
      <c r="S347" s="21">
        <f t="shared" si="47"/>
        <v>-5730729.2000000002</v>
      </c>
      <c r="T347" s="21" t="str">
        <f t="shared" si="48"/>
        <v/>
      </c>
      <c r="U347" s="35" t="str">
        <f t="shared" si="49"/>
        <v/>
      </c>
      <c r="V347" s="20" t="str">
        <f t="shared" si="46"/>
        <v>1</v>
      </c>
    </row>
    <row r="348" spans="1:22">
      <c r="A348" s="52"/>
      <c r="B348" s="52"/>
      <c r="C348" s="52"/>
      <c r="D348" s="20">
        <v>73</v>
      </c>
      <c r="E348" s="20">
        <v>5</v>
      </c>
      <c r="F348" s="20"/>
      <c r="G348" s="20" t="s">
        <v>0</v>
      </c>
      <c r="H348" s="20">
        <v>23600552</v>
      </c>
      <c r="I348" s="20" t="s">
        <v>891</v>
      </c>
      <c r="J348" s="21">
        <v>-3890257.6120833298</v>
      </c>
      <c r="K348" s="22">
        <f t="shared" si="50"/>
        <v>1</v>
      </c>
      <c r="L348" s="21">
        <v>-3890257.6120833298</v>
      </c>
      <c r="M348" s="20" t="str">
        <f t="shared" si="45"/>
        <v>2</v>
      </c>
      <c r="N348" s="101" t="str">
        <f t="shared" si="51"/>
        <v/>
      </c>
      <c r="O348" s="21">
        <f t="shared" si="52"/>
        <v>-3890257.6120833298</v>
      </c>
      <c r="P348" s="35" t="str">
        <f t="shared" si="53"/>
        <v/>
      </c>
      <c r="Q348" s="47"/>
      <c r="R348" s="21">
        <v>-3890257.6120833298</v>
      </c>
      <c r="S348" s="21" t="str">
        <f t="shared" si="47"/>
        <v/>
      </c>
      <c r="T348" s="21">
        <f t="shared" si="48"/>
        <v>-3890257.6120833298</v>
      </c>
      <c r="U348" s="35" t="str">
        <f t="shared" si="49"/>
        <v/>
      </c>
      <c r="V348" s="20" t="str">
        <f t="shared" si="46"/>
        <v>2</v>
      </c>
    </row>
    <row r="349" spans="1:22">
      <c r="A349" s="52"/>
      <c r="B349" s="52"/>
      <c r="C349" s="52"/>
      <c r="D349" s="20">
        <v>73</v>
      </c>
      <c r="E349" s="20">
        <v>5</v>
      </c>
      <c r="F349" s="20"/>
      <c r="G349" s="20" t="s">
        <v>0</v>
      </c>
      <c r="H349" s="20">
        <v>23600602</v>
      </c>
      <c r="I349" s="20" t="s">
        <v>892</v>
      </c>
      <c r="J349" s="21">
        <v>-4727440.9095833302</v>
      </c>
      <c r="K349" s="22">
        <f t="shared" si="50"/>
        <v>1</v>
      </c>
      <c r="L349" s="21">
        <v>-4727440.9095833302</v>
      </c>
      <c r="M349" s="20" t="str">
        <f t="shared" si="45"/>
        <v>2</v>
      </c>
      <c r="N349" s="101" t="str">
        <f t="shared" si="51"/>
        <v/>
      </c>
      <c r="O349" s="21">
        <f t="shared" si="52"/>
        <v>-4727440.9095833302</v>
      </c>
      <c r="P349" s="35" t="str">
        <f t="shared" si="53"/>
        <v/>
      </c>
      <c r="Q349" s="47"/>
      <c r="R349" s="21">
        <v>-4727440.9095833302</v>
      </c>
      <c r="S349" s="21" t="str">
        <f t="shared" si="47"/>
        <v/>
      </c>
      <c r="T349" s="21">
        <f t="shared" si="48"/>
        <v>-4727440.9095833302</v>
      </c>
      <c r="U349" s="35" t="str">
        <f t="shared" si="49"/>
        <v/>
      </c>
      <c r="V349" s="20" t="str">
        <f t="shared" si="46"/>
        <v>2</v>
      </c>
    </row>
    <row r="350" spans="1:22">
      <c r="A350" s="52"/>
      <c r="B350" s="52"/>
      <c r="C350" s="52"/>
      <c r="D350" s="20">
        <v>75</v>
      </c>
      <c r="E350" s="20">
        <v>5</v>
      </c>
      <c r="F350" s="20"/>
      <c r="G350" s="20" t="s">
        <v>0</v>
      </c>
      <c r="H350" s="20">
        <v>23601003</v>
      </c>
      <c r="I350" s="20" t="s">
        <v>893</v>
      </c>
      <c r="J350" s="21">
        <v>-583514.14249999996</v>
      </c>
      <c r="K350" s="22">
        <f t="shared" si="50"/>
        <v>1</v>
      </c>
      <c r="L350" s="21">
        <v>-583514.14249999996</v>
      </c>
      <c r="M350" s="20" t="str">
        <f t="shared" si="45"/>
        <v>3</v>
      </c>
      <c r="N350" s="101" t="str">
        <f t="shared" si="51"/>
        <v/>
      </c>
      <c r="O350" s="21" t="str">
        <f t="shared" si="52"/>
        <v/>
      </c>
      <c r="P350" s="35">
        <f t="shared" si="53"/>
        <v>-583514.14249999996</v>
      </c>
      <c r="Q350" s="47"/>
      <c r="R350" s="21">
        <v>-583514.14249999996</v>
      </c>
      <c r="S350" s="21" t="str">
        <f t="shared" si="47"/>
        <v/>
      </c>
      <c r="T350" s="21" t="str">
        <f t="shared" si="48"/>
        <v/>
      </c>
      <c r="U350" s="35">
        <f t="shared" si="49"/>
        <v>-583514.14249999996</v>
      </c>
      <c r="V350" s="20" t="str">
        <f t="shared" si="46"/>
        <v>3</v>
      </c>
    </row>
    <row r="351" spans="1:22">
      <c r="A351" s="52"/>
      <c r="B351" s="52"/>
      <c r="C351" s="52"/>
      <c r="D351" s="20">
        <v>75</v>
      </c>
      <c r="E351" s="20">
        <v>5</v>
      </c>
      <c r="F351" s="20"/>
      <c r="G351" s="20" t="s">
        <v>0</v>
      </c>
      <c r="H351" s="20">
        <v>23601013</v>
      </c>
      <c r="I351" s="20" t="s">
        <v>894</v>
      </c>
      <c r="J351" s="21">
        <v>-98747.428750000006</v>
      </c>
      <c r="K351" s="22">
        <f t="shared" si="50"/>
        <v>1</v>
      </c>
      <c r="L351" s="21">
        <v>-98747.428750000006</v>
      </c>
      <c r="M351" s="20" t="str">
        <f t="shared" si="45"/>
        <v>3</v>
      </c>
      <c r="N351" s="101" t="str">
        <f t="shared" si="51"/>
        <v/>
      </c>
      <c r="O351" s="21" t="str">
        <f t="shared" si="52"/>
        <v/>
      </c>
      <c r="P351" s="35">
        <f t="shared" si="53"/>
        <v>-98747.428750000006</v>
      </c>
      <c r="Q351" s="47"/>
      <c r="R351" s="21">
        <v>-98747.428750000006</v>
      </c>
      <c r="S351" s="21" t="str">
        <f t="shared" si="47"/>
        <v/>
      </c>
      <c r="T351" s="21" t="str">
        <f t="shared" si="48"/>
        <v/>
      </c>
      <c r="U351" s="35">
        <f t="shared" si="49"/>
        <v>-98747.428750000006</v>
      </c>
      <c r="V351" s="20" t="str">
        <f t="shared" si="46"/>
        <v>3</v>
      </c>
    </row>
    <row r="352" spans="1:22">
      <c r="A352" s="52"/>
      <c r="B352" s="52"/>
      <c r="C352" s="52"/>
      <c r="D352" s="20">
        <v>75</v>
      </c>
      <c r="E352" s="20">
        <v>5</v>
      </c>
      <c r="F352" s="20"/>
      <c r="G352" s="20" t="s">
        <v>0</v>
      </c>
      <c r="H352" s="20">
        <v>23601023</v>
      </c>
      <c r="I352" s="20" t="s">
        <v>895</v>
      </c>
      <c r="J352" s="21">
        <v>-6523.0812500000002</v>
      </c>
      <c r="K352" s="22">
        <f t="shared" si="50"/>
        <v>1</v>
      </c>
      <c r="L352" s="21">
        <v>-6523.0812500000002</v>
      </c>
      <c r="M352" s="20" t="str">
        <f t="shared" si="45"/>
        <v>3</v>
      </c>
      <c r="N352" s="101" t="str">
        <f t="shared" si="51"/>
        <v/>
      </c>
      <c r="O352" s="21" t="str">
        <f t="shared" si="52"/>
        <v/>
      </c>
      <c r="P352" s="35">
        <f t="shared" si="53"/>
        <v>-6523.0812500000002</v>
      </c>
      <c r="Q352" s="47"/>
      <c r="R352" s="21">
        <v>-6523.0812500000002</v>
      </c>
      <c r="S352" s="21" t="str">
        <f t="shared" si="47"/>
        <v/>
      </c>
      <c r="T352" s="21" t="str">
        <f t="shared" si="48"/>
        <v/>
      </c>
      <c r="U352" s="35">
        <f t="shared" si="49"/>
        <v>-6523.0812500000002</v>
      </c>
      <c r="V352" s="20" t="str">
        <f t="shared" si="46"/>
        <v>3</v>
      </c>
    </row>
    <row r="353" spans="1:22">
      <c r="A353" s="52"/>
      <c r="B353" s="52"/>
      <c r="C353" s="52"/>
      <c r="D353" s="20">
        <v>75</v>
      </c>
      <c r="E353" s="20">
        <v>5</v>
      </c>
      <c r="F353" s="20"/>
      <c r="G353" s="20" t="s">
        <v>0</v>
      </c>
      <c r="H353" s="20">
        <v>23601043</v>
      </c>
      <c r="I353" s="20" t="s">
        <v>896</v>
      </c>
      <c r="J353" s="21">
        <v>-38408.646666666697</v>
      </c>
      <c r="K353" s="22">
        <f t="shared" si="50"/>
        <v>1</v>
      </c>
      <c r="L353" s="21">
        <v>-38408.646666666697</v>
      </c>
      <c r="M353" s="20" t="str">
        <f t="shared" si="45"/>
        <v>3</v>
      </c>
      <c r="N353" s="101" t="str">
        <f t="shared" si="51"/>
        <v/>
      </c>
      <c r="O353" s="21" t="str">
        <f t="shared" si="52"/>
        <v/>
      </c>
      <c r="P353" s="35">
        <f t="shared" si="53"/>
        <v>-38408.646666666697</v>
      </c>
      <c r="Q353" s="47"/>
      <c r="R353" s="21">
        <v>-38408.646666666697</v>
      </c>
      <c r="S353" s="21" t="str">
        <f t="shared" si="47"/>
        <v/>
      </c>
      <c r="T353" s="21" t="str">
        <f t="shared" si="48"/>
        <v/>
      </c>
      <c r="U353" s="35">
        <f t="shared" si="49"/>
        <v>-38408.646666666697</v>
      </c>
      <c r="V353" s="20" t="str">
        <f t="shared" si="46"/>
        <v>3</v>
      </c>
    </row>
    <row r="354" spans="1:22" ht="13.5" thickBot="1">
      <c r="A354" s="52"/>
      <c r="B354" s="52"/>
      <c r="C354" s="52"/>
      <c r="D354" s="20"/>
      <c r="E354" s="20"/>
      <c r="F354" s="20"/>
      <c r="G354" s="20"/>
      <c r="H354" s="20"/>
      <c r="I354" s="20"/>
      <c r="J354" s="25">
        <f>SUM(J330:J353)</f>
        <v>-55640969.956666738</v>
      </c>
      <c r="K354" s="22"/>
      <c r="L354" s="25">
        <f>SUM(L330:L353)</f>
        <v>-55640969.956666738</v>
      </c>
      <c r="M354" s="20" t="str">
        <f t="shared" si="45"/>
        <v/>
      </c>
      <c r="N354" s="101" t="str">
        <f t="shared" si="51"/>
        <v/>
      </c>
      <c r="O354" s="21" t="str">
        <f t="shared" si="52"/>
        <v/>
      </c>
      <c r="P354" s="35" t="str">
        <f t="shared" si="53"/>
        <v/>
      </c>
      <c r="Q354" s="47"/>
      <c r="R354" s="25">
        <f>SUM(R330:R353)</f>
        <v>-55640969.956666738</v>
      </c>
      <c r="S354" s="21" t="str">
        <f t="shared" si="47"/>
        <v/>
      </c>
      <c r="T354" s="21" t="str">
        <f t="shared" si="48"/>
        <v/>
      </c>
      <c r="U354" s="35" t="str">
        <f t="shared" si="49"/>
        <v/>
      </c>
      <c r="V354" s="20" t="str">
        <f t="shared" si="46"/>
        <v/>
      </c>
    </row>
    <row r="355" spans="1:22" ht="13.5" thickTop="1">
      <c r="A355" s="52"/>
      <c r="B355" s="52"/>
      <c r="C355" s="52"/>
      <c r="D355" s="20"/>
      <c r="E355" s="20"/>
      <c r="F355" s="20"/>
      <c r="G355" s="20"/>
      <c r="H355" s="20"/>
      <c r="I355" s="20"/>
      <c r="J355" s="21"/>
      <c r="K355" s="22"/>
      <c r="L355" s="21"/>
      <c r="M355" s="20" t="str">
        <f t="shared" si="45"/>
        <v/>
      </c>
      <c r="N355" s="101" t="str">
        <f t="shared" si="51"/>
        <v/>
      </c>
      <c r="O355" s="21" t="str">
        <f t="shared" si="52"/>
        <v/>
      </c>
      <c r="P355" s="35" t="str">
        <f t="shared" si="53"/>
        <v/>
      </c>
      <c r="Q355" s="47"/>
      <c r="R355" s="21"/>
      <c r="S355" s="21" t="str">
        <f t="shared" si="47"/>
        <v/>
      </c>
      <c r="T355" s="21" t="str">
        <f t="shared" si="48"/>
        <v/>
      </c>
      <c r="U355" s="35" t="str">
        <f t="shared" si="49"/>
        <v/>
      </c>
      <c r="V355" s="20" t="str">
        <f t="shared" si="46"/>
        <v/>
      </c>
    </row>
    <row r="356" spans="1:22">
      <c r="A356" s="52"/>
      <c r="B356" s="52"/>
      <c r="C356" s="52"/>
      <c r="D356" s="20">
        <v>71</v>
      </c>
      <c r="E356" s="20">
        <v>5</v>
      </c>
      <c r="F356" s="20"/>
      <c r="G356" s="20" t="s">
        <v>0</v>
      </c>
      <c r="H356" s="20">
        <v>23700001</v>
      </c>
      <c r="I356" s="20" t="s">
        <v>897</v>
      </c>
      <c r="J356" s="21">
        <v>-222393.786666667</v>
      </c>
      <c r="K356" s="22">
        <f t="shared" si="50"/>
        <v>1</v>
      </c>
      <c r="L356" s="21">
        <v>-222393.786666667</v>
      </c>
      <c r="M356" s="20" t="str">
        <f t="shared" ref="M356:M419" si="54">MID($H356,8,1)</f>
        <v>1</v>
      </c>
      <c r="N356" s="101">
        <f t="shared" si="51"/>
        <v>-222393.786666667</v>
      </c>
      <c r="O356" s="21" t="str">
        <f t="shared" si="52"/>
        <v/>
      </c>
      <c r="P356" s="35" t="str">
        <f t="shared" si="53"/>
        <v/>
      </c>
      <c r="Q356" s="47"/>
      <c r="R356" s="21">
        <v>-222393.786666667</v>
      </c>
      <c r="S356" s="21">
        <f t="shared" si="47"/>
        <v>-222393.786666667</v>
      </c>
      <c r="T356" s="21" t="str">
        <f t="shared" si="48"/>
        <v/>
      </c>
      <c r="U356" s="35" t="str">
        <f t="shared" si="49"/>
        <v/>
      </c>
      <c r="V356" s="20" t="str">
        <f t="shared" ref="V356:V419" si="55">MID($H356,8,1)</f>
        <v>1</v>
      </c>
    </row>
    <row r="357" spans="1:22">
      <c r="A357" s="52"/>
      <c r="B357" s="52"/>
      <c r="C357" s="52"/>
      <c r="D357" s="20">
        <v>75</v>
      </c>
      <c r="E357" s="20">
        <v>5</v>
      </c>
      <c r="F357" s="20"/>
      <c r="G357" s="20" t="s">
        <v>0</v>
      </c>
      <c r="H357" s="20">
        <v>23700033</v>
      </c>
      <c r="I357" s="20" t="s">
        <v>898</v>
      </c>
      <c r="J357" s="21">
        <v>-697812.5</v>
      </c>
      <c r="K357" s="22">
        <f t="shared" si="50"/>
        <v>1</v>
      </c>
      <c r="L357" s="21">
        <v>-697812.5</v>
      </c>
      <c r="M357" s="20" t="str">
        <f t="shared" si="54"/>
        <v>3</v>
      </c>
      <c r="N357" s="101" t="str">
        <f t="shared" si="51"/>
        <v/>
      </c>
      <c r="O357" s="21" t="str">
        <f t="shared" si="52"/>
        <v/>
      </c>
      <c r="P357" s="35">
        <f t="shared" si="53"/>
        <v>-697812.5</v>
      </c>
      <c r="Q357" s="47"/>
      <c r="R357" s="21">
        <v>-697812.5</v>
      </c>
      <c r="S357" s="21" t="str">
        <f t="shared" si="47"/>
        <v/>
      </c>
      <c r="T357" s="21" t="str">
        <f t="shared" si="48"/>
        <v/>
      </c>
      <c r="U357" s="35">
        <f t="shared" si="49"/>
        <v>-697812.5</v>
      </c>
      <c r="V357" s="20" t="str">
        <f t="shared" si="55"/>
        <v>3</v>
      </c>
    </row>
    <row r="358" spans="1:22">
      <c r="A358" s="52"/>
      <c r="B358" s="52"/>
      <c r="C358" s="52"/>
      <c r="D358" s="20">
        <v>75</v>
      </c>
      <c r="E358" s="20">
        <v>5</v>
      </c>
      <c r="F358" s="20"/>
      <c r="G358" s="20" t="s">
        <v>0</v>
      </c>
      <c r="H358" s="20">
        <v>23700163</v>
      </c>
      <c r="I358" s="20" t="s">
        <v>899</v>
      </c>
      <c r="J358" s="21">
        <v>-57137.143333333297</v>
      </c>
      <c r="K358" s="22">
        <f t="shared" si="50"/>
        <v>1</v>
      </c>
      <c r="L358" s="21">
        <v>-57137.143333333297</v>
      </c>
      <c r="M358" s="20" t="str">
        <f t="shared" si="54"/>
        <v>3</v>
      </c>
      <c r="N358" s="101" t="str">
        <f t="shared" si="51"/>
        <v/>
      </c>
      <c r="O358" s="21" t="str">
        <f t="shared" si="52"/>
        <v/>
      </c>
      <c r="P358" s="35">
        <f t="shared" si="53"/>
        <v>-57137.143333333297</v>
      </c>
      <c r="Q358" s="47"/>
      <c r="R358" s="21">
        <v>-57137.143333333297</v>
      </c>
      <c r="S358" s="21" t="str">
        <f t="shared" si="47"/>
        <v/>
      </c>
      <c r="T358" s="21" t="str">
        <f t="shared" si="48"/>
        <v/>
      </c>
      <c r="U358" s="35">
        <f t="shared" si="49"/>
        <v>-57137.143333333297</v>
      </c>
      <c r="V358" s="20" t="str">
        <f t="shared" si="55"/>
        <v>3</v>
      </c>
    </row>
    <row r="359" spans="1:22">
      <c r="A359" s="52"/>
      <c r="B359" s="52"/>
      <c r="C359" s="52"/>
      <c r="D359" s="20">
        <v>75</v>
      </c>
      <c r="E359" s="20">
        <v>5</v>
      </c>
      <c r="F359" s="20"/>
      <c r="G359" s="20" t="s">
        <v>0</v>
      </c>
      <c r="H359" s="20">
        <v>23700193</v>
      </c>
      <c r="I359" s="20" t="s">
        <v>900</v>
      </c>
      <c r="J359" s="21">
        <v>-51225</v>
      </c>
      <c r="K359" s="22">
        <f t="shared" si="50"/>
        <v>1</v>
      </c>
      <c r="L359" s="21">
        <v>-51225</v>
      </c>
      <c r="M359" s="20" t="str">
        <f t="shared" si="54"/>
        <v>3</v>
      </c>
      <c r="N359" s="101" t="str">
        <f t="shared" si="51"/>
        <v/>
      </c>
      <c r="O359" s="21" t="str">
        <f t="shared" si="52"/>
        <v/>
      </c>
      <c r="P359" s="35">
        <f t="shared" si="53"/>
        <v>-51225</v>
      </c>
      <c r="Q359" s="47"/>
      <c r="R359" s="21">
        <v>-51225</v>
      </c>
      <c r="S359" s="21" t="str">
        <f t="shared" si="47"/>
        <v/>
      </c>
      <c r="T359" s="21" t="str">
        <f t="shared" si="48"/>
        <v/>
      </c>
      <c r="U359" s="35">
        <f t="shared" si="49"/>
        <v>-51225</v>
      </c>
      <c r="V359" s="20" t="str">
        <f t="shared" si="55"/>
        <v>3</v>
      </c>
    </row>
    <row r="360" spans="1:22">
      <c r="A360" s="52"/>
      <c r="B360" s="52"/>
      <c r="C360" s="52"/>
      <c r="D360" s="20">
        <v>75</v>
      </c>
      <c r="E360" s="20">
        <v>5</v>
      </c>
      <c r="F360" s="20"/>
      <c r="G360" s="20" t="s">
        <v>0</v>
      </c>
      <c r="H360" s="20">
        <v>23700210</v>
      </c>
      <c r="I360" s="20" t="s">
        <v>901</v>
      </c>
      <c r="J360" s="21">
        <v>-429386.09250000003</v>
      </c>
      <c r="K360" s="22">
        <f t="shared" si="50"/>
        <v>1</v>
      </c>
      <c r="L360" s="21">
        <v>-429386.09250000003</v>
      </c>
      <c r="M360" s="20" t="str">
        <f t="shared" si="54"/>
        <v>0</v>
      </c>
      <c r="N360" s="101" t="str">
        <f t="shared" si="51"/>
        <v/>
      </c>
      <c r="O360" s="21" t="str">
        <f t="shared" si="52"/>
        <v/>
      </c>
      <c r="P360" s="35" t="str">
        <f t="shared" si="53"/>
        <v/>
      </c>
      <c r="Q360" s="47"/>
      <c r="R360" s="21">
        <v>-429386.09250000003</v>
      </c>
      <c r="S360" s="21" t="str">
        <f t="shared" si="47"/>
        <v/>
      </c>
      <c r="T360" s="21" t="str">
        <f t="shared" si="48"/>
        <v/>
      </c>
      <c r="U360" s="35" t="str">
        <f t="shared" si="49"/>
        <v/>
      </c>
      <c r="V360" s="20" t="str">
        <f t="shared" si="55"/>
        <v>0</v>
      </c>
    </row>
    <row r="361" spans="1:22">
      <c r="A361" s="52"/>
      <c r="B361" s="52"/>
      <c r="C361" s="52"/>
      <c r="D361" s="20">
        <v>75</v>
      </c>
      <c r="E361" s="20">
        <v>5</v>
      </c>
      <c r="F361" s="20"/>
      <c r="G361" s="20" t="s">
        <v>0</v>
      </c>
      <c r="H361" s="20">
        <v>23700213</v>
      </c>
      <c r="I361" s="20" t="s">
        <v>902</v>
      </c>
      <c r="J361" s="21">
        <v>-16275</v>
      </c>
      <c r="K361" s="22">
        <f t="shared" si="50"/>
        <v>1</v>
      </c>
      <c r="L361" s="21">
        <v>-16275</v>
      </c>
      <c r="M361" s="20" t="str">
        <f t="shared" si="54"/>
        <v>3</v>
      </c>
      <c r="N361" s="101" t="str">
        <f t="shared" si="51"/>
        <v/>
      </c>
      <c r="O361" s="21" t="str">
        <f t="shared" si="52"/>
        <v/>
      </c>
      <c r="P361" s="35">
        <f t="shared" si="53"/>
        <v>-16275</v>
      </c>
      <c r="Q361" s="47"/>
      <c r="R361" s="21">
        <v>-16275</v>
      </c>
      <c r="S361" s="21" t="str">
        <f t="shared" si="47"/>
        <v/>
      </c>
      <c r="T361" s="21" t="str">
        <f t="shared" si="48"/>
        <v/>
      </c>
      <c r="U361" s="35">
        <f t="shared" si="49"/>
        <v>-16275</v>
      </c>
      <c r="V361" s="20" t="str">
        <f t="shared" si="55"/>
        <v>3</v>
      </c>
    </row>
    <row r="362" spans="1:22">
      <c r="A362" s="52"/>
      <c r="B362" s="52"/>
      <c r="C362" s="52"/>
      <c r="D362" s="20">
        <v>75</v>
      </c>
      <c r="E362" s="20">
        <v>5</v>
      </c>
      <c r="F362" s="20"/>
      <c r="G362" s="20" t="s">
        <v>0</v>
      </c>
      <c r="H362" s="20">
        <v>23700253</v>
      </c>
      <c r="I362" s="20" t="s">
        <v>903</v>
      </c>
      <c r="J362" s="21">
        <v>-172500</v>
      </c>
      <c r="K362" s="22">
        <f t="shared" si="50"/>
        <v>1</v>
      </c>
      <c r="L362" s="21">
        <v>-172500</v>
      </c>
      <c r="M362" s="20" t="str">
        <f t="shared" si="54"/>
        <v>3</v>
      </c>
      <c r="N362" s="101" t="str">
        <f t="shared" si="51"/>
        <v/>
      </c>
      <c r="O362" s="21" t="str">
        <f t="shared" si="52"/>
        <v/>
      </c>
      <c r="P362" s="35">
        <f t="shared" si="53"/>
        <v>-172500</v>
      </c>
      <c r="Q362" s="47"/>
      <c r="R362" s="21">
        <v>-172500</v>
      </c>
      <c r="S362" s="21" t="str">
        <f t="shared" si="47"/>
        <v/>
      </c>
      <c r="T362" s="21" t="str">
        <f t="shared" si="48"/>
        <v/>
      </c>
      <c r="U362" s="35">
        <f t="shared" si="49"/>
        <v>-172500</v>
      </c>
      <c r="V362" s="20" t="str">
        <f t="shared" si="55"/>
        <v>3</v>
      </c>
    </row>
    <row r="363" spans="1:22">
      <c r="A363" s="52"/>
      <c r="B363" s="52"/>
      <c r="C363" s="52"/>
      <c r="D363" s="20">
        <v>75</v>
      </c>
      <c r="E363" s="20">
        <v>5</v>
      </c>
      <c r="F363" s="20"/>
      <c r="G363" s="20" t="s">
        <v>0</v>
      </c>
      <c r="H363" s="20">
        <v>23700293</v>
      </c>
      <c r="I363" s="20" t="s">
        <v>904</v>
      </c>
      <c r="J363" s="21">
        <v>-333937.5</v>
      </c>
      <c r="K363" s="22">
        <f t="shared" si="50"/>
        <v>1</v>
      </c>
      <c r="L363" s="21">
        <v>-333937.5</v>
      </c>
      <c r="M363" s="20" t="str">
        <f t="shared" si="54"/>
        <v>3</v>
      </c>
      <c r="N363" s="101" t="str">
        <f t="shared" si="51"/>
        <v/>
      </c>
      <c r="O363" s="21" t="str">
        <f t="shared" si="52"/>
        <v/>
      </c>
      <c r="P363" s="35">
        <f t="shared" si="53"/>
        <v>-333937.5</v>
      </c>
      <c r="Q363" s="47"/>
      <c r="R363" s="21">
        <v>-333937.5</v>
      </c>
      <c r="S363" s="21" t="str">
        <f t="shared" si="47"/>
        <v/>
      </c>
      <c r="T363" s="21" t="str">
        <f t="shared" si="48"/>
        <v/>
      </c>
      <c r="U363" s="35">
        <f t="shared" si="49"/>
        <v>-333937.5</v>
      </c>
      <c r="V363" s="20" t="str">
        <f t="shared" si="55"/>
        <v>3</v>
      </c>
    </row>
    <row r="364" spans="1:22">
      <c r="A364" s="52"/>
      <c r="B364" s="52"/>
      <c r="C364" s="52"/>
      <c r="D364" s="20">
        <v>75</v>
      </c>
      <c r="E364" s="20">
        <v>5</v>
      </c>
      <c r="F364" s="20"/>
      <c r="G364" s="20" t="s">
        <v>0</v>
      </c>
      <c r="H364" s="20">
        <v>23700303</v>
      </c>
      <c r="I364" s="20" t="s">
        <v>905</v>
      </c>
      <c r="J364" s="21">
        <v>-83721.881250000006</v>
      </c>
      <c r="K364" s="22">
        <f t="shared" si="50"/>
        <v>1</v>
      </c>
      <c r="L364" s="21">
        <v>-83721.881250000006</v>
      </c>
      <c r="M364" s="20" t="str">
        <f t="shared" si="54"/>
        <v>3</v>
      </c>
      <c r="N364" s="101" t="str">
        <f t="shared" si="51"/>
        <v/>
      </c>
      <c r="O364" s="21" t="str">
        <f t="shared" si="52"/>
        <v/>
      </c>
      <c r="P364" s="35">
        <f t="shared" si="53"/>
        <v>-83721.881250000006</v>
      </c>
      <c r="Q364" s="47"/>
      <c r="R364" s="21">
        <v>-83721.881250000006</v>
      </c>
      <c r="S364" s="21" t="str">
        <f t="shared" si="47"/>
        <v/>
      </c>
      <c r="T364" s="21" t="str">
        <f t="shared" si="48"/>
        <v/>
      </c>
      <c r="U364" s="35">
        <f t="shared" si="49"/>
        <v>-83721.881250000006</v>
      </c>
      <c r="V364" s="20" t="str">
        <f t="shared" si="55"/>
        <v>3</v>
      </c>
    </row>
    <row r="365" spans="1:22">
      <c r="A365" s="52"/>
      <c r="B365" s="52"/>
      <c r="C365" s="52"/>
      <c r="D365" s="20">
        <v>75</v>
      </c>
      <c r="E365" s="20">
        <v>5</v>
      </c>
      <c r="F365" s="20"/>
      <c r="G365" s="20" t="s">
        <v>0</v>
      </c>
      <c r="H365" s="20">
        <v>23700313</v>
      </c>
      <c r="I365" s="20" t="s">
        <v>906</v>
      </c>
      <c r="J365" s="21">
        <v>-124599.64333333301</v>
      </c>
      <c r="K365" s="22">
        <f t="shared" si="50"/>
        <v>1</v>
      </c>
      <c r="L365" s="21">
        <v>-124599.64333333301</v>
      </c>
      <c r="M365" s="20" t="str">
        <f t="shared" si="54"/>
        <v>3</v>
      </c>
      <c r="N365" s="101" t="str">
        <f t="shared" si="51"/>
        <v/>
      </c>
      <c r="O365" s="21" t="str">
        <f t="shared" si="52"/>
        <v/>
      </c>
      <c r="P365" s="35">
        <f t="shared" si="53"/>
        <v>-124599.64333333301</v>
      </c>
      <c r="Q365" s="47"/>
      <c r="R365" s="21">
        <v>-124599.64333333301</v>
      </c>
      <c r="S365" s="21" t="str">
        <f t="shared" si="47"/>
        <v/>
      </c>
      <c r="T365" s="21" t="str">
        <f t="shared" si="48"/>
        <v/>
      </c>
      <c r="U365" s="35">
        <f t="shared" si="49"/>
        <v>-124599.64333333301</v>
      </c>
      <c r="V365" s="20" t="str">
        <f t="shared" si="55"/>
        <v>3</v>
      </c>
    </row>
    <row r="366" spans="1:22">
      <c r="A366" s="52"/>
      <c r="B366" s="52"/>
      <c r="C366" s="52"/>
      <c r="D366" s="20">
        <v>75</v>
      </c>
      <c r="E366" s="20">
        <v>5</v>
      </c>
      <c r="F366" s="20"/>
      <c r="G366" s="20" t="s">
        <v>0</v>
      </c>
      <c r="H366" s="20">
        <v>23700323</v>
      </c>
      <c r="I366" s="20" t="s">
        <v>907</v>
      </c>
      <c r="J366" s="21">
        <v>-183750</v>
      </c>
      <c r="K366" s="22">
        <f t="shared" si="50"/>
        <v>1</v>
      </c>
      <c r="L366" s="21">
        <v>-183750</v>
      </c>
      <c r="M366" s="20" t="str">
        <f t="shared" si="54"/>
        <v>3</v>
      </c>
      <c r="N366" s="101" t="str">
        <f t="shared" si="51"/>
        <v/>
      </c>
      <c r="O366" s="21" t="str">
        <f t="shared" si="52"/>
        <v/>
      </c>
      <c r="P366" s="35">
        <f t="shared" si="53"/>
        <v>-183750</v>
      </c>
      <c r="Q366" s="47"/>
      <c r="R366" s="21">
        <v>-183750</v>
      </c>
      <c r="S366" s="21" t="str">
        <f t="shared" si="47"/>
        <v/>
      </c>
      <c r="T366" s="21" t="str">
        <f t="shared" si="48"/>
        <v/>
      </c>
      <c r="U366" s="35">
        <f t="shared" si="49"/>
        <v>-183750</v>
      </c>
      <c r="V366" s="20" t="str">
        <f t="shared" si="55"/>
        <v>3</v>
      </c>
    </row>
    <row r="367" spans="1:22">
      <c r="A367" s="52"/>
      <c r="B367" s="52"/>
      <c r="C367" s="52"/>
      <c r="D367" s="20">
        <v>75</v>
      </c>
      <c r="E367" s="20">
        <v>5</v>
      </c>
      <c r="F367" s="20"/>
      <c r="G367" s="20" t="s">
        <v>0</v>
      </c>
      <c r="H367" s="20">
        <v>23700333</v>
      </c>
      <c r="I367" s="20" t="s">
        <v>908</v>
      </c>
      <c r="J367" s="21">
        <v>-36800.356666666703</v>
      </c>
      <c r="K367" s="22">
        <f t="shared" si="50"/>
        <v>1</v>
      </c>
      <c r="L367" s="21">
        <v>-36800.356666666703</v>
      </c>
      <c r="M367" s="20" t="str">
        <f t="shared" si="54"/>
        <v>3</v>
      </c>
      <c r="N367" s="101" t="str">
        <f t="shared" si="51"/>
        <v/>
      </c>
      <c r="O367" s="21" t="str">
        <f t="shared" si="52"/>
        <v/>
      </c>
      <c r="P367" s="35">
        <f t="shared" si="53"/>
        <v>-36800.356666666703</v>
      </c>
      <c r="Q367" s="47"/>
      <c r="R367" s="21">
        <v>-36800.356666666703</v>
      </c>
      <c r="S367" s="21" t="str">
        <f t="shared" si="47"/>
        <v/>
      </c>
      <c r="T367" s="21" t="str">
        <f t="shared" si="48"/>
        <v/>
      </c>
      <c r="U367" s="35">
        <f t="shared" si="49"/>
        <v>-36800.356666666703</v>
      </c>
      <c r="V367" s="20" t="str">
        <f t="shared" si="55"/>
        <v>3</v>
      </c>
    </row>
    <row r="368" spans="1:22">
      <c r="A368" s="52"/>
      <c r="B368" s="52"/>
      <c r="C368" s="52"/>
      <c r="D368" s="20">
        <v>75</v>
      </c>
      <c r="E368" s="20">
        <v>5</v>
      </c>
      <c r="F368" s="20"/>
      <c r="G368" s="20" t="s">
        <v>0</v>
      </c>
      <c r="H368" s="20">
        <v>23700343</v>
      </c>
      <c r="I368" s="20" t="s">
        <v>909</v>
      </c>
      <c r="J368" s="21">
        <v>-49575</v>
      </c>
      <c r="K368" s="22">
        <f t="shared" si="50"/>
        <v>1</v>
      </c>
      <c r="L368" s="21">
        <v>-49575</v>
      </c>
      <c r="M368" s="20" t="str">
        <f t="shared" si="54"/>
        <v>3</v>
      </c>
      <c r="N368" s="101" t="str">
        <f t="shared" si="51"/>
        <v/>
      </c>
      <c r="O368" s="21" t="str">
        <f t="shared" si="52"/>
        <v/>
      </c>
      <c r="P368" s="35">
        <f t="shared" si="53"/>
        <v>-49575</v>
      </c>
      <c r="Q368" s="47"/>
      <c r="R368" s="21">
        <v>-49575</v>
      </c>
      <c r="S368" s="21" t="str">
        <f t="shared" si="47"/>
        <v/>
      </c>
      <c r="T368" s="21" t="str">
        <f t="shared" si="48"/>
        <v/>
      </c>
      <c r="U368" s="35">
        <f t="shared" si="49"/>
        <v>-49575</v>
      </c>
      <c r="V368" s="20" t="str">
        <f t="shared" si="55"/>
        <v>3</v>
      </c>
    </row>
    <row r="369" spans="1:22">
      <c r="A369" s="52"/>
      <c r="B369" s="52"/>
      <c r="C369" s="52"/>
      <c r="D369" s="20">
        <v>75</v>
      </c>
      <c r="E369" s="20">
        <v>5</v>
      </c>
      <c r="F369" s="20"/>
      <c r="G369" s="20" t="s">
        <v>0</v>
      </c>
      <c r="H369" s="20">
        <v>23700353</v>
      </c>
      <c r="I369" s="20" t="s">
        <v>910</v>
      </c>
      <c r="J369" s="21">
        <v>-82749.643333333297</v>
      </c>
      <c r="K369" s="22">
        <f t="shared" si="50"/>
        <v>1</v>
      </c>
      <c r="L369" s="21">
        <v>-82749.643333333297</v>
      </c>
      <c r="M369" s="20" t="str">
        <f t="shared" si="54"/>
        <v>3</v>
      </c>
      <c r="N369" s="101" t="str">
        <f t="shared" si="51"/>
        <v/>
      </c>
      <c r="O369" s="21" t="str">
        <f t="shared" si="52"/>
        <v/>
      </c>
      <c r="P369" s="35">
        <f t="shared" si="53"/>
        <v>-82749.643333333297</v>
      </c>
      <c r="Q369" s="47"/>
      <c r="R369" s="21">
        <v>-82749.643333333297</v>
      </c>
      <c r="S369" s="21" t="str">
        <f t="shared" si="47"/>
        <v/>
      </c>
      <c r="T369" s="21" t="str">
        <f t="shared" si="48"/>
        <v/>
      </c>
      <c r="U369" s="35">
        <f t="shared" si="49"/>
        <v>-82749.643333333297</v>
      </c>
      <c r="V369" s="20" t="str">
        <f t="shared" si="55"/>
        <v>3</v>
      </c>
    </row>
    <row r="370" spans="1:22">
      <c r="A370" s="52"/>
      <c r="B370" s="52"/>
      <c r="C370" s="52"/>
      <c r="D370" s="20">
        <v>75</v>
      </c>
      <c r="E370" s="20">
        <v>5</v>
      </c>
      <c r="F370" s="20"/>
      <c r="G370" s="20" t="s">
        <v>0</v>
      </c>
      <c r="H370" s="20">
        <v>23700363</v>
      </c>
      <c r="I370" s="20" t="s">
        <v>911</v>
      </c>
      <c r="J370" s="21">
        <v>-268125</v>
      </c>
      <c r="K370" s="22">
        <f t="shared" si="50"/>
        <v>1</v>
      </c>
      <c r="L370" s="21">
        <v>-268125</v>
      </c>
      <c r="M370" s="20" t="str">
        <f t="shared" si="54"/>
        <v>3</v>
      </c>
      <c r="N370" s="101" t="str">
        <f t="shared" si="51"/>
        <v/>
      </c>
      <c r="O370" s="21" t="str">
        <f t="shared" si="52"/>
        <v/>
      </c>
      <c r="P370" s="35">
        <f t="shared" si="53"/>
        <v>-268125</v>
      </c>
      <c r="Q370" s="47"/>
      <c r="R370" s="21">
        <v>-268125</v>
      </c>
      <c r="S370" s="21" t="str">
        <f t="shared" si="47"/>
        <v/>
      </c>
      <c r="T370" s="21" t="str">
        <f t="shared" si="48"/>
        <v/>
      </c>
      <c r="U370" s="35">
        <f t="shared" si="49"/>
        <v>-268125</v>
      </c>
      <c r="V370" s="20" t="str">
        <f t="shared" si="55"/>
        <v>3</v>
      </c>
    </row>
    <row r="371" spans="1:22">
      <c r="A371" s="52"/>
      <c r="B371" s="52"/>
      <c r="C371" s="52"/>
      <c r="D371" s="20">
        <v>75</v>
      </c>
      <c r="E371" s="20">
        <v>5</v>
      </c>
      <c r="F371" s="20"/>
      <c r="G371" s="20" t="s">
        <v>0</v>
      </c>
      <c r="H371" s="20">
        <v>23700373</v>
      </c>
      <c r="I371" s="20" t="s">
        <v>912</v>
      </c>
      <c r="J371" s="21">
        <v>-53538.557916666701</v>
      </c>
      <c r="K371" s="22">
        <f t="shared" si="50"/>
        <v>1</v>
      </c>
      <c r="L371" s="21">
        <v>-53538.557916666701</v>
      </c>
      <c r="M371" s="20" t="str">
        <f t="shared" si="54"/>
        <v>3</v>
      </c>
      <c r="N371" s="101" t="str">
        <f t="shared" si="51"/>
        <v/>
      </c>
      <c r="O371" s="21" t="str">
        <f t="shared" si="52"/>
        <v/>
      </c>
      <c r="P371" s="35">
        <f t="shared" si="53"/>
        <v>-53538.557916666701</v>
      </c>
      <c r="Q371" s="47"/>
      <c r="R371" s="21">
        <v>-53538.557916666701</v>
      </c>
      <c r="S371" s="21" t="str">
        <f t="shared" si="47"/>
        <v/>
      </c>
      <c r="T371" s="21" t="str">
        <f t="shared" si="48"/>
        <v/>
      </c>
      <c r="U371" s="35">
        <f t="shared" si="49"/>
        <v>-53538.557916666701</v>
      </c>
      <c r="V371" s="20" t="str">
        <f t="shared" si="55"/>
        <v>3</v>
      </c>
    </row>
    <row r="372" spans="1:22">
      <c r="A372" s="52"/>
      <c r="B372" s="52"/>
      <c r="C372" s="52"/>
      <c r="D372" s="20">
        <v>75</v>
      </c>
      <c r="E372" s="20">
        <v>5</v>
      </c>
      <c r="F372" s="20"/>
      <c r="G372" s="20" t="s">
        <v>0</v>
      </c>
      <c r="H372" s="20">
        <v>23700383</v>
      </c>
      <c r="I372" s="20" t="s">
        <v>913</v>
      </c>
      <c r="J372" s="21">
        <v>-36000</v>
      </c>
      <c r="K372" s="22">
        <f t="shared" si="50"/>
        <v>1</v>
      </c>
      <c r="L372" s="21">
        <v>-36000</v>
      </c>
      <c r="M372" s="20" t="str">
        <f t="shared" si="54"/>
        <v>3</v>
      </c>
      <c r="N372" s="101" t="str">
        <f t="shared" si="51"/>
        <v/>
      </c>
      <c r="O372" s="21" t="str">
        <f t="shared" si="52"/>
        <v/>
      </c>
      <c r="P372" s="35">
        <f t="shared" si="53"/>
        <v>-36000</v>
      </c>
      <c r="Q372" s="47"/>
      <c r="R372" s="21">
        <v>-36000</v>
      </c>
      <c r="S372" s="21" t="str">
        <f t="shared" si="47"/>
        <v/>
      </c>
      <c r="T372" s="21" t="str">
        <f t="shared" si="48"/>
        <v/>
      </c>
      <c r="U372" s="35">
        <f t="shared" si="49"/>
        <v>-36000</v>
      </c>
      <c r="V372" s="20" t="str">
        <f t="shared" si="55"/>
        <v>3</v>
      </c>
    </row>
    <row r="373" spans="1:22">
      <c r="A373" s="52"/>
      <c r="B373" s="52"/>
      <c r="C373" s="52"/>
      <c r="D373" s="20">
        <v>75</v>
      </c>
      <c r="E373" s="20">
        <v>5</v>
      </c>
      <c r="F373" s="20"/>
      <c r="G373" s="20" t="s">
        <v>0</v>
      </c>
      <c r="H373" s="20">
        <v>23700443</v>
      </c>
      <c r="I373" s="20" t="s">
        <v>914</v>
      </c>
      <c r="J373" s="21">
        <v>-45928.698750000003</v>
      </c>
      <c r="K373" s="22">
        <f t="shared" si="50"/>
        <v>1</v>
      </c>
      <c r="L373" s="21">
        <v>-45928.698750000003</v>
      </c>
      <c r="M373" s="20" t="str">
        <f t="shared" si="54"/>
        <v>3</v>
      </c>
      <c r="N373" s="101" t="str">
        <f t="shared" si="51"/>
        <v/>
      </c>
      <c r="O373" s="21" t="str">
        <f t="shared" si="52"/>
        <v/>
      </c>
      <c r="P373" s="35">
        <f t="shared" si="53"/>
        <v>-45928.698750000003</v>
      </c>
      <c r="Q373" s="47"/>
      <c r="R373" s="21">
        <v>-45928.698750000003</v>
      </c>
      <c r="S373" s="21" t="str">
        <f t="shared" si="47"/>
        <v/>
      </c>
      <c r="T373" s="21" t="str">
        <f t="shared" si="48"/>
        <v/>
      </c>
      <c r="U373" s="35">
        <f t="shared" si="49"/>
        <v>-45928.698750000003</v>
      </c>
      <c r="V373" s="20" t="str">
        <f t="shared" si="55"/>
        <v>3</v>
      </c>
    </row>
    <row r="374" spans="1:22">
      <c r="A374" s="52"/>
      <c r="B374" s="52"/>
      <c r="C374" s="52"/>
      <c r="D374" s="20">
        <v>75</v>
      </c>
      <c r="E374" s="20">
        <v>5</v>
      </c>
      <c r="F374" s="20"/>
      <c r="G374" s="20" t="s">
        <v>0</v>
      </c>
      <c r="H374" s="20">
        <v>23700453</v>
      </c>
      <c r="I374" s="20" t="s">
        <v>915</v>
      </c>
      <c r="J374" s="21">
        <v>-578558.67874999996</v>
      </c>
      <c r="K374" s="22">
        <f t="shared" si="50"/>
        <v>1</v>
      </c>
      <c r="L374" s="21">
        <v>-578558.67874999996</v>
      </c>
      <c r="M374" s="20" t="str">
        <f t="shared" si="54"/>
        <v>3</v>
      </c>
      <c r="N374" s="101" t="str">
        <f t="shared" si="51"/>
        <v/>
      </c>
      <c r="O374" s="21" t="str">
        <f t="shared" si="52"/>
        <v/>
      </c>
      <c r="P374" s="35">
        <f t="shared" si="53"/>
        <v>-578558.67874999996</v>
      </c>
      <c r="Q374" s="47"/>
      <c r="R374" s="21">
        <v>-578558.67874999996</v>
      </c>
      <c r="S374" s="21" t="str">
        <f t="shared" si="47"/>
        <v/>
      </c>
      <c r="T374" s="21" t="str">
        <f t="shared" si="48"/>
        <v/>
      </c>
      <c r="U374" s="35">
        <f t="shared" si="49"/>
        <v>-578558.67874999996</v>
      </c>
      <c r="V374" s="20" t="str">
        <f t="shared" si="55"/>
        <v>3</v>
      </c>
    </row>
    <row r="375" spans="1:22">
      <c r="A375" s="52"/>
      <c r="B375" s="52"/>
      <c r="C375" s="52"/>
      <c r="D375" s="20">
        <v>75</v>
      </c>
      <c r="E375" s="20">
        <v>5</v>
      </c>
      <c r="F375" s="20"/>
      <c r="G375" s="20" t="s">
        <v>0</v>
      </c>
      <c r="H375" s="20">
        <v>23700683</v>
      </c>
      <c r="I375" s="20" t="s">
        <v>916</v>
      </c>
      <c r="J375" s="21">
        <v>-733645.01791666599</v>
      </c>
      <c r="K375" s="22">
        <f t="shared" si="50"/>
        <v>1</v>
      </c>
      <c r="L375" s="21">
        <v>-733645.01791666599</v>
      </c>
      <c r="M375" s="20" t="str">
        <f t="shared" si="54"/>
        <v>3</v>
      </c>
      <c r="N375" s="101" t="str">
        <f t="shared" si="51"/>
        <v/>
      </c>
      <c r="O375" s="21" t="str">
        <f t="shared" si="52"/>
        <v/>
      </c>
      <c r="P375" s="35">
        <f t="shared" si="53"/>
        <v>-733645.01791666599</v>
      </c>
      <c r="Q375" s="47"/>
      <c r="R375" s="21">
        <v>-733645.01791666599</v>
      </c>
      <c r="S375" s="21" t="str">
        <f t="shared" si="47"/>
        <v/>
      </c>
      <c r="T375" s="21" t="str">
        <f t="shared" si="48"/>
        <v/>
      </c>
      <c r="U375" s="35">
        <f t="shared" si="49"/>
        <v>-733645.01791666599</v>
      </c>
      <c r="V375" s="20" t="str">
        <f t="shared" si="55"/>
        <v>3</v>
      </c>
    </row>
    <row r="376" spans="1:22">
      <c r="A376" s="52"/>
      <c r="B376" s="52"/>
      <c r="C376" s="52"/>
      <c r="D376" s="20">
        <v>75</v>
      </c>
      <c r="E376" s="20">
        <v>5</v>
      </c>
      <c r="F376" s="20"/>
      <c r="G376" s="20" t="s">
        <v>0</v>
      </c>
      <c r="H376" s="20">
        <v>23700713</v>
      </c>
      <c r="I376" s="20" t="s">
        <v>917</v>
      </c>
      <c r="J376" s="21">
        <v>-100880.5425</v>
      </c>
      <c r="K376" s="22">
        <f t="shared" si="50"/>
        <v>1</v>
      </c>
      <c r="L376" s="21">
        <v>-100880.5425</v>
      </c>
      <c r="M376" s="20" t="str">
        <f t="shared" si="54"/>
        <v>3</v>
      </c>
      <c r="N376" s="101" t="str">
        <f t="shared" si="51"/>
        <v/>
      </c>
      <c r="O376" s="21" t="str">
        <f t="shared" si="52"/>
        <v/>
      </c>
      <c r="P376" s="35">
        <f t="shared" si="53"/>
        <v>-100880.5425</v>
      </c>
      <c r="Q376" s="47"/>
      <c r="R376" s="21">
        <v>-100880.5425</v>
      </c>
      <c r="S376" s="21" t="str">
        <f t="shared" si="47"/>
        <v/>
      </c>
      <c r="T376" s="21" t="str">
        <f t="shared" si="48"/>
        <v/>
      </c>
      <c r="U376" s="35">
        <f t="shared" si="49"/>
        <v>-100880.5425</v>
      </c>
      <c r="V376" s="20" t="str">
        <f t="shared" si="55"/>
        <v>3</v>
      </c>
    </row>
    <row r="377" spans="1:22">
      <c r="A377" s="52"/>
      <c r="B377" s="52"/>
      <c r="C377" s="52"/>
      <c r="D377" s="20">
        <v>75</v>
      </c>
      <c r="E377" s="20">
        <v>5</v>
      </c>
      <c r="F377" s="20"/>
      <c r="G377" s="20" t="s">
        <v>0</v>
      </c>
      <c r="H377" s="20">
        <v>23700773</v>
      </c>
      <c r="I377" s="20" t="s">
        <v>918</v>
      </c>
      <c r="J377" s="21">
        <v>-11355.44</v>
      </c>
      <c r="K377" s="22">
        <f t="shared" si="50"/>
        <v>1</v>
      </c>
      <c r="L377" s="21">
        <v>-11355.44</v>
      </c>
      <c r="M377" s="20" t="str">
        <f t="shared" si="54"/>
        <v>3</v>
      </c>
      <c r="N377" s="101" t="str">
        <f t="shared" si="51"/>
        <v/>
      </c>
      <c r="O377" s="21" t="str">
        <f t="shared" si="52"/>
        <v/>
      </c>
      <c r="P377" s="35">
        <f t="shared" si="53"/>
        <v>-11355.44</v>
      </c>
      <c r="Q377" s="47"/>
      <c r="R377" s="21">
        <v>-11355.44</v>
      </c>
      <c r="S377" s="21" t="str">
        <f t="shared" si="47"/>
        <v/>
      </c>
      <c r="T377" s="21" t="str">
        <f t="shared" si="48"/>
        <v/>
      </c>
      <c r="U377" s="35">
        <f t="shared" si="49"/>
        <v>-11355.44</v>
      </c>
      <c r="V377" s="20" t="str">
        <f t="shared" si="55"/>
        <v>3</v>
      </c>
    </row>
    <row r="378" spans="1:22">
      <c r="A378" s="52"/>
      <c r="B378" s="52"/>
      <c r="C378" s="52"/>
      <c r="D378" s="20">
        <v>75</v>
      </c>
      <c r="E378" s="20">
        <v>5</v>
      </c>
      <c r="F378" s="20"/>
      <c r="G378" s="20" t="s">
        <v>0</v>
      </c>
      <c r="H378" s="20">
        <v>23700803</v>
      </c>
      <c r="I378" s="20" t="s">
        <v>919</v>
      </c>
      <c r="J378" s="21">
        <v>-2422500</v>
      </c>
      <c r="K378" s="22">
        <f t="shared" si="50"/>
        <v>1</v>
      </c>
      <c r="L378" s="21">
        <v>-2422500</v>
      </c>
      <c r="M378" s="20" t="str">
        <f t="shared" si="54"/>
        <v>3</v>
      </c>
      <c r="N378" s="101" t="str">
        <f t="shared" si="51"/>
        <v/>
      </c>
      <c r="O378" s="21" t="str">
        <f t="shared" si="52"/>
        <v/>
      </c>
      <c r="P378" s="35">
        <f t="shared" si="53"/>
        <v>-2422500</v>
      </c>
      <c r="Q378" s="47"/>
      <c r="R378" s="21">
        <v>-2422500</v>
      </c>
      <c r="S378" s="21" t="str">
        <f t="shared" si="47"/>
        <v/>
      </c>
      <c r="T378" s="21" t="str">
        <f t="shared" si="48"/>
        <v/>
      </c>
      <c r="U378" s="35">
        <f t="shared" si="49"/>
        <v>-2422500</v>
      </c>
      <c r="V378" s="20" t="str">
        <f t="shared" si="55"/>
        <v>3</v>
      </c>
    </row>
    <row r="379" spans="1:22">
      <c r="A379" s="52"/>
      <c r="B379" s="52"/>
      <c r="C379" s="52"/>
      <c r="D379" s="20">
        <v>75</v>
      </c>
      <c r="E379" s="20">
        <v>5</v>
      </c>
      <c r="F379" s="20"/>
      <c r="G379" s="20" t="s">
        <v>0</v>
      </c>
      <c r="H379" s="20">
        <v>23700813</v>
      </c>
      <c r="I379" s="20" t="s">
        <v>920</v>
      </c>
      <c r="J379" s="21">
        <v>-1749999.67666667</v>
      </c>
      <c r="K379" s="22">
        <f t="shared" si="50"/>
        <v>1</v>
      </c>
      <c r="L379" s="21">
        <v>-1749999.67666667</v>
      </c>
      <c r="M379" s="20" t="str">
        <f t="shared" si="54"/>
        <v>3</v>
      </c>
      <c r="N379" s="101" t="str">
        <f t="shared" si="51"/>
        <v/>
      </c>
      <c r="O379" s="21" t="str">
        <f t="shared" si="52"/>
        <v/>
      </c>
      <c r="P379" s="35">
        <f t="shared" si="53"/>
        <v>-1749999.67666667</v>
      </c>
      <c r="Q379" s="47"/>
      <c r="R379" s="21">
        <v>-1749999.67666667</v>
      </c>
      <c r="S379" s="21" t="str">
        <f t="shared" si="47"/>
        <v/>
      </c>
      <c r="T379" s="21" t="str">
        <f t="shared" si="48"/>
        <v/>
      </c>
      <c r="U379" s="35">
        <f t="shared" si="49"/>
        <v>-1749999.67666667</v>
      </c>
      <c r="V379" s="20" t="str">
        <f t="shared" si="55"/>
        <v>3</v>
      </c>
    </row>
    <row r="380" spans="1:22">
      <c r="A380" s="52"/>
      <c r="B380" s="52"/>
      <c r="C380" s="52"/>
      <c r="D380" s="20">
        <v>71</v>
      </c>
      <c r="E380" s="20">
        <v>5</v>
      </c>
      <c r="F380" s="20"/>
      <c r="G380" s="20" t="s">
        <v>0</v>
      </c>
      <c r="H380" s="20">
        <v>23700821</v>
      </c>
      <c r="I380" s="20" t="s">
        <v>921</v>
      </c>
      <c r="J380" s="21">
        <v>-197407.44750000001</v>
      </c>
      <c r="K380" s="22">
        <f t="shared" si="50"/>
        <v>1</v>
      </c>
      <c r="L380" s="21">
        <v>-197407.44750000001</v>
      </c>
      <c r="M380" s="20" t="str">
        <f t="shared" si="54"/>
        <v>1</v>
      </c>
      <c r="N380" s="101">
        <f t="shared" si="51"/>
        <v>-197407.44750000001</v>
      </c>
      <c r="O380" s="21" t="str">
        <f t="shared" si="52"/>
        <v/>
      </c>
      <c r="P380" s="35" t="str">
        <f t="shared" si="53"/>
        <v/>
      </c>
      <c r="Q380" s="47"/>
      <c r="R380" s="21">
        <v>-197407.44750000001</v>
      </c>
      <c r="S380" s="21">
        <f t="shared" ref="S380:S443" si="56">IF(V380="1",R380,"")</f>
        <v>-197407.44750000001</v>
      </c>
      <c r="T380" s="21" t="str">
        <f t="shared" ref="T380:T443" si="57">IF(V380="2",R380,"")</f>
        <v/>
      </c>
      <c r="U380" s="35" t="str">
        <f t="shared" ref="U380:U443" si="58">IF(V380="3",R380,"")</f>
        <v/>
      </c>
      <c r="V380" s="20" t="str">
        <f t="shared" si="55"/>
        <v>1</v>
      </c>
    </row>
    <row r="381" spans="1:22">
      <c r="A381" s="52"/>
      <c r="B381" s="52"/>
      <c r="C381" s="52"/>
      <c r="D381" s="20">
        <v>73</v>
      </c>
      <c r="E381" s="20">
        <v>5</v>
      </c>
      <c r="F381" s="20"/>
      <c r="G381" s="20" t="s">
        <v>0</v>
      </c>
      <c r="H381" s="20">
        <v>23700822</v>
      </c>
      <c r="I381" s="20" t="s">
        <v>922</v>
      </c>
      <c r="J381" s="21">
        <v>-153072.39083333299</v>
      </c>
      <c r="K381" s="22">
        <f t="shared" si="50"/>
        <v>1</v>
      </c>
      <c r="L381" s="21">
        <v>-153072.39083333299</v>
      </c>
      <c r="M381" s="20" t="str">
        <f t="shared" si="54"/>
        <v>2</v>
      </c>
      <c r="N381" s="101" t="str">
        <f t="shared" si="51"/>
        <v/>
      </c>
      <c r="O381" s="21">
        <f t="shared" si="52"/>
        <v>-153072.39083333299</v>
      </c>
      <c r="P381" s="35" t="str">
        <f t="shared" si="53"/>
        <v/>
      </c>
      <c r="Q381" s="47"/>
      <c r="R381" s="21">
        <v>-153072.39083333299</v>
      </c>
      <c r="S381" s="21" t="str">
        <f t="shared" si="56"/>
        <v/>
      </c>
      <c r="T381" s="21">
        <f t="shared" si="57"/>
        <v>-153072.39083333299</v>
      </c>
      <c r="U381" s="35" t="str">
        <f t="shared" si="58"/>
        <v/>
      </c>
      <c r="V381" s="20" t="str">
        <f t="shared" si="55"/>
        <v>2</v>
      </c>
    </row>
    <row r="382" spans="1:22">
      <c r="A382" s="52"/>
      <c r="B382" s="52"/>
      <c r="C382" s="52"/>
      <c r="D382" s="20">
        <v>75</v>
      </c>
      <c r="E382" s="20">
        <v>5</v>
      </c>
      <c r="F382" s="20"/>
      <c r="G382" s="20" t="s">
        <v>0</v>
      </c>
      <c r="H382" s="20">
        <v>23700823</v>
      </c>
      <c r="I382" s="20" t="s">
        <v>923</v>
      </c>
      <c r="J382" s="21">
        <v>-3369999.6933333301</v>
      </c>
      <c r="K382" s="22">
        <f t="shared" si="50"/>
        <v>1</v>
      </c>
      <c r="L382" s="21">
        <v>-3369999.6933333301</v>
      </c>
      <c r="M382" s="20" t="str">
        <f t="shared" si="54"/>
        <v>3</v>
      </c>
      <c r="N382" s="101" t="str">
        <f t="shared" si="51"/>
        <v/>
      </c>
      <c r="O382" s="21" t="str">
        <f t="shared" si="52"/>
        <v/>
      </c>
      <c r="P382" s="35">
        <f t="shared" si="53"/>
        <v>-3369999.6933333301</v>
      </c>
      <c r="Q382" s="47"/>
      <c r="R382" s="21">
        <v>-3369999.6933333301</v>
      </c>
      <c r="S382" s="21" t="str">
        <f t="shared" si="56"/>
        <v/>
      </c>
      <c r="T382" s="21" t="str">
        <f t="shared" si="57"/>
        <v/>
      </c>
      <c r="U382" s="35">
        <f t="shared" si="58"/>
        <v>-3369999.6933333301</v>
      </c>
      <c r="V382" s="20" t="str">
        <f t="shared" si="55"/>
        <v>3</v>
      </c>
    </row>
    <row r="383" spans="1:22">
      <c r="A383" s="52"/>
      <c r="B383" s="52"/>
      <c r="C383" s="52"/>
      <c r="D383" s="20">
        <v>71</v>
      </c>
      <c r="E383" s="20">
        <v>5</v>
      </c>
      <c r="F383" s="20"/>
      <c r="G383" s="20" t="s">
        <v>0</v>
      </c>
      <c r="H383" s="20">
        <v>23700841</v>
      </c>
      <c r="I383" s="20" t="s">
        <v>924</v>
      </c>
      <c r="J383" s="21">
        <v>-151716.76874999999</v>
      </c>
      <c r="K383" s="22">
        <f t="shared" si="50"/>
        <v>1</v>
      </c>
      <c r="L383" s="21">
        <v>-151716.76874999999</v>
      </c>
      <c r="M383" s="20" t="str">
        <f t="shared" si="54"/>
        <v>1</v>
      </c>
      <c r="N383" s="101">
        <f t="shared" si="51"/>
        <v>-151716.76874999999</v>
      </c>
      <c r="O383" s="21" t="str">
        <f t="shared" si="52"/>
        <v/>
      </c>
      <c r="P383" s="35" t="str">
        <f t="shared" si="53"/>
        <v/>
      </c>
      <c r="Q383" s="47"/>
      <c r="R383" s="21">
        <v>-151716.76874999999</v>
      </c>
      <c r="S383" s="21">
        <f t="shared" si="56"/>
        <v>-151716.76874999999</v>
      </c>
      <c r="T383" s="21" t="str">
        <f t="shared" si="57"/>
        <v/>
      </c>
      <c r="U383" s="35" t="str">
        <f t="shared" si="58"/>
        <v/>
      </c>
      <c r="V383" s="20" t="str">
        <f t="shared" si="55"/>
        <v>1</v>
      </c>
    </row>
    <row r="384" spans="1:22">
      <c r="A384" s="52"/>
      <c r="B384" s="52"/>
      <c r="C384" s="52"/>
      <c r="D384" s="20">
        <v>75</v>
      </c>
      <c r="E384" s="20">
        <v>5</v>
      </c>
      <c r="F384" s="20"/>
      <c r="G384" s="20" t="s">
        <v>0</v>
      </c>
      <c r="H384" s="20">
        <v>23700843</v>
      </c>
      <c r="I384" s="20" t="s">
        <v>925</v>
      </c>
      <c r="J384" s="21">
        <v>-4477500</v>
      </c>
      <c r="K384" s="22">
        <f t="shared" si="50"/>
        <v>1</v>
      </c>
      <c r="L384" s="21">
        <v>-4477500</v>
      </c>
      <c r="M384" s="20" t="str">
        <f t="shared" si="54"/>
        <v>3</v>
      </c>
      <c r="N384" s="101" t="str">
        <f t="shared" si="51"/>
        <v/>
      </c>
      <c r="O384" s="21" t="str">
        <f t="shared" si="52"/>
        <v/>
      </c>
      <c r="P384" s="35">
        <f t="shared" si="53"/>
        <v>-4477500</v>
      </c>
      <c r="Q384" s="47"/>
      <c r="R384" s="21">
        <v>-4477500</v>
      </c>
      <c r="S384" s="21" t="str">
        <f t="shared" si="56"/>
        <v/>
      </c>
      <c r="T384" s="21" t="str">
        <f t="shared" si="57"/>
        <v/>
      </c>
      <c r="U384" s="35">
        <f t="shared" si="58"/>
        <v>-4477500</v>
      </c>
      <c r="V384" s="20" t="str">
        <f t="shared" si="55"/>
        <v>3</v>
      </c>
    </row>
    <row r="385" spans="1:22">
      <c r="A385" s="52"/>
      <c r="B385" s="52"/>
      <c r="C385" s="52"/>
      <c r="D385" s="20">
        <v>75</v>
      </c>
      <c r="E385" s="20">
        <v>5</v>
      </c>
      <c r="F385" s="20"/>
      <c r="G385" s="20" t="s">
        <v>0</v>
      </c>
      <c r="H385" s="20">
        <v>23700853</v>
      </c>
      <c r="I385" s="20" t="s">
        <v>926</v>
      </c>
      <c r="J385" s="21">
        <v>-475625.15333333297</v>
      </c>
      <c r="K385" s="22">
        <f t="shared" si="50"/>
        <v>1</v>
      </c>
      <c r="L385" s="21">
        <v>-475625.15333333297</v>
      </c>
      <c r="M385" s="20" t="str">
        <f t="shared" si="54"/>
        <v>3</v>
      </c>
      <c r="N385" s="101" t="str">
        <f t="shared" si="51"/>
        <v/>
      </c>
      <c r="O385" s="21" t="str">
        <f t="shared" si="52"/>
        <v/>
      </c>
      <c r="P385" s="35">
        <f t="shared" si="53"/>
        <v>-475625.15333333297</v>
      </c>
      <c r="Q385" s="47"/>
      <c r="R385" s="21">
        <v>-475625.15333333297</v>
      </c>
      <c r="S385" s="21" t="str">
        <f t="shared" si="56"/>
        <v/>
      </c>
      <c r="T385" s="21" t="str">
        <f t="shared" si="57"/>
        <v/>
      </c>
      <c r="U385" s="35">
        <f t="shared" si="58"/>
        <v>-475625.15333333297</v>
      </c>
      <c r="V385" s="20" t="str">
        <f t="shared" si="55"/>
        <v>3</v>
      </c>
    </row>
    <row r="386" spans="1:22">
      <c r="A386" s="52"/>
      <c r="B386" s="52"/>
      <c r="C386" s="52"/>
      <c r="D386" s="20">
        <v>75</v>
      </c>
      <c r="E386" s="20">
        <v>5</v>
      </c>
      <c r="F386" s="20"/>
      <c r="G386" s="20" t="s">
        <v>0</v>
      </c>
      <c r="H386" s="20">
        <v>23700873</v>
      </c>
      <c r="I386" s="20" t="s">
        <v>927</v>
      </c>
      <c r="J386" s="21">
        <v>-5265000</v>
      </c>
      <c r="K386" s="22">
        <f t="shared" si="50"/>
        <v>1</v>
      </c>
      <c r="L386" s="21">
        <v>-5265000</v>
      </c>
      <c r="M386" s="20" t="str">
        <f t="shared" si="54"/>
        <v>3</v>
      </c>
      <c r="N386" s="101" t="str">
        <f t="shared" si="51"/>
        <v/>
      </c>
      <c r="O386" s="21" t="str">
        <f t="shared" si="52"/>
        <v/>
      </c>
      <c r="P386" s="35">
        <f t="shared" si="53"/>
        <v>-5265000</v>
      </c>
      <c r="Q386" s="47"/>
      <c r="R386" s="21">
        <v>-5265000</v>
      </c>
      <c r="S386" s="21" t="str">
        <f t="shared" si="56"/>
        <v/>
      </c>
      <c r="T386" s="21" t="str">
        <f t="shared" si="57"/>
        <v/>
      </c>
      <c r="U386" s="35">
        <f t="shared" si="58"/>
        <v>-5265000</v>
      </c>
      <c r="V386" s="20" t="str">
        <f t="shared" si="55"/>
        <v>3</v>
      </c>
    </row>
    <row r="387" spans="1:22">
      <c r="A387" s="52"/>
      <c r="B387" s="52"/>
      <c r="C387" s="52"/>
      <c r="D387" s="20">
        <v>75</v>
      </c>
      <c r="E387" s="20">
        <v>5</v>
      </c>
      <c r="F387" s="20"/>
      <c r="G387" s="20" t="s">
        <v>0</v>
      </c>
      <c r="H387" s="20">
        <v>23700893</v>
      </c>
      <c r="I387" s="20" t="s">
        <v>928</v>
      </c>
      <c r="J387" s="21">
        <v>-4998500.16</v>
      </c>
      <c r="K387" s="22">
        <f t="shared" si="50"/>
        <v>1</v>
      </c>
      <c r="L387" s="21">
        <v>-4998500.16</v>
      </c>
      <c r="M387" s="20" t="str">
        <f t="shared" si="54"/>
        <v>3</v>
      </c>
      <c r="N387" s="101" t="str">
        <f t="shared" si="51"/>
        <v/>
      </c>
      <c r="O387" s="21" t="str">
        <f t="shared" si="52"/>
        <v/>
      </c>
      <c r="P387" s="35">
        <f t="shared" si="53"/>
        <v>-4998500.16</v>
      </c>
      <c r="Q387" s="47"/>
      <c r="R387" s="21">
        <v>-4998500.16</v>
      </c>
      <c r="S387" s="21" t="str">
        <f t="shared" si="56"/>
        <v/>
      </c>
      <c r="T387" s="21" t="str">
        <f t="shared" si="57"/>
        <v/>
      </c>
      <c r="U387" s="35">
        <f t="shared" si="58"/>
        <v>-4998500.16</v>
      </c>
      <c r="V387" s="20" t="str">
        <f t="shared" si="55"/>
        <v>3</v>
      </c>
    </row>
    <row r="388" spans="1:22">
      <c r="A388" s="52"/>
      <c r="B388" s="52"/>
      <c r="C388" s="52"/>
      <c r="D388" s="20">
        <v>75</v>
      </c>
      <c r="E388" s="20">
        <v>5</v>
      </c>
      <c r="F388" s="20"/>
      <c r="G388" s="20" t="s">
        <v>0</v>
      </c>
      <c r="H388" s="20">
        <v>23700933</v>
      </c>
      <c r="I388" s="20" t="s">
        <v>929</v>
      </c>
      <c r="J388" s="21">
        <v>-2019208.4966666701</v>
      </c>
      <c r="K388" s="22">
        <f t="shared" si="50"/>
        <v>1</v>
      </c>
      <c r="L388" s="21">
        <v>-2019208.4966666701</v>
      </c>
      <c r="M388" s="20" t="str">
        <f t="shared" si="54"/>
        <v>3</v>
      </c>
      <c r="N388" s="101" t="str">
        <f t="shared" si="51"/>
        <v/>
      </c>
      <c r="O388" s="21" t="str">
        <f t="shared" si="52"/>
        <v/>
      </c>
      <c r="P388" s="35">
        <f t="shared" si="53"/>
        <v>-2019208.4966666701</v>
      </c>
      <c r="Q388" s="47"/>
      <c r="R388" s="21">
        <v>-2019208.4966666701</v>
      </c>
      <c r="S388" s="21" t="str">
        <f t="shared" si="56"/>
        <v/>
      </c>
      <c r="T388" s="21" t="str">
        <f t="shared" si="57"/>
        <v/>
      </c>
      <c r="U388" s="35">
        <f t="shared" si="58"/>
        <v>-2019208.4966666701</v>
      </c>
      <c r="V388" s="20" t="str">
        <f t="shared" si="55"/>
        <v>3</v>
      </c>
    </row>
    <row r="389" spans="1:22">
      <c r="A389" s="52"/>
      <c r="B389" s="52"/>
      <c r="C389" s="52"/>
      <c r="D389" s="20">
        <v>75</v>
      </c>
      <c r="E389" s="20">
        <v>5</v>
      </c>
      <c r="F389" s="20"/>
      <c r="G389" s="20" t="s">
        <v>0</v>
      </c>
      <c r="H389" s="20">
        <v>23700943</v>
      </c>
      <c r="I389" s="20" t="s">
        <v>930</v>
      </c>
      <c r="J389" s="21">
        <v>-348075</v>
      </c>
      <c r="K389" s="22">
        <f t="shared" si="50"/>
        <v>1</v>
      </c>
      <c r="L389" s="21">
        <v>-348075</v>
      </c>
      <c r="M389" s="20" t="str">
        <f t="shared" si="54"/>
        <v>3</v>
      </c>
      <c r="N389" s="101" t="str">
        <f t="shared" si="51"/>
        <v/>
      </c>
      <c r="O389" s="21" t="str">
        <f t="shared" si="52"/>
        <v/>
      </c>
      <c r="P389" s="35">
        <f t="shared" si="53"/>
        <v>-348075</v>
      </c>
      <c r="Q389" s="47"/>
      <c r="R389" s="21">
        <v>-348075</v>
      </c>
      <c r="S389" s="21" t="str">
        <f t="shared" si="56"/>
        <v/>
      </c>
      <c r="T389" s="21" t="str">
        <f t="shared" si="57"/>
        <v/>
      </c>
      <c r="U389" s="35">
        <f t="shared" si="58"/>
        <v>-348075</v>
      </c>
      <c r="V389" s="20" t="str">
        <f t="shared" si="55"/>
        <v>3</v>
      </c>
    </row>
    <row r="390" spans="1:22">
      <c r="A390" s="52"/>
      <c r="B390" s="52"/>
      <c r="C390" s="52"/>
      <c r="D390" s="20">
        <v>75</v>
      </c>
      <c r="E390" s="20">
        <v>5</v>
      </c>
      <c r="F390" s="20"/>
      <c r="G390" s="20" t="s">
        <v>0</v>
      </c>
      <c r="H390" s="20">
        <v>23700963</v>
      </c>
      <c r="I390" s="20" t="s">
        <v>931</v>
      </c>
      <c r="J390" s="21">
        <v>-4036097.2566666701</v>
      </c>
      <c r="K390" s="22">
        <f t="shared" si="50"/>
        <v>1</v>
      </c>
      <c r="L390" s="21">
        <v>-4036097.2566666701</v>
      </c>
      <c r="M390" s="20" t="str">
        <f t="shared" si="54"/>
        <v>3</v>
      </c>
      <c r="N390" s="101" t="str">
        <f t="shared" si="51"/>
        <v/>
      </c>
      <c r="O390" s="21" t="str">
        <f t="shared" si="52"/>
        <v/>
      </c>
      <c r="P390" s="35">
        <f t="shared" si="53"/>
        <v>-4036097.2566666701</v>
      </c>
      <c r="Q390" s="47"/>
      <c r="R390" s="21">
        <v>-4036097.2566666701</v>
      </c>
      <c r="S390" s="21" t="str">
        <f t="shared" si="56"/>
        <v/>
      </c>
      <c r="T390" s="21" t="str">
        <f t="shared" si="57"/>
        <v/>
      </c>
      <c r="U390" s="35">
        <f t="shared" si="58"/>
        <v>-4036097.2566666701</v>
      </c>
      <c r="V390" s="20" t="str">
        <f t="shared" si="55"/>
        <v>3</v>
      </c>
    </row>
    <row r="391" spans="1:22">
      <c r="A391" s="52"/>
      <c r="B391" s="52"/>
      <c r="C391" s="52"/>
      <c r="D391" s="20">
        <v>75</v>
      </c>
      <c r="E391" s="20">
        <v>5</v>
      </c>
      <c r="F391" s="20"/>
      <c r="G391" s="20" t="s">
        <v>0</v>
      </c>
      <c r="H391" s="20">
        <v>23700993</v>
      </c>
      <c r="I391" s="20" t="s">
        <v>932</v>
      </c>
      <c r="J391" s="21">
        <v>-2273687.56</v>
      </c>
      <c r="K391" s="22">
        <f t="shared" ref="K391:K454" si="59">IF(J391=0,"Zero",L391/J391)</f>
        <v>1</v>
      </c>
      <c r="L391" s="21">
        <v>-2273687.56</v>
      </c>
      <c r="M391" s="20" t="str">
        <f t="shared" si="54"/>
        <v>3</v>
      </c>
      <c r="N391" s="101" t="str">
        <f t="shared" ref="N391:N454" si="60">IF(M391="1",L391,"")</f>
        <v/>
      </c>
      <c r="O391" s="21" t="str">
        <f t="shared" ref="O391:O454" si="61">IF(M391="2",L391,"")</f>
        <v/>
      </c>
      <c r="P391" s="35">
        <f t="shared" ref="P391:P454" si="62">IF(M391="3",L391,"")</f>
        <v>-2273687.56</v>
      </c>
      <c r="Q391" s="47"/>
      <c r="R391" s="21">
        <v>-2273687.56</v>
      </c>
      <c r="S391" s="21" t="str">
        <f t="shared" si="56"/>
        <v/>
      </c>
      <c r="T391" s="21" t="str">
        <f t="shared" si="57"/>
        <v/>
      </c>
      <c r="U391" s="35">
        <f t="shared" si="58"/>
        <v>-2273687.56</v>
      </c>
      <c r="V391" s="20" t="str">
        <f t="shared" si="55"/>
        <v>3</v>
      </c>
    </row>
    <row r="392" spans="1:22">
      <c r="A392" s="52"/>
      <c r="B392" s="52"/>
      <c r="C392" s="52"/>
      <c r="D392" s="20">
        <v>75</v>
      </c>
      <c r="E392" s="20">
        <v>5</v>
      </c>
      <c r="F392" s="20"/>
      <c r="G392" s="20" t="s">
        <v>0</v>
      </c>
      <c r="H392" s="20">
        <v>23701003</v>
      </c>
      <c r="I392" s="20" t="s">
        <v>933</v>
      </c>
      <c r="J392" s="21">
        <v>-1471312.5</v>
      </c>
      <c r="K392" s="22">
        <f t="shared" si="59"/>
        <v>1</v>
      </c>
      <c r="L392" s="21">
        <v>-1471312.5</v>
      </c>
      <c r="M392" s="20" t="str">
        <f t="shared" si="54"/>
        <v>3</v>
      </c>
      <c r="N392" s="101" t="str">
        <f t="shared" si="60"/>
        <v/>
      </c>
      <c r="O392" s="21" t="str">
        <f t="shared" si="61"/>
        <v/>
      </c>
      <c r="P392" s="35">
        <f t="shared" si="62"/>
        <v>-1471312.5</v>
      </c>
      <c r="Q392" s="47"/>
      <c r="R392" s="21">
        <v>-1471312.5</v>
      </c>
      <c r="S392" s="21" t="str">
        <f t="shared" si="56"/>
        <v/>
      </c>
      <c r="T392" s="21" t="str">
        <f t="shared" si="57"/>
        <v/>
      </c>
      <c r="U392" s="35">
        <f t="shared" si="58"/>
        <v>-1471312.5</v>
      </c>
      <c r="V392" s="20" t="str">
        <f t="shared" si="55"/>
        <v>3</v>
      </c>
    </row>
    <row r="393" spans="1:22">
      <c r="A393" s="52"/>
      <c r="B393" s="52"/>
      <c r="C393" s="52"/>
      <c r="D393" s="20">
        <v>75</v>
      </c>
      <c r="E393" s="20">
        <v>5</v>
      </c>
      <c r="F393" s="20"/>
      <c r="G393" s="20" t="s">
        <v>0</v>
      </c>
      <c r="H393" s="20">
        <v>23701013</v>
      </c>
      <c r="I393" s="20" t="s">
        <v>934</v>
      </c>
      <c r="J393" s="21">
        <v>-114122.96249999999</v>
      </c>
      <c r="K393" s="22">
        <f t="shared" si="59"/>
        <v>1</v>
      </c>
      <c r="L393" s="21">
        <v>-114122.96249999999</v>
      </c>
      <c r="M393" s="20" t="str">
        <f t="shared" si="54"/>
        <v>3</v>
      </c>
      <c r="N393" s="101" t="str">
        <f t="shared" si="60"/>
        <v/>
      </c>
      <c r="O393" s="21" t="str">
        <f t="shared" si="61"/>
        <v/>
      </c>
      <c r="P393" s="35">
        <f t="shared" si="62"/>
        <v>-114122.96249999999</v>
      </c>
      <c r="Q393" s="47"/>
      <c r="R393" s="21">
        <v>-114122.96249999999</v>
      </c>
      <c r="S393" s="21" t="str">
        <f t="shared" si="56"/>
        <v/>
      </c>
      <c r="T393" s="21" t="str">
        <f t="shared" si="57"/>
        <v/>
      </c>
      <c r="U393" s="35">
        <f t="shared" si="58"/>
        <v>-114122.96249999999</v>
      </c>
      <c r="V393" s="20" t="str">
        <f t="shared" si="55"/>
        <v>3</v>
      </c>
    </row>
    <row r="394" spans="1:22">
      <c r="A394" s="52"/>
      <c r="B394" s="52"/>
      <c r="C394" s="52"/>
      <c r="D394" s="20">
        <v>75</v>
      </c>
      <c r="E394" s="20">
        <v>5</v>
      </c>
      <c r="F394" s="20"/>
      <c r="G394" s="20" t="s">
        <v>0</v>
      </c>
      <c r="H394" s="20">
        <v>23701023</v>
      </c>
      <c r="I394" s="20" t="s">
        <v>935</v>
      </c>
      <c r="J394" s="21">
        <v>-4102634.63375</v>
      </c>
      <c r="K394" s="22">
        <f t="shared" si="59"/>
        <v>1</v>
      </c>
      <c r="L394" s="21">
        <v>-4102634.63375</v>
      </c>
      <c r="M394" s="20" t="str">
        <f t="shared" si="54"/>
        <v>3</v>
      </c>
      <c r="N394" s="101" t="str">
        <f t="shared" si="60"/>
        <v/>
      </c>
      <c r="O394" s="21" t="str">
        <f t="shared" si="61"/>
        <v/>
      </c>
      <c r="P394" s="35">
        <f t="shared" si="62"/>
        <v>-4102634.63375</v>
      </c>
      <c r="Q394" s="47"/>
      <c r="R394" s="21">
        <v>-4102634.63375</v>
      </c>
      <c r="S394" s="21" t="str">
        <f t="shared" si="56"/>
        <v/>
      </c>
      <c r="T394" s="21" t="str">
        <f t="shared" si="57"/>
        <v/>
      </c>
      <c r="U394" s="35">
        <f t="shared" si="58"/>
        <v>-4102634.63375</v>
      </c>
      <c r="V394" s="20" t="str">
        <f t="shared" si="55"/>
        <v>3</v>
      </c>
    </row>
    <row r="395" spans="1:22">
      <c r="A395" s="52"/>
      <c r="B395" s="52"/>
      <c r="C395" s="52"/>
      <c r="D395" s="20">
        <v>75</v>
      </c>
      <c r="E395" s="20">
        <v>5</v>
      </c>
      <c r="F395" s="20"/>
      <c r="G395" s="20" t="s">
        <v>0</v>
      </c>
      <c r="H395" s="20">
        <v>23701033</v>
      </c>
      <c r="I395" s="20" t="s">
        <v>936</v>
      </c>
      <c r="J395" s="21">
        <v>-4685893.7466666698</v>
      </c>
      <c r="K395" s="22">
        <f t="shared" si="59"/>
        <v>1</v>
      </c>
      <c r="L395" s="21">
        <v>-4685893.7466666698</v>
      </c>
      <c r="M395" s="20" t="str">
        <f t="shared" si="54"/>
        <v>3</v>
      </c>
      <c r="N395" s="101" t="str">
        <f t="shared" si="60"/>
        <v/>
      </c>
      <c r="O395" s="21" t="str">
        <f t="shared" si="61"/>
        <v/>
      </c>
      <c r="P395" s="35">
        <f t="shared" si="62"/>
        <v>-4685893.7466666698</v>
      </c>
      <c r="Q395" s="47"/>
      <c r="R395" s="21">
        <v>-4685893.7466666698</v>
      </c>
      <c r="S395" s="21" t="str">
        <f t="shared" si="56"/>
        <v/>
      </c>
      <c r="T395" s="21" t="str">
        <f t="shared" si="57"/>
        <v/>
      </c>
      <c r="U395" s="35">
        <f t="shared" si="58"/>
        <v>-4685893.7466666698</v>
      </c>
      <c r="V395" s="20" t="str">
        <f t="shared" si="55"/>
        <v>3</v>
      </c>
    </row>
    <row r="396" spans="1:22">
      <c r="A396" s="52"/>
      <c r="B396" s="52"/>
      <c r="C396" s="52"/>
      <c r="D396" s="20">
        <v>75</v>
      </c>
      <c r="E396" s="20">
        <v>5</v>
      </c>
      <c r="F396" s="20"/>
      <c r="G396" s="20" t="s">
        <v>0</v>
      </c>
      <c r="H396" s="20">
        <v>23701043</v>
      </c>
      <c r="I396" s="20" t="s">
        <v>87</v>
      </c>
      <c r="J396" s="21">
        <v>-108968.75</v>
      </c>
      <c r="K396" s="22">
        <f t="shared" si="59"/>
        <v>1</v>
      </c>
      <c r="L396" s="21">
        <v>-108968.75</v>
      </c>
      <c r="M396" s="20" t="str">
        <f t="shared" si="54"/>
        <v>3</v>
      </c>
      <c r="N396" s="101" t="str">
        <f t="shared" si="60"/>
        <v/>
      </c>
      <c r="O396" s="21" t="str">
        <f t="shared" si="61"/>
        <v/>
      </c>
      <c r="P396" s="35">
        <f t="shared" si="62"/>
        <v>-108968.75</v>
      </c>
      <c r="Q396" s="47"/>
      <c r="R396" s="21">
        <v>-108968.75</v>
      </c>
      <c r="S396" s="21" t="str">
        <f t="shared" si="56"/>
        <v/>
      </c>
      <c r="T396" s="21" t="str">
        <f t="shared" si="57"/>
        <v/>
      </c>
      <c r="U396" s="35">
        <f t="shared" si="58"/>
        <v>-108968.75</v>
      </c>
      <c r="V396" s="20" t="str">
        <f t="shared" si="55"/>
        <v>3</v>
      </c>
    </row>
    <row r="397" spans="1:22">
      <c r="A397" s="52"/>
      <c r="B397" s="52"/>
      <c r="C397" s="52"/>
      <c r="D397" s="20">
        <v>75</v>
      </c>
      <c r="E397" s="20">
        <v>5</v>
      </c>
      <c r="F397" s="20"/>
      <c r="G397" s="20" t="s">
        <v>0</v>
      </c>
      <c r="H397" s="20"/>
      <c r="I397" s="20" t="s">
        <v>40</v>
      </c>
      <c r="J397" s="21">
        <v>-817265.62624999997</v>
      </c>
      <c r="K397" s="22">
        <f t="shared" si="59"/>
        <v>1</v>
      </c>
      <c r="L397" s="21">
        <v>-817265.62624999997</v>
      </c>
      <c r="M397" s="20" t="str">
        <f t="shared" si="54"/>
        <v/>
      </c>
      <c r="N397" s="101" t="str">
        <f t="shared" si="60"/>
        <v/>
      </c>
      <c r="O397" s="21" t="str">
        <f t="shared" si="61"/>
        <v/>
      </c>
      <c r="P397" s="35" t="str">
        <f t="shared" si="62"/>
        <v/>
      </c>
      <c r="Q397" s="47"/>
      <c r="R397" s="21">
        <v>-817265.62624999997</v>
      </c>
      <c r="S397" s="21" t="str">
        <f t="shared" si="56"/>
        <v/>
      </c>
      <c r="T397" s="21" t="str">
        <f t="shared" si="57"/>
        <v/>
      </c>
      <c r="U397" s="35" t="str">
        <f t="shared" si="58"/>
        <v/>
      </c>
      <c r="V397" s="20" t="str">
        <f t="shared" si="55"/>
        <v/>
      </c>
    </row>
    <row r="398" spans="1:22" ht="13.5" thickBot="1">
      <c r="A398" s="52"/>
      <c r="B398" s="52"/>
      <c r="C398" s="52"/>
      <c r="D398" s="20"/>
      <c r="E398" s="20"/>
      <c r="F398" s="20"/>
      <c r="G398" s="20"/>
      <c r="H398" s="20"/>
      <c r="I398" s="20"/>
      <c r="J398" s="25">
        <f>SUM(J356:J397)</f>
        <v>-47608483.30583334</v>
      </c>
      <c r="K398" s="22"/>
      <c r="L398" s="25">
        <f>SUM(L356:L397)</f>
        <v>-47608483.30583334</v>
      </c>
      <c r="M398" s="20" t="str">
        <f t="shared" si="54"/>
        <v/>
      </c>
      <c r="N398" s="101" t="str">
        <f t="shared" si="60"/>
        <v/>
      </c>
      <c r="O398" s="21" t="str">
        <f t="shared" si="61"/>
        <v/>
      </c>
      <c r="P398" s="35" t="str">
        <f t="shared" si="62"/>
        <v/>
      </c>
      <c r="Q398" s="47"/>
      <c r="R398" s="25">
        <f>SUM(R356:R397)</f>
        <v>-47608483.30583334</v>
      </c>
      <c r="S398" s="21" t="str">
        <f t="shared" si="56"/>
        <v/>
      </c>
      <c r="T398" s="21" t="str">
        <f t="shared" si="57"/>
        <v/>
      </c>
      <c r="U398" s="35" t="str">
        <f t="shared" si="58"/>
        <v/>
      </c>
      <c r="V398" s="20" t="str">
        <f t="shared" si="55"/>
        <v/>
      </c>
    </row>
    <row r="399" spans="1:22" ht="13.5" thickTop="1">
      <c r="A399" s="52"/>
      <c r="B399" s="52"/>
      <c r="C399" s="52"/>
      <c r="D399" s="20"/>
      <c r="E399" s="20"/>
      <c r="F399" s="20"/>
      <c r="G399" s="20"/>
      <c r="H399" s="20"/>
      <c r="I399" s="20"/>
      <c r="J399" s="21"/>
      <c r="K399" s="22"/>
      <c r="L399" s="21"/>
      <c r="M399" s="20" t="str">
        <f t="shared" si="54"/>
        <v/>
      </c>
      <c r="N399" s="101" t="str">
        <f t="shared" si="60"/>
        <v/>
      </c>
      <c r="O399" s="21" t="str">
        <f t="shared" si="61"/>
        <v/>
      </c>
      <c r="P399" s="35" t="str">
        <f t="shared" si="62"/>
        <v/>
      </c>
      <c r="Q399" s="47"/>
      <c r="R399" s="21"/>
      <c r="S399" s="21" t="str">
        <f t="shared" si="56"/>
        <v/>
      </c>
      <c r="T399" s="21" t="str">
        <f t="shared" si="57"/>
        <v/>
      </c>
      <c r="U399" s="35" t="str">
        <f t="shared" si="58"/>
        <v/>
      </c>
      <c r="V399" s="20" t="str">
        <f t="shared" si="55"/>
        <v/>
      </c>
    </row>
    <row r="400" spans="1:22">
      <c r="A400" s="52"/>
      <c r="B400" s="52"/>
      <c r="C400" s="52"/>
      <c r="D400" s="20">
        <v>75</v>
      </c>
      <c r="E400" s="20">
        <v>5</v>
      </c>
      <c r="F400" s="20"/>
      <c r="G400" s="20" t="s">
        <v>0</v>
      </c>
      <c r="H400" s="20">
        <v>24100013</v>
      </c>
      <c r="I400" s="20" t="s">
        <v>937</v>
      </c>
      <c r="J400" s="21">
        <v>12237.151666666699</v>
      </c>
      <c r="K400" s="22">
        <f t="shared" si="59"/>
        <v>1</v>
      </c>
      <c r="L400" s="21">
        <v>12237.151666666699</v>
      </c>
      <c r="M400" s="20" t="str">
        <f t="shared" si="54"/>
        <v>3</v>
      </c>
      <c r="N400" s="101" t="str">
        <f t="shared" si="60"/>
        <v/>
      </c>
      <c r="O400" s="21" t="str">
        <f t="shared" si="61"/>
        <v/>
      </c>
      <c r="P400" s="35">
        <f t="shared" si="62"/>
        <v>12237.151666666699</v>
      </c>
      <c r="Q400" s="47"/>
      <c r="R400" s="21">
        <v>12237.151666666699</v>
      </c>
      <c r="S400" s="21" t="str">
        <f t="shared" si="56"/>
        <v/>
      </c>
      <c r="T400" s="21" t="str">
        <f t="shared" si="57"/>
        <v/>
      </c>
      <c r="U400" s="35">
        <f t="shared" si="58"/>
        <v>12237.151666666699</v>
      </c>
      <c r="V400" s="20" t="str">
        <f t="shared" si="55"/>
        <v>3</v>
      </c>
    </row>
    <row r="401" spans="1:22">
      <c r="A401" s="52"/>
      <c r="B401" s="52"/>
      <c r="C401" s="52"/>
      <c r="D401" s="20">
        <v>75</v>
      </c>
      <c r="E401" s="20">
        <v>5</v>
      </c>
      <c r="F401" s="20"/>
      <c r="G401" s="20" t="s">
        <v>0</v>
      </c>
      <c r="H401" s="20">
        <v>24100043</v>
      </c>
      <c r="I401" s="20" t="s">
        <v>938</v>
      </c>
      <c r="J401" s="21">
        <v>-153526.433333333</v>
      </c>
      <c r="K401" s="22">
        <f t="shared" si="59"/>
        <v>1</v>
      </c>
      <c r="L401" s="21">
        <v>-153526.433333333</v>
      </c>
      <c r="M401" s="20" t="str">
        <f t="shared" si="54"/>
        <v>3</v>
      </c>
      <c r="N401" s="101" t="str">
        <f t="shared" si="60"/>
        <v/>
      </c>
      <c r="O401" s="21" t="str">
        <f t="shared" si="61"/>
        <v/>
      </c>
      <c r="P401" s="35">
        <f t="shared" si="62"/>
        <v>-153526.433333333</v>
      </c>
      <c r="Q401" s="47"/>
      <c r="R401" s="21">
        <v>-153526.433333333</v>
      </c>
      <c r="S401" s="21" t="str">
        <f t="shared" si="56"/>
        <v/>
      </c>
      <c r="T401" s="21" t="str">
        <f t="shared" si="57"/>
        <v/>
      </c>
      <c r="U401" s="35">
        <f t="shared" si="58"/>
        <v>-153526.433333333</v>
      </c>
      <c r="V401" s="20" t="str">
        <f t="shared" si="55"/>
        <v>3</v>
      </c>
    </row>
    <row r="402" spans="1:22">
      <c r="A402" s="52"/>
      <c r="B402" s="52"/>
      <c r="C402" s="52"/>
      <c r="D402" s="20">
        <v>75</v>
      </c>
      <c r="E402" s="20">
        <v>5</v>
      </c>
      <c r="F402" s="20"/>
      <c r="G402" s="20" t="s">
        <v>0</v>
      </c>
      <c r="H402" s="20">
        <v>24100063</v>
      </c>
      <c r="I402" s="20" t="s">
        <v>939</v>
      </c>
      <c r="J402" s="21">
        <v>-51912.9433333333</v>
      </c>
      <c r="K402" s="22">
        <f t="shared" si="59"/>
        <v>1</v>
      </c>
      <c r="L402" s="21">
        <v>-51912.9433333333</v>
      </c>
      <c r="M402" s="20" t="str">
        <f t="shared" si="54"/>
        <v>3</v>
      </c>
      <c r="N402" s="101" t="str">
        <f t="shared" si="60"/>
        <v/>
      </c>
      <c r="O402" s="21" t="str">
        <f t="shared" si="61"/>
        <v/>
      </c>
      <c r="P402" s="35">
        <f t="shared" si="62"/>
        <v>-51912.9433333333</v>
      </c>
      <c r="Q402" s="47"/>
      <c r="R402" s="21">
        <v>-51912.9433333333</v>
      </c>
      <c r="S402" s="21" t="str">
        <f t="shared" si="56"/>
        <v/>
      </c>
      <c r="T402" s="21" t="str">
        <f t="shared" si="57"/>
        <v/>
      </c>
      <c r="U402" s="35">
        <f t="shared" si="58"/>
        <v>-51912.9433333333</v>
      </c>
      <c r="V402" s="20" t="str">
        <f t="shared" si="55"/>
        <v>3</v>
      </c>
    </row>
    <row r="403" spans="1:22">
      <c r="A403" s="52"/>
      <c r="B403" s="52"/>
      <c r="C403" s="52"/>
      <c r="D403" s="20">
        <v>71</v>
      </c>
      <c r="E403" s="20">
        <v>5</v>
      </c>
      <c r="F403" s="20"/>
      <c r="G403" s="20" t="s">
        <v>0</v>
      </c>
      <c r="H403" s="20">
        <v>24100111</v>
      </c>
      <c r="I403" s="20" t="s">
        <v>940</v>
      </c>
      <c r="J403" s="21">
        <v>-108.333333333333</v>
      </c>
      <c r="K403" s="22">
        <f t="shared" si="59"/>
        <v>1</v>
      </c>
      <c r="L403" s="21">
        <v>-108.333333333333</v>
      </c>
      <c r="M403" s="20" t="str">
        <f t="shared" si="54"/>
        <v>1</v>
      </c>
      <c r="N403" s="101">
        <f t="shared" si="60"/>
        <v>-108.333333333333</v>
      </c>
      <c r="O403" s="21" t="str">
        <f t="shared" si="61"/>
        <v/>
      </c>
      <c r="P403" s="35" t="str">
        <f t="shared" si="62"/>
        <v/>
      </c>
      <c r="Q403" s="47"/>
      <c r="R403" s="21">
        <v>-108.333333333333</v>
      </c>
      <c r="S403" s="21">
        <f t="shared" si="56"/>
        <v>-108.333333333333</v>
      </c>
      <c r="T403" s="21" t="str">
        <f t="shared" si="57"/>
        <v/>
      </c>
      <c r="U403" s="35" t="str">
        <f t="shared" si="58"/>
        <v/>
      </c>
      <c r="V403" s="20" t="str">
        <f t="shared" si="55"/>
        <v>1</v>
      </c>
    </row>
    <row r="404" spans="1:22">
      <c r="A404" s="52"/>
      <c r="B404" s="52"/>
      <c r="C404" s="52"/>
      <c r="D404" s="20">
        <v>75</v>
      </c>
      <c r="E404" s="20">
        <v>5</v>
      </c>
      <c r="F404" s="20"/>
      <c r="G404" s="20" t="s">
        <v>0</v>
      </c>
      <c r="H404" s="20">
        <v>24100143</v>
      </c>
      <c r="I404" s="20" t="s">
        <v>937</v>
      </c>
      <c r="J404" s="21">
        <v>-294308.43291666702</v>
      </c>
      <c r="K404" s="22">
        <f t="shared" si="59"/>
        <v>1</v>
      </c>
      <c r="L404" s="21">
        <v>-294308.43291666702</v>
      </c>
      <c r="M404" s="20" t="str">
        <f t="shared" si="54"/>
        <v>3</v>
      </c>
      <c r="N404" s="101" t="str">
        <f t="shared" si="60"/>
        <v/>
      </c>
      <c r="O404" s="21" t="str">
        <f t="shared" si="61"/>
        <v/>
      </c>
      <c r="P404" s="35">
        <f t="shared" si="62"/>
        <v>-294308.43291666702</v>
      </c>
      <c r="Q404" s="47"/>
      <c r="R404" s="21">
        <v>-294308.43291666702</v>
      </c>
      <c r="S404" s="21" t="str">
        <f t="shared" si="56"/>
        <v/>
      </c>
      <c r="T404" s="21" t="str">
        <f t="shared" si="57"/>
        <v/>
      </c>
      <c r="U404" s="35">
        <f t="shared" si="58"/>
        <v>-294308.43291666702</v>
      </c>
      <c r="V404" s="20" t="str">
        <f t="shared" si="55"/>
        <v>3</v>
      </c>
    </row>
    <row r="405" spans="1:22">
      <c r="A405" s="52"/>
      <c r="B405" s="52"/>
      <c r="C405" s="52"/>
      <c r="D405" s="20">
        <v>73</v>
      </c>
      <c r="E405" s="20">
        <v>5</v>
      </c>
      <c r="F405" s="20"/>
      <c r="G405" s="20" t="s">
        <v>0</v>
      </c>
      <c r="H405" s="20">
        <v>24100212</v>
      </c>
      <c r="I405" s="20" t="s">
        <v>941</v>
      </c>
      <c r="J405" s="21">
        <v>-2086334.8095833301</v>
      </c>
      <c r="K405" s="22">
        <f t="shared" si="59"/>
        <v>1</v>
      </c>
      <c r="L405" s="21">
        <v>-2086334.8095833301</v>
      </c>
      <c r="M405" s="20" t="str">
        <f t="shared" si="54"/>
        <v>2</v>
      </c>
      <c r="N405" s="101" t="str">
        <f t="shared" si="60"/>
        <v/>
      </c>
      <c r="O405" s="21">
        <f t="shared" si="61"/>
        <v>-2086334.8095833301</v>
      </c>
      <c r="P405" s="35" t="str">
        <f t="shared" si="62"/>
        <v/>
      </c>
      <c r="Q405" s="47"/>
      <c r="R405" s="21">
        <v>-2086334.8095833301</v>
      </c>
      <c r="S405" s="21" t="str">
        <f t="shared" si="56"/>
        <v/>
      </c>
      <c r="T405" s="21">
        <f t="shared" si="57"/>
        <v>-2086334.8095833301</v>
      </c>
      <c r="U405" s="35" t="str">
        <f t="shared" si="58"/>
        <v/>
      </c>
      <c r="V405" s="20" t="str">
        <f t="shared" si="55"/>
        <v>2</v>
      </c>
    </row>
    <row r="406" spans="1:22" ht="13.5" thickBot="1">
      <c r="A406" s="52"/>
      <c r="B406" s="52"/>
      <c r="C406" s="52"/>
      <c r="D406" s="20"/>
      <c r="E406" s="20"/>
      <c r="F406" s="20"/>
      <c r="G406" s="20"/>
      <c r="H406" s="20"/>
      <c r="I406" s="20"/>
      <c r="J406" s="25">
        <f>SUM(J400:J405)</f>
        <v>-2573953.80083333</v>
      </c>
      <c r="K406" s="22"/>
      <c r="L406" s="25">
        <f>SUM(L400:L405)</f>
        <v>-2573953.80083333</v>
      </c>
      <c r="M406" s="20" t="str">
        <f t="shared" si="54"/>
        <v/>
      </c>
      <c r="N406" s="101" t="str">
        <f t="shared" si="60"/>
        <v/>
      </c>
      <c r="O406" s="21" t="str">
        <f t="shared" si="61"/>
        <v/>
      </c>
      <c r="P406" s="35" t="str">
        <f t="shared" si="62"/>
        <v/>
      </c>
      <c r="Q406" s="47"/>
      <c r="R406" s="25">
        <f>SUM(R400:R405)</f>
        <v>-2573953.80083333</v>
      </c>
      <c r="S406" s="21" t="str">
        <f t="shared" si="56"/>
        <v/>
      </c>
      <c r="T406" s="21" t="str">
        <f t="shared" si="57"/>
        <v/>
      </c>
      <c r="U406" s="35" t="str">
        <f t="shared" si="58"/>
        <v/>
      </c>
      <c r="V406" s="20" t="str">
        <f t="shared" si="55"/>
        <v/>
      </c>
    </row>
    <row r="407" spans="1:22" ht="13.5" thickTop="1">
      <c r="A407" s="52"/>
      <c r="B407" s="52"/>
      <c r="C407" s="52"/>
      <c r="D407" s="20"/>
      <c r="E407" s="20"/>
      <c r="F407" s="20"/>
      <c r="G407" s="20"/>
      <c r="H407" s="20"/>
      <c r="I407" s="20"/>
      <c r="J407" s="21"/>
      <c r="K407" s="22"/>
      <c r="L407" s="21"/>
      <c r="M407" s="20" t="str">
        <f t="shared" si="54"/>
        <v/>
      </c>
      <c r="N407" s="101" t="str">
        <f t="shared" si="60"/>
        <v/>
      </c>
      <c r="O407" s="21" t="str">
        <f t="shared" si="61"/>
        <v/>
      </c>
      <c r="P407" s="35" t="str">
        <f t="shared" si="62"/>
        <v/>
      </c>
      <c r="Q407" s="47"/>
      <c r="R407" s="21"/>
      <c r="S407" s="21" t="str">
        <f t="shared" si="56"/>
        <v/>
      </c>
      <c r="T407" s="21" t="str">
        <f t="shared" si="57"/>
        <v/>
      </c>
      <c r="U407" s="35" t="str">
        <f t="shared" si="58"/>
        <v/>
      </c>
      <c r="V407" s="20" t="str">
        <f t="shared" si="55"/>
        <v/>
      </c>
    </row>
    <row r="408" spans="1:22">
      <c r="A408" s="52"/>
      <c r="B408" s="52"/>
      <c r="C408" s="52"/>
      <c r="D408" s="20">
        <v>78</v>
      </c>
      <c r="E408" s="20">
        <v>5</v>
      </c>
      <c r="F408" s="20"/>
      <c r="G408" s="20" t="s">
        <v>0</v>
      </c>
      <c r="H408" s="20">
        <v>24200001</v>
      </c>
      <c r="I408" s="20" t="s">
        <v>942</v>
      </c>
      <c r="J408" s="21">
        <v>-221052.14583333299</v>
      </c>
      <c r="K408" s="22">
        <f t="shared" si="59"/>
        <v>1</v>
      </c>
      <c r="L408" s="21">
        <v>-221052.14583333299</v>
      </c>
      <c r="M408" s="20" t="str">
        <f t="shared" si="54"/>
        <v>1</v>
      </c>
      <c r="N408" s="101">
        <f t="shared" si="60"/>
        <v>-221052.14583333299</v>
      </c>
      <c r="O408" s="21" t="str">
        <f t="shared" si="61"/>
        <v/>
      </c>
      <c r="P408" s="35" t="str">
        <f t="shared" si="62"/>
        <v/>
      </c>
      <c r="Q408" s="47"/>
      <c r="R408" s="21">
        <v>-221052.14583333299</v>
      </c>
      <c r="S408" s="21">
        <f t="shared" si="56"/>
        <v>-221052.14583333299</v>
      </c>
      <c r="T408" s="21" t="str">
        <f t="shared" si="57"/>
        <v/>
      </c>
      <c r="U408" s="35" t="str">
        <f t="shared" si="58"/>
        <v/>
      </c>
      <c r="V408" s="20" t="str">
        <f t="shared" si="55"/>
        <v>1</v>
      </c>
    </row>
    <row r="409" spans="1:22">
      <c r="A409" s="52"/>
      <c r="B409" s="52"/>
      <c r="C409" s="52"/>
      <c r="D409" s="20">
        <v>71</v>
      </c>
      <c r="E409" s="20">
        <v>5</v>
      </c>
      <c r="F409" s="20"/>
      <c r="G409" s="20" t="s">
        <v>0</v>
      </c>
      <c r="H409" s="20">
        <v>24200021</v>
      </c>
      <c r="I409" s="20" t="s">
        <v>943</v>
      </c>
      <c r="J409" s="21">
        <v>-239343.89</v>
      </c>
      <c r="K409" s="22">
        <f t="shared" si="59"/>
        <v>1</v>
      </c>
      <c r="L409" s="21">
        <v>-239343.89</v>
      </c>
      <c r="M409" s="20" t="str">
        <f t="shared" si="54"/>
        <v>1</v>
      </c>
      <c r="N409" s="101">
        <f t="shared" si="60"/>
        <v>-239343.89</v>
      </c>
      <c r="O409" s="21" t="str">
        <f t="shared" si="61"/>
        <v/>
      </c>
      <c r="P409" s="35" t="str">
        <f t="shared" si="62"/>
        <v/>
      </c>
      <c r="Q409" s="47"/>
      <c r="R409" s="21">
        <v>-239343.89</v>
      </c>
      <c r="S409" s="21">
        <f t="shared" si="56"/>
        <v>-239343.89</v>
      </c>
      <c r="T409" s="21" t="str">
        <f t="shared" si="57"/>
        <v/>
      </c>
      <c r="U409" s="35" t="str">
        <f t="shared" si="58"/>
        <v/>
      </c>
      <c r="V409" s="20" t="str">
        <f t="shared" si="55"/>
        <v>1</v>
      </c>
    </row>
    <row r="410" spans="1:22">
      <c r="A410" s="52"/>
      <c r="B410" s="52"/>
      <c r="C410" s="52"/>
      <c r="D410" s="20">
        <v>78</v>
      </c>
      <c r="E410" s="20">
        <v>5</v>
      </c>
      <c r="F410" s="20"/>
      <c r="G410" s="20" t="s">
        <v>0</v>
      </c>
      <c r="H410" s="20">
        <v>24200491</v>
      </c>
      <c r="I410" s="20" t="s">
        <v>944</v>
      </c>
      <c r="J410" s="21">
        <v>-150685.72500000001</v>
      </c>
      <c r="K410" s="22">
        <f t="shared" si="59"/>
        <v>1</v>
      </c>
      <c r="L410" s="21">
        <v>-150685.72500000001</v>
      </c>
      <c r="M410" s="20" t="str">
        <f t="shared" si="54"/>
        <v>1</v>
      </c>
      <c r="N410" s="101">
        <f t="shared" si="60"/>
        <v>-150685.72500000001</v>
      </c>
      <c r="O410" s="21" t="str">
        <f t="shared" si="61"/>
        <v/>
      </c>
      <c r="P410" s="35" t="str">
        <f t="shared" si="62"/>
        <v/>
      </c>
      <c r="Q410" s="47"/>
      <c r="R410" s="21">
        <v>-150685.72500000001</v>
      </c>
      <c r="S410" s="21">
        <f t="shared" si="56"/>
        <v>-150685.72500000001</v>
      </c>
      <c r="T410" s="21" t="str">
        <f t="shared" si="57"/>
        <v/>
      </c>
      <c r="U410" s="35" t="str">
        <f t="shared" si="58"/>
        <v/>
      </c>
      <c r="V410" s="20" t="str">
        <f t="shared" si="55"/>
        <v>1</v>
      </c>
    </row>
    <row r="411" spans="1:22">
      <c r="A411" s="52"/>
      <c r="B411" s="52"/>
      <c r="C411" s="52"/>
      <c r="D411" s="20">
        <v>78</v>
      </c>
      <c r="E411" s="20">
        <v>5</v>
      </c>
      <c r="F411" s="20"/>
      <c r="G411" s="20" t="s">
        <v>0</v>
      </c>
      <c r="H411" s="20">
        <v>24200511</v>
      </c>
      <c r="I411" s="20" t="s">
        <v>945</v>
      </c>
      <c r="J411" s="21">
        <v>-2693447.0237500002</v>
      </c>
      <c r="K411" s="22">
        <f t="shared" si="59"/>
        <v>1</v>
      </c>
      <c r="L411" s="21">
        <v>-2693447.0237500002</v>
      </c>
      <c r="M411" s="20" t="str">
        <f t="shared" si="54"/>
        <v>1</v>
      </c>
      <c r="N411" s="101">
        <f t="shared" si="60"/>
        <v>-2693447.0237500002</v>
      </c>
      <c r="O411" s="21" t="str">
        <f t="shared" si="61"/>
        <v/>
      </c>
      <c r="P411" s="35" t="str">
        <f t="shared" si="62"/>
        <v/>
      </c>
      <c r="Q411" s="47"/>
      <c r="R411" s="21">
        <v>-2693447.0237500002</v>
      </c>
      <c r="S411" s="21">
        <f t="shared" si="56"/>
        <v>-2693447.0237500002</v>
      </c>
      <c r="T411" s="21" t="str">
        <f t="shared" si="57"/>
        <v/>
      </c>
      <c r="U411" s="35" t="str">
        <f t="shared" si="58"/>
        <v/>
      </c>
      <c r="V411" s="20" t="str">
        <f t="shared" si="55"/>
        <v>1</v>
      </c>
    </row>
    <row r="412" spans="1:22">
      <c r="A412" s="52"/>
      <c r="B412" s="52"/>
      <c r="C412" s="52"/>
      <c r="D412" s="20">
        <v>71</v>
      </c>
      <c r="E412" s="20">
        <v>5</v>
      </c>
      <c r="F412" s="20"/>
      <c r="G412" s="20" t="s">
        <v>0</v>
      </c>
      <c r="H412" s="20">
        <v>24200541</v>
      </c>
      <c r="I412" s="20" t="s">
        <v>946</v>
      </c>
      <c r="J412" s="21">
        <v>-87836.128333333298</v>
      </c>
      <c r="K412" s="22">
        <f t="shared" si="59"/>
        <v>1</v>
      </c>
      <c r="L412" s="21">
        <v>-87836.128333333298</v>
      </c>
      <c r="M412" s="20" t="str">
        <f t="shared" si="54"/>
        <v>1</v>
      </c>
      <c r="N412" s="101">
        <f t="shared" si="60"/>
        <v>-87836.128333333298</v>
      </c>
      <c r="O412" s="21" t="str">
        <f t="shared" si="61"/>
        <v/>
      </c>
      <c r="P412" s="35" t="str">
        <f t="shared" si="62"/>
        <v/>
      </c>
      <c r="Q412" s="47"/>
      <c r="R412" s="21">
        <v>-87836.128333333298</v>
      </c>
      <c r="S412" s="21">
        <f t="shared" si="56"/>
        <v>-87836.128333333298</v>
      </c>
      <c r="T412" s="21" t="str">
        <f t="shared" si="57"/>
        <v/>
      </c>
      <c r="U412" s="35" t="str">
        <f t="shared" si="58"/>
        <v/>
      </c>
      <c r="V412" s="20" t="str">
        <f t="shared" si="55"/>
        <v>1</v>
      </c>
    </row>
    <row r="413" spans="1:22">
      <c r="A413" s="52"/>
      <c r="B413" s="52"/>
      <c r="C413" s="52"/>
      <c r="D413" s="20">
        <v>71</v>
      </c>
      <c r="E413" s="20">
        <v>5</v>
      </c>
      <c r="F413" s="20"/>
      <c r="G413" s="20" t="s">
        <v>0</v>
      </c>
      <c r="H413" s="20">
        <v>24200551</v>
      </c>
      <c r="I413" s="20" t="s">
        <v>947</v>
      </c>
      <c r="J413" s="21">
        <v>-87836.128333333298</v>
      </c>
      <c r="K413" s="22">
        <f t="shared" si="59"/>
        <v>1</v>
      </c>
      <c r="L413" s="21">
        <v>-87836.128333333298</v>
      </c>
      <c r="M413" s="20" t="str">
        <f t="shared" si="54"/>
        <v>1</v>
      </c>
      <c r="N413" s="101">
        <f t="shared" si="60"/>
        <v>-87836.128333333298</v>
      </c>
      <c r="O413" s="21" t="str">
        <f t="shared" si="61"/>
        <v/>
      </c>
      <c r="P413" s="35" t="str">
        <f t="shared" si="62"/>
        <v/>
      </c>
      <c r="Q413" s="47"/>
      <c r="R413" s="21">
        <v>-87836.128333333298</v>
      </c>
      <c r="S413" s="21">
        <f t="shared" si="56"/>
        <v>-87836.128333333298</v>
      </c>
      <c r="T413" s="21" t="str">
        <f t="shared" si="57"/>
        <v/>
      </c>
      <c r="U413" s="35" t="str">
        <f t="shared" si="58"/>
        <v/>
      </c>
      <c r="V413" s="20" t="str">
        <f t="shared" si="55"/>
        <v>1</v>
      </c>
    </row>
    <row r="414" spans="1:22">
      <c r="A414" s="52"/>
      <c r="B414" s="52"/>
      <c r="C414" s="52"/>
      <c r="D414" s="20">
        <v>71</v>
      </c>
      <c r="E414" s="20">
        <v>5</v>
      </c>
      <c r="F414" s="20"/>
      <c r="G414" s="20" t="s">
        <v>0</v>
      </c>
      <c r="H414" s="20">
        <v>24200561</v>
      </c>
      <c r="I414" s="20" t="s">
        <v>948</v>
      </c>
      <c r="J414" s="21">
        <v>-24018.234166666702</v>
      </c>
      <c r="K414" s="22">
        <f t="shared" si="59"/>
        <v>1</v>
      </c>
      <c r="L414" s="21">
        <v>-24018.234166666702</v>
      </c>
      <c r="M414" s="20" t="str">
        <f t="shared" si="54"/>
        <v>1</v>
      </c>
      <c r="N414" s="101">
        <f t="shared" si="60"/>
        <v>-24018.234166666702</v>
      </c>
      <c r="O414" s="21" t="str">
        <f t="shared" si="61"/>
        <v/>
      </c>
      <c r="P414" s="35" t="str">
        <f t="shared" si="62"/>
        <v/>
      </c>
      <c r="Q414" s="47"/>
      <c r="R414" s="21">
        <v>-24018.234166666702</v>
      </c>
      <c r="S414" s="21">
        <f t="shared" si="56"/>
        <v>-24018.234166666702</v>
      </c>
      <c r="T414" s="21" t="str">
        <f t="shared" si="57"/>
        <v/>
      </c>
      <c r="U414" s="35" t="str">
        <f t="shared" si="58"/>
        <v/>
      </c>
      <c r="V414" s="20" t="str">
        <f t="shared" si="55"/>
        <v>1</v>
      </c>
    </row>
    <row r="415" spans="1:22">
      <c r="A415" s="52"/>
      <c r="B415" s="52"/>
      <c r="C415" s="52"/>
      <c r="D415" s="20">
        <v>71</v>
      </c>
      <c r="E415" s="20">
        <v>5</v>
      </c>
      <c r="F415" s="20"/>
      <c r="G415" s="20" t="s">
        <v>0</v>
      </c>
      <c r="H415" s="20">
        <v>24200571</v>
      </c>
      <c r="I415" s="20" t="s">
        <v>949</v>
      </c>
      <c r="J415" s="21">
        <v>-24018.170833333301</v>
      </c>
      <c r="K415" s="22">
        <f t="shared" si="59"/>
        <v>1</v>
      </c>
      <c r="L415" s="21">
        <v>-24018.170833333301</v>
      </c>
      <c r="M415" s="20" t="str">
        <f t="shared" si="54"/>
        <v>1</v>
      </c>
      <c r="N415" s="101">
        <f t="shared" si="60"/>
        <v>-24018.170833333301</v>
      </c>
      <c r="O415" s="21" t="str">
        <f t="shared" si="61"/>
        <v/>
      </c>
      <c r="P415" s="35" t="str">
        <f t="shared" si="62"/>
        <v/>
      </c>
      <c r="Q415" s="47"/>
      <c r="R415" s="21">
        <v>-24018.170833333301</v>
      </c>
      <c r="S415" s="21">
        <f t="shared" si="56"/>
        <v>-24018.170833333301</v>
      </c>
      <c r="T415" s="21" t="str">
        <f t="shared" si="57"/>
        <v/>
      </c>
      <c r="U415" s="35" t="str">
        <f t="shared" si="58"/>
        <v/>
      </c>
      <c r="V415" s="20" t="str">
        <f t="shared" si="55"/>
        <v>1</v>
      </c>
    </row>
    <row r="416" spans="1:22">
      <c r="A416" s="52"/>
      <c r="B416" s="52"/>
      <c r="C416" s="52"/>
      <c r="D416" s="20">
        <v>75</v>
      </c>
      <c r="E416" s="20">
        <v>5</v>
      </c>
      <c r="F416" s="20"/>
      <c r="G416" s="20" t="s">
        <v>0</v>
      </c>
      <c r="H416" s="20">
        <v>24200593</v>
      </c>
      <c r="I416" s="20" t="s">
        <v>950</v>
      </c>
      <c r="J416" s="21">
        <v>-2128336.7733333302</v>
      </c>
      <c r="K416" s="22">
        <f t="shared" si="59"/>
        <v>1</v>
      </c>
      <c r="L416" s="21">
        <v>-2128336.7733333302</v>
      </c>
      <c r="M416" s="20" t="str">
        <f t="shared" si="54"/>
        <v>3</v>
      </c>
      <c r="N416" s="101" t="str">
        <f t="shared" si="60"/>
        <v/>
      </c>
      <c r="O416" s="21" t="str">
        <f t="shared" si="61"/>
        <v/>
      </c>
      <c r="P416" s="35">
        <f t="shared" si="62"/>
        <v>-2128336.7733333302</v>
      </c>
      <c r="Q416" s="47"/>
      <c r="R416" s="21">
        <v>-2128336.7733333302</v>
      </c>
      <c r="S416" s="21" t="str">
        <f t="shared" si="56"/>
        <v/>
      </c>
      <c r="T416" s="21" t="str">
        <f t="shared" si="57"/>
        <v/>
      </c>
      <c r="U416" s="35">
        <f t="shared" si="58"/>
        <v>-2128336.7733333302</v>
      </c>
      <c r="V416" s="20" t="str">
        <f t="shared" si="55"/>
        <v>3</v>
      </c>
    </row>
    <row r="417" spans="1:22">
      <c r="A417" s="52"/>
      <c r="B417" s="52"/>
      <c r="C417" s="52"/>
      <c r="D417" s="20">
        <v>71</v>
      </c>
      <c r="E417" s="20">
        <v>5</v>
      </c>
      <c r="F417" s="20"/>
      <c r="G417" s="20" t="s">
        <v>0</v>
      </c>
      <c r="H417" s="20">
        <v>24200611</v>
      </c>
      <c r="I417" s="20" t="s">
        <v>951</v>
      </c>
      <c r="J417" s="21">
        <v>-141466.875</v>
      </c>
      <c r="K417" s="22">
        <f t="shared" si="59"/>
        <v>1</v>
      </c>
      <c r="L417" s="21">
        <v>-141466.875</v>
      </c>
      <c r="M417" s="20" t="str">
        <f t="shared" si="54"/>
        <v>1</v>
      </c>
      <c r="N417" s="101">
        <f t="shared" si="60"/>
        <v>-141466.875</v>
      </c>
      <c r="O417" s="21" t="str">
        <f t="shared" si="61"/>
        <v/>
      </c>
      <c r="P417" s="35" t="str">
        <f t="shared" si="62"/>
        <v/>
      </c>
      <c r="Q417" s="47"/>
      <c r="R417" s="21">
        <v>-141466.875</v>
      </c>
      <c r="S417" s="21">
        <f t="shared" si="56"/>
        <v>-141466.875</v>
      </c>
      <c r="T417" s="21" t="str">
        <f t="shared" si="57"/>
        <v/>
      </c>
      <c r="U417" s="35" t="str">
        <f t="shared" si="58"/>
        <v/>
      </c>
      <c r="V417" s="20" t="str">
        <f t="shared" si="55"/>
        <v>1</v>
      </c>
    </row>
    <row r="418" spans="1:22">
      <c r="A418" s="52"/>
      <c r="B418" s="52"/>
      <c r="C418" s="52"/>
      <c r="D418" s="20">
        <v>71</v>
      </c>
      <c r="E418" s="20">
        <v>5</v>
      </c>
      <c r="F418" s="20"/>
      <c r="G418" s="20" t="s">
        <v>0</v>
      </c>
      <c r="H418" s="20">
        <v>24200621</v>
      </c>
      <c r="I418" s="20" t="s">
        <v>952</v>
      </c>
      <c r="J418" s="21">
        <v>-153590.914166667</v>
      </c>
      <c r="K418" s="22">
        <f t="shared" si="59"/>
        <v>1</v>
      </c>
      <c r="L418" s="21">
        <v>-153590.914166667</v>
      </c>
      <c r="M418" s="20" t="str">
        <f t="shared" si="54"/>
        <v>1</v>
      </c>
      <c r="N418" s="101">
        <f t="shared" si="60"/>
        <v>-153590.914166667</v>
      </c>
      <c r="O418" s="21" t="str">
        <f t="shared" si="61"/>
        <v/>
      </c>
      <c r="P418" s="35" t="str">
        <f t="shared" si="62"/>
        <v/>
      </c>
      <c r="Q418" s="47"/>
      <c r="R418" s="21">
        <v>-153590.914166667</v>
      </c>
      <c r="S418" s="21">
        <f t="shared" si="56"/>
        <v>-153590.914166667</v>
      </c>
      <c r="T418" s="21" t="str">
        <f t="shared" si="57"/>
        <v/>
      </c>
      <c r="U418" s="35" t="str">
        <f t="shared" si="58"/>
        <v/>
      </c>
      <c r="V418" s="20" t="str">
        <f t="shared" si="55"/>
        <v>1</v>
      </c>
    </row>
    <row r="419" spans="1:22">
      <c r="A419" s="52"/>
      <c r="B419" s="52"/>
      <c r="C419" s="52"/>
      <c r="D419" s="20">
        <v>73</v>
      </c>
      <c r="E419" s="20">
        <v>5</v>
      </c>
      <c r="F419" s="20"/>
      <c r="G419" s="20" t="s">
        <v>0</v>
      </c>
      <c r="H419" s="20">
        <v>24200622</v>
      </c>
      <c r="I419" s="20" t="s">
        <v>953</v>
      </c>
      <c r="J419" s="21">
        <v>-1910589.165</v>
      </c>
      <c r="K419" s="22">
        <f t="shared" si="59"/>
        <v>1</v>
      </c>
      <c r="L419" s="21">
        <v>-1910589.165</v>
      </c>
      <c r="M419" s="20" t="str">
        <f t="shared" si="54"/>
        <v>2</v>
      </c>
      <c r="N419" s="101" t="str">
        <f t="shared" si="60"/>
        <v/>
      </c>
      <c r="O419" s="21">
        <f t="shared" si="61"/>
        <v>-1910589.165</v>
      </c>
      <c r="P419" s="35" t="str">
        <f t="shared" si="62"/>
        <v/>
      </c>
      <c r="Q419" s="47"/>
      <c r="R419" s="21">
        <v>-1910589.165</v>
      </c>
      <c r="S419" s="21" t="str">
        <f t="shared" si="56"/>
        <v/>
      </c>
      <c r="T419" s="21">
        <f t="shared" si="57"/>
        <v>-1910589.165</v>
      </c>
      <c r="U419" s="35" t="str">
        <f t="shared" si="58"/>
        <v/>
      </c>
      <c r="V419" s="20" t="str">
        <f t="shared" si="55"/>
        <v>2</v>
      </c>
    </row>
    <row r="420" spans="1:22">
      <c r="A420" s="52"/>
      <c r="B420" s="52"/>
      <c r="C420" s="52"/>
      <c r="D420" s="20">
        <v>75</v>
      </c>
      <c r="E420" s="20">
        <v>5</v>
      </c>
      <c r="F420" s="20"/>
      <c r="G420" s="20" t="s">
        <v>0</v>
      </c>
      <c r="H420" s="20">
        <v>24200633</v>
      </c>
      <c r="I420" s="20" t="s">
        <v>954</v>
      </c>
      <c r="J420" s="21">
        <v>-730043.22583333298</v>
      </c>
      <c r="K420" s="22">
        <f t="shared" si="59"/>
        <v>1</v>
      </c>
      <c r="L420" s="21">
        <v>-730043.22583333298</v>
      </c>
      <c r="M420" s="20" t="str">
        <f t="shared" ref="M420:M483" si="63">MID($H420,8,1)</f>
        <v>3</v>
      </c>
      <c r="N420" s="101" t="str">
        <f t="shared" si="60"/>
        <v/>
      </c>
      <c r="O420" s="21" t="str">
        <f t="shared" si="61"/>
        <v/>
      </c>
      <c r="P420" s="35">
        <f t="shared" si="62"/>
        <v>-730043.22583333298</v>
      </c>
      <c r="Q420" s="47"/>
      <c r="R420" s="21">
        <v>-730043.22583333298</v>
      </c>
      <c r="S420" s="21" t="str">
        <f t="shared" si="56"/>
        <v/>
      </c>
      <c r="T420" s="21" t="str">
        <f t="shared" si="57"/>
        <v/>
      </c>
      <c r="U420" s="35">
        <f t="shared" si="58"/>
        <v>-730043.22583333298</v>
      </c>
      <c r="V420" s="20" t="str">
        <f t="shared" ref="V420:V483" si="64">MID($H420,8,1)</f>
        <v>3</v>
      </c>
    </row>
    <row r="421" spans="1:22">
      <c r="A421" s="52"/>
      <c r="B421" s="52"/>
      <c r="C421" s="52"/>
      <c r="D421" s="20">
        <v>75</v>
      </c>
      <c r="E421" s="20">
        <v>5</v>
      </c>
      <c r="F421" s="20"/>
      <c r="G421" s="20" t="s">
        <v>0</v>
      </c>
      <c r="H421" s="20">
        <v>24200643</v>
      </c>
      <c r="I421" s="20" t="s">
        <v>955</v>
      </c>
      <c r="J421" s="21">
        <v>-547024.10375000001</v>
      </c>
      <c r="K421" s="22">
        <f t="shared" si="59"/>
        <v>1</v>
      </c>
      <c r="L421" s="21">
        <v>-547024.10375000001</v>
      </c>
      <c r="M421" s="20" t="str">
        <f t="shared" si="63"/>
        <v>3</v>
      </c>
      <c r="N421" s="101" t="str">
        <f t="shared" si="60"/>
        <v/>
      </c>
      <c r="O421" s="21" t="str">
        <f t="shared" si="61"/>
        <v/>
      </c>
      <c r="P421" s="35">
        <f t="shared" si="62"/>
        <v>-547024.10375000001</v>
      </c>
      <c r="Q421" s="47"/>
      <c r="R421" s="21">
        <v>-547024.10375000001</v>
      </c>
      <c r="S421" s="21" t="str">
        <f t="shared" si="56"/>
        <v/>
      </c>
      <c r="T421" s="21" t="str">
        <f t="shared" si="57"/>
        <v/>
      </c>
      <c r="U421" s="35">
        <f t="shared" si="58"/>
        <v>-547024.10375000001</v>
      </c>
      <c r="V421" s="20" t="str">
        <f t="shared" si="64"/>
        <v>3</v>
      </c>
    </row>
    <row r="422" spans="1:22">
      <c r="A422" s="52"/>
      <c r="B422" s="52"/>
      <c r="C422" s="52"/>
      <c r="D422" s="20">
        <v>75</v>
      </c>
      <c r="E422" s="20">
        <v>5</v>
      </c>
      <c r="F422" s="20"/>
      <c r="G422" s="20" t="s">
        <v>0</v>
      </c>
      <c r="H422" s="20">
        <v>24200653</v>
      </c>
      <c r="I422" s="20" t="s">
        <v>956</v>
      </c>
      <c r="J422" s="21">
        <v>-428063.71583333297</v>
      </c>
      <c r="K422" s="22">
        <f t="shared" si="59"/>
        <v>1</v>
      </c>
      <c r="L422" s="21">
        <v>-428063.71583333297</v>
      </c>
      <c r="M422" s="20" t="str">
        <f t="shared" si="63"/>
        <v>3</v>
      </c>
      <c r="N422" s="101" t="str">
        <f t="shared" si="60"/>
        <v/>
      </c>
      <c r="O422" s="21" t="str">
        <f t="shared" si="61"/>
        <v/>
      </c>
      <c r="P422" s="35">
        <f t="shared" si="62"/>
        <v>-428063.71583333297</v>
      </c>
      <c r="Q422" s="47"/>
      <c r="R422" s="21">
        <v>-428063.71583333297</v>
      </c>
      <c r="S422" s="21" t="str">
        <f t="shared" si="56"/>
        <v/>
      </c>
      <c r="T422" s="21" t="str">
        <f t="shared" si="57"/>
        <v/>
      </c>
      <c r="U422" s="35">
        <f t="shared" si="58"/>
        <v>-428063.71583333297</v>
      </c>
      <c r="V422" s="20" t="str">
        <f t="shared" si="64"/>
        <v>3</v>
      </c>
    </row>
    <row r="423" spans="1:22">
      <c r="A423" s="52"/>
      <c r="B423" s="52"/>
      <c r="C423" s="52"/>
      <c r="D423" s="20">
        <v>75</v>
      </c>
      <c r="E423" s="20">
        <v>5</v>
      </c>
      <c r="F423" s="20"/>
      <c r="G423" s="20" t="s">
        <v>0</v>
      </c>
      <c r="H423" s="20">
        <v>24200723</v>
      </c>
      <c r="I423" s="20" t="s">
        <v>957</v>
      </c>
      <c r="J423" s="21">
        <v>-3890.5295833333298</v>
      </c>
      <c r="K423" s="22">
        <f t="shared" si="59"/>
        <v>1</v>
      </c>
      <c r="L423" s="21">
        <v>-3890.5295833333298</v>
      </c>
      <c r="M423" s="20" t="str">
        <f t="shared" si="63"/>
        <v>3</v>
      </c>
      <c r="N423" s="101" t="str">
        <f t="shared" si="60"/>
        <v/>
      </c>
      <c r="O423" s="21" t="str">
        <f t="shared" si="61"/>
        <v/>
      </c>
      <c r="P423" s="35">
        <f t="shared" si="62"/>
        <v>-3890.5295833333298</v>
      </c>
      <c r="Q423" s="47"/>
      <c r="R423" s="21">
        <v>-3890.5295833333298</v>
      </c>
      <c r="S423" s="21" t="str">
        <f t="shared" si="56"/>
        <v/>
      </c>
      <c r="T423" s="21" t="str">
        <f t="shared" si="57"/>
        <v/>
      </c>
      <c r="U423" s="35">
        <f t="shared" si="58"/>
        <v>-3890.5295833333298</v>
      </c>
      <c r="V423" s="20" t="str">
        <f t="shared" si="64"/>
        <v>3</v>
      </c>
    </row>
    <row r="424" spans="1:22" ht="13.5" thickBot="1">
      <c r="A424" s="52"/>
      <c r="B424" s="52"/>
      <c r="C424" s="52"/>
      <c r="D424" s="20"/>
      <c r="E424" s="20"/>
      <c r="F424" s="20"/>
      <c r="G424" s="20"/>
      <c r="H424" s="20"/>
      <c r="I424" s="20"/>
      <c r="J424" s="25">
        <f>SUM(J408:J423)</f>
        <v>-9571242.7487499956</v>
      </c>
      <c r="K424" s="22"/>
      <c r="L424" s="25">
        <f>SUM(L408:L423)</f>
        <v>-9571242.7487499956</v>
      </c>
      <c r="M424" s="20" t="str">
        <f t="shared" si="63"/>
        <v/>
      </c>
      <c r="N424" s="101" t="str">
        <f t="shared" si="60"/>
        <v/>
      </c>
      <c r="O424" s="21" t="str">
        <f t="shared" si="61"/>
        <v/>
      </c>
      <c r="P424" s="35" t="str">
        <f t="shared" si="62"/>
        <v/>
      </c>
      <c r="Q424" s="47"/>
      <c r="R424" s="25">
        <f>SUM(R408:R423)</f>
        <v>-9571242.7487499956</v>
      </c>
      <c r="S424" s="21" t="str">
        <f t="shared" si="56"/>
        <v/>
      </c>
      <c r="T424" s="21" t="str">
        <f t="shared" si="57"/>
        <v/>
      </c>
      <c r="U424" s="35" t="str">
        <f t="shared" si="58"/>
        <v/>
      </c>
      <c r="V424" s="20" t="str">
        <f t="shared" si="64"/>
        <v/>
      </c>
    </row>
    <row r="425" spans="1:22" ht="13.5" thickTop="1">
      <c r="A425" s="52"/>
      <c r="B425" s="52"/>
      <c r="C425" s="52"/>
      <c r="D425" s="20"/>
      <c r="E425" s="20"/>
      <c r="F425" s="20"/>
      <c r="G425" s="20"/>
      <c r="H425" s="20"/>
      <c r="I425" s="20"/>
      <c r="J425" s="21"/>
      <c r="K425" s="22"/>
      <c r="L425" s="21"/>
      <c r="M425" s="20" t="str">
        <f t="shared" si="63"/>
        <v/>
      </c>
      <c r="N425" s="101" t="str">
        <f t="shared" si="60"/>
        <v/>
      </c>
      <c r="O425" s="21" t="str">
        <f t="shared" si="61"/>
        <v/>
      </c>
      <c r="P425" s="35" t="str">
        <f t="shared" si="62"/>
        <v/>
      </c>
      <c r="Q425" s="47"/>
      <c r="R425" s="21"/>
      <c r="S425" s="21" t="str">
        <f t="shared" si="56"/>
        <v/>
      </c>
      <c r="T425" s="21" t="str">
        <f t="shared" si="57"/>
        <v/>
      </c>
      <c r="U425" s="35" t="str">
        <f t="shared" si="58"/>
        <v/>
      </c>
      <c r="V425" s="20" t="str">
        <f t="shared" si="64"/>
        <v/>
      </c>
    </row>
    <row r="426" spans="1:22">
      <c r="A426" s="52"/>
      <c r="B426" s="52"/>
      <c r="C426" s="52"/>
      <c r="D426" s="20">
        <v>71</v>
      </c>
      <c r="E426" s="20">
        <v>5</v>
      </c>
      <c r="F426" s="20"/>
      <c r="G426" s="20" t="s">
        <v>0</v>
      </c>
      <c r="H426" s="20">
        <v>25300001</v>
      </c>
      <c r="I426" s="20" t="s">
        <v>958</v>
      </c>
      <c r="J426" s="21">
        <v>-120870.991666667</v>
      </c>
      <c r="K426" s="22">
        <f t="shared" si="59"/>
        <v>1</v>
      </c>
      <c r="L426" s="21">
        <v>-120870.991666667</v>
      </c>
      <c r="M426" s="20" t="str">
        <f t="shared" si="63"/>
        <v>1</v>
      </c>
      <c r="N426" s="101">
        <f t="shared" si="60"/>
        <v>-120870.991666667</v>
      </c>
      <c r="O426" s="21" t="str">
        <f t="shared" si="61"/>
        <v/>
      </c>
      <c r="P426" s="35" t="str">
        <f t="shared" si="62"/>
        <v/>
      </c>
      <c r="Q426" s="47"/>
      <c r="R426" s="21">
        <v>-120870.991666667</v>
      </c>
      <c r="S426" s="21">
        <f t="shared" si="56"/>
        <v>-120870.991666667</v>
      </c>
      <c r="T426" s="21" t="str">
        <f t="shared" si="57"/>
        <v/>
      </c>
      <c r="U426" s="35" t="str">
        <f t="shared" si="58"/>
        <v/>
      </c>
      <c r="V426" s="20" t="str">
        <f t="shared" si="64"/>
        <v>1</v>
      </c>
    </row>
    <row r="427" spans="1:22">
      <c r="A427" s="52"/>
      <c r="B427" s="52"/>
      <c r="C427" s="52"/>
      <c r="D427" s="20">
        <v>71</v>
      </c>
      <c r="E427" s="20">
        <v>5</v>
      </c>
      <c r="F427" s="20"/>
      <c r="G427" s="20" t="s">
        <v>0</v>
      </c>
      <c r="H427" s="20">
        <v>25300011</v>
      </c>
      <c r="I427" s="20" t="s">
        <v>959</v>
      </c>
      <c r="J427" s="21">
        <v>-5000</v>
      </c>
      <c r="K427" s="22">
        <f t="shared" si="59"/>
        <v>1</v>
      </c>
      <c r="L427" s="21">
        <v>-5000</v>
      </c>
      <c r="M427" s="20" t="str">
        <f t="shared" si="63"/>
        <v>1</v>
      </c>
      <c r="N427" s="101">
        <f t="shared" si="60"/>
        <v>-5000</v>
      </c>
      <c r="O427" s="21" t="str">
        <f t="shared" si="61"/>
        <v/>
      </c>
      <c r="P427" s="35" t="str">
        <f t="shared" si="62"/>
        <v/>
      </c>
      <c r="Q427" s="47"/>
      <c r="R427" s="21">
        <v>-5000</v>
      </c>
      <c r="S427" s="21">
        <f t="shared" si="56"/>
        <v>-5000</v>
      </c>
      <c r="T427" s="21" t="str">
        <f t="shared" si="57"/>
        <v/>
      </c>
      <c r="U427" s="35" t="str">
        <f t="shared" si="58"/>
        <v/>
      </c>
      <c r="V427" s="20" t="str">
        <f t="shared" si="64"/>
        <v>1</v>
      </c>
    </row>
    <row r="428" spans="1:22">
      <c r="A428" s="52"/>
      <c r="B428" s="52"/>
      <c r="C428" s="52"/>
      <c r="D428" s="20">
        <v>71</v>
      </c>
      <c r="E428" s="20">
        <v>5</v>
      </c>
      <c r="F428" s="20"/>
      <c r="G428" s="20" t="s">
        <v>0</v>
      </c>
      <c r="H428" s="20">
        <v>25300031</v>
      </c>
      <c r="I428" s="20" t="s">
        <v>960</v>
      </c>
      <c r="J428" s="21">
        <v>-1885159.79166667</v>
      </c>
      <c r="K428" s="22">
        <f t="shared" si="59"/>
        <v>1</v>
      </c>
      <c r="L428" s="21">
        <v>-1885159.79166667</v>
      </c>
      <c r="M428" s="20" t="str">
        <f t="shared" si="63"/>
        <v>1</v>
      </c>
      <c r="N428" s="101">
        <f t="shared" si="60"/>
        <v>-1885159.79166667</v>
      </c>
      <c r="O428" s="21" t="str">
        <f t="shared" si="61"/>
        <v/>
      </c>
      <c r="P428" s="35" t="str">
        <f t="shared" si="62"/>
        <v/>
      </c>
      <c r="Q428" s="47"/>
      <c r="R428" s="21">
        <v>-1885159.79166667</v>
      </c>
      <c r="S428" s="21">
        <f t="shared" si="56"/>
        <v>-1885159.79166667</v>
      </c>
      <c r="T428" s="21" t="str">
        <f t="shared" si="57"/>
        <v/>
      </c>
      <c r="U428" s="35" t="str">
        <f t="shared" si="58"/>
        <v/>
      </c>
      <c r="V428" s="20" t="str">
        <f t="shared" si="64"/>
        <v>1</v>
      </c>
    </row>
    <row r="429" spans="1:22">
      <c r="A429" s="52"/>
      <c r="B429" s="52"/>
      <c r="C429" s="52"/>
      <c r="D429" s="20">
        <v>75</v>
      </c>
      <c r="E429" s="20">
        <v>5</v>
      </c>
      <c r="F429" s="20"/>
      <c r="G429" s="20" t="s">
        <v>0</v>
      </c>
      <c r="H429" s="20">
        <v>25300033</v>
      </c>
      <c r="I429" s="20" t="s">
        <v>961</v>
      </c>
      <c r="J429" s="21">
        <v>-35838672.496250004</v>
      </c>
      <c r="K429" s="22">
        <f t="shared" si="59"/>
        <v>1</v>
      </c>
      <c r="L429" s="21">
        <v>-35838672.496250004</v>
      </c>
      <c r="M429" s="20" t="str">
        <f t="shared" si="63"/>
        <v>3</v>
      </c>
      <c r="N429" s="101" t="str">
        <f t="shared" si="60"/>
        <v/>
      </c>
      <c r="O429" s="21" t="str">
        <f t="shared" si="61"/>
        <v/>
      </c>
      <c r="P429" s="35">
        <f t="shared" si="62"/>
        <v>-35838672.496250004</v>
      </c>
      <c r="Q429" s="47"/>
      <c r="R429" s="21">
        <v>-35838672.496250004</v>
      </c>
      <c r="S429" s="21" t="str">
        <f t="shared" si="56"/>
        <v/>
      </c>
      <c r="T429" s="21" t="str">
        <f t="shared" si="57"/>
        <v/>
      </c>
      <c r="U429" s="35">
        <f t="shared" si="58"/>
        <v>-35838672.496250004</v>
      </c>
      <c r="V429" s="20" t="str">
        <f t="shared" si="64"/>
        <v>3</v>
      </c>
    </row>
    <row r="430" spans="1:22">
      <c r="A430" s="52"/>
      <c r="B430" s="52"/>
      <c r="C430" s="52"/>
      <c r="D430" s="20">
        <v>71</v>
      </c>
      <c r="E430" s="20">
        <v>5</v>
      </c>
      <c r="F430" s="20"/>
      <c r="G430" s="20" t="s">
        <v>0</v>
      </c>
      <c r="H430" s="20">
        <v>25300141</v>
      </c>
      <c r="I430" s="20" t="s">
        <v>962</v>
      </c>
      <c r="J430" s="21">
        <v>-1941092.38583333</v>
      </c>
      <c r="K430" s="22">
        <f t="shared" si="59"/>
        <v>1</v>
      </c>
      <c r="L430" s="21">
        <v>-1941092.38583333</v>
      </c>
      <c r="M430" s="20" t="str">
        <f t="shared" si="63"/>
        <v>1</v>
      </c>
      <c r="N430" s="101">
        <f t="shared" si="60"/>
        <v>-1941092.38583333</v>
      </c>
      <c r="O430" s="21" t="str">
        <f t="shared" si="61"/>
        <v/>
      </c>
      <c r="P430" s="35" t="str">
        <f t="shared" si="62"/>
        <v/>
      </c>
      <c r="Q430" s="47"/>
      <c r="R430" s="21">
        <v>-1941092.38583333</v>
      </c>
      <c r="S430" s="21">
        <f t="shared" si="56"/>
        <v>-1941092.38583333</v>
      </c>
      <c r="T430" s="21" t="str">
        <f t="shared" si="57"/>
        <v/>
      </c>
      <c r="U430" s="35" t="str">
        <f t="shared" si="58"/>
        <v/>
      </c>
      <c r="V430" s="20" t="str">
        <f t="shared" si="64"/>
        <v>1</v>
      </c>
    </row>
    <row r="431" spans="1:22">
      <c r="A431" s="52"/>
      <c r="B431" s="52"/>
      <c r="C431" s="52"/>
      <c r="D431" s="20">
        <v>75</v>
      </c>
      <c r="E431" s="20">
        <v>5</v>
      </c>
      <c r="F431" s="20"/>
      <c r="G431" s="20" t="s">
        <v>0</v>
      </c>
      <c r="H431" s="20">
        <v>25300143</v>
      </c>
      <c r="I431" s="20" t="s">
        <v>963</v>
      </c>
      <c r="J431" s="21">
        <v>-9319783.6604166701</v>
      </c>
      <c r="K431" s="22">
        <f t="shared" si="59"/>
        <v>1</v>
      </c>
      <c r="L431" s="21">
        <v>-9319783.6604166701</v>
      </c>
      <c r="M431" s="20" t="str">
        <f t="shared" si="63"/>
        <v>3</v>
      </c>
      <c r="N431" s="101" t="str">
        <f t="shared" si="60"/>
        <v/>
      </c>
      <c r="O431" s="21" t="str">
        <f t="shared" si="61"/>
        <v/>
      </c>
      <c r="P431" s="35">
        <f t="shared" si="62"/>
        <v>-9319783.6604166701</v>
      </c>
      <c r="Q431" s="47"/>
      <c r="R431" s="21">
        <v>-9319783.6604166701</v>
      </c>
      <c r="S431" s="21" t="str">
        <f t="shared" si="56"/>
        <v/>
      </c>
      <c r="T431" s="21" t="str">
        <f t="shared" si="57"/>
        <v/>
      </c>
      <c r="U431" s="35">
        <f t="shared" si="58"/>
        <v>-9319783.6604166701</v>
      </c>
      <c r="V431" s="20" t="str">
        <f t="shared" si="64"/>
        <v>3</v>
      </c>
    </row>
    <row r="432" spans="1:22">
      <c r="A432" s="52"/>
      <c r="B432" s="52"/>
      <c r="C432" s="52"/>
      <c r="D432" s="20">
        <v>71</v>
      </c>
      <c r="E432" s="20">
        <v>5</v>
      </c>
      <c r="F432" s="20"/>
      <c r="G432" s="20" t="s">
        <v>0</v>
      </c>
      <c r="H432" s="20">
        <v>25300151</v>
      </c>
      <c r="I432" s="20" t="s">
        <v>964</v>
      </c>
      <c r="J432" s="21">
        <v>-3116895.53083333</v>
      </c>
      <c r="K432" s="22">
        <f t="shared" si="59"/>
        <v>1</v>
      </c>
      <c r="L432" s="21">
        <v>-3116895.53083333</v>
      </c>
      <c r="M432" s="20" t="str">
        <f t="shared" si="63"/>
        <v>1</v>
      </c>
      <c r="N432" s="101">
        <f t="shared" si="60"/>
        <v>-3116895.53083333</v>
      </c>
      <c r="O432" s="21" t="str">
        <f t="shared" si="61"/>
        <v/>
      </c>
      <c r="P432" s="35" t="str">
        <f t="shared" si="62"/>
        <v/>
      </c>
      <c r="Q432" s="47"/>
      <c r="R432" s="21">
        <v>-3116895.53083333</v>
      </c>
      <c r="S432" s="21">
        <f t="shared" si="56"/>
        <v>-3116895.53083333</v>
      </c>
      <c r="T432" s="21" t="str">
        <f t="shared" si="57"/>
        <v/>
      </c>
      <c r="U432" s="35" t="str">
        <f t="shared" si="58"/>
        <v/>
      </c>
      <c r="V432" s="20" t="str">
        <f t="shared" si="64"/>
        <v>1</v>
      </c>
    </row>
    <row r="433" spans="1:22">
      <c r="A433" s="52"/>
      <c r="B433" s="52"/>
      <c r="C433" s="52"/>
      <c r="D433" s="20">
        <v>71</v>
      </c>
      <c r="E433" s="20">
        <v>5</v>
      </c>
      <c r="F433" s="20"/>
      <c r="G433" s="20" t="s">
        <v>0</v>
      </c>
      <c r="H433" s="20">
        <v>25300161</v>
      </c>
      <c r="I433" s="20" t="s">
        <v>965</v>
      </c>
      <c r="J433" s="21">
        <v>-641297.01666666695</v>
      </c>
      <c r="K433" s="22">
        <f t="shared" si="59"/>
        <v>1</v>
      </c>
      <c r="L433" s="21">
        <v>-641297.01666666695</v>
      </c>
      <c r="M433" s="20" t="str">
        <f t="shared" si="63"/>
        <v>1</v>
      </c>
      <c r="N433" s="101">
        <f t="shared" si="60"/>
        <v>-641297.01666666695</v>
      </c>
      <c r="O433" s="21" t="str">
        <f t="shared" si="61"/>
        <v/>
      </c>
      <c r="P433" s="35" t="str">
        <f t="shared" si="62"/>
        <v/>
      </c>
      <c r="Q433" s="47"/>
      <c r="R433" s="21">
        <v>-641297.01666666695</v>
      </c>
      <c r="S433" s="21">
        <f t="shared" si="56"/>
        <v>-641297.01666666695</v>
      </c>
      <c r="T433" s="21" t="str">
        <f t="shared" si="57"/>
        <v/>
      </c>
      <c r="U433" s="35" t="str">
        <f t="shared" si="58"/>
        <v/>
      </c>
      <c r="V433" s="20" t="str">
        <f t="shared" si="64"/>
        <v>1</v>
      </c>
    </row>
    <row r="434" spans="1:22">
      <c r="A434" s="52"/>
      <c r="B434" s="52"/>
      <c r="C434" s="52"/>
      <c r="D434" s="20">
        <v>75</v>
      </c>
      <c r="E434" s="20">
        <v>5</v>
      </c>
      <c r="F434" s="20"/>
      <c r="G434" s="20" t="s">
        <v>0</v>
      </c>
      <c r="H434" s="20">
        <v>25300303</v>
      </c>
      <c r="I434" s="20" t="s">
        <v>966</v>
      </c>
      <c r="J434" s="21">
        <v>-28.980833333333301</v>
      </c>
      <c r="K434" s="22">
        <f t="shared" si="59"/>
        <v>1</v>
      </c>
      <c r="L434" s="21">
        <v>-28.980833333333301</v>
      </c>
      <c r="M434" s="20" t="str">
        <f t="shared" si="63"/>
        <v>3</v>
      </c>
      <c r="N434" s="101" t="str">
        <f t="shared" si="60"/>
        <v/>
      </c>
      <c r="O434" s="21" t="str">
        <f t="shared" si="61"/>
        <v/>
      </c>
      <c r="P434" s="35">
        <f t="shared" si="62"/>
        <v>-28.980833333333301</v>
      </c>
      <c r="Q434" s="47"/>
      <c r="R434" s="21">
        <v>-28.980833333333301</v>
      </c>
      <c r="S434" s="21" t="str">
        <f t="shared" si="56"/>
        <v/>
      </c>
      <c r="T434" s="21" t="str">
        <f t="shared" si="57"/>
        <v/>
      </c>
      <c r="U434" s="35">
        <f t="shared" si="58"/>
        <v>-28.980833333333301</v>
      </c>
      <c r="V434" s="20" t="str">
        <f t="shared" si="64"/>
        <v>3</v>
      </c>
    </row>
    <row r="435" spans="1:22">
      <c r="A435" s="52"/>
      <c r="B435" s="52"/>
      <c r="C435" s="52"/>
      <c r="D435" s="20">
        <v>75</v>
      </c>
      <c r="E435" s="20">
        <v>5</v>
      </c>
      <c r="F435" s="20"/>
      <c r="G435" s="20" t="s">
        <v>0</v>
      </c>
      <c r="H435" s="20">
        <v>25300323</v>
      </c>
      <c r="I435" s="20" t="s">
        <v>967</v>
      </c>
      <c r="J435" s="21">
        <v>-174684.47</v>
      </c>
      <c r="K435" s="22">
        <f t="shared" si="59"/>
        <v>1</v>
      </c>
      <c r="L435" s="21">
        <v>-174684.47</v>
      </c>
      <c r="M435" s="20" t="str">
        <f t="shared" si="63"/>
        <v>3</v>
      </c>
      <c r="N435" s="101" t="str">
        <f t="shared" si="60"/>
        <v/>
      </c>
      <c r="O435" s="21" t="str">
        <f t="shared" si="61"/>
        <v/>
      </c>
      <c r="P435" s="35">
        <f t="shared" si="62"/>
        <v>-174684.47</v>
      </c>
      <c r="Q435" s="47"/>
      <c r="R435" s="21">
        <v>-174684.47</v>
      </c>
      <c r="S435" s="21" t="str">
        <f t="shared" si="56"/>
        <v/>
      </c>
      <c r="T435" s="21" t="str">
        <f t="shared" si="57"/>
        <v/>
      </c>
      <c r="U435" s="35">
        <f t="shared" si="58"/>
        <v>-174684.47</v>
      </c>
      <c r="V435" s="20" t="str">
        <f t="shared" si="64"/>
        <v>3</v>
      </c>
    </row>
    <row r="436" spans="1:22">
      <c r="A436" s="52"/>
      <c r="B436" s="52"/>
      <c r="C436" s="52"/>
      <c r="D436" s="20">
        <v>71</v>
      </c>
      <c r="E436" s="20">
        <v>5</v>
      </c>
      <c r="F436" s="20"/>
      <c r="G436" s="20" t="s">
        <v>0</v>
      </c>
      <c r="H436" s="20">
        <v>25300371</v>
      </c>
      <c r="I436" s="20" t="s">
        <v>968</v>
      </c>
      <c r="J436" s="21">
        <v>-4037878.30416667</v>
      </c>
      <c r="K436" s="22">
        <f t="shared" si="59"/>
        <v>1</v>
      </c>
      <c r="L436" s="21">
        <v>-4037878.30416667</v>
      </c>
      <c r="M436" s="20" t="str">
        <f t="shared" si="63"/>
        <v>1</v>
      </c>
      <c r="N436" s="101">
        <f t="shared" si="60"/>
        <v>-4037878.30416667</v>
      </c>
      <c r="O436" s="21" t="str">
        <f t="shared" si="61"/>
        <v/>
      </c>
      <c r="P436" s="35" t="str">
        <f t="shared" si="62"/>
        <v/>
      </c>
      <c r="Q436" s="47"/>
      <c r="R436" s="21">
        <v>-4037878.30416667</v>
      </c>
      <c r="S436" s="21">
        <f t="shared" si="56"/>
        <v>-4037878.30416667</v>
      </c>
      <c r="T436" s="21" t="str">
        <f t="shared" si="57"/>
        <v/>
      </c>
      <c r="U436" s="35" t="str">
        <f t="shared" si="58"/>
        <v/>
      </c>
      <c r="V436" s="20" t="str">
        <f t="shared" si="64"/>
        <v>1</v>
      </c>
    </row>
    <row r="437" spans="1:22">
      <c r="A437" s="52"/>
      <c r="B437" s="52"/>
      <c r="C437" s="52"/>
      <c r="D437" s="20">
        <v>75</v>
      </c>
      <c r="E437" s="20">
        <v>5</v>
      </c>
      <c r="F437" s="20"/>
      <c r="G437" s="20" t="s">
        <v>0</v>
      </c>
      <c r="H437" s="20">
        <v>25300393</v>
      </c>
      <c r="I437" s="20" t="s">
        <v>969</v>
      </c>
      <c r="J437" s="21">
        <v>-771960.68</v>
      </c>
      <c r="K437" s="22">
        <f t="shared" si="59"/>
        <v>1</v>
      </c>
      <c r="L437" s="21">
        <v>-771960.68</v>
      </c>
      <c r="M437" s="20" t="str">
        <f t="shared" si="63"/>
        <v>3</v>
      </c>
      <c r="N437" s="101" t="str">
        <f t="shared" si="60"/>
        <v/>
      </c>
      <c r="O437" s="21" t="str">
        <f t="shared" si="61"/>
        <v/>
      </c>
      <c r="P437" s="35">
        <f t="shared" si="62"/>
        <v>-771960.68</v>
      </c>
      <c r="Q437" s="47"/>
      <c r="R437" s="21">
        <v>-771960.68</v>
      </c>
      <c r="S437" s="21" t="str">
        <f t="shared" si="56"/>
        <v/>
      </c>
      <c r="T437" s="21" t="str">
        <f t="shared" si="57"/>
        <v/>
      </c>
      <c r="U437" s="35">
        <f t="shared" si="58"/>
        <v>-771960.68</v>
      </c>
      <c r="V437" s="20" t="str">
        <f t="shared" si="64"/>
        <v>3</v>
      </c>
    </row>
    <row r="438" spans="1:22">
      <c r="A438" s="52"/>
      <c r="B438" s="52"/>
      <c r="C438" s="52"/>
      <c r="D438" s="20">
        <v>75</v>
      </c>
      <c r="E438" s="20">
        <v>5</v>
      </c>
      <c r="F438" s="20"/>
      <c r="G438" s="20" t="s">
        <v>0</v>
      </c>
      <c r="H438" s="20">
        <v>25300423</v>
      </c>
      <c r="I438" s="20" t="s">
        <v>970</v>
      </c>
      <c r="J438" s="21">
        <v>-7682146</v>
      </c>
      <c r="K438" s="22">
        <f t="shared" si="59"/>
        <v>1</v>
      </c>
      <c r="L438" s="21">
        <v>-7682146</v>
      </c>
      <c r="M438" s="20" t="str">
        <f t="shared" si="63"/>
        <v>3</v>
      </c>
      <c r="N438" s="101" t="str">
        <f t="shared" si="60"/>
        <v/>
      </c>
      <c r="O438" s="21" t="str">
        <f t="shared" si="61"/>
        <v/>
      </c>
      <c r="P438" s="35">
        <f t="shared" si="62"/>
        <v>-7682146</v>
      </c>
      <c r="Q438" s="47"/>
      <c r="R438" s="21">
        <v>-7682146</v>
      </c>
      <c r="S438" s="21" t="str">
        <f t="shared" si="56"/>
        <v/>
      </c>
      <c r="T438" s="21" t="str">
        <f t="shared" si="57"/>
        <v/>
      </c>
      <c r="U438" s="35">
        <f t="shared" si="58"/>
        <v>-7682146</v>
      </c>
      <c r="V438" s="20" t="str">
        <f t="shared" si="64"/>
        <v>3</v>
      </c>
    </row>
    <row r="439" spans="1:22">
      <c r="A439" s="52"/>
      <c r="B439" s="52"/>
      <c r="C439" s="52"/>
      <c r="D439" s="20">
        <v>75</v>
      </c>
      <c r="E439" s="20">
        <v>5</v>
      </c>
      <c r="F439" s="20"/>
      <c r="G439" s="20" t="s">
        <v>0</v>
      </c>
      <c r="H439" s="20">
        <v>25300503</v>
      </c>
      <c r="I439" s="20" t="s">
        <v>971</v>
      </c>
      <c r="J439" s="21">
        <v>-35997.631249999999</v>
      </c>
      <c r="K439" s="22">
        <f t="shared" si="59"/>
        <v>1</v>
      </c>
      <c r="L439" s="21">
        <v>-35997.631249999999</v>
      </c>
      <c r="M439" s="20" t="str">
        <f t="shared" si="63"/>
        <v>3</v>
      </c>
      <c r="N439" s="101" t="str">
        <f t="shared" si="60"/>
        <v/>
      </c>
      <c r="O439" s="21" t="str">
        <f t="shared" si="61"/>
        <v/>
      </c>
      <c r="P439" s="35">
        <f t="shared" si="62"/>
        <v>-35997.631249999999</v>
      </c>
      <c r="Q439" s="47"/>
      <c r="R439" s="21">
        <v>-35997.631249999999</v>
      </c>
      <c r="S439" s="21" t="str">
        <f t="shared" si="56"/>
        <v/>
      </c>
      <c r="T439" s="21" t="str">
        <f t="shared" si="57"/>
        <v/>
      </c>
      <c r="U439" s="35">
        <f t="shared" si="58"/>
        <v>-35997.631249999999</v>
      </c>
      <c r="V439" s="20" t="str">
        <f t="shared" si="64"/>
        <v>3</v>
      </c>
    </row>
    <row r="440" spans="1:22">
      <c r="A440" s="52"/>
      <c r="B440" s="52"/>
      <c r="C440" s="52"/>
      <c r="D440" s="20">
        <v>75</v>
      </c>
      <c r="E440" s="20">
        <v>5</v>
      </c>
      <c r="F440" s="20"/>
      <c r="G440" s="20" t="s">
        <v>0</v>
      </c>
      <c r="H440" s="20">
        <v>25300513</v>
      </c>
      <c r="I440" s="20" t="s">
        <v>972</v>
      </c>
      <c r="J440" s="21">
        <v>1094.3079166666701</v>
      </c>
      <c r="K440" s="22">
        <f t="shared" si="59"/>
        <v>1</v>
      </c>
      <c r="L440" s="21">
        <v>1094.3079166666701</v>
      </c>
      <c r="M440" s="20" t="str">
        <f t="shared" si="63"/>
        <v>3</v>
      </c>
      <c r="N440" s="101" t="str">
        <f t="shared" si="60"/>
        <v/>
      </c>
      <c r="O440" s="21" t="str">
        <f t="shared" si="61"/>
        <v/>
      </c>
      <c r="P440" s="35">
        <f t="shared" si="62"/>
        <v>1094.3079166666701</v>
      </c>
      <c r="Q440" s="47"/>
      <c r="R440" s="21">
        <v>1094.3079166666701</v>
      </c>
      <c r="S440" s="21" t="str">
        <f t="shared" si="56"/>
        <v/>
      </c>
      <c r="T440" s="21" t="str">
        <f t="shared" si="57"/>
        <v/>
      </c>
      <c r="U440" s="35">
        <f t="shared" si="58"/>
        <v>1094.3079166666701</v>
      </c>
      <c r="V440" s="20" t="str">
        <f t="shared" si="64"/>
        <v>3</v>
      </c>
    </row>
    <row r="441" spans="1:22">
      <c r="A441" s="52"/>
      <c r="B441" s="52"/>
      <c r="C441" s="52"/>
      <c r="D441" s="20">
        <v>71</v>
      </c>
      <c r="E441" s="20">
        <v>5</v>
      </c>
      <c r="F441" s="20"/>
      <c r="G441" s="20" t="s">
        <v>0</v>
      </c>
      <c r="H441" s="20">
        <v>25300561</v>
      </c>
      <c r="I441" s="20" t="s">
        <v>973</v>
      </c>
      <c r="J441" s="21">
        <v>-2050639.33333333</v>
      </c>
      <c r="K441" s="22">
        <f t="shared" si="59"/>
        <v>1</v>
      </c>
      <c r="L441" s="21">
        <v>-2050639.33333333</v>
      </c>
      <c r="M441" s="20" t="str">
        <f t="shared" si="63"/>
        <v>1</v>
      </c>
      <c r="N441" s="101">
        <f t="shared" si="60"/>
        <v>-2050639.33333333</v>
      </c>
      <c r="O441" s="21" t="str">
        <f t="shared" si="61"/>
        <v/>
      </c>
      <c r="P441" s="35" t="str">
        <f t="shared" si="62"/>
        <v/>
      </c>
      <c r="Q441" s="47"/>
      <c r="R441" s="21">
        <v>-2050639.33333333</v>
      </c>
      <c r="S441" s="21">
        <f t="shared" si="56"/>
        <v>-2050639.33333333</v>
      </c>
      <c r="T441" s="21" t="str">
        <f t="shared" si="57"/>
        <v/>
      </c>
      <c r="U441" s="35" t="str">
        <f t="shared" si="58"/>
        <v/>
      </c>
      <c r="V441" s="20" t="str">
        <f t="shared" si="64"/>
        <v>1</v>
      </c>
    </row>
    <row r="442" spans="1:22">
      <c r="A442" s="52"/>
      <c r="B442" s="52"/>
      <c r="C442" s="52"/>
      <c r="D442" s="20">
        <v>75</v>
      </c>
      <c r="E442" s="20">
        <v>5</v>
      </c>
      <c r="F442" s="20"/>
      <c r="G442" s="20" t="s">
        <v>0</v>
      </c>
      <c r="H442" s="20">
        <v>25300573</v>
      </c>
      <c r="I442" s="20" t="s">
        <v>974</v>
      </c>
      <c r="J442" s="21">
        <v>-12866.72</v>
      </c>
      <c r="K442" s="22">
        <f t="shared" si="59"/>
        <v>1</v>
      </c>
      <c r="L442" s="21">
        <v>-12866.72</v>
      </c>
      <c r="M442" s="20" t="str">
        <f t="shared" si="63"/>
        <v>3</v>
      </c>
      <c r="N442" s="101" t="str">
        <f t="shared" si="60"/>
        <v/>
      </c>
      <c r="O442" s="21" t="str">
        <f t="shared" si="61"/>
        <v/>
      </c>
      <c r="P442" s="35">
        <f t="shared" si="62"/>
        <v>-12866.72</v>
      </c>
      <c r="Q442" s="47"/>
      <c r="R442" s="21">
        <v>-12866.72</v>
      </c>
      <c r="S442" s="21" t="str">
        <f t="shared" si="56"/>
        <v/>
      </c>
      <c r="T442" s="21" t="str">
        <f t="shared" si="57"/>
        <v/>
      </c>
      <c r="U442" s="35">
        <f t="shared" si="58"/>
        <v>-12866.72</v>
      </c>
      <c r="V442" s="20" t="str">
        <f t="shared" si="64"/>
        <v>3</v>
      </c>
    </row>
    <row r="443" spans="1:22">
      <c r="A443" s="52"/>
      <c r="B443" s="52"/>
      <c r="C443" s="52"/>
      <c r="D443" s="20">
        <v>75</v>
      </c>
      <c r="E443" s="20">
        <v>5</v>
      </c>
      <c r="F443" s="20"/>
      <c r="G443" s="20" t="s">
        <v>0</v>
      </c>
      <c r="H443" s="20">
        <v>25300633</v>
      </c>
      <c r="I443" s="20" t="s">
        <v>975</v>
      </c>
      <c r="J443" s="21">
        <v>-36666417.060833298</v>
      </c>
      <c r="K443" s="22">
        <f t="shared" si="59"/>
        <v>1</v>
      </c>
      <c r="L443" s="21">
        <v>-36666417.060833298</v>
      </c>
      <c r="M443" s="20" t="str">
        <f t="shared" si="63"/>
        <v>3</v>
      </c>
      <c r="N443" s="101" t="str">
        <f t="shared" si="60"/>
        <v/>
      </c>
      <c r="O443" s="21" t="str">
        <f t="shared" si="61"/>
        <v/>
      </c>
      <c r="P443" s="35">
        <f t="shared" si="62"/>
        <v>-36666417.060833298</v>
      </c>
      <c r="Q443" s="47"/>
      <c r="R443" s="21">
        <v>-36666417.060833298</v>
      </c>
      <c r="S443" s="21" t="str">
        <f t="shared" si="56"/>
        <v/>
      </c>
      <c r="T443" s="21" t="str">
        <f t="shared" si="57"/>
        <v/>
      </c>
      <c r="U443" s="35">
        <f t="shared" si="58"/>
        <v>-36666417.060833298</v>
      </c>
      <c r="V443" s="20" t="str">
        <f t="shared" si="64"/>
        <v>3</v>
      </c>
    </row>
    <row r="444" spans="1:22">
      <c r="A444" s="52"/>
      <c r="B444" s="52"/>
      <c r="C444" s="52"/>
      <c r="D444" s="20">
        <v>75</v>
      </c>
      <c r="E444" s="20">
        <v>5</v>
      </c>
      <c r="F444" s="20"/>
      <c r="G444" s="20" t="s">
        <v>0</v>
      </c>
      <c r="H444" s="20">
        <v>25300803</v>
      </c>
      <c r="I444" s="20" t="s">
        <v>976</v>
      </c>
      <c r="J444" s="21">
        <v>-5513084.8366666697</v>
      </c>
      <c r="K444" s="22">
        <f t="shared" si="59"/>
        <v>1</v>
      </c>
      <c r="L444" s="21">
        <v>-5513084.8366666697</v>
      </c>
      <c r="M444" s="20" t="str">
        <f t="shared" si="63"/>
        <v>3</v>
      </c>
      <c r="N444" s="101" t="str">
        <f t="shared" si="60"/>
        <v/>
      </c>
      <c r="O444" s="21" t="str">
        <f t="shared" si="61"/>
        <v/>
      </c>
      <c r="P444" s="35">
        <f t="shared" si="62"/>
        <v>-5513084.8366666697</v>
      </c>
      <c r="Q444" s="47"/>
      <c r="R444" s="21">
        <v>-5513084.8366666697</v>
      </c>
      <c r="S444" s="21" t="str">
        <f t="shared" ref="S444:S491" si="65">IF(V444="1",R444,"")</f>
        <v/>
      </c>
      <c r="T444" s="21" t="str">
        <f t="shared" ref="T444:T491" si="66">IF(V444="2",R444,"")</f>
        <v/>
      </c>
      <c r="U444" s="35">
        <f t="shared" ref="U444:U491" si="67">IF(V444="3",R444,"")</f>
        <v>-5513084.8366666697</v>
      </c>
      <c r="V444" s="20" t="str">
        <f t="shared" si="64"/>
        <v>3</v>
      </c>
    </row>
    <row r="445" spans="1:22">
      <c r="A445" s="52"/>
      <c r="B445" s="52"/>
      <c r="C445" s="52"/>
      <c r="D445" s="20">
        <v>75</v>
      </c>
      <c r="E445" s="20">
        <v>5</v>
      </c>
      <c r="F445" s="20"/>
      <c r="G445" s="20" t="s">
        <v>0</v>
      </c>
      <c r="H445" s="20">
        <v>25301023</v>
      </c>
      <c r="I445" s="20" t="s">
        <v>977</v>
      </c>
      <c r="J445" s="21">
        <v>-36.5104166666667</v>
      </c>
      <c r="K445" s="22">
        <f t="shared" si="59"/>
        <v>1</v>
      </c>
      <c r="L445" s="21">
        <v>-36.5104166666667</v>
      </c>
      <c r="M445" s="20" t="str">
        <f t="shared" si="63"/>
        <v>3</v>
      </c>
      <c r="N445" s="101" t="str">
        <f t="shared" si="60"/>
        <v/>
      </c>
      <c r="O445" s="21" t="str">
        <f t="shared" si="61"/>
        <v/>
      </c>
      <c r="P445" s="35">
        <f t="shared" si="62"/>
        <v>-36.5104166666667</v>
      </c>
      <c r="Q445" s="47"/>
      <c r="R445" s="21">
        <v>-36.5104166666667</v>
      </c>
      <c r="S445" s="21" t="str">
        <f t="shared" si="65"/>
        <v/>
      </c>
      <c r="T445" s="21" t="str">
        <f t="shared" si="66"/>
        <v/>
      </c>
      <c r="U445" s="35">
        <f t="shared" si="67"/>
        <v>-36.5104166666667</v>
      </c>
      <c r="V445" s="20" t="str">
        <f t="shared" si="64"/>
        <v>3</v>
      </c>
    </row>
    <row r="446" spans="1:22">
      <c r="A446" s="52"/>
      <c r="B446" s="52"/>
      <c r="C446" s="52"/>
      <c r="D446" s="20">
        <v>75</v>
      </c>
      <c r="E446" s="20">
        <v>5</v>
      </c>
      <c r="F446" s="20"/>
      <c r="G446" s="20" t="s">
        <v>0</v>
      </c>
      <c r="H446" s="20">
        <v>25301033</v>
      </c>
      <c r="I446" s="20" t="s">
        <v>978</v>
      </c>
      <c r="J446" s="21">
        <v>-321.24374999999998</v>
      </c>
      <c r="K446" s="22">
        <f t="shared" si="59"/>
        <v>1</v>
      </c>
      <c r="L446" s="21">
        <v>-321.24374999999998</v>
      </c>
      <c r="M446" s="20" t="str">
        <f t="shared" si="63"/>
        <v>3</v>
      </c>
      <c r="N446" s="101" t="str">
        <f t="shared" si="60"/>
        <v/>
      </c>
      <c r="O446" s="21" t="str">
        <f t="shared" si="61"/>
        <v/>
      </c>
      <c r="P446" s="35">
        <f t="shared" si="62"/>
        <v>-321.24374999999998</v>
      </c>
      <c r="Q446" s="47"/>
      <c r="R446" s="21">
        <v>-321.24374999999998</v>
      </c>
      <c r="S446" s="21" t="str">
        <f t="shared" si="65"/>
        <v/>
      </c>
      <c r="T446" s="21" t="str">
        <f t="shared" si="66"/>
        <v/>
      </c>
      <c r="U446" s="35">
        <f t="shared" si="67"/>
        <v>-321.24374999999998</v>
      </c>
      <c r="V446" s="20" t="str">
        <f t="shared" si="64"/>
        <v>3</v>
      </c>
    </row>
    <row r="447" spans="1:22">
      <c r="A447" s="52"/>
      <c r="B447" s="52"/>
      <c r="C447" s="52"/>
      <c r="D447" s="20">
        <v>75</v>
      </c>
      <c r="E447" s="20">
        <v>5</v>
      </c>
      <c r="F447" s="20"/>
      <c r="G447" s="20" t="s">
        <v>0</v>
      </c>
      <c r="H447" s="20">
        <v>25301043</v>
      </c>
      <c r="I447" s="20" t="s">
        <v>979</v>
      </c>
      <c r="J447" s="21">
        <v>-745.84124999999995</v>
      </c>
      <c r="K447" s="22">
        <f t="shared" si="59"/>
        <v>1</v>
      </c>
      <c r="L447" s="21">
        <v>-745.84124999999995</v>
      </c>
      <c r="M447" s="20" t="str">
        <f t="shared" si="63"/>
        <v>3</v>
      </c>
      <c r="N447" s="101" t="str">
        <f t="shared" si="60"/>
        <v/>
      </c>
      <c r="O447" s="21" t="str">
        <f t="shared" si="61"/>
        <v/>
      </c>
      <c r="P447" s="35">
        <f t="shared" si="62"/>
        <v>-745.84124999999995</v>
      </c>
      <c r="Q447" s="47"/>
      <c r="R447" s="21">
        <v>-745.84124999999995</v>
      </c>
      <c r="S447" s="21" t="str">
        <f t="shared" si="65"/>
        <v/>
      </c>
      <c r="T447" s="21" t="str">
        <f t="shared" si="66"/>
        <v/>
      </c>
      <c r="U447" s="35">
        <f t="shared" si="67"/>
        <v>-745.84124999999995</v>
      </c>
      <c r="V447" s="20" t="str">
        <f t="shared" si="64"/>
        <v>3</v>
      </c>
    </row>
    <row r="448" spans="1:22">
      <c r="A448" s="52"/>
      <c r="B448" s="52"/>
      <c r="C448" s="52"/>
      <c r="D448" s="20">
        <v>75</v>
      </c>
      <c r="E448" s="20">
        <v>5</v>
      </c>
      <c r="F448" s="20"/>
      <c r="G448" s="20" t="s">
        <v>0</v>
      </c>
      <c r="H448" s="20">
        <v>25301053</v>
      </c>
      <c r="I448" s="20" t="s">
        <v>980</v>
      </c>
      <c r="J448" s="21">
        <v>-841.26874999999995</v>
      </c>
      <c r="K448" s="22">
        <f t="shared" si="59"/>
        <v>1</v>
      </c>
      <c r="L448" s="21">
        <v>-841.26874999999995</v>
      </c>
      <c r="M448" s="20" t="str">
        <f t="shared" si="63"/>
        <v>3</v>
      </c>
      <c r="N448" s="101" t="str">
        <f t="shared" si="60"/>
        <v/>
      </c>
      <c r="O448" s="21" t="str">
        <f t="shared" si="61"/>
        <v/>
      </c>
      <c r="P448" s="35">
        <f t="shared" si="62"/>
        <v>-841.26874999999995</v>
      </c>
      <c r="Q448" s="47"/>
      <c r="R448" s="21">
        <v>-841.26874999999995</v>
      </c>
      <c r="S448" s="21" t="str">
        <f t="shared" si="65"/>
        <v/>
      </c>
      <c r="T448" s="21" t="str">
        <f t="shared" si="66"/>
        <v/>
      </c>
      <c r="U448" s="35">
        <f t="shared" si="67"/>
        <v>-841.26874999999995</v>
      </c>
      <c r="V448" s="20" t="str">
        <f t="shared" si="64"/>
        <v>3</v>
      </c>
    </row>
    <row r="449" spans="1:22">
      <c r="A449" s="52"/>
      <c r="B449" s="52"/>
      <c r="C449" s="52"/>
      <c r="D449" s="20">
        <v>75</v>
      </c>
      <c r="E449" s="20">
        <v>5</v>
      </c>
      <c r="F449" s="20"/>
      <c r="G449" s="20" t="s">
        <v>0</v>
      </c>
      <c r="H449" s="20">
        <v>25301063</v>
      </c>
      <c r="I449" s="20" t="s">
        <v>981</v>
      </c>
      <c r="J449" s="21">
        <v>-554.24958333333302</v>
      </c>
      <c r="K449" s="22">
        <f t="shared" si="59"/>
        <v>1</v>
      </c>
      <c r="L449" s="21">
        <v>-554.24958333333302</v>
      </c>
      <c r="M449" s="20" t="str">
        <f t="shared" si="63"/>
        <v>3</v>
      </c>
      <c r="N449" s="101" t="str">
        <f t="shared" si="60"/>
        <v/>
      </c>
      <c r="O449" s="21" t="str">
        <f t="shared" si="61"/>
        <v/>
      </c>
      <c r="P449" s="35">
        <f t="shared" si="62"/>
        <v>-554.24958333333302</v>
      </c>
      <c r="Q449" s="47"/>
      <c r="R449" s="21">
        <v>-554.24958333333302</v>
      </c>
      <c r="S449" s="21" t="str">
        <f t="shared" si="65"/>
        <v/>
      </c>
      <c r="T449" s="21" t="str">
        <f t="shared" si="66"/>
        <v/>
      </c>
      <c r="U449" s="35">
        <f t="shared" si="67"/>
        <v>-554.24958333333302</v>
      </c>
      <c r="V449" s="20" t="str">
        <f t="shared" si="64"/>
        <v>3</v>
      </c>
    </row>
    <row r="450" spans="1:22">
      <c r="A450" s="52"/>
      <c r="B450" s="52"/>
      <c r="C450" s="52"/>
      <c r="D450" s="20">
        <v>75</v>
      </c>
      <c r="E450" s="20">
        <v>5</v>
      </c>
      <c r="F450" s="20"/>
      <c r="G450" s="20" t="s">
        <v>0</v>
      </c>
      <c r="H450" s="20">
        <v>25301073</v>
      </c>
      <c r="I450" s="20" t="s">
        <v>982</v>
      </c>
      <c r="J450" s="21">
        <v>-465.74708333333302</v>
      </c>
      <c r="K450" s="22">
        <f t="shared" si="59"/>
        <v>1</v>
      </c>
      <c r="L450" s="21">
        <v>-465.74708333333302</v>
      </c>
      <c r="M450" s="20" t="str">
        <f t="shared" si="63"/>
        <v>3</v>
      </c>
      <c r="N450" s="101" t="str">
        <f t="shared" si="60"/>
        <v/>
      </c>
      <c r="O450" s="21" t="str">
        <f t="shared" si="61"/>
        <v/>
      </c>
      <c r="P450" s="35">
        <f t="shared" si="62"/>
        <v>-465.74708333333302</v>
      </c>
      <c r="Q450" s="47"/>
      <c r="R450" s="21">
        <v>-465.74708333333302</v>
      </c>
      <c r="S450" s="21" t="str">
        <f t="shared" si="65"/>
        <v/>
      </c>
      <c r="T450" s="21" t="str">
        <f t="shared" si="66"/>
        <v/>
      </c>
      <c r="U450" s="35">
        <f t="shared" si="67"/>
        <v>-465.74708333333302</v>
      </c>
      <c r="V450" s="20" t="str">
        <f t="shared" si="64"/>
        <v>3</v>
      </c>
    </row>
    <row r="451" spans="1:22">
      <c r="A451" s="52"/>
      <c r="B451" s="52"/>
      <c r="C451" s="52"/>
      <c r="D451" s="20">
        <v>75</v>
      </c>
      <c r="E451" s="20">
        <v>5</v>
      </c>
      <c r="F451" s="20"/>
      <c r="G451" s="20" t="s">
        <v>0</v>
      </c>
      <c r="H451" s="20">
        <v>25302023</v>
      </c>
      <c r="I451" s="20" t="s">
        <v>983</v>
      </c>
      <c r="J451" s="21">
        <v>-5.1320833333333304</v>
      </c>
      <c r="K451" s="22">
        <f t="shared" si="59"/>
        <v>1</v>
      </c>
      <c r="L451" s="21">
        <v>-5.1320833333333304</v>
      </c>
      <c r="M451" s="20" t="str">
        <f t="shared" si="63"/>
        <v>3</v>
      </c>
      <c r="N451" s="101" t="str">
        <f t="shared" si="60"/>
        <v/>
      </c>
      <c r="O451" s="21" t="str">
        <f t="shared" si="61"/>
        <v/>
      </c>
      <c r="P451" s="35">
        <f t="shared" si="62"/>
        <v>-5.1320833333333304</v>
      </c>
      <c r="Q451" s="47"/>
      <c r="R451" s="21">
        <v>-5.1320833333333304</v>
      </c>
      <c r="S451" s="21" t="str">
        <f t="shared" si="65"/>
        <v/>
      </c>
      <c r="T451" s="21" t="str">
        <f t="shared" si="66"/>
        <v/>
      </c>
      <c r="U451" s="35">
        <f t="shared" si="67"/>
        <v>-5.1320833333333304</v>
      </c>
      <c r="V451" s="20" t="str">
        <f t="shared" si="64"/>
        <v>3</v>
      </c>
    </row>
    <row r="452" spans="1:22">
      <c r="A452" s="52"/>
      <c r="B452" s="52"/>
      <c r="C452" s="52"/>
      <c r="D452" s="20">
        <v>75</v>
      </c>
      <c r="E452" s="20">
        <v>5</v>
      </c>
      <c r="F452" s="20"/>
      <c r="G452" s="20" t="s">
        <v>0</v>
      </c>
      <c r="H452" s="20">
        <v>25302033</v>
      </c>
      <c r="I452" s="20" t="s">
        <v>984</v>
      </c>
      <c r="J452" s="21">
        <v>-502.65249999999997</v>
      </c>
      <c r="K452" s="22">
        <f t="shared" si="59"/>
        <v>1</v>
      </c>
      <c r="L452" s="21">
        <v>-502.65249999999997</v>
      </c>
      <c r="M452" s="20" t="str">
        <f t="shared" si="63"/>
        <v>3</v>
      </c>
      <c r="N452" s="101" t="str">
        <f t="shared" si="60"/>
        <v/>
      </c>
      <c r="O452" s="21" t="str">
        <f t="shared" si="61"/>
        <v/>
      </c>
      <c r="P452" s="35">
        <f t="shared" si="62"/>
        <v>-502.65249999999997</v>
      </c>
      <c r="Q452" s="47"/>
      <c r="R452" s="21">
        <v>-502.65249999999997</v>
      </c>
      <c r="S452" s="21" t="str">
        <f t="shared" si="65"/>
        <v/>
      </c>
      <c r="T452" s="21" t="str">
        <f t="shared" si="66"/>
        <v/>
      </c>
      <c r="U452" s="35">
        <f t="shared" si="67"/>
        <v>-502.65249999999997</v>
      </c>
      <c r="V452" s="20" t="str">
        <f t="shared" si="64"/>
        <v>3</v>
      </c>
    </row>
    <row r="453" spans="1:22">
      <c r="A453" s="52"/>
      <c r="B453" s="52"/>
      <c r="C453" s="52"/>
      <c r="D453" s="20">
        <v>75</v>
      </c>
      <c r="E453" s="20">
        <v>5</v>
      </c>
      <c r="F453" s="20"/>
      <c r="G453" s="20" t="s">
        <v>0</v>
      </c>
      <c r="H453" s="20">
        <v>25302043</v>
      </c>
      <c r="I453" s="20" t="s">
        <v>985</v>
      </c>
      <c r="J453" s="21">
        <v>-871.9375</v>
      </c>
      <c r="K453" s="22">
        <f t="shared" si="59"/>
        <v>1</v>
      </c>
      <c r="L453" s="21">
        <v>-871.9375</v>
      </c>
      <c r="M453" s="20" t="str">
        <f t="shared" si="63"/>
        <v>3</v>
      </c>
      <c r="N453" s="101" t="str">
        <f t="shared" si="60"/>
        <v/>
      </c>
      <c r="O453" s="21" t="str">
        <f t="shared" si="61"/>
        <v/>
      </c>
      <c r="P453" s="35">
        <f t="shared" si="62"/>
        <v>-871.9375</v>
      </c>
      <c r="Q453" s="47"/>
      <c r="R453" s="21">
        <v>-871.9375</v>
      </c>
      <c r="S453" s="21" t="str">
        <f t="shared" si="65"/>
        <v/>
      </c>
      <c r="T453" s="21" t="str">
        <f t="shared" si="66"/>
        <v/>
      </c>
      <c r="U453" s="35">
        <f t="shared" si="67"/>
        <v>-871.9375</v>
      </c>
      <c r="V453" s="20" t="str">
        <f t="shared" si="64"/>
        <v>3</v>
      </c>
    </row>
    <row r="454" spans="1:22">
      <c r="A454" s="52"/>
      <c r="B454" s="52"/>
      <c r="C454" s="52"/>
      <c r="D454" s="20">
        <v>75</v>
      </c>
      <c r="E454" s="20">
        <v>5</v>
      </c>
      <c r="F454" s="20"/>
      <c r="G454" s="20" t="s">
        <v>0</v>
      </c>
      <c r="H454" s="20">
        <v>25302053</v>
      </c>
      <c r="I454" s="20" t="s">
        <v>986</v>
      </c>
      <c r="J454" s="21">
        <v>-96.643749999999997</v>
      </c>
      <c r="K454" s="22">
        <f t="shared" si="59"/>
        <v>1</v>
      </c>
      <c r="L454" s="21">
        <v>-96.643749999999997</v>
      </c>
      <c r="M454" s="20" t="str">
        <f t="shared" si="63"/>
        <v>3</v>
      </c>
      <c r="N454" s="101" t="str">
        <f t="shared" si="60"/>
        <v/>
      </c>
      <c r="O454" s="21" t="str">
        <f t="shared" si="61"/>
        <v/>
      </c>
      <c r="P454" s="35">
        <f t="shared" si="62"/>
        <v>-96.643749999999997</v>
      </c>
      <c r="Q454" s="47"/>
      <c r="R454" s="21">
        <v>-96.643749999999997</v>
      </c>
      <c r="S454" s="21" t="str">
        <f t="shared" si="65"/>
        <v/>
      </c>
      <c r="T454" s="21" t="str">
        <f t="shared" si="66"/>
        <v/>
      </c>
      <c r="U454" s="35">
        <f t="shared" si="67"/>
        <v>-96.643749999999997</v>
      </c>
      <c r="V454" s="20" t="str">
        <f t="shared" si="64"/>
        <v>3</v>
      </c>
    </row>
    <row r="455" spans="1:22">
      <c r="A455" s="52"/>
      <c r="B455" s="52"/>
      <c r="C455" s="52"/>
      <c r="D455" s="20">
        <v>75</v>
      </c>
      <c r="E455" s="20">
        <v>5</v>
      </c>
      <c r="F455" s="20"/>
      <c r="G455" s="20" t="s">
        <v>0</v>
      </c>
      <c r="H455" s="20">
        <v>25302063</v>
      </c>
      <c r="I455" s="20" t="s">
        <v>987</v>
      </c>
      <c r="J455" s="21">
        <v>-186.61041666666699</v>
      </c>
      <c r="K455" s="22">
        <f t="shared" ref="K455:K490" si="68">IF(J455=0,"Zero",L455/J455)</f>
        <v>1</v>
      </c>
      <c r="L455" s="21">
        <v>-186.61041666666699</v>
      </c>
      <c r="M455" s="20" t="str">
        <f t="shared" si="63"/>
        <v>3</v>
      </c>
      <c r="N455" s="101" t="str">
        <f t="shared" ref="N455:N491" si="69">IF(M455="1",L455,"")</f>
        <v/>
      </c>
      <c r="O455" s="21" t="str">
        <f t="shared" ref="O455:O491" si="70">IF(M455="2",L455,"")</f>
        <v/>
      </c>
      <c r="P455" s="35">
        <f t="shared" ref="P455:P491" si="71">IF(M455="3",L455,"")</f>
        <v>-186.61041666666699</v>
      </c>
      <c r="Q455" s="47"/>
      <c r="R455" s="21">
        <v>-186.61041666666699</v>
      </c>
      <c r="S455" s="21" t="str">
        <f t="shared" si="65"/>
        <v/>
      </c>
      <c r="T455" s="21" t="str">
        <f t="shared" si="66"/>
        <v/>
      </c>
      <c r="U455" s="35">
        <f t="shared" si="67"/>
        <v>-186.61041666666699</v>
      </c>
      <c r="V455" s="20" t="str">
        <f t="shared" si="64"/>
        <v>3</v>
      </c>
    </row>
    <row r="456" spans="1:22">
      <c r="A456" s="52"/>
      <c r="B456" s="52"/>
      <c r="C456" s="52"/>
      <c r="D456" s="20">
        <v>75</v>
      </c>
      <c r="E456" s="20">
        <v>5</v>
      </c>
      <c r="F456" s="20"/>
      <c r="G456" s="20" t="s">
        <v>0</v>
      </c>
      <c r="H456" s="20">
        <v>25302073</v>
      </c>
      <c r="I456" s="20" t="s">
        <v>988</v>
      </c>
      <c r="J456" s="21">
        <v>-0.94499999999999995</v>
      </c>
      <c r="K456" s="22">
        <f t="shared" si="68"/>
        <v>1</v>
      </c>
      <c r="L456" s="21">
        <v>-0.94499999999999995</v>
      </c>
      <c r="M456" s="20" t="str">
        <f t="shared" si="63"/>
        <v>3</v>
      </c>
      <c r="N456" s="101" t="str">
        <f t="shared" si="69"/>
        <v/>
      </c>
      <c r="O456" s="21" t="str">
        <f t="shared" si="70"/>
        <v/>
      </c>
      <c r="P456" s="35">
        <f t="shared" si="71"/>
        <v>-0.94499999999999995</v>
      </c>
      <c r="Q456" s="47"/>
      <c r="R456" s="21">
        <v>-0.94499999999999995</v>
      </c>
      <c r="S456" s="21" t="str">
        <f t="shared" si="65"/>
        <v/>
      </c>
      <c r="T456" s="21" t="str">
        <f t="shared" si="66"/>
        <v/>
      </c>
      <c r="U456" s="35">
        <f t="shared" si="67"/>
        <v>-0.94499999999999995</v>
      </c>
      <c r="V456" s="20" t="str">
        <f t="shared" si="64"/>
        <v>3</v>
      </c>
    </row>
    <row r="457" spans="1:22">
      <c r="A457" s="52"/>
      <c r="B457" s="52"/>
      <c r="C457" s="52"/>
      <c r="D457" s="20">
        <v>71</v>
      </c>
      <c r="E457" s="20">
        <v>5</v>
      </c>
      <c r="F457" s="20"/>
      <c r="G457" s="20" t="s">
        <v>0</v>
      </c>
      <c r="H457" s="20">
        <v>25302221</v>
      </c>
      <c r="I457" s="20" t="s">
        <v>989</v>
      </c>
      <c r="J457" s="21">
        <v>-838007.00333333295</v>
      </c>
      <c r="K457" s="22">
        <f t="shared" si="68"/>
        <v>1</v>
      </c>
      <c r="L457" s="21">
        <v>-838007.00333333295</v>
      </c>
      <c r="M457" s="20" t="str">
        <f t="shared" si="63"/>
        <v>1</v>
      </c>
      <c r="N457" s="101">
        <f t="shared" si="69"/>
        <v>-838007.00333333295</v>
      </c>
      <c r="O457" s="21" t="str">
        <f t="shared" si="70"/>
        <v/>
      </c>
      <c r="P457" s="35" t="str">
        <f t="shared" si="71"/>
        <v/>
      </c>
      <c r="Q457" s="47"/>
      <c r="R457" s="21">
        <v>-838007.00333333295</v>
      </c>
      <c r="S457" s="21">
        <f t="shared" si="65"/>
        <v>-838007.00333333295</v>
      </c>
      <c r="T457" s="21" t="str">
        <f t="shared" si="66"/>
        <v/>
      </c>
      <c r="U457" s="35" t="str">
        <f t="shared" si="67"/>
        <v/>
      </c>
      <c r="V457" s="20" t="str">
        <f t="shared" si="64"/>
        <v>1</v>
      </c>
    </row>
    <row r="458" spans="1:22">
      <c r="A458" s="52"/>
      <c r="B458" s="52"/>
      <c r="C458" s="52"/>
      <c r="D458" s="20">
        <v>73</v>
      </c>
      <c r="E458" s="20">
        <v>5</v>
      </c>
      <c r="F458" s="20"/>
      <c r="G458" s="20" t="s">
        <v>0</v>
      </c>
      <c r="H458" s="20">
        <v>25302222</v>
      </c>
      <c r="I458" s="20" t="s">
        <v>990</v>
      </c>
      <c r="J458" s="21">
        <v>-822613.15375000006</v>
      </c>
      <c r="K458" s="22">
        <f t="shared" si="68"/>
        <v>1</v>
      </c>
      <c r="L458" s="21">
        <v>-822613.15375000006</v>
      </c>
      <c r="M458" s="20" t="str">
        <f t="shared" si="63"/>
        <v>2</v>
      </c>
      <c r="N458" s="101" t="str">
        <f t="shared" si="69"/>
        <v/>
      </c>
      <c r="O458" s="21">
        <f t="shared" si="70"/>
        <v>-822613.15375000006</v>
      </c>
      <c r="P458" s="35" t="str">
        <f t="shared" si="71"/>
        <v/>
      </c>
      <c r="Q458" s="47"/>
      <c r="R458" s="21">
        <v>-822613.15375000006</v>
      </c>
      <c r="S458" s="21" t="str">
        <f t="shared" si="65"/>
        <v/>
      </c>
      <c r="T458" s="21">
        <f t="shared" si="66"/>
        <v>-822613.15375000006</v>
      </c>
      <c r="U458" s="35" t="str">
        <f t="shared" si="67"/>
        <v/>
      </c>
      <c r="V458" s="20" t="str">
        <f t="shared" si="64"/>
        <v>2</v>
      </c>
    </row>
    <row r="459" spans="1:22" ht="13.5" thickBot="1">
      <c r="A459" s="52"/>
      <c r="B459" s="52"/>
      <c r="C459" s="52"/>
      <c r="D459" s="20"/>
      <c r="E459" s="20"/>
      <c r="F459" s="20"/>
      <c r="G459" s="20"/>
      <c r="H459" s="20"/>
      <c r="I459" s="20"/>
      <c r="J459" s="25">
        <f>SUM(J426:J458)</f>
        <v>-111478630.52166665</v>
      </c>
      <c r="K459" s="22"/>
      <c r="L459" s="25">
        <f>SUM(L426:L458)</f>
        <v>-111478630.52166665</v>
      </c>
      <c r="M459" s="20" t="str">
        <f t="shared" si="63"/>
        <v/>
      </c>
      <c r="N459" s="101" t="str">
        <f t="shared" si="69"/>
        <v/>
      </c>
      <c r="O459" s="21" t="str">
        <f t="shared" si="70"/>
        <v/>
      </c>
      <c r="P459" s="35" t="str">
        <f t="shared" si="71"/>
        <v/>
      </c>
      <c r="Q459" s="47"/>
      <c r="R459" s="25">
        <f>SUM(R426:R458)</f>
        <v>-111478630.52166665</v>
      </c>
      <c r="S459" s="21" t="str">
        <f t="shared" si="65"/>
        <v/>
      </c>
      <c r="T459" s="21" t="str">
        <f t="shared" si="66"/>
        <v/>
      </c>
      <c r="U459" s="35" t="str">
        <f t="shared" si="67"/>
        <v/>
      </c>
      <c r="V459" s="20" t="str">
        <f t="shared" si="64"/>
        <v/>
      </c>
    </row>
    <row r="460" spans="1:22" ht="13.5" thickTop="1">
      <c r="A460" s="52"/>
      <c r="B460" s="52"/>
      <c r="C460" s="52"/>
      <c r="D460" s="20"/>
      <c r="E460" s="20"/>
      <c r="F460" s="20"/>
      <c r="G460" s="20"/>
      <c r="H460" s="20"/>
      <c r="I460" s="20"/>
      <c r="J460" s="21"/>
      <c r="K460" s="22"/>
      <c r="L460" s="21"/>
      <c r="M460" s="20" t="str">
        <f t="shared" si="63"/>
        <v/>
      </c>
      <c r="N460" s="101" t="str">
        <f t="shared" si="69"/>
        <v/>
      </c>
      <c r="O460" s="21" t="str">
        <f t="shared" si="70"/>
        <v/>
      </c>
      <c r="P460" s="35" t="str">
        <f t="shared" si="71"/>
        <v/>
      </c>
      <c r="Q460" s="47"/>
      <c r="R460" s="21"/>
      <c r="S460" s="21" t="str">
        <f t="shared" si="65"/>
        <v/>
      </c>
      <c r="T460" s="21" t="str">
        <f t="shared" si="66"/>
        <v/>
      </c>
      <c r="U460" s="35" t="str">
        <f t="shared" si="67"/>
        <v/>
      </c>
      <c r="V460" s="20" t="str">
        <f t="shared" si="64"/>
        <v/>
      </c>
    </row>
    <row r="461" spans="1:22">
      <c r="A461" s="52"/>
      <c r="B461" s="52"/>
      <c r="C461" s="52"/>
      <c r="D461" s="20">
        <v>71</v>
      </c>
      <c r="E461" s="20">
        <v>5</v>
      </c>
      <c r="F461" s="20"/>
      <c r="G461" s="20" t="s">
        <v>0</v>
      </c>
      <c r="H461" s="20">
        <v>25400031</v>
      </c>
      <c r="I461" s="20" t="s">
        <v>991</v>
      </c>
      <c r="J461" s="21">
        <v>-911266.78</v>
      </c>
      <c r="K461" s="22">
        <f t="shared" si="68"/>
        <v>1</v>
      </c>
      <c r="L461" s="21">
        <v>-911266.78</v>
      </c>
      <c r="M461" s="20" t="str">
        <f t="shared" si="63"/>
        <v>1</v>
      </c>
      <c r="N461" s="101">
        <f t="shared" si="69"/>
        <v>-911266.78</v>
      </c>
      <c r="O461" s="21" t="str">
        <f t="shared" si="70"/>
        <v/>
      </c>
      <c r="P461" s="35" t="str">
        <f t="shared" si="71"/>
        <v/>
      </c>
      <c r="Q461" s="47"/>
      <c r="R461" s="21">
        <v>-911266.78</v>
      </c>
      <c r="S461" s="21">
        <f t="shared" si="65"/>
        <v>-911266.78</v>
      </c>
      <c r="T461" s="21" t="str">
        <f t="shared" si="66"/>
        <v/>
      </c>
      <c r="U461" s="35" t="str">
        <f t="shared" si="67"/>
        <v/>
      </c>
      <c r="V461" s="20" t="str">
        <f t="shared" si="64"/>
        <v>1</v>
      </c>
    </row>
    <row r="462" spans="1:22">
      <c r="A462" s="52"/>
      <c r="B462" s="52"/>
      <c r="C462" s="52"/>
      <c r="D462" s="20">
        <v>75</v>
      </c>
      <c r="E462" s="20">
        <v>5</v>
      </c>
      <c r="F462" s="20"/>
      <c r="G462" s="20" t="s">
        <v>0</v>
      </c>
      <c r="H462" s="20">
        <v>25400033</v>
      </c>
      <c r="I462" s="20" t="s">
        <v>992</v>
      </c>
      <c r="J462" s="21">
        <v>-2086686.79041667</v>
      </c>
      <c r="K462" s="22">
        <f t="shared" si="68"/>
        <v>1</v>
      </c>
      <c r="L462" s="21">
        <v>-2086686.79041667</v>
      </c>
      <c r="M462" s="20" t="str">
        <f t="shared" si="63"/>
        <v>3</v>
      </c>
      <c r="N462" s="101" t="str">
        <f t="shared" si="69"/>
        <v/>
      </c>
      <c r="O462" s="21" t="str">
        <f t="shared" si="70"/>
        <v/>
      </c>
      <c r="P462" s="35">
        <f t="shared" si="71"/>
        <v>-2086686.79041667</v>
      </c>
      <c r="Q462" s="47"/>
      <c r="R462" s="21">
        <v>-2086686.79041667</v>
      </c>
      <c r="S462" s="21" t="str">
        <f t="shared" si="65"/>
        <v/>
      </c>
      <c r="T462" s="21" t="str">
        <f t="shared" si="66"/>
        <v/>
      </c>
      <c r="U462" s="35">
        <f t="shared" si="67"/>
        <v>-2086686.79041667</v>
      </c>
      <c r="V462" s="20" t="str">
        <f t="shared" si="64"/>
        <v>3</v>
      </c>
    </row>
    <row r="463" spans="1:22">
      <c r="A463" s="52"/>
      <c r="B463" s="52"/>
      <c r="C463" s="52"/>
      <c r="D463" s="20">
        <v>75</v>
      </c>
      <c r="E463" s="20">
        <v>5</v>
      </c>
      <c r="F463" s="20"/>
      <c r="G463" s="20" t="s">
        <v>0</v>
      </c>
      <c r="H463" s="20">
        <v>25400043</v>
      </c>
      <c r="I463" s="20" t="s">
        <v>993</v>
      </c>
      <c r="J463" s="21">
        <v>-297642.41416666697</v>
      </c>
      <c r="K463" s="22">
        <f t="shared" si="68"/>
        <v>1</v>
      </c>
      <c r="L463" s="21">
        <v>-297642.41416666697</v>
      </c>
      <c r="M463" s="20" t="str">
        <f t="shared" si="63"/>
        <v>3</v>
      </c>
      <c r="N463" s="101" t="str">
        <f t="shared" si="69"/>
        <v/>
      </c>
      <c r="O463" s="21" t="str">
        <f t="shared" si="70"/>
        <v/>
      </c>
      <c r="P463" s="35">
        <f t="shared" si="71"/>
        <v>-297642.41416666697</v>
      </c>
      <c r="Q463" s="47"/>
      <c r="R463" s="21">
        <v>-297642.41416666697</v>
      </c>
      <c r="S463" s="21" t="str">
        <f t="shared" si="65"/>
        <v/>
      </c>
      <c r="T463" s="21" t="str">
        <f t="shared" si="66"/>
        <v/>
      </c>
      <c r="U463" s="35">
        <f t="shared" si="67"/>
        <v>-297642.41416666697</v>
      </c>
      <c r="V463" s="20" t="str">
        <f t="shared" si="64"/>
        <v>3</v>
      </c>
    </row>
    <row r="464" spans="1:22">
      <c r="A464" s="52"/>
      <c r="B464" s="52"/>
      <c r="C464" s="52"/>
      <c r="D464" s="20">
        <v>71</v>
      </c>
      <c r="E464" s="20">
        <v>5</v>
      </c>
      <c r="F464" s="20"/>
      <c r="G464" s="20" t="s">
        <v>0</v>
      </c>
      <c r="H464" s="20">
        <v>25400061</v>
      </c>
      <c r="I464" s="20" t="s">
        <v>994</v>
      </c>
      <c r="J464" s="21">
        <v>-15310.911249999999</v>
      </c>
      <c r="K464" s="22">
        <f t="shared" si="68"/>
        <v>1</v>
      </c>
      <c r="L464" s="21">
        <v>-15310.911249999999</v>
      </c>
      <c r="M464" s="20" t="str">
        <f t="shared" si="63"/>
        <v>1</v>
      </c>
      <c r="N464" s="101">
        <f t="shared" si="69"/>
        <v>-15310.911249999999</v>
      </c>
      <c r="O464" s="21" t="str">
        <f t="shared" si="70"/>
        <v/>
      </c>
      <c r="P464" s="35" t="str">
        <f t="shared" si="71"/>
        <v/>
      </c>
      <c r="Q464" s="47"/>
      <c r="R464" s="21">
        <v>-15310.911249999999</v>
      </c>
      <c r="S464" s="21">
        <f t="shared" si="65"/>
        <v>-15310.911249999999</v>
      </c>
      <c r="T464" s="21" t="str">
        <f t="shared" si="66"/>
        <v/>
      </c>
      <c r="U464" s="35" t="str">
        <f t="shared" si="67"/>
        <v/>
      </c>
      <c r="V464" s="20" t="str">
        <f t="shared" si="64"/>
        <v>1</v>
      </c>
    </row>
    <row r="465" spans="1:22">
      <c r="A465" s="52"/>
      <c r="B465" s="52"/>
      <c r="C465" s="52"/>
      <c r="D465" s="20">
        <v>71</v>
      </c>
      <c r="E465" s="20">
        <v>5</v>
      </c>
      <c r="F465" s="20"/>
      <c r="G465" s="20" t="s">
        <v>0</v>
      </c>
      <c r="H465" s="20">
        <v>25400101</v>
      </c>
      <c r="I465" s="20" t="s">
        <v>995</v>
      </c>
      <c r="J465" s="21">
        <v>-1674673.51958333</v>
      </c>
      <c r="K465" s="22">
        <f t="shared" si="68"/>
        <v>1</v>
      </c>
      <c r="L465" s="21">
        <v>-1674673.51958333</v>
      </c>
      <c r="M465" s="20" t="str">
        <f t="shared" si="63"/>
        <v>1</v>
      </c>
      <c r="N465" s="101">
        <f t="shared" si="69"/>
        <v>-1674673.51958333</v>
      </c>
      <c r="O465" s="21" t="str">
        <f t="shared" si="70"/>
        <v/>
      </c>
      <c r="P465" s="35" t="str">
        <f t="shared" si="71"/>
        <v/>
      </c>
      <c r="Q465" s="47"/>
      <c r="R465" s="21">
        <v>-1674673.51958333</v>
      </c>
      <c r="S465" s="21">
        <f t="shared" si="65"/>
        <v>-1674673.51958333</v>
      </c>
      <c r="T465" s="21" t="str">
        <f t="shared" si="66"/>
        <v/>
      </c>
      <c r="U465" s="35" t="str">
        <f t="shared" si="67"/>
        <v/>
      </c>
      <c r="V465" s="20" t="str">
        <f t="shared" si="64"/>
        <v>1</v>
      </c>
    </row>
    <row r="466" spans="1:22">
      <c r="A466" s="52"/>
      <c r="B466" s="52"/>
      <c r="C466" s="52"/>
      <c r="D466" s="20">
        <v>71</v>
      </c>
      <c r="E466" s="20">
        <v>5</v>
      </c>
      <c r="F466" s="20"/>
      <c r="G466" s="20" t="s">
        <v>0</v>
      </c>
      <c r="H466" s="20">
        <v>25400111</v>
      </c>
      <c r="I466" s="20" t="s">
        <v>995</v>
      </c>
      <c r="J466" s="21">
        <v>-73633.229166666701</v>
      </c>
      <c r="K466" s="22">
        <f t="shared" si="68"/>
        <v>1</v>
      </c>
      <c r="L466" s="21">
        <v>-73633.229166666701</v>
      </c>
      <c r="M466" s="20" t="str">
        <f t="shared" si="63"/>
        <v>1</v>
      </c>
      <c r="N466" s="101">
        <f t="shared" si="69"/>
        <v>-73633.229166666701</v>
      </c>
      <c r="O466" s="21" t="str">
        <f t="shared" si="70"/>
        <v/>
      </c>
      <c r="P466" s="35" t="str">
        <f t="shared" si="71"/>
        <v/>
      </c>
      <c r="Q466" s="47"/>
      <c r="R466" s="21">
        <v>-73633.229166666701</v>
      </c>
      <c r="S466" s="21">
        <f t="shared" si="65"/>
        <v>-73633.229166666701</v>
      </c>
      <c r="T466" s="21" t="str">
        <f t="shared" si="66"/>
        <v/>
      </c>
      <c r="U466" s="35" t="str">
        <f t="shared" si="67"/>
        <v/>
      </c>
      <c r="V466" s="20" t="str">
        <f t="shared" si="64"/>
        <v>1</v>
      </c>
    </row>
    <row r="467" spans="1:22">
      <c r="A467" s="52"/>
      <c r="B467" s="52"/>
      <c r="C467" s="52"/>
      <c r="D467" s="20">
        <v>71</v>
      </c>
      <c r="E467" s="20">
        <v>5</v>
      </c>
      <c r="F467" s="20"/>
      <c r="G467" s="20" t="s">
        <v>0</v>
      </c>
      <c r="H467" s="20">
        <v>25400131</v>
      </c>
      <c r="I467" s="20" t="s">
        <v>996</v>
      </c>
      <c r="J467" s="21">
        <v>-48730.52</v>
      </c>
      <c r="K467" s="22">
        <f t="shared" si="68"/>
        <v>1</v>
      </c>
      <c r="L467" s="21">
        <v>-48730.52</v>
      </c>
      <c r="M467" s="20" t="str">
        <f t="shared" si="63"/>
        <v>1</v>
      </c>
      <c r="N467" s="101">
        <f t="shared" si="69"/>
        <v>-48730.52</v>
      </c>
      <c r="O467" s="21" t="str">
        <f t="shared" si="70"/>
        <v/>
      </c>
      <c r="P467" s="35" t="str">
        <f t="shared" si="71"/>
        <v/>
      </c>
      <c r="Q467" s="47"/>
      <c r="R467" s="21">
        <v>-48730.52</v>
      </c>
      <c r="S467" s="21">
        <f t="shared" si="65"/>
        <v>-48730.52</v>
      </c>
      <c r="T467" s="21" t="str">
        <f t="shared" si="66"/>
        <v/>
      </c>
      <c r="U467" s="35" t="str">
        <f t="shared" si="67"/>
        <v/>
      </c>
      <c r="V467" s="20" t="str">
        <f t="shared" si="64"/>
        <v>1</v>
      </c>
    </row>
    <row r="468" spans="1:22">
      <c r="A468" s="52"/>
      <c r="B468" s="52"/>
      <c r="C468" s="52"/>
      <c r="D468" s="20">
        <v>71</v>
      </c>
      <c r="E468" s="20">
        <v>5</v>
      </c>
      <c r="F468" s="20"/>
      <c r="G468" s="20" t="s">
        <v>0</v>
      </c>
      <c r="H468" s="20">
        <v>25400141</v>
      </c>
      <c r="I468" s="20" t="s">
        <v>997</v>
      </c>
      <c r="J468" s="21">
        <v>-2860479.3729166701</v>
      </c>
      <c r="K468" s="22">
        <f t="shared" si="68"/>
        <v>1</v>
      </c>
      <c r="L468" s="21">
        <v>-2860479.3729166701</v>
      </c>
      <c r="M468" s="20" t="str">
        <f t="shared" si="63"/>
        <v>1</v>
      </c>
      <c r="N468" s="101">
        <f t="shared" si="69"/>
        <v>-2860479.3729166701</v>
      </c>
      <c r="O468" s="21" t="str">
        <f t="shared" si="70"/>
        <v/>
      </c>
      <c r="P468" s="35" t="str">
        <f t="shared" si="71"/>
        <v/>
      </c>
      <c r="Q468" s="47"/>
      <c r="R468" s="21">
        <v>-2860479.3729166701</v>
      </c>
      <c r="S468" s="21">
        <f t="shared" si="65"/>
        <v>-2860479.3729166701</v>
      </c>
      <c r="T468" s="21" t="str">
        <f t="shared" si="66"/>
        <v/>
      </c>
      <c r="U468" s="35" t="str">
        <f t="shared" si="67"/>
        <v/>
      </c>
      <c r="V468" s="20" t="str">
        <f t="shared" si="64"/>
        <v>1</v>
      </c>
    </row>
    <row r="469" spans="1:22">
      <c r="A469" s="52"/>
      <c r="B469" s="52"/>
      <c r="C469" s="52"/>
      <c r="D469" s="20">
        <v>73</v>
      </c>
      <c r="E469" s="20">
        <v>5</v>
      </c>
      <c r="F469" s="20"/>
      <c r="G469" s="20" t="s">
        <v>0</v>
      </c>
      <c r="H469" s="20">
        <v>25400142</v>
      </c>
      <c r="I469" s="20" t="s">
        <v>997</v>
      </c>
      <c r="J469" s="21">
        <v>-1590935.7466666701</v>
      </c>
      <c r="K469" s="22">
        <f t="shared" si="68"/>
        <v>1</v>
      </c>
      <c r="L469" s="21">
        <v>-1590935.7466666701</v>
      </c>
      <c r="M469" s="20" t="str">
        <f t="shared" si="63"/>
        <v>2</v>
      </c>
      <c r="N469" s="101" t="str">
        <f t="shared" si="69"/>
        <v/>
      </c>
      <c r="O469" s="21">
        <f t="shared" si="70"/>
        <v>-1590935.7466666701</v>
      </c>
      <c r="P469" s="35" t="str">
        <f t="shared" si="71"/>
        <v/>
      </c>
      <c r="Q469" s="47"/>
      <c r="R469" s="21">
        <v>-1590935.7466666701</v>
      </c>
      <c r="S469" s="21" t="str">
        <f t="shared" si="65"/>
        <v/>
      </c>
      <c r="T469" s="21">
        <f t="shared" si="66"/>
        <v>-1590935.7466666701</v>
      </c>
      <c r="U469" s="35" t="str">
        <f t="shared" si="67"/>
        <v/>
      </c>
      <c r="V469" s="20" t="str">
        <f t="shared" si="64"/>
        <v>2</v>
      </c>
    </row>
    <row r="470" spans="1:22">
      <c r="A470" s="52"/>
      <c r="B470" s="52"/>
      <c r="C470" s="52"/>
      <c r="D470" s="20">
        <v>71</v>
      </c>
      <c r="E470" s="20">
        <v>5</v>
      </c>
      <c r="F470" s="20"/>
      <c r="G470" s="20" t="s">
        <v>0</v>
      </c>
      <c r="H470" s="20">
        <v>25400151</v>
      </c>
      <c r="I470" s="20" t="s">
        <v>998</v>
      </c>
      <c r="J470" s="21">
        <v>-407990.11499999999</v>
      </c>
      <c r="K470" s="22">
        <f t="shared" si="68"/>
        <v>1</v>
      </c>
      <c r="L470" s="21">
        <v>-407990.11499999999</v>
      </c>
      <c r="M470" s="20" t="str">
        <f t="shared" si="63"/>
        <v>1</v>
      </c>
      <c r="N470" s="101">
        <f t="shared" si="69"/>
        <v>-407990.11499999999</v>
      </c>
      <c r="O470" s="21" t="str">
        <f t="shared" si="70"/>
        <v/>
      </c>
      <c r="P470" s="35" t="str">
        <f t="shared" si="71"/>
        <v/>
      </c>
      <c r="Q470" s="47"/>
      <c r="R470" s="21">
        <v>-407990.11499999999</v>
      </c>
      <c r="S470" s="21">
        <f t="shared" si="65"/>
        <v>-407990.11499999999</v>
      </c>
      <c r="T470" s="21" t="str">
        <f t="shared" si="66"/>
        <v/>
      </c>
      <c r="U470" s="35" t="str">
        <f t="shared" si="67"/>
        <v/>
      </c>
      <c r="V470" s="20" t="str">
        <f t="shared" si="64"/>
        <v>1</v>
      </c>
    </row>
    <row r="471" spans="1:22">
      <c r="A471" s="52"/>
      <c r="B471" s="52"/>
      <c r="C471" s="52"/>
      <c r="D471" s="20">
        <v>73</v>
      </c>
      <c r="E471" s="20">
        <v>5</v>
      </c>
      <c r="F471" s="20"/>
      <c r="G471" s="20" t="s">
        <v>0</v>
      </c>
      <c r="H471" s="20">
        <v>25400152</v>
      </c>
      <c r="I471" s="20" t="s">
        <v>999</v>
      </c>
      <c r="J471" s="21">
        <v>-226915.157916667</v>
      </c>
      <c r="K471" s="22">
        <f t="shared" si="68"/>
        <v>1</v>
      </c>
      <c r="L471" s="21">
        <v>-226915.157916667</v>
      </c>
      <c r="M471" s="20" t="str">
        <f t="shared" si="63"/>
        <v>2</v>
      </c>
      <c r="N471" s="101" t="str">
        <f t="shared" si="69"/>
        <v/>
      </c>
      <c r="O471" s="21">
        <f t="shared" si="70"/>
        <v>-226915.157916667</v>
      </c>
      <c r="P471" s="35" t="str">
        <f t="shared" si="71"/>
        <v/>
      </c>
      <c r="Q471" s="47"/>
      <c r="R471" s="21">
        <v>-226915.157916667</v>
      </c>
      <c r="S471" s="21" t="str">
        <f t="shared" si="65"/>
        <v/>
      </c>
      <c r="T471" s="21">
        <f t="shared" si="66"/>
        <v>-226915.157916667</v>
      </c>
      <c r="U471" s="35" t="str">
        <f t="shared" si="67"/>
        <v/>
      </c>
      <c r="V471" s="20" t="str">
        <f t="shared" si="64"/>
        <v>2</v>
      </c>
    </row>
    <row r="472" spans="1:22">
      <c r="A472" s="52"/>
      <c r="B472" s="52"/>
      <c r="C472" s="52"/>
      <c r="D472" s="20">
        <v>71</v>
      </c>
      <c r="E472" s="20">
        <v>5</v>
      </c>
      <c r="F472" s="20"/>
      <c r="G472" s="20" t="s">
        <v>0</v>
      </c>
      <c r="H472" s="20">
        <v>25400161</v>
      </c>
      <c r="I472" s="20" t="s">
        <v>1000</v>
      </c>
      <c r="J472" s="21">
        <v>-531515.15</v>
      </c>
      <c r="K472" s="22">
        <f t="shared" si="68"/>
        <v>1</v>
      </c>
      <c r="L472" s="21">
        <v>-531515.15</v>
      </c>
      <c r="M472" s="20" t="str">
        <f t="shared" si="63"/>
        <v>1</v>
      </c>
      <c r="N472" s="101">
        <f t="shared" si="69"/>
        <v>-531515.15</v>
      </c>
      <c r="O472" s="21" t="str">
        <f t="shared" si="70"/>
        <v/>
      </c>
      <c r="P472" s="35" t="str">
        <f t="shared" si="71"/>
        <v/>
      </c>
      <c r="Q472" s="47"/>
      <c r="R472" s="21">
        <v>-531515.15</v>
      </c>
      <c r="S472" s="21">
        <f t="shared" si="65"/>
        <v>-531515.15</v>
      </c>
      <c r="T472" s="21" t="str">
        <f t="shared" si="66"/>
        <v/>
      </c>
      <c r="U472" s="35" t="str">
        <f t="shared" si="67"/>
        <v/>
      </c>
      <c r="V472" s="20" t="str">
        <f t="shared" si="64"/>
        <v>1</v>
      </c>
    </row>
    <row r="473" spans="1:22">
      <c r="A473" s="52"/>
      <c r="B473" s="52"/>
      <c r="C473" s="52"/>
      <c r="D473" s="20">
        <v>73</v>
      </c>
      <c r="E473" s="20">
        <v>5</v>
      </c>
      <c r="F473" s="20"/>
      <c r="G473" s="20" t="s">
        <v>0</v>
      </c>
      <c r="H473" s="20">
        <v>25400202</v>
      </c>
      <c r="I473" s="20" t="s">
        <v>1001</v>
      </c>
      <c r="J473" s="21">
        <v>-32009278.524999999</v>
      </c>
      <c r="K473" s="22">
        <f t="shared" si="68"/>
        <v>1</v>
      </c>
      <c r="L473" s="21">
        <v>-32009278.524999999</v>
      </c>
      <c r="M473" s="20" t="str">
        <f t="shared" si="63"/>
        <v>2</v>
      </c>
      <c r="N473" s="101" t="str">
        <f t="shared" si="69"/>
        <v/>
      </c>
      <c r="O473" s="21">
        <f t="shared" si="70"/>
        <v>-32009278.524999999</v>
      </c>
      <c r="P473" s="35" t="str">
        <f t="shared" si="71"/>
        <v/>
      </c>
      <c r="Q473" s="47"/>
      <c r="R473" s="21">
        <v>-32009278.524999999</v>
      </c>
      <c r="S473" s="21" t="str">
        <f t="shared" si="65"/>
        <v/>
      </c>
      <c r="T473" s="21">
        <f t="shared" si="66"/>
        <v>-32009278.524999999</v>
      </c>
      <c r="U473" s="35" t="str">
        <f t="shared" si="67"/>
        <v/>
      </c>
      <c r="V473" s="20" t="str">
        <f t="shared" si="64"/>
        <v>2</v>
      </c>
    </row>
    <row r="474" spans="1:22">
      <c r="A474" s="52"/>
      <c r="B474" s="52"/>
      <c r="C474" s="52"/>
      <c r="D474" s="20">
        <v>73</v>
      </c>
      <c r="E474" s="20">
        <v>5</v>
      </c>
      <c r="F474" s="20"/>
      <c r="G474" s="20" t="s">
        <v>0</v>
      </c>
      <c r="H474" s="20">
        <v>25400212</v>
      </c>
      <c r="I474" s="20" t="s">
        <v>1002</v>
      </c>
      <c r="J474" s="21">
        <v>-5444121.8700000001</v>
      </c>
      <c r="K474" s="22">
        <f t="shared" si="68"/>
        <v>1</v>
      </c>
      <c r="L474" s="21">
        <v>-5444121.8700000001</v>
      </c>
      <c r="M474" s="20" t="str">
        <f t="shared" si="63"/>
        <v>2</v>
      </c>
      <c r="N474" s="101" t="str">
        <f t="shared" si="69"/>
        <v/>
      </c>
      <c r="O474" s="21">
        <f t="shared" si="70"/>
        <v>-5444121.8700000001</v>
      </c>
      <c r="P474" s="35" t="str">
        <f t="shared" si="71"/>
        <v/>
      </c>
      <c r="Q474" s="47"/>
      <c r="R474" s="21">
        <v>-5444121.8700000001</v>
      </c>
      <c r="S474" s="21" t="str">
        <f t="shared" si="65"/>
        <v/>
      </c>
      <c r="T474" s="21">
        <f t="shared" si="66"/>
        <v>-5444121.8700000001</v>
      </c>
      <c r="U474" s="35" t="str">
        <f t="shared" si="67"/>
        <v/>
      </c>
      <c r="V474" s="20" t="str">
        <f t="shared" si="64"/>
        <v>2</v>
      </c>
    </row>
    <row r="475" spans="1:22">
      <c r="A475" s="52"/>
      <c r="B475" s="52"/>
      <c r="C475" s="52"/>
      <c r="D475" s="20">
        <v>73</v>
      </c>
      <c r="E475" s="20">
        <v>5</v>
      </c>
      <c r="F475" s="20"/>
      <c r="G475" s="20" t="s">
        <v>0</v>
      </c>
      <c r="H475" s="20">
        <v>25400222</v>
      </c>
      <c r="I475" s="20" t="s">
        <v>1003</v>
      </c>
      <c r="J475" s="21">
        <v>-4202033.0416666698</v>
      </c>
      <c r="K475" s="22">
        <f t="shared" si="68"/>
        <v>1</v>
      </c>
      <c r="L475" s="21">
        <v>-4202033.0416666698</v>
      </c>
      <c r="M475" s="20" t="str">
        <f t="shared" si="63"/>
        <v>2</v>
      </c>
      <c r="N475" s="101" t="str">
        <f t="shared" si="69"/>
        <v/>
      </c>
      <c r="O475" s="21">
        <f t="shared" si="70"/>
        <v>-4202033.0416666698</v>
      </c>
      <c r="P475" s="35" t="str">
        <f t="shared" si="71"/>
        <v/>
      </c>
      <c r="Q475" s="47"/>
      <c r="R475" s="21">
        <v>-4202033.0416666698</v>
      </c>
      <c r="S475" s="21" t="str">
        <f t="shared" si="65"/>
        <v/>
      </c>
      <c r="T475" s="21">
        <f t="shared" si="66"/>
        <v>-4202033.0416666698</v>
      </c>
      <c r="U475" s="35" t="str">
        <f t="shared" si="67"/>
        <v/>
      </c>
      <c r="V475" s="20" t="str">
        <f t="shared" si="64"/>
        <v>2</v>
      </c>
    </row>
    <row r="476" spans="1:22" ht="13.5" thickBot="1">
      <c r="A476" s="52"/>
      <c r="B476" s="52"/>
      <c r="C476" s="52"/>
      <c r="D476" s="20"/>
      <c r="E476" s="20"/>
      <c r="F476" s="20"/>
      <c r="G476" s="20"/>
      <c r="H476" s="20"/>
      <c r="I476" s="20"/>
      <c r="J476" s="25">
        <f>SUM(J461:J475)</f>
        <v>-52381213.143750004</v>
      </c>
      <c r="K476" s="22"/>
      <c r="L476" s="25">
        <f>SUM(L461:L475)</f>
        <v>-52381213.143750004</v>
      </c>
      <c r="M476" s="20" t="str">
        <f t="shared" si="63"/>
        <v/>
      </c>
      <c r="N476" s="101" t="str">
        <f t="shared" si="69"/>
        <v/>
      </c>
      <c r="O476" s="21" t="str">
        <f t="shared" si="70"/>
        <v/>
      </c>
      <c r="P476" s="35" t="str">
        <f t="shared" si="71"/>
        <v/>
      </c>
      <c r="Q476" s="47"/>
      <c r="R476" s="25">
        <f>SUM(R461:R475)</f>
        <v>-52381213.143750004</v>
      </c>
      <c r="S476" s="21" t="str">
        <f t="shared" si="65"/>
        <v/>
      </c>
      <c r="T476" s="21" t="str">
        <f t="shared" si="66"/>
        <v/>
      </c>
      <c r="U476" s="35" t="str">
        <f t="shared" si="67"/>
        <v/>
      </c>
      <c r="V476" s="20" t="str">
        <f t="shared" si="64"/>
        <v/>
      </c>
    </row>
    <row r="477" spans="1:22" ht="13.5" thickTop="1">
      <c r="A477" s="52"/>
      <c r="B477" s="52"/>
      <c r="C477" s="52"/>
      <c r="D477" s="20"/>
      <c r="E477" s="20"/>
      <c r="F477" s="20"/>
      <c r="G477" s="20"/>
      <c r="H477" s="20"/>
      <c r="I477" s="20"/>
      <c r="J477" s="21"/>
      <c r="K477" s="22"/>
      <c r="L477" s="21"/>
      <c r="M477" s="20" t="str">
        <f t="shared" si="63"/>
        <v/>
      </c>
      <c r="N477" s="101" t="str">
        <f t="shared" si="69"/>
        <v/>
      </c>
      <c r="O477" s="21" t="str">
        <f t="shared" si="70"/>
        <v/>
      </c>
      <c r="P477" s="35" t="str">
        <f t="shared" si="71"/>
        <v/>
      </c>
      <c r="Q477" s="47"/>
      <c r="R477" s="21"/>
      <c r="S477" s="21" t="str">
        <f t="shared" si="65"/>
        <v/>
      </c>
      <c r="T477" s="21" t="str">
        <f t="shared" si="66"/>
        <v/>
      </c>
      <c r="U477" s="35" t="str">
        <f t="shared" si="67"/>
        <v/>
      </c>
      <c r="V477" s="20" t="str">
        <f t="shared" si="64"/>
        <v/>
      </c>
    </row>
    <row r="478" spans="1:22">
      <c r="A478" s="52"/>
      <c r="B478" s="52"/>
      <c r="C478" s="52"/>
      <c r="D478" s="20">
        <v>71</v>
      </c>
      <c r="E478" s="20">
        <v>5</v>
      </c>
      <c r="F478" s="20"/>
      <c r="G478" s="20" t="s">
        <v>0</v>
      </c>
      <c r="H478" s="20">
        <v>25600031</v>
      </c>
      <c r="I478" s="20" t="s">
        <v>1004</v>
      </c>
      <c r="J478" s="21">
        <v>-1993531.4345833301</v>
      </c>
      <c r="K478" s="22">
        <f t="shared" si="68"/>
        <v>1</v>
      </c>
      <c r="L478" s="21">
        <v>-1993531.4345833301</v>
      </c>
      <c r="M478" s="20" t="str">
        <f t="shared" si="63"/>
        <v>1</v>
      </c>
      <c r="N478" s="101">
        <f t="shared" si="69"/>
        <v>-1993531.4345833301</v>
      </c>
      <c r="O478" s="21" t="str">
        <f t="shared" si="70"/>
        <v/>
      </c>
      <c r="P478" s="35" t="str">
        <f t="shared" si="71"/>
        <v/>
      </c>
      <c r="Q478" s="47"/>
      <c r="R478" s="21">
        <v>-1993531.4345833301</v>
      </c>
      <c r="S478" s="21">
        <f t="shared" si="65"/>
        <v>-1993531.4345833301</v>
      </c>
      <c r="T478" s="21" t="str">
        <f t="shared" si="66"/>
        <v/>
      </c>
      <c r="U478" s="35" t="str">
        <f t="shared" si="67"/>
        <v/>
      </c>
      <c r="V478" s="20" t="str">
        <f t="shared" si="64"/>
        <v>1</v>
      </c>
    </row>
    <row r="479" spans="1:22">
      <c r="A479" s="52"/>
      <c r="B479" s="52"/>
      <c r="C479" s="52"/>
      <c r="D479" s="20">
        <v>71</v>
      </c>
      <c r="E479" s="20">
        <v>5</v>
      </c>
      <c r="F479" s="20"/>
      <c r="G479" s="20" t="s">
        <v>0</v>
      </c>
      <c r="H479" s="20">
        <v>25600051</v>
      </c>
      <c r="I479" s="20" t="s">
        <v>1005</v>
      </c>
      <c r="J479" s="21">
        <v>-473533.38041666697</v>
      </c>
      <c r="K479" s="22">
        <f t="shared" si="68"/>
        <v>1</v>
      </c>
      <c r="L479" s="21">
        <v>-473533.38041666697</v>
      </c>
      <c r="M479" s="20" t="str">
        <f t="shared" si="63"/>
        <v>1</v>
      </c>
      <c r="N479" s="101">
        <f t="shared" si="69"/>
        <v>-473533.38041666697</v>
      </c>
      <c r="O479" s="21" t="str">
        <f t="shared" si="70"/>
        <v/>
      </c>
      <c r="P479" s="35" t="str">
        <f t="shared" si="71"/>
        <v/>
      </c>
      <c r="Q479" s="47"/>
      <c r="R479" s="21">
        <v>-473533.38041666697</v>
      </c>
      <c r="S479" s="21">
        <f t="shared" si="65"/>
        <v>-473533.38041666697</v>
      </c>
      <c r="T479" s="21" t="str">
        <f t="shared" si="66"/>
        <v/>
      </c>
      <c r="U479" s="35" t="str">
        <f t="shared" si="67"/>
        <v/>
      </c>
      <c r="V479" s="20" t="str">
        <f t="shared" si="64"/>
        <v>1</v>
      </c>
    </row>
    <row r="480" spans="1:22">
      <c r="A480" s="52"/>
      <c r="B480" s="52"/>
      <c r="C480" s="52"/>
      <c r="D480" s="20">
        <v>73</v>
      </c>
      <c r="E480" s="20">
        <v>5</v>
      </c>
      <c r="F480" s="20"/>
      <c r="G480" s="20" t="s">
        <v>0</v>
      </c>
      <c r="H480" s="20">
        <v>25600052</v>
      </c>
      <c r="I480" s="20" t="s">
        <v>1006</v>
      </c>
      <c r="J480" s="21">
        <v>-564.19000000000005</v>
      </c>
      <c r="K480" s="22">
        <f t="shared" si="68"/>
        <v>1</v>
      </c>
      <c r="L480" s="21">
        <v>-564.19000000000005</v>
      </c>
      <c r="M480" s="20" t="str">
        <f t="shared" si="63"/>
        <v>2</v>
      </c>
      <c r="N480" s="101" t="str">
        <f t="shared" si="69"/>
        <v/>
      </c>
      <c r="O480" s="21">
        <f t="shared" si="70"/>
        <v>-564.19000000000005</v>
      </c>
      <c r="P480" s="35" t="str">
        <f t="shared" si="71"/>
        <v/>
      </c>
      <c r="Q480" s="47"/>
      <c r="R480" s="21">
        <v>-564.19000000000005</v>
      </c>
      <c r="S480" s="21" t="str">
        <f t="shared" si="65"/>
        <v/>
      </c>
      <c r="T480" s="21">
        <f t="shared" si="66"/>
        <v>-564.19000000000005</v>
      </c>
      <c r="U480" s="35" t="str">
        <f t="shared" si="67"/>
        <v/>
      </c>
      <c r="V480" s="20" t="str">
        <f t="shared" si="64"/>
        <v>2</v>
      </c>
    </row>
    <row r="481" spans="1:24">
      <c r="A481" s="52"/>
      <c r="B481" s="52"/>
      <c r="C481" s="52"/>
      <c r="D481" s="20">
        <v>71</v>
      </c>
      <c r="E481" s="20">
        <v>5</v>
      </c>
      <c r="F481" s="20"/>
      <c r="G481" s="20" t="s">
        <v>0</v>
      </c>
      <c r="H481" s="20">
        <v>25600061</v>
      </c>
      <c r="I481" s="20" t="s">
        <v>1007</v>
      </c>
      <c r="J481" s="21">
        <v>-318698.83875</v>
      </c>
      <c r="K481" s="22">
        <f t="shared" si="68"/>
        <v>1</v>
      </c>
      <c r="L481" s="21">
        <v>-318698.83875</v>
      </c>
      <c r="M481" s="20" t="str">
        <f t="shared" si="63"/>
        <v>1</v>
      </c>
      <c r="N481" s="101">
        <f t="shared" si="69"/>
        <v>-318698.83875</v>
      </c>
      <c r="O481" s="21" t="str">
        <f t="shared" si="70"/>
        <v/>
      </c>
      <c r="P481" s="35" t="str">
        <f t="shared" si="71"/>
        <v/>
      </c>
      <c r="Q481" s="47"/>
      <c r="R481" s="21">
        <v>-318698.83875</v>
      </c>
      <c r="S481" s="21">
        <f t="shared" si="65"/>
        <v>-318698.83875</v>
      </c>
      <c r="T481" s="21" t="str">
        <f t="shared" si="66"/>
        <v/>
      </c>
      <c r="U481" s="35" t="str">
        <f t="shared" si="67"/>
        <v/>
      </c>
      <c r="V481" s="20" t="str">
        <f t="shared" si="64"/>
        <v>1</v>
      </c>
    </row>
    <row r="482" spans="1:24" ht="13.5" thickBot="1">
      <c r="A482" s="52"/>
      <c r="B482" s="52"/>
      <c r="C482" s="52"/>
      <c r="D482" s="20"/>
      <c r="E482" s="20"/>
      <c r="F482" s="20"/>
      <c r="G482" s="20"/>
      <c r="H482" s="20"/>
      <c r="I482" s="20"/>
      <c r="J482" s="25">
        <f>SUM(J478:J481)</f>
        <v>-2786327.8437499972</v>
      </c>
      <c r="K482" s="22"/>
      <c r="L482" s="25">
        <f>SUM(L478:L481)</f>
        <v>-2786327.8437499972</v>
      </c>
      <c r="M482" s="20" t="str">
        <f t="shared" si="63"/>
        <v/>
      </c>
      <c r="N482" s="101" t="str">
        <f t="shared" si="69"/>
        <v/>
      </c>
      <c r="O482" s="21" t="str">
        <f t="shared" si="70"/>
        <v/>
      </c>
      <c r="P482" s="35" t="str">
        <f t="shared" si="71"/>
        <v/>
      </c>
      <c r="Q482" s="47"/>
      <c r="R482" s="25">
        <f>SUM(R478:R481)</f>
        <v>-2786327.8437499972</v>
      </c>
      <c r="S482" s="21" t="str">
        <f t="shared" si="65"/>
        <v/>
      </c>
      <c r="T482" s="21" t="str">
        <f t="shared" si="66"/>
        <v/>
      </c>
      <c r="U482" s="35" t="str">
        <f t="shared" si="67"/>
        <v/>
      </c>
      <c r="V482" s="20" t="str">
        <f t="shared" si="64"/>
        <v/>
      </c>
      <c r="X482" s="21"/>
    </row>
    <row r="483" spans="1:24" ht="13.5" thickTop="1">
      <c r="A483" s="52"/>
      <c r="B483" s="52"/>
      <c r="C483" s="52"/>
      <c r="D483" s="20"/>
      <c r="E483" s="20"/>
      <c r="F483" s="20"/>
      <c r="G483" s="20"/>
      <c r="H483" s="20"/>
      <c r="I483" s="20"/>
      <c r="J483" s="21"/>
      <c r="K483" s="22"/>
      <c r="L483" s="21"/>
      <c r="M483" s="20" t="str">
        <f t="shared" si="63"/>
        <v/>
      </c>
      <c r="N483" s="101" t="str">
        <f t="shared" si="69"/>
        <v/>
      </c>
      <c r="O483" s="21" t="str">
        <f t="shared" si="70"/>
        <v/>
      </c>
      <c r="P483" s="35" t="str">
        <f t="shared" si="71"/>
        <v/>
      </c>
      <c r="Q483" s="47"/>
      <c r="R483" s="21"/>
      <c r="S483" s="21" t="str">
        <f t="shared" si="65"/>
        <v/>
      </c>
      <c r="T483" s="21" t="str">
        <f t="shared" si="66"/>
        <v/>
      </c>
      <c r="U483" s="35" t="str">
        <f t="shared" si="67"/>
        <v/>
      </c>
      <c r="V483" s="20" t="str">
        <f t="shared" si="64"/>
        <v/>
      </c>
      <c r="X483" s="102" t="s">
        <v>1114</v>
      </c>
    </row>
    <row r="484" spans="1:24">
      <c r="A484" s="52"/>
      <c r="B484" s="52"/>
      <c r="C484" s="52"/>
      <c r="D484" s="20">
        <v>73</v>
      </c>
      <c r="E484" s="20">
        <v>5</v>
      </c>
      <c r="F484" s="20"/>
      <c r="G484" s="20" t="s">
        <v>0</v>
      </c>
      <c r="H484" s="20">
        <v>28300172</v>
      </c>
      <c r="I484" s="20" t="s">
        <v>1008</v>
      </c>
      <c r="J484" s="21">
        <v>-1375000</v>
      </c>
      <c r="K484" s="22">
        <f t="shared" si="68"/>
        <v>1</v>
      </c>
      <c r="L484" s="21">
        <v>-1375000</v>
      </c>
      <c r="M484" s="20" t="str">
        <f t="shared" ref="M484:M492" si="72">MID($H484,8,1)</f>
        <v>2</v>
      </c>
      <c r="N484" s="101" t="str">
        <f t="shared" si="69"/>
        <v/>
      </c>
      <c r="O484" s="21">
        <f t="shared" si="70"/>
        <v>-1375000</v>
      </c>
      <c r="P484" s="35" t="str">
        <f t="shared" si="71"/>
        <v/>
      </c>
      <c r="Q484" s="47"/>
      <c r="R484" s="21">
        <v>-1375000</v>
      </c>
      <c r="S484" s="21" t="str">
        <f t="shared" si="65"/>
        <v/>
      </c>
      <c r="T484" s="21">
        <f t="shared" si="66"/>
        <v>-1375000</v>
      </c>
      <c r="U484" s="35" t="str">
        <f t="shared" si="67"/>
        <v/>
      </c>
      <c r="V484" s="20" t="str">
        <f t="shared" ref="V484:V492" si="73">MID($H484,8,1)</f>
        <v>2</v>
      </c>
      <c r="X484" s="47"/>
    </row>
    <row r="485" spans="1:24">
      <c r="A485" s="52"/>
      <c r="B485" s="52"/>
      <c r="C485" s="52"/>
      <c r="D485" s="20">
        <v>71</v>
      </c>
      <c r="E485" s="20">
        <v>5</v>
      </c>
      <c r="F485" s="20"/>
      <c r="G485" s="20" t="s">
        <v>0</v>
      </c>
      <c r="H485" s="20">
        <v>28300211</v>
      </c>
      <c r="I485" s="20" t="s">
        <v>1009</v>
      </c>
      <c r="J485" s="21">
        <v>-30112625</v>
      </c>
      <c r="K485" s="22">
        <f t="shared" si="68"/>
        <v>1</v>
      </c>
      <c r="L485" s="21">
        <v>-30112625</v>
      </c>
      <c r="M485" s="20" t="str">
        <f t="shared" si="72"/>
        <v>1</v>
      </c>
      <c r="N485" s="101">
        <f t="shared" si="69"/>
        <v>-30112625</v>
      </c>
      <c r="O485" s="21" t="str">
        <f t="shared" si="70"/>
        <v/>
      </c>
      <c r="P485" s="35" t="str">
        <f t="shared" si="71"/>
        <v/>
      </c>
      <c r="Q485" s="47"/>
      <c r="R485" s="21">
        <f>L485+Q485</f>
        <v>-30112625</v>
      </c>
      <c r="S485" s="21">
        <f t="shared" si="65"/>
        <v>-30112625</v>
      </c>
      <c r="T485" s="21" t="str">
        <f t="shared" si="66"/>
        <v/>
      </c>
      <c r="U485" s="35" t="str">
        <f t="shared" si="67"/>
        <v/>
      </c>
      <c r="V485" s="20" t="str">
        <f t="shared" si="73"/>
        <v>1</v>
      </c>
      <c r="X485" s="47">
        <f>Q485</f>
        <v>0</v>
      </c>
    </row>
    <row r="486" spans="1:24">
      <c r="A486" s="52"/>
      <c r="B486" s="52"/>
      <c r="C486" s="52"/>
      <c r="D486" s="20">
        <v>71</v>
      </c>
      <c r="E486" s="20">
        <v>5</v>
      </c>
      <c r="F486" s="20"/>
      <c r="G486" s="20" t="s">
        <v>0</v>
      </c>
      <c r="H486" s="20">
        <v>28300241</v>
      </c>
      <c r="I486" s="20" t="s">
        <v>1010</v>
      </c>
      <c r="J486" s="21">
        <v>-3333.3333333333298</v>
      </c>
      <c r="K486" s="22">
        <f t="shared" si="68"/>
        <v>1</v>
      </c>
      <c r="L486" s="21">
        <v>-3333.3333333333298</v>
      </c>
      <c r="M486" s="20" t="str">
        <f t="shared" si="72"/>
        <v>1</v>
      </c>
      <c r="N486" s="101">
        <f t="shared" si="69"/>
        <v>-3333.3333333333298</v>
      </c>
      <c r="O486" s="21" t="str">
        <f t="shared" si="70"/>
        <v/>
      </c>
      <c r="P486" s="35" t="str">
        <f t="shared" si="71"/>
        <v/>
      </c>
      <c r="Q486" s="47"/>
      <c r="R486" s="21">
        <v>-3333.3333333333298</v>
      </c>
      <c r="S486" s="21">
        <f t="shared" si="65"/>
        <v>-3333.3333333333298</v>
      </c>
      <c r="T486" s="21" t="str">
        <f t="shared" si="66"/>
        <v/>
      </c>
      <c r="U486" s="35" t="str">
        <f t="shared" si="67"/>
        <v/>
      </c>
      <c r="V486" s="20" t="str">
        <f t="shared" si="73"/>
        <v>1</v>
      </c>
      <c r="X486" s="47"/>
    </row>
    <row r="487" spans="1:24">
      <c r="A487" s="52"/>
      <c r="B487" s="52"/>
      <c r="C487" s="52"/>
      <c r="D487" s="20">
        <v>71</v>
      </c>
      <c r="E487" s="20">
        <v>5</v>
      </c>
      <c r="F487" s="20"/>
      <c r="G487" s="20" t="s">
        <v>0</v>
      </c>
      <c r="H487" s="20">
        <v>28300251</v>
      </c>
      <c r="I487" s="20" t="s">
        <v>1011</v>
      </c>
      <c r="J487" s="21">
        <v>208.333333333333</v>
      </c>
      <c r="K487" s="22">
        <f t="shared" si="68"/>
        <v>1</v>
      </c>
      <c r="L487" s="21">
        <v>208.333333333333</v>
      </c>
      <c r="M487" s="20" t="str">
        <f t="shared" si="72"/>
        <v>1</v>
      </c>
      <c r="N487" s="101">
        <f t="shared" si="69"/>
        <v>208.333333333333</v>
      </c>
      <c r="O487" s="21" t="str">
        <f t="shared" si="70"/>
        <v/>
      </c>
      <c r="P487" s="35" t="str">
        <f t="shared" si="71"/>
        <v/>
      </c>
      <c r="Q487" s="47"/>
      <c r="R487" s="21">
        <f>L487+Q487</f>
        <v>208.333333333333</v>
      </c>
      <c r="S487" s="21">
        <f t="shared" si="65"/>
        <v>208.333333333333</v>
      </c>
      <c r="T487" s="21" t="str">
        <f t="shared" si="66"/>
        <v/>
      </c>
      <c r="U487" s="35" t="str">
        <f t="shared" si="67"/>
        <v/>
      </c>
      <c r="V487" s="20" t="str">
        <f t="shared" si="73"/>
        <v>1</v>
      </c>
      <c r="X487" s="47">
        <f>Q487</f>
        <v>0</v>
      </c>
    </row>
    <row r="488" spans="1:24">
      <c r="A488" s="52"/>
      <c r="B488" s="52"/>
      <c r="C488" s="52"/>
      <c r="D488" s="20">
        <v>71</v>
      </c>
      <c r="E488" s="20">
        <v>5</v>
      </c>
      <c r="F488" s="20"/>
      <c r="G488" s="20" t="s">
        <v>0</v>
      </c>
      <c r="H488" s="20">
        <v>28300301</v>
      </c>
      <c r="I488" s="20" t="s">
        <v>1012</v>
      </c>
      <c r="J488" s="21">
        <v>-2830569.75</v>
      </c>
      <c r="K488" s="22">
        <f t="shared" si="68"/>
        <v>1</v>
      </c>
      <c r="L488" s="21">
        <v>-2830569.75</v>
      </c>
      <c r="M488" s="20" t="str">
        <f t="shared" si="72"/>
        <v>1</v>
      </c>
      <c r="N488" s="101">
        <f t="shared" si="69"/>
        <v>-2830569.75</v>
      </c>
      <c r="O488" s="21" t="str">
        <f t="shared" si="70"/>
        <v/>
      </c>
      <c r="P488" s="35" t="str">
        <f t="shared" si="71"/>
        <v/>
      </c>
      <c r="Q488" s="47"/>
      <c r="R488" s="21">
        <f>L488+Q488</f>
        <v>-2830569.75</v>
      </c>
      <c r="S488" s="21">
        <f t="shared" si="65"/>
        <v>-2830569.75</v>
      </c>
      <c r="T488" s="21" t="str">
        <f t="shared" si="66"/>
        <v/>
      </c>
      <c r="U488" s="35" t="str">
        <f t="shared" si="67"/>
        <v/>
      </c>
      <c r="V488" s="20" t="str">
        <f t="shared" si="73"/>
        <v>1</v>
      </c>
      <c r="X488" s="47">
        <f>Q488</f>
        <v>0</v>
      </c>
    </row>
    <row r="489" spans="1:24">
      <c r="A489" s="52"/>
      <c r="B489" s="52"/>
      <c r="C489" s="52"/>
      <c r="D489" s="20">
        <v>71</v>
      </c>
      <c r="E489" s="20">
        <v>5</v>
      </c>
      <c r="F489" s="20"/>
      <c r="G489" s="20" t="s">
        <v>0</v>
      </c>
      <c r="H489" s="20">
        <v>28300471</v>
      </c>
      <c r="I489" s="20" t="s">
        <v>1013</v>
      </c>
      <c r="J489" s="21">
        <v>-6893750</v>
      </c>
      <c r="K489" s="22">
        <f t="shared" si="68"/>
        <v>1</v>
      </c>
      <c r="L489" s="21">
        <v>-6893750</v>
      </c>
      <c r="M489" s="20" t="str">
        <f t="shared" si="72"/>
        <v>1</v>
      </c>
      <c r="N489" s="101">
        <f t="shared" si="69"/>
        <v>-6893750</v>
      </c>
      <c r="O489" s="21" t="str">
        <f t="shared" si="70"/>
        <v/>
      </c>
      <c r="P489" s="35" t="str">
        <f t="shared" si="71"/>
        <v/>
      </c>
      <c r="Q489" s="47"/>
      <c r="R489" s="21">
        <v>-6893750</v>
      </c>
      <c r="S489" s="21">
        <f t="shared" si="65"/>
        <v>-6893750</v>
      </c>
      <c r="T489" s="21" t="str">
        <f t="shared" si="66"/>
        <v/>
      </c>
      <c r="U489" s="35" t="str">
        <f t="shared" si="67"/>
        <v/>
      </c>
      <c r="V489" s="20" t="str">
        <f t="shared" si="73"/>
        <v>1</v>
      </c>
      <c r="X489" s="47">
        <f>Q489</f>
        <v>0</v>
      </c>
    </row>
    <row r="490" spans="1:24">
      <c r="A490" s="52"/>
      <c r="B490" s="52"/>
      <c r="C490" s="52"/>
      <c r="D490" s="20">
        <v>71</v>
      </c>
      <c r="E490" s="20">
        <v>5</v>
      </c>
      <c r="F490" s="20"/>
      <c r="G490" s="20" t="s">
        <v>0</v>
      </c>
      <c r="H490" s="20">
        <v>28300531</v>
      </c>
      <c r="I490" s="20" t="s">
        <v>1014</v>
      </c>
      <c r="J490" s="21">
        <v>-139500</v>
      </c>
      <c r="K490" s="22">
        <f t="shared" si="68"/>
        <v>1</v>
      </c>
      <c r="L490" s="21">
        <v>-139500</v>
      </c>
      <c r="M490" s="20" t="str">
        <f t="shared" si="72"/>
        <v>1</v>
      </c>
      <c r="N490" s="101">
        <f t="shared" si="69"/>
        <v>-139500</v>
      </c>
      <c r="O490" s="21" t="str">
        <f t="shared" si="70"/>
        <v/>
      </c>
      <c r="P490" s="35" t="str">
        <f t="shared" si="71"/>
        <v/>
      </c>
      <c r="Q490" s="47"/>
      <c r="R490" s="21">
        <f>L490+Q490</f>
        <v>-139500</v>
      </c>
      <c r="S490" s="21">
        <f t="shared" si="65"/>
        <v>-139500</v>
      </c>
      <c r="T490" s="21" t="str">
        <f t="shared" si="66"/>
        <v/>
      </c>
      <c r="U490" s="35" t="str">
        <f t="shared" si="67"/>
        <v/>
      </c>
      <c r="V490" s="20" t="str">
        <f t="shared" si="73"/>
        <v>1</v>
      </c>
      <c r="X490" s="47">
        <f>Q490</f>
        <v>0</v>
      </c>
    </row>
    <row r="491" spans="1:24" ht="13.5" thickBot="1">
      <c r="A491" s="52"/>
      <c r="B491" s="52"/>
      <c r="C491" s="52"/>
      <c r="D491" s="20"/>
      <c r="E491" s="20"/>
      <c r="F491" s="20"/>
      <c r="G491" s="20"/>
      <c r="H491" s="20"/>
      <c r="I491" s="20"/>
      <c r="J491" s="27">
        <f>SUM(J484:J490)</f>
        <v>-41354569.75</v>
      </c>
      <c r="K491" s="22"/>
      <c r="L491" s="25">
        <f>SUM(L484:L490)</f>
        <v>-41354569.75</v>
      </c>
      <c r="M491" s="20" t="str">
        <f t="shared" si="72"/>
        <v/>
      </c>
      <c r="N491" s="101" t="str">
        <f t="shared" si="69"/>
        <v/>
      </c>
      <c r="O491" s="21" t="str">
        <f t="shared" si="70"/>
        <v/>
      </c>
      <c r="P491" s="35" t="str">
        <f t="shared" si="71"/>
        <v/>
      </c>
      <c r="Q491" s="47"/>
      <c r="R491" s="25">
        <f>SUM(R484:R490)</f>
        <v>-41354569.75</v>
      </c>
      <c r="S491" s="21" t="str">
        <f t="shared" si="65"/>
        <v/>
      </c>
      <c r="T491" s="21" t="str">
        <f t="shared" si="66"/>
        <v/>
      </c>
      <c r="U491" s="35" t="str">
        <f t="shared" si="67"/>
        <v/>
      </c>
      <c r="V491" s="20" t="str">
        <f t="shared" si="73"/>
        <v/>
      </c>
      <c r="X491" s="109">
        <f>-SUM(X485:X490)</f>
        <v>0</v>
      </c>
    </row>
    <row r="492" spans="1:24" ht="30.75" customHeight="1" thickTop="1" thickBot="1">
      <c r="A492" s="52"/>
      <c r="B492" s="52"/>
      <c r="C492" s="52"/>
      <c r="D492" s="20"/>
      <c r="E492" s="20"/>
      <c r="F492" s="20"/>
      <c r="G492" s="20"/>
      <c r="H492" s="20"/>
      <c r="I492" s="23"/>
      <c r="J492" s="25">
        <f>SUM(J4:J491)/2</f>
        <v>144824989.62625116</v>
      </c>
      <c r="K492" s="22"/>
      <c r="L492" s="25">
        <f>SUM(L4:L491)/2</f>
        <v>144824989.62625116</v>
      </c>
      <c r="M492" s="20" t="str">
        <f t="shared" si="72"/>
        <v/>
      </c>
      <c r="N492" s="106">
        <f>SUM(N4:N491)</f>
        <v>217359159.96708351</v>
      </c>
      <c r="O492" s="25">
        <f>SUM(O4:O491)</f>
        <v>137123778.91333339</v>
      </c>
      <c r="P492" s="112">
        <f>SUM(P4:P491)</f>
        <v>-209859039.73583323</v>
      </c>
      <c r="Q492" s="109">
        <f>SUM(Q4:Q490)</f>
        <v>-139246354.86124998</v>
      </c>
      <c r="R492" s="25">
        <f>SUM(R4:R491)/2</f>
        <v>5578634.765001148</v>
      </c>
      <c r="S492" s="25">
        <f>SUM(S4:S491)</f>
        <v>134431740.25875014</v>
      </c>
      <c r="T492" s="25">
        <f>SUM(T4:T491)</f>
        <v>80804843.760416612</v>
      </c>
      <c r="U492" s="112">
        <f>SUM(U4:U491)</f>
        <v>-209859039.73583323</v>
      </c>
      <c r="V492" s="20" t="str">
        <f t="shared" si="73"/>
        <v/>
      </c>
      <c r="X492" s="132"/>
    </row>
    <row r="493" spans="1:24" ht="13.5" thickTop="1">
      <c r="A493" s="52"/>
      <c r="B493" s="52"/>
      <c r="C493" s="52"/>
      <c r="D493" s="20"/>
      <c r="E493" s="20"/>
      <c r="F493" s="20"/>
      <c r="G493" s="20"/>
      <c r="H493" s="20"/>
      <c r="I493" s="20"/>
      <c r="J493" s="21"/>
      <c r="K493" s="21"/>
      <c r="L493" s="21"/>
      <c r="M493" s="21"/>
      <c r="N493" s="21"/>
      <c r="O493" s="21"/>
      <c r="P493" s="21"/>
      <c r="Q493" s="108"/>
      <c r="R493" s="21"/>
      <c r="S493" s="20"/>
      <c r="T493" s="20"/>
      <c r="U493" s="111">
        <f>SUM(S492:U492)</f>
        <v>5377544.28333354</v>
      </c>
      <c r="V493" s="20"/>
    </row>
    <row r="494" spans="1:24" s="52" customFormat="1">
      <c r="J494" s="53"/>
      <c r="L494" s="53"/>
    </row>
    <row r="495" spans="1:24" s="52" customFormat="1">
      <c r="J495" s="53"/>
      <c r="L495" s="53"/>
    </row>
    <row r="496" spans="1:24" s="52" customFormat="1">
      <c r="J496" s="53"/>
      <c r="L496" s="53"/>
    </row>
    <row r="497" spans="1:22" s="52" customFormat="1">
      <c r="J497" s="53"/>
      <c r="L497" s="53"/>
    </row>
    <row r="498" spans="1:22" s="52" customFormat="1">
      <c r="J498" s="53"/>
      <c r="L498" s="53"/>
    </row>
    <row r="499" spans="1:22" s="52" customFormat="1">
      <c r="J499" s="53"/>
      <c r="L499" s="53"/>
    </row>
    <row r="500" spans="1:22" s="52" customFormat="1">
      <c r="J500" s="53"/>
      <c r="L500" s="53"/>
    </row>
    <row r="501" spans="1:22" s="52" customFormat="1">
      <c r="J501" s="53"/>
      <c r="L501" s="53"/>
    </row>
    <row r="502" spans="1:22" s="52" customFormat="1">
      <c r="J502" s="53"/>
      <c r="L502" s="53"/>
    </row>
    <row r="503" spans="1:22" s="52" customFormat="1">
      <c r="J503" s="53"/>
      <c r="L503" s="53"/>
    </row>
    <row r="504" spans="1:22" s="52" customFormat="1">
      <c r="J504" s="53"/>
      <c r="L504" s="53"/>
    </row>
    <row r="505" spans="1:22" s="52" customFormat="1">
      <c r="J505" s="53"/>
      <c r="L505" s="53"/>
    </row>
    <row r="506" spans="1:22">
      <c r="A506" s="52"/>
      <c r="B506" s="52"/>
      <c r="C506" s="52"/>
      <c r="R506" s="52"/>
      <c r="S506" s="52"/>
      <c r="T506" s="52"/>
      <c r="U506" s="52"/>
      <c r="V506" s="52"/>
    </row>
    <row r="507" spans="1:22">
      <c r="A507" s="52"/>
      <c r="B507" s="52"/>
      <c r="C507" s="52"/>
      <c r="R507" s="52"/>
      <c r="S507" s="52"/>
      <c r="T507" s="52"/>
      <c r="U507" s="52"/>
      <c r="V507" s="52"/>
    </row>
    <row r="508" spans="1:22">
      <c r="A508" s="52"/>
      <c r="B508" s="52"/>
      <c r="C508" s="52"/>
      <c r="R508" s="52"/>
      <c r="S508" s="52"/>
      <c r="T508" s="52"/>
      <c r="U508" s="52"/>
      <c r="V508" s="52"/>
    </row>
    <row r="509" spans="1:22">
      <c r="A509" s="52"/>
      <c r="B509" s="52"/>
      <c r="C509" s="52"/>
      <c r="R509" s="52"/>
      <c r="S509" s="52"/>
      <c r="T509" s="52"/>
      <c r="U509" s="52"/>
      <c r="V509" s="52"/>
    </row>
    <row r="510" spans="1:22">
      <c r="A510" s="52"/>
      <c r="B510" s="52"/>
      <c r="C510" s="52"/>
      <c r="R510" s="52"/>
      <c r="S510" s="52"/>
      <c r="T510" s="52"/>
      <c r="U510" s="52"/>
      <c r="V510" s="52"/>
    </row>
    <row r="511" spans="1:22">
      <c r="A511" s="52"/>
      <c r="B511" s="52"/>
      <c r="C511" s="52"/>
      <c r="R511" s="52"/>
      <c r="S511" s="52"/>
      <c r="T511" s="52"/>
      <c r="U511" s="52"/>
      <c r="V511" s="52"/>
    </row>
    <row r="512" spans="1:22">
      <c r="A512" s="52"/>
      <c r="B512" s="52"/>
      <c r="C512" s="52"/>
      <c r="R512" s="52"/>
      <c r="S512" s="52"/>
      <c r="T512" s="52"/>
      <c r="U512" s="52"/>
      <c r="V512" s="52"/>
    </row>
    <row r="513" spans="1:22">
      <c r="A513" s="52"/>
      <c r="B513" s="52"/>
      <c r="C513" s="52"/>
      <c r="R513" s="52"/>
      <c r="S513" s="52"/>
      <c r="T513" s="52"/>
      <c r="U513" s="52"/>
      <c r="V513" s="52"/>
    </row>
    <row r="514" spans="1:22">
      <c r="A514" s="52"/>
      <c r="B514" s="52"/>
      <c r="C514" s="52"/>
      <c r="R514" s="52"/>
      <c r="S514" s="52"/>
      <c r="T514" s="52"/>
      <c r="U514" s="52"/>
      <c r="V514" s="52"/>
    </row>
    <row r="515" spans="1:22">
      <c r="A515" s="52"/>
      <c r="B515" s="52"/>
      <c r="C515" s="52"/>
      <c r="R515" s="52"/>
      <c r="S515" s="52"/>
      <c r="T515" s="52"/>
      <c r="U515" s="52"/>
      <c r="V515" s="52"/>
    </row>
    <row r="516" spans="1:22">
      <c r="A516" s="52"/>
      <c r="B516" s="52"/>
      <c r="C516" s="52"/>
      <c r="R516" s="52"/>
      <c r="S516" s="52"/>
      <c r="T516" s="52"/>
      <c r="U516" s="52"/>
      <c r="V516" s="52"/>
    </row>
    <row r="517" spans="1:22">
      <c r="A517" s="52"/>
      <c r="B517" s="52"/>
      <c r="C517" s="52"/>
      <c r="R517" s="52"/>
      <c r="S517" s="52"/>
      <c r="T517" s="52"/>
      <c r="U517" s="52"/>
      <c r="V517" s="52"/>
    </row>
    <row r="518" spans="1:22">
      <c r="A518" s="52"/>
      <c r="B518" s="52"/>
      <c r="C518" s="52"/>
      <c r="R518" s="52"/>
      <c r="S518" s="52"/>
      <c r="T518" s="52"/>
      <c r="U518" s="52"/>
      <c r="V518" s="52"/>
    </row>
    <row r="519" spans="1:22">
      <c r="A519" s="52"/>
      <c r="B519" s="52"/>
      <c r="C519" s="52"/>
      <c r="R519" s="52"/>
      <c r="S519" s="52"/>
      <c r="T519" s="52"/>
      <c r="U519" s="52"/>
      <c r="V519" s="52"/>
    </row>
    <row r="520" spans="1:22">
      <c r="A520" s="52"/>
      <c r="B520" s="52"/>
      <c r="C520" s="52"/>
      <c r="R520" s="52"/>
      <c r="S520" s="52"/>
      <c r="T520" s="52"/>
      <c r="U520" s="52"/>
      <c r="V520" s="52"/>
    </row>
    <row r="521" spans="1:22">
      <c r="A521" s="52"/>
      <c r="B521" s="52"/>
      <c r="C521" s="52"/>
      <c r="R521" s="52"/>
      <c r="S521" s="52"/>
      <c r="T521" s="52"/>
      <c r="U521" s="52"/>
      <c r="V521" s="52"/>
    </row>
    <row r="522" spans="1:22">
      <c r="A522" s="52"/>
      <c r="B522" s="52"/>
      <c r="C522" s="52"/>
      <c r="R522" s="52"/>
      <c r="S522" s="52"/>
      <c r="T522" s="52"/>
      <c r="U522" s="52"/>
      <c r="V522" s="52"/>
    </row>
    <row r="523" spans="1:22">
      <c r="A523" s="52"/>
      <c r="B523" s="52"/>
      <c r="C523" s="52"/>
      <c r="R523" s="52"/>
      <c r="S523" s="52"/>
      <c r="T523" s="52"/>
      <c r="U523" s="52"/>
      <c r="V523" s="52"/>
    </row>
    <row r="524" spans="1:22">
      <c r="A524" s="52"/>
      <c r="B524" s="52"/>
      <c r="C524" s="52"/>
      <c r="R524" s="52"/>
      <c r="S524" s="52"/>
      <c r="T524" s="52"/>
      <c r="U524" s="52"/>
      <c r="V524" s="52"/>
    </row>
    <row r="525" spans="1:22">
      <c r="A525" s="52"/>
      <c r="B525" s="52"/>
      <c r="C525" s="52"/>
      <c r="R525" s="52"/>
      <c r="S525" s="52"/>
      <c r="T525" s="52"/>
      <c r="U525" s="52"/>
      <c r="V525" s="52"/>
    </row>
    <row r="526" spans="1:22">
      <c r="A526" s="52"/>
      <c r="B526" s="52"/>
      <c r="C526" s="52"/>
      <c r="R526" s="52"/>
      <c r="S526" s="52"/>
      <c r="T526" s="52"/>
      <c r="U526" s="52"/>
      <c r="V526" s="52"/>
    </row>
    <row r="527" spans="1:22">
      <c r="A527" s="52"/>
      <c r="B527" s="52"/>
      <c r="C527" s="52"/>
      <c r="R527" s="52"/>
      <c r="S527" s="52"/>
      <c r="T527" s="52"/>
      <c r="U527" s="52"/>
      <c r="V527" s="52"/>
    </row>
    <row r="528" spans="1:22">
      <c r="A528" s="52"/>
      <c r="B528" s="52"/>
      <c r="C528" s="52"/>
      <c r="R528" s="52"/>
      <c r="S528" s="52"/>
      <c r="T528" s="52"/>
      <c r="U528" s="52"/>
      <c r="V528" s="52"/>
    </row>
    <row r="529" spans="1:22">
      <c r="A529" s="52"/>
      <c r="B529" s="52"/>
      <c r="C529" s="52"/>
      <c r="R529" s="52"/>
      <c r="S529" s="52"/>
      <c r="T529" s="52"/>
      <c r="U529" s="52"/>
      <c r="V529" s="52"/>
    </row>
    <row r="530" spans="1:22">
      <c r="A530" s="52"/>
      <c r="B530" s="52"/>
      <c r="C530" s="52"/>
      <c r="R530" s="52"/>
      <c r="S530" s="52"/>
      <c r="T530" s="52"/>
      <c r="U530" s="52"/>
      <c r="V530" s="52"/>
    </row>
    <row r="531" spans="1:22">
      <c r="A531" s="52"/>
      <c r="B531" s="52"/>
      <c r="C531" s="52"/>
      <c r="R531" s="52"/>
      <c r="S531" s="52"/>
      <c r="T531" s="52"/>
      <c r="U531" s="52"/>
      <c r="V531" s="52"/>
    </row>
    <row r="532" spans="1:22">
      <c r="A532" s="52"/>
      <c r="B532" s="52"/>
      <c r="C532" s="52"/>
      <c r="R532" s="52"/>
      <c r="S532" s="52"/>
      <c r="T532" s="52"/>
      <c r="U532" s="52"/>
      <c r="V532" s="52"/>
    </row>
    <row r="533" spans="1:22">
      <c r="A533" s="52"/>
      <c r="B533" s="52"/>
      <c r="C533" s="52"/>
      <c r="R533" s="52"/>
      <c r="S533" s="52"/>
      <c r="T533" s="52"/>
      <c r="U533" s="52"/>
      <c r="V533" s="52"/>
    </row>
    <row r="534" spans="1:22">
      <c r="A534" s="52"/>
      <c r="B534" s="52"/>
      <c r="C534" s="52"/>
      <c r="R534" s="52"/>
      <c r="S534" s="52"/>
      <c r="T534" s="52"/>
      <c r="U534" s="52"/>
      <c r="V534" s="52"/>
    </row>
    <row r="535" spans="1:22">
      <c r="A535" s="52"/>
      <c r="B535" s="52"/>
      <c r="C535" s="52"/>
      <c r="R535" s="52"/>
      <c r="S535" s="52"/>
      <c r="T535" s="52"/>
      <c r="U535" s="52"/>
      <c r="V535" s="52"/>
    </row>
    <row r="536" spans="1:22">
      <c r="A536" s="52"/>
      <c r="B536" s="52"/>
      <c r="C536" s="52"/>
      <c r="R536" s="52"/>
      <c r="S536" s="52"/>
      <c r="T536" s="52"/>
      <c r="U536" s="52"/>
      <c r="V536" s="52"/>
    </row>
    <row r="537" spans="1:22">
      <c r="A537" s="52"/>
      <c r="B537" s="52"/>
      <c r="C537" s="52"/>
      <c r="R537" s="52"/>
      <c r="S537" s="52"/>
      <c r="T537" s="52"/>
      <c r="U537" s="52"/>
      <c r="V537" s="52"/>
    </row>
    <row r="538" spans="1:22">
      <c r="A538" s="52"/>
      <c r="B538" s="52"/>
      <c r="C538" s="52"/>
      <c r="R538" s="52"/>
      <c r="S538" s="52"/>
      <c r="T538" s="52"/>
      <c r="U538" s="52"/>
      <c r="V538" s="52"/>
    </row>
    <row r="539" spans="1:22">
      <c r="A539" s="52"/>
      <c r="B539" s="52"/>
      <c r="C539" s="52"/>
      <c r="R539" s="52"/>
      <c r="S539" s="52"/>
      <c r="T539" s="52"/>
      <c r="U539" s="52"/>
      <c r="V539" s="52"/>
    </row>
    <row r="540" spans="1:22">
      <c r="A540" s="52"/>
      <c r="B540" s="52"/>
      <c r="C540" s="52"/>
      <c r="R540" s="52"/>
      <c r="S540" s="52"/>
      <c r="T540" s="52"/>
      <c r="U540" s="52"/>
      <c r="V540" s="52"/>
    </row>
    <row r="541" spans="1:22">
      <c r="A541" s="52"/>
      <c r="B541" s="52"/>
      <c r="C541" s="52"/>
      <c r="R541" s="52"/>
      <c r="S541" s="52"/>
      <c r="T541" s="52"/>
      <c r="U541" s="52"/>
      <c r="V541" s="52"/>
    </row>
    <row r="542" spans="1:22">
      <c r="A542" s="52"/>
      <c r="B542" s="52"/>
      <c r="C542" s="52"/>
      <c r="R542" s="52"/>
      <c r="S542" s="52"/>
      <c r="T542" s="52"/>
      <c r="U542" s="52"/>
      <c r="V542" s="52"/>
    </row>
    <row r="543" spans="1:22">
      <c r="A543" s="52"/>
      <c r="B543" s="52"/>
      <c r="C543" s="52"/>
      <c r="R543" s="52"/>
      <c r="S543" s="52"/>
      <c r="T543" s="52"/>
      <c r="U543" s="52"/>
      <c r="V543" s="52"/>
    </row>
    <row r="544" spans="1:22">
      <c r="A544" s="52"/>
      <c r="B544" s="52"/>
      <c r="C544" s="52"/>
      <c r="R544" s="52"/>
      <c r="S544" s="52"/>
      <c r="T544" s="52"/>
      <c r="U544" s="52"/>
      <c r="V544" s="52"/>
    </row>
    <row r="545" spans="1:22">
      <c r="A545" s="52"/>
      <c r="B545" s="52"/>
      <c r="C545" s="52"/>
      <c r="R545" s="52"/>
      <c r="S545" s="52"/>
      <c r="T545" s="52"/>
      <c r="U545" s="52"/>
      <c r="V545" s="52"/>
    </row>
    <row r="546" spans="1:22">
      <c r="A546" s="52"/>
      <c r="B546" s="52"/>
      <c r="C546" s="52"/>
      <c r="R546" s="52"/>
      <c r="S546" s="52"/>
      <c r="T546" s="52"/>
      <c r="U546" s="52"/>
      <c r="V546" s="52"/>
    </row>
    <row r="547" spans="1:22">
      <c r="A547" s="52"/>
      <c r="B547" s="52"/>
      <c r="C547" s="52"/>
      <c r="R547" s="52"/>
      <c r="S547" s="52"/>
      <c r="T547" s="52"/>
      <c r="U547" s="52"/>
      <c r="V547" s="52"/>
    </row>
    <row r="548" spans="1:22">
      <c r="A548" s="52"/>
      <c r="B548" s="52"/>
      <c r="C548" s="52"/>
      <c r="R548" s="52"/>
      <c r="S548" s="52"/>
      <c r="T548" s="52"/>
      <c r="U548" s="52"/>
      <c r="V548" s="52"/>
    </row>
    <row r="549" spans="1:22">
      <c r="A549" s="52"/>
      <c r="B549" s="52"/>
      <c r="C549" s="52"/>
      <c r="R549" s="52"/>
      <c r="S549" s="52"/>
      <c r="T549" s="52"/>
      <c r="U549" s="52"/>
      <c r="V549" s="52"/>
    </row>
    <row r="550" spans="1:22">
      <c r="A550" s="52"/>
      <c r="B550" s="52"/>
      <c r="C550" s="52"/>
      <c r="R550" s="52"/>
      <c r="S550" s="52"/>
      <c r="T550" s="52"/>
      <c r="U550" s="52"/>
      <c r="V550" s="52"/>
    </row>
    <row r="551" spans="1:22">
      <c r="A551" s="52"/>
      <c r="B551" s="52"/>
      <c r="C551" s="52"/>
      <c r="R551" s="52"/>
      <c r="S551" s="52"/>
      <c r="T551" s="52"/>
      <c r="U551" s="52"/>
      <c r="V551" s="52"/>
    </row>
    <row r="552" spans="1:22">
      <c r="A552" s="52"/>
      <c r="B552" s="52"/>
      <c r="C552" s="52"/>
      <c r="R552" s="52"/>
      <c r="S552" s="52"/>
      <c r="T552" s="52"/>
      <c r="U552" s="52"/>
      <c r="V552" s="52"/>
    </row>
    <row r="553" spans="1:22">
      <c r="A553" s="52"/>
      <c r="B553" s="52"/>
      <c r="C553" s="52"/>
      <c r="R553" s="52"/>
      <c r="S553" s="52"/>
      <c r="T553" s="52"/>
      <c r="U553" s="52"/>
      <c r="V553" s="52"/>
    </row>
    <row r="554" spans="1:22">
      <c r="A554" s="52"/>
      <c r="B554" s="52"/>
      <c r="C554" s="52"/>
      <c r="R554" s="52"/>
      <c r="S554" s="52"/>
      <c r="T554" s="52"/>
      <c r="U554" s="52"/>
      <c r="V554" s="52"/>
    </row>
    <row r="555" spans="1:22">
      <c r="A555" s="52"/>
      <c r="B555" s="52"/>
      <c r="C555" s="52"/>
      <c r="R555" s="52"/>
      <c r="S555" s="52"/>
      <c r="T555" s="52"/>
      <c r="U555" s="52"/>
      <c r="V555" s="52"/>
    </row>
    <row r="556" spans="1:22">
      <c r="A556" s="52"/>
      <c r="B556" s="52"/>
      <c r="C556" s="52"/>
      <c r="R556" s="52"/>
      <c r="S556" s="52"/>
      <c r="T556" s="52"/>
      <c r="U556" s="52"/>
      <c r="V556" s="52"/>
    </row>
    <row r="557" spans="1:22">
      <c r="A557" s="52"/>
      <c r="B557" s="52"/>
      <c r="C557" s="52"/>
      <c r="R557" s="52"/>
      <c r="S557" s="52"/>
      <c r="T557" s="52"/>
      <c r="U557" s="52"/>
      <c r="V557" s="52"/>
    </row>
    <row r="558" spans="1:22">
      <c r="A558" s="52"/>
      <c r="B558" s="52"/>
      <c r="C558" s="52"/>
      <c r="R558" s="52"/>
      <c r="S558" s="52"/>
      <c r="T558" s="52"/>
      <c r="U558" s="52"/>
      <c r="V558" s="52"/>
    </row>
    <row r="559" spans="1:22">
      <c r="A559" s="52"/>
      <c r="B559" s="52"/>
      <c r="C559" s="52"/>
      <c r="R559" s="52"/>
      <c r="S559" s="52"/>
      <c r="T559" s="52"/>
      <c r="U559" s="52"/>
      <c r="V559" s="52"/>
    </row>
    <row r="560" spans="1:22">
      <c r="A560" s="52"/>
      <c r="B560" s="52"/>
      <c r="C560" s="52"/>
      <c r="R560" s="52"/>
      <c r="S560" s="52"/>
      <c r="T560" s="52"/>
      <c r="U560" s="52"/>
      <c r="V560" s="52"/>
    </row>
    <row r="561" spans="1:22">
      <c r="A561" s="52"/>
      <c r="B561" s="52"/>
      <c r="C561" s="52"/>
      <c r="R561" s="52"/>
      <c r="S561" s="52"/>
      <c r="T561" s="52"/>
      <c r="U561" s="52"/>
      <c r="V561" s="52"/>
    </row>
    <row r="562" spans="1:22">
      <c r="A562" s="52"/>
      <c r="B562" s="52"/>
      <c r="C562" s="52"/>
      <c r="R562" s="52"/>
      <c r="S562" s="52"/>
      <c r="T562" s="52"/>
      <c r="U562" s="52"/>
      <c r="V562" s="52"/>
    </row>
    <row r="563" spans="1:22">
      <c r="A563" s="52"/>
      <c r="B563" s="52"/>
      <c r="C563" s="52"/>
      <c r="R563" s="52"/>
      <c r="S563" s="52"/>
      <c r="T563" s="52"/>
      <c r="U563" s="52"/>
      <c r="V563" s="52"/>
    </row>
    <row r="564" spans="1:22">
      <c r="A564" s="52"/>
      <c r="B564" s="52"/>
      <c r="C564" s="52"/>
      <c r="R564" s="52"/>
      <c r="S564" s="52"/>
      <c r="T564" s="52"/>
      <c r="U564" s="52"/>
      <c r="V564" s="52"/>
    </row>
    <row r="565" spans="1:22">
      <c r="A565" s="52"/>
      <c r="B565" s="52"/>
      <c r="C565" s="52"/>
      <c r="R565" s="52"/>
      <c r="S565" s="52"/>
      <c r="T565" s="52"/>
      <c r="U565" s="52"/>
      <c r="V565" s="52"/>
    </row>
    <row r="566" spans="1:22">
      <c r="A566" s="52"/>
      <c r="B566" s="52"/>
      <c r="C566" s="52"/>
      <c r="R566" s="52"/>
      <c r="S566" s="52"/>
      <c r="T566" s="52"/>
      <c r="U566" s="52"/>
      <c r="V566" s="52"/>
    </row>
    <row r="567" spans="1:22">
      <c r="A567" s="52"/>
      <c r="B567" s="52"/>
      <c r="C567" s="52"/>
      <c r="R567" s="52"/>
      <c r="S567" s="52"/>
      <c r="T567" s="52"/>
      <c r="U567" s="52"/>
      <c r="V567" s="52"/>
    </row>
    <row r="568" spans="1:22">
      <c r="A568" s="52"/>
      <c r="B568" s="52"/>
      <c r="C568" s="52"/>
      <c r="R568" s="52"/>
      <c r="S568" s="52"/>
      <c r="T568" s="52"/>
      <c r="U568" s="52"/>
      <c r="V568" s="52"/>
    </row>
    <row r="569" spans="1:22">
      <c r="A569" s="52"/>
      <c r="B569" s="52"/>
      <c r="C569" s="52"/>
      <c r="R569" s="52"/>
      <c r="S569" s="52"/>
      <c r="T569" s="52"/>
      <c r="U569" s="52"/>
      <c r="V569" s="52"/>
    </row>
    <row r="570" spans="1:22">
      <c r="A570" s="52"/>
      <c r="B570" s="52"/>
      <c r="C570" s="52"/>
      <c r="R570" s="52"/>
      <c r="S570" s="52"/>
      <c r="T570" s="52"/>
      <c r="U570" s="52"/>
      <c r="V570" s="52"/>
    </row>
    <row r="571" spans="1:22">
      <c r="A571" s="52"/>
      <c r="B571" s="52"/>
      <c r="C571" s="52"/>
      <c r="R571" s="52"/>
      <c r="S571" s="52"/>
      <c r="T571" s="52"/>
      <c r="U571" s="52"/>
      <c r="V571" s="52"/>
    </row>
    <row r="572" spans="1:22">
      <c r="A572" s="52"/>
      <c r="B572" s="52"/>
      <c r="C572" s="52"/>
      <c r="R572" s="52"/>
      <c r="S572" s="52"/>
      <c r="T572" s="52"/>
      <c r="U572" s="52"/>
      <c r="V572" s="52"/>
    </row>
    <row r="573" spans="1:22">
      <c r="A573" s="52"/>
      <c r="B573" s="52"/>
      <c r="C573" s="52"/>
    </row>
    <row r="574" spans="1:22">
      <c r="A574" s="52"/>
      <c r="B574" s="52"/>
      <c r="C574" s="52"/>
    </row>
  </sheetData>
  <pageMargins left="0.7" right="0.7" top="0.75" bottom="0.75" header="0.3" footer="0.3"/>
  <pageSetup scale="90" orientation="portrait" horizontalDpi="200" verticalDpi="200" r:id="rId1"/>
  <headerFooter>
    <oddHeader>&amp;LPSE Working Capital&amp;R&amp;D</oddHeader>
    <oddFooter>Page &amp;P of &amp;N</oddFooter>
  </headerFooter>
  <colBreaks count="1" manualBreakCount="1">
    <brk id="7" max="1048575" man="1"/>
  </colBreaks>
  <cellWatches>
    <cellWatch r="U493"/>
  </cellWatch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2007-12-03T08:00:00+00:00</OpenedDate>
    <Date1 xmlns="dc463f71-b30c-4ab2-9473-d307f9d35888">2008-05-30T07:00:00+00:00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072300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887D659DE22543A2760D28314F79CB" ma:contentTypeVersion="132" ma:contentTypeDescription="" ma:contentTypeScope="" ma:versionID="4a96f96fb5d3ed2f60b433e89abd5b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91E739-8D25-4D9E-ADD3-910CE49E96C0}"/>
</file>

<file path=customXml/itemProps2.xml><?xml version="1.0" encoding="utf-8"?>
<ds:datastoreItem xmlns:ds="http://schemas.openxmlformats.org/officeDocument/2006/customXml" ds:itemID="{B5681ED2-9C8B-4E6B-A970-EDD8D4CFFB0B}"/>
</file>

<file path=customXml/itemProps3.xml><?xml version="1.0" encoding="utf-8"?>
<ds:datastoreItem xmlns:ds="http://schemas.openxmlformats.org/officeDocument/2006/customXml" ds:itemID="{010CED0E-022A-423D-B7B8-DA9729358F55}"/>
</file>

<file path=customXml/itemProps4.xml><?xml version="1.0" encoding="utf-8"?>
<ds:datastoreItem xmlns:ds="http://schemas.openxmlformats.org/officeDocument/2006/customXml" ds:itemID="{63AAE37E-1004-4D5C-A849-E478DABB5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Schedule of ISWC</vt:lpstr>
      <vt:lpstr>Investment (Capital) wp</vt:lpstr>
      <vt:lpstr>Electric wp</vt:lpstr>
      <vt:lpstr>Gas wp</vt:lpstr>
      <vt:lpstr>Non-operating wp</vt:lpstr>
      <vt:lpstr>Working Capital Detail wp</vt:lpstr>
      <vt:lpstr>'Electric wp'!Print_Area</vt:lpstr>
      <vt:lpstr>'Gas wp'!Print_Area</vt:lpstr>
      <vt:lpstr>'Investment (Capital) wp'!Print_Area</vt:lpstr>
      <vt:lpstr>'Non-operating wp'!Print_Area</vt:lpstr>
      <vt:lpstr>'Schedule of ISWC'!Print_Area</vt:lpstr>
      <vt:lpstr>'Working Capital Detail wp'!Print_Area</vt:lpstr>
      <vt:lpstr>'Electric wp'!Print_Titles</vt:lpstr>
      <vt:lpstr>'Investment (Capital) wp'!Print_Titles</vt:lpstr>
      <vt:lpstr>'Working Capital Detail wp'!Print_Titles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wutcuser</dc:creator>
  <cp:lastModifiedBy>KGross</cp:lastModifiedBy>
  <cp:lastPrinted>2008-05-27T23:28:55Z</cp:lastPrinted>
  <dcterms:created xsi:type="dcterms:W3CDTF">2008-02-29T03:06:19Z</dcterms:created>
  <dcterms:modified xsi:type="dcterms:W3CDTF">2008-05-29T16:50:21Z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0x0101006E56B4D1795A2E4DB2F0B01679ED314A00CF887D659DE22543A2760D28314F79CB</vt:lpwstr>
  </property>
  <property fmtid="{D5CDD505-2E9C-101B-9397-08002B2CF9AE}" pid="3" name="_docset_NoMedatataSyncRequired">
    <vt:lpwstr>False</vt:lpwstr>
  </property>
</Properties>
</file>