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4 Year Average 2007 - staff" sheetId="1" r:id="rId1"/>
    <sheet name="Sheet1" sheetId="2" r:id="rId2"/>
  </sheets>
  <definedNames>
    <definedName name="b" localSheetId="0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hidden="1">{#N/A,#N/A,FALSE,"Coversheet";#N/A,#N/A,FALSE,"QA"}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<sst xmlns="http://schemas.openxmlformats.org/spreadsheetml/2006/main" count="40" uniqueCount="35">
  <si>
    <t>Puget Sound Energy</t>
  </si>
  <si>
    <t>Incentive / Merit Payouts From 2004 To 2007</t>
  </si>
  <si>
    <t>Four Year Average as of December 31, 2007</t>
  </si>
  <si>
    <t>Calendar Year</t>
  </si>
  <si>
    <t>4 Year</t>
  </si>
  <si>
    <t>2004</t>
  </si>
  <si>
    <t>2005</t>
  </si>
  <si>
    <t>2006</t>
  </si>
  <si>
    <t>2007 (*)</t>
  </si>
  <si>
    <t>Total</t>
  </si>
  <si>
    <t>(a)</t>
  </si>
  <si>
    <t>(b)</t>
  </si>
  <si>
    <t>(c)</t>
  </si>
  <si>
    <t>(d)</t>
  </si>
  <si>
    <t>(e) = (a) + (b) + (c) + (d)</t>
  </si>
  <si>
    <t>Actual Incentive Payout</t>
  </si>
  <si>
    <t>Staff proposed incentive (2005-2007)</t>
  </si>
  <si>
    <t xml:space="preserve">x YTD Direct Labor O&amp;M % </t>
  </si>
  <si>
    <t>(r1)</t>
  </si>
  <si>
    <t>(r2)</t>
  </si>
  <si>
    <t>(r3)</t>
  </si>
  <si>
    <t>(r4)</t>
  </si>
  <si>
    <t>(r5) = (r1) + (r2) + (r3) + (r4)</t>
  </si>
  <si>
    <t>4 yr. Average. - (r6) = (r5) / 4 years</t>
  </si>
  <si>
    <t xml:space="preserve">Electric % </t>
  </si>
  <si>
    <t>Electric - (r7) = (r6) * 63.06%</t>
  </si>
  <si>
    <t xml:space="preserve">Gas % </t>
  </si>
  <si>
    <t>Gas - (r8) = (r6) * 36.94%</t>
  </si>
  <si>
    <t xml:space="preserve">Payroll Taxes on </t>
  </si>
  <si>
    <t>Electric - (r9) = (r7) * 7.24%</t>
  </si>
  <si>
    <t>O&amp;M Incentive</t>
  </si>
  <si>
    <t>Gas - (r10) = (r8) * 7.24%</t>
  </si>
  <si>
    <t>Docket No. UE-072300</t>
  </si>
  <si>
    <t>UG-072301</t>
  </si>
  <si>
    <t>Exhibit No. _(JH-2)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</si>
</sst>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0"/>
    <numFmt numFmtId="167" formatCode="0.00_)"/>
    <numFmt numFmtId="168" formatCode="0.00000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66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38" fontId="3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38" fontId="4" fillId="0" borderId="0">
      <alignment/>
      <protection/>
    </xf>
    <xf numFmtId="40" fontId="4" fillId="0" borderId="0">
      <alignment/>
      <protection/>
    </xf>
    <xf numFmtId="0" fontId="35" fillId="31" borderId="1" applyNumberFormat="0" applyAlignment="0" applyProtection="0"/>
    <xf numFmtId="10" fontId="3" fillId="32" borderId="6" applyNumberFormat="0" applyBorder="0" applyAlignment="0" applyProtection="0"/>
    <xf numFmtId="0" fontId="36" fillId="0" borderId="7" applyNumberFormat="0" applyFill="0" applyAlignment="0" applyProtection="0"/>
    <xf numFmtId="44" fontId="5" fillId="0" borderId="8" applyNumberFormat="0" applyFont="0" applyAlignment="0">
      <protection/>
    </xf>
    <xf numFmtId="44" fontId="5" fillId="0" borderId="9" applyNumberFormat="0" applyFont="0" applyAlignment="0">
      <protection/>
    </xf>
    <xf numFmtId="0" fontId="37" fillId="33" borderId="0" applyNumberFormat="0" applyBorder="0" applyAlignment="0" applyProtection="0"/>
    <xf numFmtId="167" fontId="6" fillId="0" borderId="0">
      <alignment/>
      <protection/>
    </xf>
    <xf numFmtId="0" fontId="0" fillId="0" borderId="0">
      <alignment/>
      <protection/>
    </xf>
    <xf numFmtId="0" fontId="25" fillId="34" borderId="10" applyNumberFormat="0" applyFont="0" applyAlignment="0" applyProtection="0"/>
    <xf numFmtId="0" fontId="38" fillId="27" borderId="11" applyNumberFormat="0" applyAlignment="0" applyProtection="0"/>
    <xf numFmtId="9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3" fillId="0" borderId="12">
      <alignment/>
      <protection/>
    </xf>
    <xf numFmtId="38" fontId="4" fillId="0" borderId="13">
      <alignment/>
      <protection/>
    </xf>
    <xf numFmtId="168" fontId="0" fillId="0" borderId="0">
      <alignment horizontal="left" wrapText="1"/>
      <protection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9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169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0" fontId="5" fillId="0" borderId="1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69" fontId="5" fillId="0" borderId="1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42" fontId="0" fillId="0" borderId="19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10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169" fontId="0" fillId="0" borderId="18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25" xfId="44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26" xfId="0" applyNumberFormat="1" applyFont="1" applyFill="1" applyBorder="1" applyAlignment="1">
      <alignment/>
    </xf>
    <xf numFmtId="37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63" applyFont="1" applyFill="1" applyAlignment="1">
      <alignment horizontal="right"/>
      <protection/>
    </xf>
    <xf numFmtId="15" fontId="2" fillId="0" borderId="0" xfId="63" applyNumberFormat="1" applyFont="1" applyFill="1" applyAlignment="1">
      <alignment horizontal="right"/>
      <protection/>
    </xf>
    <xf numFmtId="18" fontId="2" fillId="0" borderId="0" xfId="63" applyNumberFormat="1" applyFont="1" applyFill="1" applyAlignment="1">
      <alignment horizontal="righ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ntered" xfId="46"/>
    <cellStyle name="Explanatory Text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Input [yellow]" xfId="57"/>
    <cellStyle name="Linked Cell" xfId="58"/>
    <cellStyle name="modified border" xfId="59"/>
    <cellStyle name="modified border1" xfId="60"/>
    <cellStyle name="Neutral" xfId="61"/>
    <cellStyle name="Normal - Style1" xfId="62"/>
    <cellStyle name="Normal 3" xfId="63"/>
    <cellStyle name="Note" xfId="64"/>
    <cellStyle name="Output" xfId="65"/>
    <cellStyle name="Percent" xfId="66"/>
    <cellStyle name="Percent [2]" xfId="67"/>
    <cellStyle name="StmtTtl1" xfId="68"/>
    <cellStyle name="StmtTtl2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F1">
      <selection activeCell="N2" sqref="N2"/>
    </sheetView>
  </sheetViews>
  <sheetFormatPr defaultColWidth="9.140625" defaultRowHeight="12.75"/>
  <cols>
    <col min="1" max="1" width="33.00390625" style="1" customWidth="1"/>
    <col min="2" max="2" width="12.00390625" style="35" hidden="1" customWidth="1"/>
    <col min="3" max="3" width="2.421875" style="3" hidden="1" customWidth="1"/>
    <col min="4" max="4" width="12.00390625" style="3" hidden="1" customWidth="1"/>
    <col min="5" max="5" width="1.7109375" style="4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5.7109375" style="3" customWidth="1"/>
    <col min="11" max="11" width="1.7109375" style="3" customWidth="1"/>
    <col min="12" max="12" width="15.7109375" style="3" customWidth="1"/>
    <col min="13" max="13" width="9.421875" style="3" customWidth="1"/>
    <col min="14" max="14" width="22.7109375" style="3" customWidth="1"/>
    <col min="15" max="15" width="9.140625" style="3" customWidth="1"/>
    <col min="16" max="16" width="14.7109375" style="3" customWidth="1"/>
    <col min="17" max="17" width="5.7109375" style="3" customWidth="1"/>
    <col min="18" max="16384" width="9.140625" style="3" customWidth="1"/>
  </cols>
  <sheetData>
    <row r="1" spans="2:16" ht="12.75">
      <c r="B1" s="2"/>
      <c r="F1" s="2"/>
      <c r="H1" s="2"/>
      <c r="J1" s="2"/>
      <c r="L1" s="2"/>
      <c r="P1" s="4"/>
    </row>
    <row r="2" spans="1:16" ht="12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9" t="s">
        <v>34</v>
      </c>
      <c r="P2" s="4"/>
    </row>
    <row r="3" spans="1:16" ht="12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0" t="s">
        <v>32</v>
      </c>
      <c r="P3" s="4"/>
    </row>
    <row r="4" spans="1:16" ht="12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1" t="s">
        <v>33</v>
      </c>
      <c r="P4" s="4"/>
    </row>
    <row r="5" spans="1:16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/>
      <c r="P5" s="4"/>
    </row>
    <row r="6" spans="1:1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1"/>
      <c r="P6" s="4"/>
    </row>
    <row r="7" spans="1:16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/>
      <c r="P7" s="4"/>
    </row>
    <row r="8" spans="1:16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4"/>
    </row>
    <row r="9" spans="1:16" ht="13.5" thickBot="1">
      <c r="A9" s="6"/>
      <c r="B9" s="7"/>
      <c r="C9" s="4"/>
      <c r="D9" s="8"/>
      <c r="F9" s="4"/>
      <c r="G9" s="4"/>
      <c r="H9" s="4"/>
      <c r="I9" s="4"/>
      <c r="J9" s="4"/>
      <c r="K9" s="4"/>
      <c r="L9" s="4"/>
      <c r="M9" s="4"/>
      <c r="N9" s="4"/>
      <c r="P9" s="4"/>
    </row>
    <row r="10" spans="1:25" ht="12.75">
      <c r="A10" s="9"/>
      <c r="B10" s="10" t="s">
        <v>3</v>
      </c>
      <c r="C10" s="11"/>
      <c r="D10" s="10" t="s">
        <v>3</v>
      </c>
      <c r="E10" s="12"/>
      <c r="F10" s="10" t="s">
        <v>3</v>
      </c>
      <c r="G10" s="12"/>
      <c r="H10" s="10" t="s">
        <v>3</v>
      </c>
      <c r="I10" s="12"/>
      <c r="J10" s="10" t="s">
        <v>3</v>
      </c>
      <c r="K10" s="12"/>
      <c r="L10" s="10" t="s">
        <v>3</v>
      </c>
      <c r="M10" s="13"/>
      <c r="N10" s="14" t="s">
        <v>4</v>
      </c>
      <c r="O10" s="15"/>
      <c r="P10" s="15"/>
      <c r="Q10" s="15"/>
      <c r="R10" s="15"/>
      <c r="S10" s="15"/>
      <c r="T10" s="15"/>
      <c r="U10" s="15"/>
      <c r="V10" s="15"/>
      <c r="W10" s="4"/>
      <c r="X10" s="4"/>
      <c r="Y10" s="4"/>
    </row>
    <row r="11" spans="1:25" ht="12.75">
      <c r="A11" s="16"/>
      <c r="B11" s="17">
        <v>1998</v>
      </c>
      <c r="C11" s="18"/>
      <c r="D11" s="17">
        <v>1999</v>
      </c>
      <c r="E11" s="19"/>
      <c r="F11" s="20" t="s">
        <v>5</v>
      </c>
      <c r="G11" s="19"/>
      <c r="H11" s="20" t="s">
        <v>6</v>
      </c>
      <c r="I11" s="19"/>
      <c r="J11" s="20" t="s">
        <v>7</v>
      </c>
      <c r="K11" s="19"/>
      <c r="L11" s="20" t="s">
        <v>8</v>
      </c>
      <c r="M11" s="21"/>
      <c r="N11" s="22" t="s">
        <v>9</v>
      </c>
      <c r="O11" s="15"/>
      <c r="P11" s="15"/>
      <c r="Q11" s="15"/>
      <c r="R11" s="15"/>
      <c r="S11" s="15"/>
      <c r="T11" s="15"/>
      <c r="U11" s="15"/>
      <c r="V11" s="15"/>
      <c r="W11" s="4"/>
      <c r="X11" s="4"/>
      <c r="Y11" s="4"/>
    </row>
    <row r="12" spans="1:25" ht="13.5" thickBot="1">
      <c r="A12" s="23"/>
      <c r="B12" s="24"/>
      <c r="C12" s="25"/>
      <c r="D12" s="24"/>
      <c r="E12" s="26"/>
      <c r="F12" s="27" t="s">
        <v>10</v>
      </c>
      <c r="G12" s="26"/>
      <c r="H12" s="27" t="s">
        <v>11</v>
      </c>
      <c r="I12" s="26"/>
      <c r="J12" s="27" t="s">
        <v>12</v>
      </c>
      <c r="K12" s="26"/>
      <c r="L12" s="27" t="s">
        <v>13</v>
      </c>
      <c r="M12" s="28"/>
      <c r="N12" s="29" t="s">
        <v>14</v>
      </c>
      <c r="O12" s="15"/>
      <c r="P12" s="15"/>
      <c r="Q12" s="15"/>
      <c r="R12" s="15"/>
      <c r="S12" s="15"/>
      <c r="T12" s="15"/>
      <c r="U12" s="15"/>
      <c r="V12" s="15"/>
      <c r="W12" s="4"/>
      <c r="X12" s="4"/>
      <c r="Y12" s="4"/>
    </row>
    <row r="13" spans="1:16" ht="13.5" thickTop="1">
      <c r="A13" s="30" t="s">
        <v>15</v>
      </c>
      <c r="B13" s="31" t="e">
        <f>SUM(#REF!)</f>
        <v>#REF!</v>
      </c>
      <c r="C13" s="31"/>
      <c r="D13" s="31" t="e">
        <f>SUM(#REF!)</f>
        <v>#REF!</v>
      </c>
      <c r="E13" s="32"/>
      <c r="F13" s="32">
        <v>7686035</v>
      </c>
      <c r="G13" s="32"/>
      <c r="H13" s="32">
        <v>17082436</v>
      </c>
      <c r="I13" s="32"/>
      <c r="J13" s="32">
        <v>14068599</v>
      </c>
      <c r="K13" s="32"/>
      <c r="L13" s="32">
        <v>14968601</v>
      </c>
      <c r="M13" s="33"/>
      <c r="N13" s="34">
        <f>SUM(F13:L13)</f>
        <v>53805671</v>
      </c>
      <c r="P13" s="35"/>
    </row>
    <row r="14" spans="1:16" ht="12.75">
      <c r="A14" s="30" t="s">
        <v>16</v>
      </c>
      <c r="B14" s="31"/>
      <c r="C14" s="31"/>
      <c r="D14" s="31"/>
      <c r="E14" s="32"/>
      <c r="F14" s="32">
        <f>+F13</f>
        <v>7686035</v>
      </c>
      <c r="G14" s="32"/>
      <c r="H14" s="32">
        <f>+H13/2</f>
        <v>8541218</v>
      </c>
      <c r="I14" s="32">
        <f>+I13/2</f>
        <v>0</v>
      </c>
      <c r="J14" s="32">
        <f>+J13/2</f>
        <v>7034299.5</v>
      </c>
      <c r="K14" s="32">
        <f>+K13/2</f>
        <v>0</v>
      </c>
      <c r="L14" s="32">
        <f>+L13/2</f>
        <v>7484300.5</v>
      </c>
      <c r="M14" s="33"/>
      <c r="N14" s="34"/>
      <c r="P14" s="35"/>
    </row>
    <row r="15" spans="1:14" ht="12.75">
      <c r="A15" s="30" t="s">
        <v>17</v>
      </c>
      <c r="B15" s="36">
        <v>0.556</v>
      </c>
      <c r="C15" s="15"/>
      <c r="D15" s="36">
        <v>0.5354</v>
      </c>
      <c r="E15" s="36"/>
      <c r="F15" s="36">
        <v>0.6262</v>
      </c>
      <c r="G15" s="36"/>
      <c r="H15" s="36">
        <v>0.6243</v>
      </c>
      <c r="I15" s="37"/>
      <c r="J15" s="36">
        <v>0.5609</v>
      </c>
      <c r="K15" s="37"/>
      <c r="L15" s="36">
        <v>0.5572</v>
      </c>
      <c r="M15" s="38"/>
      <c r="N15" s="39"/>
    </row>
    <row r="16" spans="1:14" ht="12.75">
      <c r="A16" s="40"/>
      <c r="B16" s="31" t="e">
        <f>B13*B15</f>
        <v>#REF!</v>
      </c>
      <c r="C16" s="31"/>
      <c r="D16" s="31" t="e">
        <f>D13*D15</f>
        <v>#REF!</v>
      </c>
      <c r="E16" s="33"/>
      <c r="F16" s="33">
        <f>+F14*F15</f>
        <v>4812995.117</v>
      </c>
      <c r="G16" s="33">
        <f aca="true" t="shared" si="0" ref="G16:L16">+G14*G15</f>
        <v>0</v>
      </c>
      <c r="H16" s="33">
        <f t="shared" si="0"/>
        <v>5332282.3974</v>
      </c>
      <c r="I16" s="33">
        <f t="shared" si="0"/>
        <v>0</v>
      </c>
      <c r="J16" s="33">
        <f t="shared" si="0"/>
        <v>3945538.5895499997</v>
      </c>
      <c r="K16" s="33">
        <f t="shared" si="0"/>
        <v>0</v>
      </c>
      <c r="L16" s="33">
        <f t="shared" si="0"/>
        <v>4170252.2386000003</v>
      </c>
      <c r="M16" s="33"/>
      <c r="N16" s="34">
        <f>SUM(F16:L16)</f>
        <v>18261068.34255</v>
      </c>
    </row>
    <row r="17" spans="1:14" ht="12.75">
      <c r="A17" s="40"/>
      <c r="B17" s="31"/>
      <c r="C17" s="31"/>
      <c r="D17" s="31"/>
      <c r="F17" s="41" t="s">
        <v>18</v>
      </c>
      <c r="G17" s="42"/>
      <c r="H17" s="41" t="s">
        <v>19</v>
      </c>
      <c r="I17" s="42"/>
      <c r="J17" s="41" t="s">
        <v>20</v>
      </c>
      <c r="K17" s="42"/>
      <c r="L17" s="41" t="s">
        <v>21</v>
      </c>
      <c r="M17" s="43"/>
      <c r="N17" s="44" t="s">
        <v>22</v>
      </c>
    </row>
    <row r="18" spans="1:14" ht="12.75">
      <c r="A18" s="40"/>
      <c r="B18" s="31"/>
      <c r="C18" s="31"/>
      <c r="D18" s="31"/>
      <c r="F18" s="31"/>
      <c r="G18" s="4"/>
      <c r="H18" s="31"/>
      <c r="I18" s="4"/>
      <c r="J18" s="31"/>
      <c r="K18" s="4"/>
      <c r="L18" s="31"/>
      <c r="M18" s="31"/>
      <c r="N18" s="45"/>
    </row>
    <row r="19" spans="1:14" ht="12.75">
      <c r="A19" s="40"/>
      <c r="B19" s="4"/>
      <c r="C19" s="4"/>
      <c r="D19" s="4"/>
      <c r="F19" s="31"/>
      <c r="G19" s="4"/>
      <c r="H19" s="31"/>
      <c r="I19" s="4"/>
      <c r="J19" s="31"/>
      <c r="K19" s="4"/>
      <c r="L19" s="31"/>
      <c r="M19" s="4"/>
      <c r="N19" s="46"/>
    </row>
    <row r="20" spans="1:15" ht="12.75">
      <c r="A20" s="40"/>
      <c r="B20" s="4"/>
      <c r="C20" s="4"/>
      <c r="D20" s="4"/>
      <c r="F20" s="4"/>
      <c r="G20" s="4"/>
      <c r="H20" s="4"/>
      <c r="I20" s="4"/>
      <c r="J20" s="4"/>
      <c r="K20" s="4"/>
      <c r="L20" s="4"/>
      <c r="M20" s="2" t="s">
        <v>23</v>
      </c>
      <c r="N20" s="47">
        <f>N16/4</f>
        <v>4565267.0856375</v>
      </c>
      <c r="O20" s="48"/>
    </row>
    <row r="21" spans="1:14" ht="12.75">
      <c r="A21" s="40"/>
      <c r="B21" s="4"/>
      <c r="C21" s="4"/>
      <c r="D21" s="4"/>
      <c r="F21" s="4"/>
      <c r="G21" s="4"/>
      <c r="H21" s="15"/>
      <c r="I21" s="4"/>
      <c r="J21" s="4"/>
      <c r="K21" s="4"/>
      <c r="L21" s="4"/>
      <c r="M21" s="4"/>
      <c r="N21" s="46"/>
    </row>
    <row r="22" spans="1:14" ht="12.75">
      <c r="A22" s="49"/>
      <c r="B22" s="4"/>
      <c r="C22" s="4"/>
      <c r="D22" s="4"/>
      <c r="F22" s="4"/>
      <c r="G22" s="4"/>
      <c r="H22" s="15"/>
      <c r="I22" s="15"/>
      <c r="J22" s="4"/>
      <c r="K22" s="15"/>
      <c r="L22" s="4"/>
      <c r="M22" s="4"/>
      <c r="N22" s="46"/>
    </row>
    <row r="23" spans="1:15" ht="12.75">
      <c r="A23" s="49"/>
      <c r="B23" s="4"/>
      <c r="C23" s="4"/>
      <c r="D23" s="4"/>
      <c r="E23" s="50"/>
      <c r="F23" s="4"/>
      <c r="G23" s="4"/>
      <c r="H23" s="4"/>
      <c r="I23" s="4"/>
      <c r="J23" s="51"/>
      <c r="K23" s="4"/>
      <c r="L23" s="51" t="s">
        <v>24</v>
      </c>
      <c r="M23" s="15">
        <v>0.6306</v>
      </c>
      <c r="N23" s="45">
        <f>N20*M23</f>
        <v>2878857.4242030075</v>
      </c>
      <c r="O23" s="52" t="s">
        <v>25</v>
      </c>
    </row>
    <row r="24" spans="1:15" ht="12.75">
      <c r="A24" s="49"/>
      <c r="B24" s="4"/>
      <c r="C24" s="4"/>
      <c r="D24" s="4"/>
      <c r="E24" s="15"/>
      <c r="F24" s="31"/>
      <c r="G24" s="4"/>
      <c r="H24" s="53"/>
      <c r="I24" s="4"/>
      <c r="J24" s="51"/>
      <c r="K24" s="4"/>
      <c r="L24" s="51" t="s">
        <v>26</v>
      </c>
      <c r="M24" s="36">
        <v>0.3694</v>
      </c>
      <c r="N24" s="39">
        <f>M24*N20</f>
        <v>1686409.6614344923</v>
      </c>
      <c r="O24" s="52" t="s">
        <v>27</v>
      </c>
    </row>
    <row r="25" spans="1:14" ht="12.75">
      <c r="A25" s="40"/>
      <c r="B25" s="31"/>
      <c r="C25" s="4"/>
      <c r="D25" s="4"/>
      <c r="E25" s="15"/>
      <c r="F25" s="31"/>
      <c r="G25" s="4"/>
      <c r="H25" s="53"/>
      <c r="I25" s="4"/>
      <c r="J25" s="4"/>
      <c r="K25" s="4"/>
      <c r="L25" s="4"/>
      <c r="M25" s="15">
        <f>SUM(M23:M24)</f>
        <v>1</v>
      </c>
      <c r="N25" s="45">
        <f>SUM(N23:N24)</f>
        <v>4565267.0856375</v>
      </c>
    </row>
    <row r="26" spans="1:14" ht="12.75">
      <c r="A26" s="49"/>
      <c r="B26" s="4"/>
      <c r="C26" s="4"/>
      <c r="D26" s="4"/>
      <c r="F26" s="31"/>
      <c r="G26" s="4"/>
      <c r="H26" s="4"/>
      <c r="I26" s="4"/>
      <c r="J26" s="4"/>
      <c r="K26" s="4"/>
      <c r="L26" s="4"/>
      <c r="M26" s="4"/>
      <c r="N26" s="46"/>
    </row>
    <row r="27" spans="1:15" ht="12.75">
      <c r="A27" s="40"/>
      <c r="B27" s="31"/>
      <c r="C27" s="4"/>
      <c r="D27" s="4"/>
      <c r="F27" s="4"/>
      <c r="G27" s="4"/>
      <c r="H27" s="4"/>
      <c r="I27" s="4"/>
      <c r="J27" s="54"/>
      <c r="K27" s="4"/>
      <c r="L27" s="54" t="s">
        <v>28</v>
      </c>
      <c r="M27" s="15">
        <v>0.0724</v>
      </c>
      <c r="N27" s="45">
        <f>N23*M27</f>
        <v>208429.27751229776</v>
      </c>
      <c r="O27" s="52" t="s">
        <v>29</v>
      </c>
    </row>
    <row r="28" spans="1:15" ht="12.75">
      <c r="A28" s="40"/>
      <c r="B28" s="31"/>
      <c r="C28" s="4"/>
      <c r="D28" s="4"/>
      <c r="F28" s="4"/>
      <c r="G28" s="4"/>
      <c r="H28" s="4"/>
      <c r="I28" s="4"/>
      <c r="J28" s="54"/>
      <c r="K28" s="4"/>
      <c r="L28" s="54" t="s">
        <v>30</v>
      </c>
      <c r="M28" s="15">
        <v>0.0724</v>
      </c>
      <c r="N28" s="39">
        <f>N24*M28</f>
        <v>122096.05948785726</v>
      </c>
      <c r="O28" s="52" t="s">
        <v>31</v>
      </c>
    </row>
    <row r="29" spans="1:14" ht="12.75">
      <c r="A29" s="40"/>
      <c r="B29" s="31"/>
      <c r="C29" s="4"/>
      <c r="D29" s="4"/>
      <c r="F29" s="4"/>
      <c r="G29" s="4"/>
      <c r="H29" s="4"/>
      <c r="I29" s="4"/>
      <c r="J29" s="4"/>
      <c r="K29" s="4"/>
      <c r="L29" s="4"/>
      <c r="M29" s="4"/>
      <c r="N29" s="45">
        <f>N25*M28</f>
        <v>330525.337000155</v>
      </c>
    </row>
    <row r="30" spans="1:14" ht="12.75">
      <c r="A30" s="40"/>
      <c r="B30" s="31"/>
      <c r="C30" s="4"/>
      <c r="D30" s="4"/>
      <c r="F30" s="4"/>
      <c r="G30" s="4"/>
      <c r="H30" s="4"/>
      <c r="I30" s="4"/>
      <c r="J30" s="4"/>
      <c r="K30" s="4"/>
      <c r="L30" s="4"/>
      <c r="M30" s="4"/>
      <c r="N30" s="45"/>
    </row>
    <row r="31" spans="1:14" ht="12.75">
      <c r="A31" s="16"/>
      <c r="B31" s="31"/>
      <c r="C31" s="4"/>
      <c r="D31" s="4"/>
      <c r="F31" s="4"/>
      <c r="G31" s="4"/>
      <c r="H31" s="4"/>
      <c r="I31" s="4"/>
      <c r="J31" s="4"/>
      <c r="K31" s="4"/>
      <c r="L31" s="4"/>
      <c r="M31" s="4"/>
      <c r="N31" s="45"/>
    </row>
    <row r="32" spans="1:14" ht="13.5" thickBot="1">
      <c r="A32" s="55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</sheetData>
  <sheetProtection/>
  <printOptions/>
  <pageMargins left="0.2" right="0.2" top="0.5" bottom="0.5" header="0.05" footer="0.0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jhuang</dc:creator>
  <cp:keywords/>
  <dc:description/>
  <cp:lastModifiedBy>KGross</cp:lastModifiedBy>
  <cp:lastPrinted>2008-05-29T23:10:13Z</cp:lastPrinted>
  <dcterms:created xsi:type="dcterms:W3CDTF">2008-05-22T21:08:02Z</dcterms:created>
  <dcterms:modified xsi:type="dcterms:W3CDTF">2008-05-29T23:10:16Z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