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brkenergy.sharepoint.com/sites/PacifiCorp2021IRPPAC/Shared Documents/2021 CEIP/Filings and compliance/CEIP Biennial Updates/2023 Biennial Update/_Adjudication/PAC Reply Testimony/"/>
    </mc:Choice>
  </mc:AlternateContent>
  <xr:revisionPtr revIDLastSave="101" documentId="8_{68A22F72-A1AE-4D11-8730-CB24E5B88550}" xr6:coauthVersionLast="47" xr6:coauthVersionMax="47" xr10:uidLastSave="{A9EA7B62-4A4C-45EC-B526-4D3C9A61ADC9}"/>
  <bookViews>
    <workbookView xWindow="28680" yWindow="-120" windowWidth="29040" windowHeight="15840" xr2:uid="{51A61D98-964D-48FC-A9ED-C09907B85A64}"/>
  </bookViews>
  <sheets>
    <sheet name="interim targets shortfall" sheetId="1" r:id="rId1"/>
    <sheet name="Figure 5.3 23IRPU - LCO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F31" i="1"/>
  <c r="D28" i="1"/>
  <c r="E28" i="1" s="1"/>
  <c r="F28" i="1" s="1"/>
  <c r="G28" i="1" s="1"/>
  <c r="H28" i="1" s="1"/>
  <c r="D25" i="1" l="1"/>
  <c r="D17" i="1"/>
  <c r="D19" i="1" s="1"/>
  <c r="E17" i="1"/>
  <c r="E19" i="1" s="1"/>
  <c r="F17" i="1"/>
  <c r="F19" i="1" s="1"/>
  <c r="G17" i="1"/>
  <c r="G19" i="1" s="1"/>
  <c r="H17" i="1"/>
  <c r="H19" i="1" s="1"/>
  <c r="C17" i="1"/>
  <c r="C19" i="1" s="1"/>
  <c r="D21" i="1"/>
  <c r="E21" i="1" s="1"/>
  <c r="F21" i="1" s="1"/>
  <c r="G21" i="1" s="1"/>
  <c r="H21" i="1" s="1"/>
  <c r="D16" i="1"/>
  <c r="E16" i="1" s="1"/>
  <c r="F16" i="1" s="1"/>
  <c r="G16" i="1" s="1"/>
  <c r="H16" i="1" s="1"/>
  <c r="D12" i="1"/>
  <c r="E12" i="1" s="1"/>
  <c r="F12" i="1" s="1"/>
  <c r="G12" i="1" s="1"/>
  <c r="H12" i="1" s="1"/>
  <c r="D8" i="1"/>
  <c r="E8" i="1" s="1"/>
  <c r="F8" i="1" s="1"/>
  <c r="G8" i="1" s="1"/>
  <c r="H8" i="1" s="1"/>
  <c r="C14" i="1"/>
  <c r="D14" i="1"/>
  <c r="E14" i="1"/>
  <c r="F14" i="1"/>
  <c r="G14" i="1"/>
  <c r="H14" i="1"/>
  <c r="D13" i="1"/>
  <c r="E13" i="1"/>
  <c r="F13" i="1"/>
  <c r="G13" i="1"/>
  <c r="H13" i="1"/>
  <c r="C13" i="1"/>
  <c r="D5" i="1"/>
  <c r="E5" i="1" s="1"/>
  <c r="F5" i="1" s="1"/>
  <c r="G5" i="1" s="1"/>
  <c r="H5" i="1" s="1"/>
  <c r="E25" i="1" l="1"/>
  <c r="F22" i="1"/>
  <c r="H23" i="1"/>
  <c r="F23" i="1"/>
  <c r="G23" i="1"/>
  <c r="C23" i="1"/>
  <c r="E22" i="1"/>
  <c r="E23" i="1"/>
  <c r="D23" i="1"/>
  <c r="D22" i="1"/>
  <c r="D26" i="1" s="1"/>
  <c r="D29" i="1" s="1"/>
  <c r="C22" i="1"/>
  <c r="C26" i="1" s="1"/>
  <c r="C29" i="1" s="1"/>
  <c r="H22" i="1"/>
  <c r="G22" i="1"/>
  <c r="G26" i="1" s="1"/>
  <c r="H26" i="1" l="1"/>
  <c r="E26" i="1"/>
  <c r="F26" i="1"/>
  <c r="F25" i="1"/>
  <c r="E29" i="1"/>
  <c r="G25" i="1" l="1"/>
  <c r="F29" i="1"/>
  <c r="H25" i="1" l="1"/>
  <c r="H29" i="1" s="1"/>
  <c r="G29" i="1"/>
</calcChain>
</file>

<file path=xl/sharedStrings.xml><?xml version="1.0" encoding="utf-8"?>
<sst xmlns="http://schemas.openxmlformats.org/spreadsheetml/2006/main" count="62" uniqueCount="51">
  <si>
    <t>Washington retail sales forecast</t>
  </si>
  <si>
    <t>Retail Sales (MWh)</t>
  </si>
  <si>
    <t>Interim Targets (Planned)</t>
  </si>
  <si>
    <t>Revised 2021 CEIP</t>
  </si>
  <si>
    <t>Biennial 2023 CEIP Update</t>
  </si>
  <si>
    <t>Interim Targets (Planned, MWh)</t>
  </si>
  <si>
    <t>Actual Interim Targets 2023</t>
  </si>
  <si>
    <t>PacifiCorp CEIP Interim Goal for 2023</t>
  </si>
  <si>
    <t>MWh</t>
  </si>
  <si>
    <t> % of Retail Sales</t>
  </si>
  <si>
    <t>Washington Retail Sales</t>
  </si>
  <si>
    <t>Washington PURPA Qualifying Facilities (QFs)</t>
  </si>
  <si>
    <t>Retail Sales (QF Adjusted)</t>
  </si>
  <si>
    <t>Washington Allocated Renewable Energy and RECs</t>
  </si>
  <si>
    <t>Washington Allocated BPA Renewable Energy</t>
  </si>
  <si>
    <t>Washington Allocated BPA Non-Emitting Energy</t>
  </si>
  <si>
    <t xml:space="preserve">Total electricity supplied by non-emitting and renewable resources in 2023 </t>
  </si>
  <si>
    <t>(excluding WA-allocated system RECs)</t>
  </si>
  <si>
    <t>WA-Allocated PacifiCorp System RECs – Reported in RPS</t>
  </si>
  <si>
    <t>WA-Allocated PacifiCorp System RECs[1]</t>
  </si>
  <si>
    <t>Total electricity supplied by non-emitting and renewable resources in 2023[2]</t>
  </si>
  <si>
    <t>[1] PacifiCorp system RECs include those purchased as bundled energy and RECs under the same transaction on PacifiCorp’s system, but where Washington is not allocated the energy as part of its cost allocation under the company’s Washington Inter-Jurisdictional Allocation Methodology (WIJAM). A cost recovery mechanism for these RECs will need to be established if these RECs are retired at the end of the 2022-2026 compliance period.</t>
  </si>
  <si>
    <t>[2] Interim Target Condition 9 (“PacifiCorp will clearly express its 2022-2025 renewable energy target as a percentage of the Company’s Washington retail sales of electricity supplied by renewable resources.”). Reported percentage includes renewable energy as well as non-emitting CETA-qualifying resources.</t>
  </si>
  <si>
    <t>Estimated Washington-allocated energy (MWh)</t>
  </si>
  <si>
    <t>Total</t>
  </si>
  <si>
    <t>Expected shortfall (MWh)</t>
  </si>
  <si>
    <t>Source data:</t>
  </si>
  <si>
    <t>Actual Washington REC generation in 2023</t>
  </si>
  <si>
    <r>
      <t>Existing resources online</t>
    </r>
    <r>
      <rPr>
        <vertAlign val="superscript"/>
        <sz val="11"/>
        <color theme="1"/>
        <rFont val="Aptos Narrow"/>
        <family val="2"/>
        <scheme val="minor"/>
      </rPr>
      <t>1</t>
    </r>
    <r>
      <rPr>
        <sz val="11"/>
        <color theme="1"/>
        <rFont val="Aptos Narrow"/>
        <family val="2"/>
        <scheme val="minor"/>
      </rPr>
      <t xml:space="preserve"> (MWh)</t>
    </r>
  </si>
  <si>
    <r>
      <t>Expected new resources</t>
    </r>
    <r>
      <rPr>
        <vertAlign val="superscript"/>
        <sz val="11"/>
        <color theme="1"/>
        <rFont val="Aptos Narrow"/>
        <family val="2"/>
        <scheme val="minor"/>
      </rPr>
      <t xml:space="preserve">2 </t>
    </r>
    <r>
      <rPr>
        <sz val="11"/>
        <color theme="1"/>
        <rFont val="Aptos Narrow"/>
        <family val="2"/>
        <scheme val="minor"/>
      </rPr>
      <t>(MWh)</t>
    </r>
  </si>
  <si>
    <r>
      <rPr>
        <vertAlign val="superscript"/>
        <sz val="11"/>
        <color theme="1"/>
        <rFont val="Aptos Narrow"/>
        <family val="2"/>
        <scheme val="minor"/>
      </rPr>
      <t>1</t>
    </r>
    <r>
      <rPr>
        <sz val="11"/>
        <color theme="1"/>
        <rFont val="Aptos Narrow"/>
        <family val="2"/>
        <scheme val="minor"/>
      </rPr>
      <t>actual 2023 REC generation</t>
    </r>
  </si>
  <si>
    <r>
      <t>2</t>
    </r>
    <r>
      <rPr>
        <sz val="11"/>
        <color theme="1"/>
        <rFont val="Aptos Narrow"/>
        <family val="2"/>
        <scheme val="minor"/>
      </rPr>
      <t>based on estimations shown in Exh. RG-2</t>
    </r>
  </si>
  <si>
    <t>2024 CEIP Progress Report, Table 1</t>
  </si>
  <si>
    <t>2023 IRP Update,Table A.7, Appendix A</t>
  </si>
  <si>
    <t>Delta between Revised 2021 CEIP and Biennial 2023 CEIP Update</t>
  </si>
  <si>
    <t>$/MWh</t>
  </si>
  <si>
    <t>$/kw-yr</t>
  </si>
  <si>
    <t>Year</t>
  </si>
  <si>
    <t>WY Wind wPTC</t>
  </si>
  <si>
    <t>WY Wind xPTC</t>
  </si>
  <si>
    <t>UT Solar wPTC</t>
  </si>
  <si>
    <t>UT Solar xPTC</t>
  </si>
  <si>
    <t>Battery wITC</t>
  </si>
  <si>
    <t>Battery xITC</t>
  </si>
  <si>
    <t>Geothermal wPTC</t>
  </si>
  <si>
    <t>Geothermal xPTC</t>
  </si>
  <si>
    <t>Reference Inflation</t>
  </si>
  <si>
    <r>
      <rPr>
        <vertAlign val="superscript"/>
        <sz val="11"/>
        <color theme="1"/>
        <rFont val="Aptos Narrow"/>
        <family val="2"/>
        <scheme val="minor"/>
      </rPr>
      <t>3</t>
    </r>
    <r>
      <rPr>
        <sz val="11"/>
        <color theme="1"/>
        <rFont val="Aptos Narrow"/>
        <family val="2"/>
        <scheme val="minor"/>
      </rPr>
      <t>based on LCOE of proxy Wyoming wind resource with PTC</t>
    </r>
  </si>
  <si>
    <r>
      <t>Estimated cost situs to WA for extra shortfall</t>
    </r>
    <r>
      <rPr>
        <b/>
        <vertAlign val="superscript"/>
        <sz val="11"/>
        <color theme="1"/>
        <rFont val="Aptos Narrow"/>
        <family val="2"/>
        <scheme val="minor"/>
      </rPr>
      <t>3</t>
    </r>
  </si>
  <si>
    <t>Total extra cost for current CEIP period 2022 - 2025</t>
  </si>
  <si>
    <t>Total extra cost for next CEIP period 2026 - 2029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</si>
</sst>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
  </numFmts>
  <fonts count="10" x14ac:knownFonts="1">
    <font>
      <sz val="11"/>
      <color theme="1"/>
      <name val="Aptos Narrow"/>
      <family val="2"/>
      <scheme val="minor"/>
    </font>
    <font>
      <b/>
      <sz val="11"/>
      <color theme="1"/>
      <name val="Aptos Narrow"/>
      <family val="2"/>
      <scheme val="minor"/>
    </font>
    <font>
      <i/>
      <sz val="11"/>
      <color theme="1"/>
      <name val="Aptos Narrow"/>
      <family val="2"/>
      <scheme val="minor"/>
    </font>
    <font>
      <sz val="10"/>
      <color theme="1"/>
      <name val="Aptos Narrow"/>
      <family val="2"/>
      <scheme val="minor"/>
    </font>
    <font>
      <vertAlign val="superscript"/>
      <sz val="11"/>
      <color theme="1"/>
      <name val="Aptos Narrow"/>
      <family val="2"/>
      <scheme val="minor"/>
    </font>
    <font>
      <b/>
      <sz val="10"/>
      <color theme="1"/>
      <name val="Aptos Narrow"/>
      <family val="2"/>
      <scheme val="minor"/>
    </font>
    <font>
      <sz val="11"/>
      <color theme="1"/>
      <name val="Aptos Narrow"/>
      <family val="2"/>
      <scheme val="minor"/>
    </font>
    <font>
      <sz val="11"/>
      <name val="Times New Roman"/>
      <family val="1"/>
    </font>
    <font>
      <b/>
      <sz val="11"/>
      <name val="Times New Roman"/>
      <family val="1"/>
    </font>
    <font>
      <b/>
      <vertAlign val="superscript"/>
      <sz val="11"/>
      <color theme="1"/>
      <name val="Aptos Narrow"/>
      <family val="2"/>
      <scheme val="minor"/>
    </font>
  </fonts>
  <fills count="3">
    <fill>
      <patternFill patternType="none"/>
    </fill>
    <fill>
      <patternFill patternType="gray125"/>
    </fill>
    <fill>
      <patternFill patternType="solid">
        <fgColor theme="3" tint="0.8999908444471571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auto="1"/>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6" fillId="0" borderId="0" applyFont="0" applyFill="0" applyBorder="0" applyAlignment="0" applyProtection="0"/>
  </cellStyleXfs>
  <cellXfs count="43">
    <xf numFmtId="0" fontId="0" fillId="0" borderId="0" xfId="0"/>
    <xf numFmtId="3" fontId="0" fillId="0" borderId="1" xfId="0" applyNumberFormat="1" applyBorder="1"/>
    <xf numFmtId="3" fontId="0" fillId="0" borderId="0" xfId="0" applyNumberFormat="1"/>
    <xf numFmtId="0" fontId="0" fillId="0" borderId="2" xfId="0" applyBorder="1"/>
    <xf numFmtId="9" fontId="0" fillId="0" borderId="3" xfId="0" applyNumberFormat="1" applyBorder="1"/>
    <xf numFmtId="0" fontId="0" fillId="0" borderId="4" xfId="0" applyBorder="1"/>
    <xf numFmtId="0" fontId="0" fillId="0" borderId="5" xfId="0" applyBorder="1"/>
    <xf numFmtId="0" fontId="0" fillId="0" borderId="6" xfId="0" applyBorder="1"/>
    <xf numFmtId="10" fontId="0" fillId="0" borderId="6" xfId="0" applyNumberFormat="1" applyBorder="1"/>
    <xf numFmtId="0" fontId="0" fillId="0" borderId="7" xfId="0" applyBorder="1"/>
    <xf numFmtId="3" fontId="0" fillId="0" borderId="8" xfId="0" applyNumberFormat="1" applyBorder="1"/>
    <xf numFmtId="10" fontId="0" fillId="0" borderId="9" xfId="0" applyNumberFormat="1" applyBorder="1"/>
    <xf numFmtId="0" fontId="2" fillId="0" borderId="0" xfId="0" applyFont="1"/>
    <xf numFmtId="9" fontId="0" fillId="0" borderId="1" xfId="0" applyNumberFormat="1" applyBorder="1"/>
    <xf numFmtId="0" fontId="0" fillId="0" borderId="0" xfId="0" applyAlignment="1">
      <alignment wrapText="1"/>
    </xf>
    <xf numFmtId="0" fontId="0" fillId="0" borderId="1" xfId="0" applyBorder="1" applyAlignment="1">
      <alignment wrapText="1"/>
    </xf>
    <xf numFmtId="0" fontId="0" fillId="0" borderId="1" xfId="0" applyBorder="1" applyAlignment="1">
      <alignment horizontal="left" wrapText="1"/>
    </xf>
    <xf numFmtId="3" fontId="1" fillId="0" borderId="1" xfId="0" applyNumberFormat="1" applyFont="1" applyBorder="1"/>
    <xf numFmtId="0" fontId="1" fillId="0" borderId="1" xfId="0" applyFont="1" applyBorder="1" applyAlignment="1">
      <alignment wrapText="1"/>
    </xf>
    <xf numFmtId="10" fontId="0" fillId="0" borderId="0" xfId="0" applyNumberFormat="1"/>
    <xf numFmtId="0" fontId="3" fillId="0" borderId="0" xfId="0" applyFont="1" applyAlignment="1">
      <alignment wrapText="1"/>
    </xf>
    <xf numFmtId="0" fontId="4" fillId="0" borderId="0" xfId="0" applyFont="1" applyAlignment="1">
      <alignment wrapText="1"/>
    </xf>
    <xf numFmtId="0" fontId="3" fillId="0" borderId="0" xfId="0" applyFont="1"/>
    <xf numFmtId="0" fontId="5" fillId="0" borderId="0" xfId="0" applyFont="1" applyAlignment="1">
      <alignment wrapText="1"/>
    </xf>
    <xf numFmtId="0" fontId="1" fillId="0" borderId="1" xfId="0" applyFont="1" applyBorder="1"/>
    <xf numFmtId="164" fontId="0" fillId="0" borderId="0" xfId="0" applyNumberFormat="1"/>
    <xf numFmtId="0" fontId="7" fillId="0" borderId="0" xfId="0" applyFont="1"/>
    <xf numFmtId="44" fontId="7" fillId="0" borderId="0" xfId="1" applyFont="1"/>
    <xf numFmtId="164" fontId="7" fillId="0" borderId="0" xfId="1" applyNumberFormat="1" applyFont="1"/>
    <xf numFmtId="164" fontId="7" fillId="0" borderId="0" xfId="0" applyNumberFormat="1" applyFont="1"/>
    <xf numFmtId="44" fontId="7" fillId="0" borderId="0" xfId="1" applyFont="1" applyAlignment="1">
      <alignment horizontal="right"/>
    </xf>
    <xf numFmtId="44" fontId="7" fillId="0" borderId="0" xfId="0" applyNumberFormat="1" applyFont="1"/>
    <xf numFmtId="10" fontId="7" fillId="0" borderId="0" xfId="0" applyNumberFormat="1" applyFont="1"/>
    <xf numFmtId="10" fontId="7" fillId="0" borderId="10" xfId="0" applyNumberFormat="1" applyFont="1" applyBorder="1"/>
    <xf numFmtId="44" fontId="7" fillId="2" borderId="0" xfId="1" applyFont="1" applyFill="1"/>
    <xf numFmtId="164" fontId="7" fillId="2" borderId="0" xfId="1" applyNumberFormat="1" applyFont="1" applyFill="1"/>
    <xf numFmtId="44" fontId="8" fillId="2" borderId="0" xfId="1" applyFont="1" applyFill="1"/>
    <xf numFmtId="0" fontId="1" fillId="0" borderId="11" xfId="0" applyFont="1" applyBorder="1" applyAlignment="1">
      <alignment wrapText="1"/>
    </xf>
    <xf numFmtId="0" fontId="1" fillId="0" borderId="12" xfId="0" applyFont="1" applyBorder="1"/>
    <xf numFmtId="0" fontId="1" fillId="0" borderId="13" xfId="0" applyFont="1" applyBorder="1"/>
    <xf numFmtId="0" fontId="0" fillId="0" borderId="2" xfId="0" applyBorder="1" applyAlignment="1">
      <alignment wrapText="1"/>
    </xf>
    <xf numFmtId="164" fontId="0" fillId="0" borderId="14" xfId="0" applyNumberFormat="1" applyBorder="1"/>
    <xf numFmtId="164" fontId="0" fillId="0" borderId="15" xfId="0" applyNumberForma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33490268385324"/>
          <c:y val="3.9370545784178999E-2"/>
          <c:w val="0.70933019463229352"/>
          <c:h val="0.68272358015090706"/>
        </c:manualLayout>
      </c:layout>
      <c:lineChart>
        <c:grouping val="standard"/>
        <c:varyColors val="0"/>
        <c:ser>
          <c:idx val="2"/>
          <c:order val="0"/>
          <c:tx>
            <c:strRef>
              <c:f>'Figure 5.3 23IRPU - LCOE'!$C$6</c:f>
              <c:strCache>
                <c:ptCount val="1"/>
                <c:pt idx="0">
                  <c:v> WY Wind wPTC </c:v>
                </c:pt>
              </c:strCache>
            </c:strRef>
          </c:tx>
          <c:spPr>
            <a:ln w="28575" cap="rnd">
              <a:solidFill>
                <a:schemeClr val="accent1">
                  <a:lumMod val="60000"/>
                  <a:lumOff val="40000"/>
                </a:schemeClr>
              </a:solidFill>
              <a:round/>
            </a:ln>
            <a:effectLst/>
          </c:spPr>
          <c:marker>
            <c:symbol val="none"/>
          </c:marker>
          <c:cat>
            <c:numRef>
              <c:f>'Figure 5.3 23IRPU - LCOE'!$B$7:$B$26</c:f>
              <c:numCache>
                <c:formatCode>General</c:formatCode>
                <c:ptCount val="20"/>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numCache>
            </c:numRef>
          </c:cat>
          <c:val>
            <c:numRef>
              <c:f>'Figure 5.3 23IRPU - LCOE'!$C$7:$C$26</c:f>
              <c:numCache>
                <c:formatCode>"$"#,##0</c:formatCode>
                <c:ptCount val="20"/>
                <c:pt idx="0">
                  <c:v>34.881266943844878</c:v>
                </c:pt>
                <c:pt idx="1">
                  <c:v>34.664942263502844</c:v>
                </c:pt>
                <c:pt idx="2">
                  <c:v>34.443683217504386</c:v>
                </c:pt>
                <c:pt idx="3">
                  <c:v>34.217377240763369</c:v>
                </c:pt>
                <c:pt idx="4">
                  <c:v>33.985909218325546</c:v>
                </c:pt>
                <c:pt idx="5">
                  <c:v>33.749161392646087</c:v>
                </c:pt>
                <c:pt idx="6">
                  <c:v>30.312732271794673</c:v>
                </c:pt>
                <c:pt idx="7">
                  <c:v>26.853743595427261</c:v>
                </c:pt>
                <c:pt idx="8">
                  <c:v>23.411831730297045</c:v>
                </c:pt>
                <c:pt idx="9">
                  <c:v>19.953816684257614</c:v>
                </c:pt>
                <c:pt idx="10">
                  <c:v>20.257101895275682</c:v>
                </c:pt>
                <c:pt idx="11">
                  <c:v>20.56457151929559</c:v>
                </c:pt>
                <c:pt idx="12">
                  <c:v>20.876271805663279</c:v>
                </c:pt>
                <c:pt idx="13">
                  <c:v>21.192249189539201</c:v>
                </c:pt>
                <c:pt idx="14">
                  <c:v>21.512550250327372</c:v>
                </c:pt>
              </c:numCache>
            </c:numRef>
          </c:val>
          <c:smooth val="0"/>
          <c:extLst>
            <c:ext xmlns:c16="http://schemas.microsoft.com/office/drawing/2014/chart" uri="{C3380CC4-5D6E-409C-BE32-E72D297353CC}">
              <c16:uniqueId val="{00000000-26B8-485E-B7B8-5EFF0F49F845}"/>
            </c:ext>
          </c:extLst>
        </c:ser>
        <c:ser>
          <c:idx val="3"/>
          <c:order val="1"/>
          <c:tx>
            <c:strRef>
              <c:f>'Figure 5.3 23IRPU - LCOE'!$D$6</c:f>
              <c:strCache>
                <c:ptCount val="1"/>
                <c:pt idx="0">
                  <c:v> WY Wind xPTC </c:v>
                </c:pt>
              </c:strCache>
            </c:strRef>
          </c:tx>
          <c:spPr>
            <a:ln w="28575" cap="rnd">
              <a:solidFill>
                <a:schemeClr val="accent5"/>
              </a:solidFill>
              <a:prstDash val="sysDot"/>
              <a:round/>
            </a:ln>
            <a:effectLst/>
          </c:spPr>
          <c:marker>
            <c:symbol val="none"/>
          </c:marker>
          <c:dPt>
            <c:idx val="15"/>
            <c:marker>
              <c:symbol val="none"/>
            </c:marker>
            <c:bubble3D val="0"/>
            <c:spPr>
              <a:ln w="28575" cap="rnd">
                <a:solidFill>
                  <a:schemeClr val="accent5"/>
                </a:solidFill>
                <a:prstDash val="solid"/>
                <a:round/>
              </a:ln>
              <a:effectLst/>
            </c:spPr>
            <c:extLst>
              <c:ext xmlns:c16="http://schemas.microsoft.com/office/drawing/2014/chart" uri="{C3380CC4-5D6E-409C-BE32-E72D297353CC}">
                <c16:uniqueId val="{00000002-26B8-485E-B7B8-5EFF0F49F845}"/>
              </c:ext>
            </c:extLst>
          </c:dPt>
          <c:dPt>
            <c:idx val="16"/>
            <c:marker>
              <c:symbol val="none"/>
            </c:marker>
            <c:bubble3D val="0"/>
            <c:spPr>
              <a:ln w="28575" cap="rnd">
                <a:solidFill>
                  <a:schemeClr val="accent5"/>
                </a:solidFill>
                <a:prstDash val="solid"/>
                <a:round/>
              </a:ln>
              <a:effectLst/>
            </c:spPr>
            <c:extLst>
              <c:ext xmlns:c16="http://schemas.microsoft.com/office/drawing/2014/chart" uri="{C3380CC4-5D6E-409C-BE32-E72D297353CC}">
                <c16:uniqueId val="{00000004-26B8-485E-B7B8-5EFF0F49F845}"/>
              </c:ext>
            </c:extLst>
          </c:dPt>
          <c:dPt>
            <c:idx val="17"/>
            <c:marker>
              <c:symbol val="none"/>
            </c:marker>
            <c:bubble3D val="0"/>
            <c:spPr>
              <a:ln w="28575" cap="rnd">
                <a:solidFill>
                  <a:schemeClr val="accent5"/>
                </a:solidFill>
                <a:prstDash val="solid"/>
                <a:round/>
              </a:ln>
              <a:effectLst/>
            </c:spPr>
            <c:extLst>
              <c:ext xmlns:c16="http://schemas.microsoft.com/office/drawing/2014/chart" uri="{C3380CC4-5D6E-409C-BE32-E72D297353CC}">
                <c16:uniqueId val="{00000006-26B8-485E-B7B8-5EFF0F49F845}"/>
              </c:ext>
            </c:extLst>
          </c:dPt>
          <c:dPt>
            <c:idx val="18"/>
            <c:marker>
              <c:symbol val="none"/>
            </c:marker>
            <c:bubble3D val="0"/>
            <c:spPr>
              <a:ln w="28575" cap="rnd">
                <a:solidFill>
                  <a:schemeClr val="accent5"/>
                </a:solidFill>
                <a:prstDash val="solid"/>
                <a:round/>
              </a:ln>
              <a:effectLst/>
            </c:spPr>
            <c:extLst>
              <c:ext xmlns:c16="http://schemas.microsoft.com/office/drawing/2014/chart" uri="{C3380CC4-5D6E-409C-BE32-E72D297353CC}">
                <c16:uniqueId val="{00000008-26B8-485E-B7B8-5EFF0F49F845}"/>
              </c:ext>
            </c:extLst>
          </c:dPt>
          <c:dPt>
            <c:idx val="19"/>
            <c:marker>
              <c:symbol val="none"/>
            </c:marker>
            <c:bubble3D val="0"/>
            <c:spPr>
              <a:ln w="28575" cap="rnd">
                <a:solidFill>
                  <a:schemeClr val="accent5"/>
                </a:solidFill>
                <a:prstDash val="solid"/>
                <a:round/>
              </a:ln>
              <a:effectLst/>
            </c:spPr>
            <c:extLst>
              <c:ext xmlns:c16="http://schemas.microsoft.com/office/drawing/2014/chart" uri="{C3380CC4-5D6E-409C-BE32-E72D297353CC}">
                <c16:uniqueId val="{0000000A-26B8-485E-B7B8-5EFF0F49F845}"/>
              </c:ext>
            </c:extLst>
          </c:dPt>
          <c:cat>
            <c:numRef>
              <c:f>'Figure 5.3 23IRPU - LCOE'!$B$7:$B$26</c:f>
              <c:numCache>
                <c:formatCode>General</c:formatCode>
                <c:ptCount val="20"/>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numCache>
            </c:numRef>
          </c:cat>
          <c:val>
            <c:numRef>
              <c:f>'Figure 5.3 23IRPU - LCOE'!$D$7:$D$26</c:f>
              <c:numCache>
                <c:formatCode>"$"#,##0</c:formatCode>
                <c:ptCount val="20"/>
                <c:pt idx="0">
                  <c:v>56.385769753274893</c:v>
                </c:pt>
                <c:pt idx="1">
                  <c:v>56.659963664802028</c:v>
                </c:pt>
                <c:pt idx="2">
                  <c:v>56.940411939068078</c:v>
                </c:pt>
                <c:pt idx="3">
                  <c:v>57.227257253557759</c:v>
                </c:pt>
                <c:pt idx="4">
                  <c:v>57.520645517741634</c:v>
                </c:pt>
                <c:pt idx="5">
                  <c:v>57.820725990602867</c:v>
                </c:pt>
                <c:pt idx="6">
                  <c:v>54.933370230892159</c:v>
                </c:pt>
                <c:pt idx="7">
                  <c:v>52.035979294373703</c:v>
                </c:pt>
                <c:pt idx="8">
                  <c:v>49.168475234460722</c:v>
                </c:pt>
                <c:pt idx="9">
                  <c:v>46.297970284418028</c:v>
                </c:pt>
                <c:pt idx="10">
                  <c:v>47.202166688424612</c:v>
                </c:pt>
                <c:pt idx="11">
                  <c:v>48.124254325836908</c:v>
                </c:pt>
                <c:pt idx="12">
                  <c:v>49.064592107637694</c:v>
                </c:pt>
                <c:pt idx="13">
                  <c:v>50.023546216023469</c:v>
                </c:pt>
                <c:pt idx="14">
                  <c:v>51.001490315132571</c:v>
                </c:pt>
                <c:pt idx="15">
                  <c:v>51.99880563331395</c:v>
                </c:pt>
                <c:pt idx="16">
                  <c:v>53.015881219225953</c:v>
                </c:pt>
                <c:pt idx="17">
                  <c:v>54.053114001829755</c:v>
                </c:pt>
                <c:pt idx="18">
                  <c:v>54.783171904793036</c:v>
                </c:pt>
                <c:pt idx="19">
                  <c:v>55.488613421994557</c:v>
                </c:pt>
              </c:numCache>
            </c:numRef>
          </c:val>
          <c:smooth val="0"/>
          <c:extLst>
            <c:ext xmlns:c16="http://schemas.microsoft.com/office/drawing/2014/chart" uri="{C3380CC4-5D6E-409C-BE32-E72D297353CC}">
              <c16:uniqueId val="{0000000B-26B8-485E-B7B8-5EFF0F49F845}"/>
            </c:ext>
          </c:extLst>
        </c:ser>
        <c:ser>
          <c:idx val="4"/>
          <c:order val="2"/>
          <c:tx>
            <c:strRef>
              <c:f>'Figure 5.3 23IRPU - LCOE'!$E$6</c:f>
              <c:strCache>
                <c:ptCount val="1"/>
                <c:pt idx="0">
                  <c:v> UT Solar wPTC </c:v>
                </c:pt>
              </c:strCache>
            </c:strRef>
          </c:tx>
          <c:spPr>
            <a:ln w="28575" cap="rnd">
              <a:solidFill>
                <a:schemeClr val="accent4"/>
              </a:solidFill>
              <a:round/>
            </a:ln>
            <a:effectLst/>
          </c:spPr>
          <c:marker>
            <c:symbol val="none"/>
          </c:marker>
          <c:cat>
            <c:numRef>
              <c:f>'Figure 5.3 23IRPU - LCOE'!$B$7:$B$26</c:f>
              <c:numCache>
                <c:formatCode>General</c:formatCode>
                <c:ptCount val="20"/>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numCache>
            </c:numRef>
          </c:cat>
          <c:val>
            <c:numRef>
              <c:f>'Figure 5.3 23IRPU - LCOE'!$E$7:$E$26</c:f>
              <c:numCache>
                <c:formatCode>"$"#,##0</c:formatCode>
                <c:ptCount val="20"/>
                <c:pt idx="0">
                  <c:v>37.186169314477404</c:v>
                </c:pt>
                <c:pt idx="1">
                  <c:v>36.855119808569015</c:v>
                </c:pt>
                <c:pt idx="2">
                  <c:v>36.516519063893298</c:v>
                </c:pt>
                <c:pt idx="3">
                  <c:v>36.170194818015425</c:v>
                </c:pt>
                <c:pt idx="4">
                  <c:v>35.815970906344887</c:v>
                </c:pt>
                <c:pt idx="5">
                  <c:v>35.45366712023899</c:v>
                </c:pt>
                <c:pt idx="6">
                  <c:v>32.44642504266205</c:v>
                </c:pt>
                <c:pt idx="7">
                  <c:v>29.418012232428822</c:v>
                </c:pt>
                <c:pt idx="8">
                  <c:v>26.384780833156089</c:v>
                </c:pt>
                <c:pt idx="9">
                  <c:v>23.362200372297409</c:v>
                </c:pt>
                <c:pt idx="10">
                  <c:v>23.162356199748643</c:v>
                </c:pt>
                <c:pt idx="11">
                  <c:v>22.830247377164248</c:v>
                </c:pt>
                <c:pt idx="12">
                  <c:v>22.488842208731551</c:v>
                </c:pt>
                <c:pt idx="13">
                  <c:v>22.096412246908478</c:v>
                </c:pt>
                <c:pt idx="14">
                  <c:v>21.694125518658989</c:v>
                </c:pt>
              </c:numCache>
            </c:numRef>
          </c:val>
          <c:smooth val="0"/>
          <c:extLst>
            <c:ext xmlns:c16="http://schemas.microsoft.com/office/drawing/2014/chart" uri="{C3380CC4-5D6E-409C-BE32-E72D297353CC}">
              <c16:uniqueId val="{0000000C-26B8-485E-B7B8-5EFF0F49F845}"/>
            </c:ext>
          </c:extLst>
        </c:ser>
        <c:ser>
          <c:idx val="5"/>
          <c:order val="3"/>
          <c:tx>
            <c:strRef>
              <c:f>'Figure 5.3 23IRPU - LCOE'!$F$6</c:f>
              <c:strCache>
                <c:ptCount val="1"/>
                <c:pt idx="0">
                  <c:v> UT Solar xPTC </c:v>
                </c:pt>
              </c:strCache>
            </c:strRef>
          </c:tx>
          <c:spPr>
            <a:ln w="28575" cap="rnd">
              <a:solidFill>
                <a:schemeClr val="accent2"/>
              </a:solidFill>
              <a:prstDash val="sysDot"/>
              <a:round/>
            </a:ln>
            <a:effectLst/>
          </c:spPr>
          <c:marker>
            <c:symbol val="none"/>
          </c:marker>
          <c:dPt>
            <c:idx val="15"/>
            <c:marker>
              <c:symbol val="none"/>
            </c:marker>
            <c:bubble3D val="0"/>
            <c:spPr>
              <a:ln w="28575" cap="rnd">
                <a:solidFill>
                  <a:schemeClr val="accent2"/>
                </a:solidFill>
                <a:prstDash val="solid"/>
                <a:round/>
              </a:ln>
              <a:effectLst/>
            </c:spPr>
            <c:extLst>
              <c:ext xmlns:c16="http://schemas.microsoft.com/office/drawing/2014/chart" uri="{C3380CC4-5D6E-409C-BE32-E72D297353CC}">
                <c16:uniqueId val="{0000000E-26B8-485E-B7B8-5EFF0F49F845}"/>
              </c:ext>
            </c:extLst>
          </c:dPt>
          <c:dPt>
            <c:idx val="16"/>
            <c:marker>
              <c:symbol val="none"/>
            </c:marker>
            <c:bubble3D val="0"/>
            <c:spPr>
              <a:ln w="28575" cap="rnd">
                <a:solidFill>
                  <a:schemeClr val="accent2"/>
                </a:solidFill>
                <a:prstDash val="solid"/>
                <a:round/>
              </a:ln>
              <a:effectLst/>
            </c:spPr>
            <c:extLst>
              <c:ext xmlns:c16="http://schemas.microsoft.com/office/drawing/2014/chart" uri="{C3380CC4-5D6E-409C-BE32-E72D297353CC}">
                <c16:uniqueId val="{00000010-26B8-485E-B7B8-5EFF0F49F845}"/>
              </c:ext>
            </c:extLst>
          </c:dPt>
          <c:dPt>
            <c:idx val="17"/>
            <c:marker>
              <c:symbol val="none"/>
            </c:marker>
            <c:bubble3D val="0"/>
            <c:spPr>
              <a:ln w="28575" cap="rnd">
                <a:solidFill>
                  <a:schemeClr val="accent2"/>
                </a:solidFill>
                <a:prstDash val="solid"/>
                <a:round/>
              </a:ln>
              <a:effectLst/>
            </c:spPr>
            <c:extLst>
              <c:ext xmlns:c16="http://schemas.microsoft.com/office/drawing/2014/chart" uri="{C3380CC4-5D6E-409C-BE32-E72D297353CC}">
                <c16:uniqueId val="{00000012-26B8-485E-B7B8-5EFF0F49F845}"/>
              </c:ext>
            </c:extLst>
          </c:dPt>
          <c:dPt>
            <c:idx val="18"/>
            <c:marker>
              <c:symbol val="none"/>
            </c:marker>
            <c:bubble3D val="0"/>
            <c:spPr>
              <a:ln w="28575" cap="rnd">
                <a:solidFill>
                  <a:schemeClr val="accent2"/>
                </a:solidFill>
                <a:prstDash val="solid"/>
                <a:round/>
              </a:ln>
              <a:effectLst/>
            </c:spPr>
            <c:extLst>
              <c:ext xmlns:c16="http://schemas.microsoft.com/office/drawing/2014/chart" uri="{C3380CC4-5D6E-409C-BE32-E72D297353CC}">
                <c16:uniqueId val="{00000014-26B8-485E-B7B8-5EFF0F49F845}"/>
              </c:ext>
            </c:extLst>
          </c:dPt>
          <c:dPt>
            <c:idx val="19"/>
            <c:marker>
              <c:symbol val="none"/>
            </c:marker>
            <c:bubble3D val="0"/>
            <c:spPr>
              <a:ln w="28575" cap="rnd">
                <a:solidFill>
                  <a:schemeClr val="accent2"/>
                </a:solidFill>
                <a:prstDash val="solid"/>
                <a:round/>
              </a:ln>
              <a:effectLst/>
            </c:spPr>
            <c:extLst>
              <c:ext xmlns:c16="http://schemas.microsoft.com/office/drawing/2014/chart" uri="{C3380CC4-5D6E-409C-BE32-E72D297353CC}">
                <c16:uniqueId val="{00000016-26B8-485E-B7B8-5EFF0F49F845}"/>
              </c:ext>
            </c:extLst>
          </c:dPt>
          <c:cat>
            <c:numRef>
              <c:f>'Figure 5.3 23IRPU - LCOE'!$B$7:$B$26</c:f>
              <c:numCache>
                <c:formatCode>General</c:formatCode>
                <c:ptCount val="20"/>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numCache>
            </c:numRef>
          </c:cat>
          <c:val>
            <c:numRef>
              <c:f>'Figure 5.3 23IRPU - LCOE'!$F$7:$F$26</c:f>
              <c:numCache>
                <c:formatCode>"$"#,##0</c:formatCode>
                <c:ptCount val="20"/>
                <c:pt idx="0">
                  <c:v>60.160161491350671</c:v>
                </c:pt>
                <c:pt idx="1">
                  <c:v>60.353149690107166</c:v>
                </c:pt>
                <c:pt idx="2">
                  <c:v>60.550539949407721</c:v>
                </c:pt>
                <c:pt idx="3">
                  <c:v>60.752432691142168</c:v>
                </c:pt>
                <c:pt idx="4">
                  <c:v>60.958930611996024</c:v>
                </c:pt>
                <c:pt idx="5">
                  <c:v>61.170138766170361</c:v>
                </c:pt>
                <c:pt idx="6">
                  <c:v>58.749490445964305</c:v>
                </c:pt>
                <c:pt idx="7">
                  <c:v>56.3210516130965</c:v>
                </c:pt>
                <c:pt idx="8">
                  <c:v>53.901479619964924</c:v>
                </c:pt>
                <c:pt idx="9">
                  <c:v>51.506556188374752</c:v>
                </c:pt>
                <c:pt idx="10">
                  <c:v>51.948685893067172</c:v>
                </c:pt>
                <c:pt idx="11">
                  <c:v>52.273194410421937</c:v>
                </c:pt>
                <c:pt idx="12">
                  <c:v>52.603384071693277</c:v>
                </c:pt>
                <c:pt idx="13">
                  <c:v>52.897868025979129</c:v>
                </c:pt>
                <c:pt idx="14">
                  <c:v>53.198163735996239</c:v>
                </c:pt>
                <c:pt idx="15">
                  <c:v>53.462806791351753</c:v>
                </c:pt>
                <c:pt idx="16">
                  <c:v>53.733486360364239</c:v>
                </c:pt>
                <c:pt idx="17">
                  <c:v>53.968744027383607</c:v>
                </c:pt>
                <c:pt idx="18">
                  <c:v>54.210358333547219</c:v>
                </c:pt>
                <c:pt idx="19">
                  <c:v>54.416960299753782</c:v>
                </c:pt>
              </c:numCache>
            </c:numRef>
          </c:val>
          <c:smooth val="0"/>
          <c:extLst>
            <c:ext xmlns:c16="http://schemas.microsoft.com/office/drawing/2014/chart" uri="{C3380CC4-5D6E-409C-BE32-E72D297353CC}">
              <c16:uniqueId val="{00000017-26B8-485E-B7B8-5EFF0F49F845}"/>
            </c:ext>
          </c:extLst>
        </c:ser>
        <c:ser>
          <c:idx val="7"/>
          <c:order val="6"/>
          <c:tx>
            <c:strRef>
              <c:f>'Figure 5.3 23IRPU - LCOE'!$I$6</c:f>
              <c:strCache>
                <c:ptCount val="1"/>
                <c:pt idx="0">
                  <c:v> Geothermal wPTC </c:v>
                </c:pt>
              </c:strCache>
            </c:strRef>
          </c:tx>
          <c:spPr>
            <a:ln w="28575" cap="rnd">
              <a:solidFill>
                <a:schemeClr val="accent6"/>
              </a:solidFill>
              <a:round/>
            </a:ln>
            <a:effectLst/>
          </c:spPr>
          <c:marker>
            <c:symbol val="none"/>
          </c:marker>
          <c:cat>
            <c:numRef>
              <c:f>'Figure 5.3 23IRPU - LCOE'!$B$7:$B$26</c:f>
              <c:numCache>
                <c:formatCode>General</c:formatCode>
                <c:ptCount val="20"/>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numCache>
            </c:numRef>
          </c:cat>
          <c:val>
            <c:numRef>
              <c:f>'Figure 5.3 23IRPU - LCOE'!$I$7:$I$26</c:f>
              <c:numCache>
                <c:formatCode>"$"#,##0</c:formatCode>
                <c:ptCount val="20"/>
                <c:pt idx="0">
                  <c:v>48.292912824013754</c:v>
                </c:pt>
                <c:pt idx="1">
                  <c:v>48.030507090256634</c:v>
                </c:pt>
                <c:pt idx="2">
                  <c:v>47.890166233641295</c:v>
                </c:pt>
                <c:pt idx="3">
                  <c:v>47.877259595976398</c:v>
                </c:pt>
                <c:pt idx="4">
                  <c:v>47.93733725728822</c:v>
                </c:pt>
                <c:pt idx="5">
                  <c:v>48.075765393514146</c:v>
                </c:pt>
                <c:pt idx="6">
                  <c:v>48.276156664586765</c:v>
                </c:pt>
                <c:pt idx="7">
                  <c:v>48.538435965864757</c:v>
                </c:pt>
                <c:pt idx="8">
                  <c:v>48.8407745862486</c:v>
                </c:pt>
                <c:pt idx="9">
                  <c:v>49.204845843441063</c:v>
                </c:pt>
                <c:pt idx="10">
                  <c:v>49.597941551909614</c:v>
                </c:pt>
                <c:pt idx="11">
                  <c:v>50.025417479790036</c:v>
                </c:pt>
                <c:pt idx="12">
                  <c:v>50.492627529615397</c:v>
                </c:pt>
                <c:pt idx="13">
                  <c:v>51.347516021301196</c:v>
                </c:pt>
                <c:pt idx="14">
                  <c:v>52.209336869638221</c:v>
                </c:pt>
              </c:numCache>
            </c:numRef>
          </c:val>
          <c:smooth val="0"/>
          <c:extLst>
            <c:ext xmlns:c16="http://schemas.microsoft.com/office/drawing/2014/chart" uri="{C3380CC4-5D6E-409C-BE32-E72D297353CC}">
              <c16:uniqueId val="{00000018-26B8-485E-B7B8-5EFF0F49F845}"/>
            </c:ext>
          </c:extLst>
        </c:ser>
        <c:ser>
          <c:idx val="8"/>
          <c:order val="7"/>
          <c:tx>
            <c:strRef>
              <c:f>'Figure 5.3 23IRPU - LCOE'!$J$6</c:f>
              <c:strCache>
                <c:ptCount val="1"/>
                <c:pt idx="0">
                  <c:v> Geothermal xPTC </c:v>
                </c:pt>
              </c:strCache>
            </c:strRef>
          </c:tx>
          <c:spPr>
            <a:ln w="28575" cap="rnd">
              <a:solidFill>
                <a:srgbClr val="7030A0"/>
              </a:solidFill>
              <a:prstDash val="sysDot"/>
              <a:round/>
            </a:ln>
            <a:effectLst/>
          </c:spPr>
          <c:marker>
            <c:symbol val="none"/>
          </c:marker>
          <c:dPt>
            <c:idx val="15"/>
            <c:marker>
              <c:symbol val="none"/>
            </c:marker>
            <c:bubble3D val="0"/>
            <c:spPr>
              <a:ln w="28575" cap="rnd">
                <a:solidFill>
                  <a:srgbClr val="7030A0"/>
                </a:solidFill>
                <a:prstDash val="solid"/>
                <a:round/>
              </a:ln>
              <a:effectLst/>
            </c:spPr>
            <c:extLst>
              <c:ext xmlns:c16="http://schemas.microsoft.com/office/drawing/2014/chart" uri="{C3380CC4-5D6E-409C-BE32-E72D297353CC}">
                <c16:uniqueId val="{0000001A-26B8-485E-B7B8-5EFF0F49F845}"/>
              </c:ext>
            </c:extLst>
          </c:dPt>
          <c:dPt>
            <c:idx val="16"/>
            <c:marker>
              <c:symbol val="none"/>
            </c:marker>
            <c:bubble3D val="0"/>
            <c:spPr>
              <a:ln w="28575" cap="rnd">
                <a:solidFill>
                  <a:srgbClr val="7030A0"/>
                </a:solidFill>
                <a:prstDash val="solid"/>
                <a:round/>
              </a:ln>
              <a:effectLst/>
            </c:spPr>
            <c:extLst>
              <c:ext xmlns:c16="http://schemas.microsoft.com/office/drawing/2014/chart" uri="{C3380CC4-5D6E-409C-BE32-E72D297353CC}">
                <c16:uniqueId val="{0000001C-26B8-485E-B7B8-5EFF0F49F845}"/>
              </c:ext>
            </c:extLst>
          </c:dPt>
          <c:dPt>
            <c:idx val="17"/>
            <c:marker>
              <c:symbol val="none"/>
            </c:marker>
            <c:bubble3D val="0"/>
            <c:spPr>
              <a:ln w="28575" cap="rnd">
                <a:solidFill>
                  <a:srgbClr val="7030A0"/>
                </a:solidFill>
                <a:prstDash val="solid"/>
                <a:round/>
              </a:ln>
              <a:effectLst/>
            </c:spPr>
            <c:extLst>
              <c:ext xmlns:c16="http://schemas.microsoft.com/office/drawing/2014/chart" uri="{C3380CC4-5D6E-409C-BE32-E72D297353CC}">
                <c16:uniqueId val="{0000001E-26B8-485E-B7B8-5EFF0F49F845}"/>
              </c:ext>
            </c:extLst>
          </c:dPt>
          <c:dPt>
            <c:idx val="18"/>
            <c:marker>
              <c:symbol val="none"/>
            </c:marker>
            <c:bubble3D val="0"/>
            <c:spPr>
              <a:ln w="28575" cap="rnd">
                <a:solidFill>
                  <a:srgbClr val="7030A0"/>
                </a:solidFill>
                <a:prstDash val="solid"/>
                <a:round/>
              </a:ln>
              <a:effectLst/>
            </c:spPr>
            <c:extLst>
              <c:ext xmlns:c16="http://schemas.microsoft.com/office/drawing/2014/chart" uri="{C3380CC4-5D6E-409C-BE32-E72D297353CC}">
                <c16:uniqueId val="{00000020-26B8-485E-B7B8-5EFF0F49F845}"/>
              </c:ext>
            </c:extLst>
          </c:dPt>
          <c:dPt>
            <c:idx val="19"/>
            <c:marker>
              <c:symbol val="none"/>
            </c:marker>
            <c:bubble3D val="0"/>
            <c:spPr>
              <a:ln w="28575" cap="rnd">
                <a:solidFill>
                  <a:srgbClr val="7030A0"/>
                </a:solidFill>
                <a:prstDash val="solid"/>
                <a:round/>
              </a:ln>
              <a:effectLst/>
            </c:spPr>
            <c:extLst>
              <c:ext xmlns:c16="http://schemas.microsoft.com/office/drawing/2014/chart" uri="{C3380CC4-5D6E-409C-BE32-E72D297353CC}">
                <c16:uniqueId val="{00000022-26B8-485E-B7B8-5EFF0F49F845}"/>
              </c:ext>
            </c:extLst>
          </c:dPt>
          <c:cat>
            <c:numRef>
              <c:f>'Figure 5.3 23IRPU - LCOE'!$B$7:$B$26</c:f>
              <c:numCache>
                <c:formatCode>General</c:formatCode>
                <c:ptCount val="20"/>
                <c:pt idx="0">
                  <c:v>2023</c:v>
                </c:pt>
                <c:pt idx="1">
                  <c:v>2024</c:v>
                </c:pt>
                <c:pt idx="2">
                  <c:v>2025</c:v>
                </c:pt>
                <c:pt idx="3">
                  <c:v>2026</c:v>
                </c:pt>
                <c:pt idx="4">
                  <c:v>2027</c:v>
                </c:pt>
                <c:pt idx="5">
                  <c:v>2028</c:v>
                </c:pt>
                <c:pt idx="6">
                  <c:v>2029</c:v>
                </c:pt>
                <c:pt idx="7">
                  <c:v>2030</c:v>
                </c:pt>
                <c:pt idx="8">
                  <c:v>2031</c:v>
                </c:pt>
                <c:pt idx="9">
                  <c:v>2032</c:v>
                </c:pt>
                <c:pt idx="10">
                  <c:v>2033</c:v>
                </c:pt>
                <c:pt idx="11">
                  <c:v>2034</c:v>
                </c:pt>
                <c:pt idx="12">
                  <c:v>2035</c:v>
                </c:pt>
                <c:pt idx="13">
                  <c:v>2036</c:v>
                </c:pt>
                <c:pt idx="14">
                  <c:v>2037</c:v>
                </c:pt>
                <c:pt idx="15">
                  <c:v>2038</c:v>
                </c:pt>
                <c:pt idx="16">
                  <c:v>2039</c:v>
                </c:pt>
                <c:pt idx="17">
                  <c:v>2040</c:v>
                </c:pt>
                <c:pt idx="18">
                  <c:v>2041</c:v>
                </c:pt>
                <c:pt idx="19">
                  <c:v>2042</c:v>
                </c:pt>
              </c:numCache>
            </c:numRef>
          </c:cat>
          <c:val>
            <c:numRef>
              <c:f>'Figure 5.3 23IRPU - LCOE'!$J$7:$J$26</c:f>
              <c:numCache>
                <c:formatCode>"$"#,##0</c:formatCode>
                <c:ptCount val="20"/>
                <c:pt idx="0">
                  <c:v>68.20920802358971</c:v>
                </c:pt>
                <c:pt idx="1">
                  <c:v>68.401093800923135</c:v>
                </c:pt>
                <c:pt idx="2">
                  <c:v>68.725406844131726</c:v>
                </c:pt>
                <c:pt idx="3">
                  <c:v>69.187752886743283</c:v>
                </c:pt>
                <c:pt idx="4">
                  <c:v>69.733923755340371</c:v>
                </c:pt>
                <c:pt idx="5">
                  <c:v>70.36953292197515</c:v>
                </c:pt>
                <c:pt idx="6">
                  <c:v>71.07844593119772</c:v>
                </c:pt>
                <c:pt idx="7">
                  <c:v>71.860846365680501</c:v>
                </c:pt>
                <c:pt idx="8">
                  <c:v>72.695170101694657</c:v>
                </c:pt>
                <c:pt idx="9">
                  <c:v>73.603361100147595</c:v>
                </c:pt>
                <c:pt idx="10">
                  <c:v>74.552987913489702</c:v>
                </c:pt>
                <c:pt idx="11">
                  <c:v>75.54968945417211</c:v>
                </c:pt>
                <c:pt idx="12">
                  <c:v>76.59910919484777</c:v>
                </c:pt>
                <c:pt idx="13">
                  <c:v>78.049487587661588</c:v>
                </c:pt>
                <c:pt idx="14">
                  <c:v>79.520381475408854</c:v>
                </c:pt>
                <c:pt idx="15">
                  <c:v>81.033762650047208</c:v>
                </c:pt>
                <c:pt idx="16">
                  <c:v>82.573542064682442</c:v>
                </c:pt>
                <c:pt idx="17">
                  <c:v>84.12907381402303</c:v>
                </c:pt>
                <c:pt idx="18">
                  <c:v>85.722345042706294</c:v>
                </c:pt>
                <c:pt idx="19">
                  <c:v>87.348158431648173</c:v>
                </c:pt>
              </c:numCache>
            </c:numRef>
          </c:val>
          <c:smooth val="0"/>
          <c:extLst>
            <c:ext xmlns:c16="http://schemas.microsoft.com/office/drawing/2014/chart" uri="{C3380CC4-5D6E-409C-BE32-E72D297353CC}">
              <c16:uniqueId val="{00000023-26B8-485E-B7B8-5EFF0F49F845}"/>
            </c:ext>
          </c:extLst>
        </c:ser>
        <c:ser>
          <c:idx val="1"/>
          <c:order val="8"/>
          <c:tx>
            <c:strRef>
              <c:f>'Figure 5.3 23IRPU - LCOE'!$K$6</c:f>
              <c:strCache>
                <c:ptCount val="1"/>
                <c:pt idx="0">
                  <c:v> Reference Inflation </c:v>
                </c:pt>
              </c:strCache>
            </c:strRef>
          </c:tx>
          <c:spPr>
            <a:ln w="28575" cap="rnd">
              <a:solidFill>
                <a:schemeClr val="bg1">
                  <a:lumMod val="85000"/>
                </a:schemeClr>
              </a:solidFill>
              <a:prstDash val="lgDash"/>
              <a:round/>
            </a:ln>
            <a:effectLst/>
          </c:spPr>
          <c:marker>
            <c:symbol val="none"/>
          </c:marker>
          <c:val>
            <c:numRef>
              <c:f>'Figure 5.3 23IRPU - LCOE'!$K$7:$K$26</c:f>
              <c:numCache>
                <c:formatCode>"$"#,##0</c:formatCode>
                <c:ptCount val="20"/>
                <c:pt idx="0">
                  <c:v>75</c:v>
                </c:pt>
                <c:pt idx="1">
                  <c:v>76.710752999999997</c:v>
                </c:pt>
                <c:pt idx="2">
                  <c:v>78.460528344360114</c:v>
                </c:pt>
                <c:pt idx="3">
                  <c:v>80.250216134316105</c:v>
                </c:pt>
                <c:pt idx="4">
                  <c:v>82.080726774348491</c:v>
                </c:pt>
                <c:pt idx="5">
                  <c:v>83.952991435300447</c:v>
                </c:pt>
                <c:pt idx="6">
                  <c:v>85.867962528059309</c:v>
                </c:pt>
                <c:pt idx="7">
                  <c:v>87.826614188042839</c:v>
                </c:pt>
                <c:pt idx="8">
                  <c:v>89.82994277073665</c:v>
                </c:pt>
                <c:pt idx="9">
                  <c:v>91.878967358534865</c:v>
                </c:pt>
                <c:pt idx="10">
                  <c:v>93.974730279141724</c:v>
                </c:pt>
                <c:pt idx="11">
                  <c:v>96.118297635798172</c:v>
                </c:pt>
                <c:pt idx="12">
                  <c:v>98.310759849602618</c:v>
                </c:pt>
                <c:pt idx="13">
                  <c:v>100.55323221420245</c:v>
                </c:pt>
                <c:pt idx="14">
                  <c:v>102.8468554631377</c:v>
                </c:pt>
                <c:pt idx="15">
                  <c:v>105.19279635012607</c:v>
                </c:pt>
                <c:pt idx="16">
                  <c:v>107.59224824258429</c:v>
                </c:pt>
                <c:pt idx="17">
                  <c:v>110.04643172868757</c:v>
                </c:pt>
                <c:pt idx="18">
                  <c:v>112.5565952382762</c:v>
                </c:pt>
                <c:pt idx="19">
                  <c:v>115.12401567792507</c:v>
                </c:pt>
              </c:numCache>
            </c:numRef>
          </c:val>
          <c:smooth val="0"/>
          <c:extLst>
            <c:ext xmlns:c16="http://schemas.microsoft.com/office/drawing/2014/chart" uri="{C3380CC4-5D6E-409C-BE32-E72D297353CC}">
              <c16:uniqueId val="{00000024-26B8-485E-B7B8-5EFF0F49F845}"/>
            </c:ext>
          </c:extLst>
        </c:ser>
        <c:dLbls>
          <c:showLegendKey val="0"/>
          <c:showVal val="0"/>
          <c:showCatName val="0"/>
          <c:showSerName val="0"/>
          <c:showPercent val="0"/>
          <c:showBubbleSize val="0"/>
        </c:dLbls>
        <c:marker val="1"/>
        <c:smooth val="0"/>
        <c:axId val="1727627615"/>
        <c:axId val="259283744"/>
      </c:lineChart>
      <c:lineChart>
        <c:grouping val="standard"/>
        <c:varyColors val="0"/>
        <c:ser>
          <c:idx val="6"/>
          <c:order val="4"/>
          <c:tx>
            <c:strRef>
              <c:f>'Figure 5.3 23IRPU - LCOE'!$G$6</c:f>
              <c:strCache>
                <c:ptCount val="1"/>
                <c:pt idx="0">
                  <c:v> Battery wITC </c:v>
                </c:pt>
              </c:strCache>
            </c:strRef>
          </c:tx>
          <c:spPr>
            <a:ln w="28575" cap="rnd">
              <a:solidFill>
                <a:schemeClr val="tx1"/>
              </a:solidFill>
              <a:round/>
            </a:ln>
            <a:effectLst/>
          </c:spPr>
          <c:marker>
            <c:symbol val="none"/>
          </c:marker>
          <c:val>
            <c:numRef>
              <c:f>'Figure 5.3 23IRPU - LCOE'!$G$7:$G$26</c:f>
              <c:numCache>
                <c:formatCode>"$"#,##0</c:formatCode>
                <c:ptCount val="20"/>
                <c:pt idx="0">
                  <c:v>162.88356813318001</c:v>
                </c:pt>
                <c:pt idx="1">
                  <c:v>163.87090807965996</c:v>
                </c:pt>
                <c:pt idx="2">
                  <c:v>164.88076924894</c:v>
                </c:pt>
                <c:pt idx="3">
                  <c:v>165.91366540581998</c:v>
                </c:pt>
                <c:pt idx="4">
                  <c:v>166.97012195309998</c:v>
                </c:pt>
                <c:pt idx="5">
                  <c:v>168.05067635477997</c:v>
                </c:pt>
                <c:pt idx="6">
                  <c:v>165.08953781452703</c:v>
                </c:pt>
                <c:pt idx="7">
                  <c:v>162.06080067432038</c:v>
                </c:pt>
                <c:pt idx="8">
                  <c:v>159.09620496752439</c:v>
                </c:pt>
                <c:pt idx="9">
                  <c:v>156.20319946327612</c:v>
                </c:pt>
                <c:pt idx="10">
                  <c:v>159.2699180625942</c:v>
                </c:pt>
                <c:pt idx="11">
                  <c:v>161.55738711868048</c:v>
                </c:pt>
                <c:pt idx="12">
                  <c:v>163.88357865853763</c:v>
                </c:pt>
                <c:pt idx="13">
                  <c:v>166.24924124340066</c:v>
                </c:pt>
                <c:pt idx="14">
                  <c:v>168.54692319198386</c:v>
                </c:pt>
              </c:numCache>
            </c:numRef>
          </c:val>
          <c:smooth val="0"/>
          <c:extLst>
            <c:ext xmlns:c16="http://schemas.microsoft.com/office/drawing/2014/chart" uri="{C3380CC4-5D6E-409C-BE32-E72D297353CC}">
              <c16:uniqueId val="{00000025-26B8-485E-B7B8-5EFF0F49F845}"/>
            </c:ext>
          </c:extLst>
        </c:ser>
        <c:ser>
          <c:idx val="0"/>
          <c:order val="5"/>
          <c:tx>
            <c:strRef>
              <c:f>'Figure 5.3 23IRPU - LCOE'!$H$6</c:f>
              <c:strCache>
                <c:ptCount val="1"/>
                <c:pt idx="0">
                  <c:v> Battery xITC </c:v>
                </c:pt>
              </c:strCache>
            </c:strRef>
          </c:tx>
          <c:spPr>
            <a:ln w="28575" cap="rnd">
              <a:solidFill>
                <a:schemeClr val="bg1">
                  <a:lumMod val="65000"/>
                </a:schemeClr>
              </a:solidFill>
              <a:prstDash val="sysDash"/>
              <a:round/>
            </a:ln>
            <a:effectLst/>
          </c:spPr>
          <c:marker>
            <c:symbol val="none"/>
          </c:marker>
          <c:dPt>
            <c:idx val="15"/>
            <c:marker>
              <c:symbol val="none"/>
            </c:marker>
            <c:bubble3D val="0"/>
            <c:spPr>
              <a:ln w="28575" cap="rnd">
                <a:solidFill>
                  <a:schemeClr val="bg1">
                    <a:lumMod val="65000"/>
                  </a:schemeClr>
                </a:solidFill>
                <a:prstDash val="solid"/>
                <a:round/>
              </a:ln>
              <a:effectLst/>
            </c:spPr>
            <c:extLst>
              <c:ext xmlns:c16="http://schemas.microsoft.com/office/drawing/2014/chart" uri="{C3380CC4-5D6E-409C-BE32-E72D297353CC}">
                <c16:uniqueId val="{00000027-26B8-485E-B7B8-5EFF0F49F845}"/>
              </c:ext>
            </c:extLst>
          </c:dPt>
          <c:dPt>
            <c:idx val="16"/>
            <c:marker>
              <c:symbol val="none"/>
            </c:marker>
            <c:bubble3D val="0"/>
            <c:spPr>
              <a:ln w="28575" cap="rnd">
                <a:solidFill>
                  <a:schemeClr val="bg1">
                    <a:lumMod val="65000"/>
                  </a:schemeClr>
                </a:solidFill>
                <a:prstDash val="solid"/>
                <a:round/>
              </a:ln>
              <a:effectLst/>
            </c:spPr>
            <c:extLst>
              <c:ext xmlns:c16="http://schemas.microsoft.com/office/drawing/2014/chart" uri="{C3380CC4-5D6E-409C-BE32-E72D297353CC}">
                <c16:uniqueId val="{00000029-26B8-485E-B7B8-5EFF0F49F845}"/>
              </c:ext>
            </c:extLst>
          </c:dPt>
          <c:dPt>
            <c:idx val="17"/>
            <c:marker>
              <c:symbol val="none"/>
            </c:marker>
            <c:bubble3D val="0"/>
            <c:spPr>
              <a:ln w="28575" cap="rnd">
                <a:solidFill>
                  <a:schemeClr val="bg1">
                    <a:lumMod val="65000"/>
                  </a:schemeClr>
                </a:solidFill>
                <a:prstDash val="solid"/>
                <a:round/>
              </a:ln>
              <a:effectLst/>
            </c:spPr>
            <c:extLst>
              <c:ext xmlns:c16="http://schemas.microsoft.com/office/drawing/2014/chart" uri="{C3380CC4-5D6E-409C-BE32-E72D297353CC}">
                <c16:uniqueId val="{0000002B-26B8-485E-B7B8-5EFF0F49F845}"/>
              </c:ext>
            </c:extLst>
          </c:dPt>
          <c:dPt>
            <c:idx val="18"/>
            <c:marker>
              <c:symbol val="none"/>
            </c:marker>
            <c:bubble3D val="0"/>
            <c:spPr>
              <a:ln w="28575" cap="rnd">
                <a:solidFill>
                  <a:schemeClr val="bg1">
                    <a:lumMod val="65000"/>
                  </a:schemeClr>
                </a:solidFill>
                <a:prstDash val="solid"/>
                <a:round/>
              </a:ln>
              <a:effectLst/>
            </c:spPr>
            <c:extLst>
              <c:ext xmlns:c16="http://schemas.microsoft.com/office/drawing/2014/chart" uri="{C3380CC4-5D6E-409C-BE32-E72D297353CC}">
                <c16:uniqueId val="{0000002D-26B8-485E-B7B8-5EFF0F49F845}"/>
              </c:ext>
            </c:extLst>
          </c:dPt>
          <c:dPt>
            <c:idx val="19"/>
            <c:marker>
              <c:symbol val="none"/>
            </c:marker>
            <c:bubble3D val="0"/>
            <c:spPr>
              <a:ln w="28575" cap="rnd">
                <a:solidFill>
                  <a:schemeClr val="bg1">
                    <a:lumMod val="65000"/>
                  </a:schemeClr>
                </a:solidFill>
                <a:prstDash val="solid"/>
                <a:round/>
              </a:ln>
              <a:effectLst/>
            </c:spPr>
            <c:extLst>
              <c:ext xmlns:c16="http://schemas.microsoft.com/office/drawing/2014/chart" uri="{C3380CC4-5D6E-409C-BE32-E72D297353CC}">
                <c16:uniqueId val="{0000002F-26B8-485E-B7B8-5EFF0F49F845}"/>
              </c:ext>
            </c:extLst>
          </c:dPt>
          <c:val>
            <c:numRef>
              <c:f>'Figure 5.3 23IRPU - LCOE'!$H$7:$H$26</c:f>
              <c:numCache>
                <c:formatCode>"$"#,##0</c:formatCode>
                <c:ptCount val="20"/>
                <c:pt idx="0">
                  <c:v>224.19373028334002</c:v>
                </c:pt>
                <c:pt idx="1">
                  <c:v>225.18107022981997</c:v>
                </c:pt>
                <c:pt idx="2">
                  <c:v>226.19093139910001</c:v>
                </c:pt>
                <c:pt idx="3">
                  <c:v>227.22382755597999</c:v>
                </c:pt>
                <c:pt idx="4">
                  <c:v>228.28028410325999</c:v>
                </c:pt>
                <c:pt idx="5">
                  <c:v>229.36083850493998</c:v>
                </c:pt>
                <c:pt idx="6">
                  <c:v>224.31515445158163</c:v>
                </c:pt>
                <c:pt idx="7">
                  <c:v>219.15429508909807</c:v>
                </c:pt>
                <c:pt idx="8">
                  <c:v>214.07724012151863</c:v>
                </c:pt>
                <c:pt idx="9">
                  <c:v>209.09495527803389</c:v>
                </c:pt>
                <c:pt idx="10">
                  <c:v>213.1137254564571</c:v>
                </c:pt>
                <c:pt idx="11">
                  <c:v>215.9396325999042</c:v>
                </c:pt>
                <c:pt idx="12">
                  <c:v>218.80964662025082</c:v>
                </c:pt>
                <c:pt idx="13">
                  <c:v>221.7245698841474</c:v>
                </c:pt>
                <c:pt idx="14">
                  <c:v>224.52152979014721</c:v>
                </c:pt>
                <c:pt idx="15">
                  <c:v>227.36194325216132</c:v>
                </c:pt>
                <c:pt idx="16">
                  <c:v>230.24661810271527</c:v>
                </c:pt>
                <c:pt idx="17">
                  <c:v>233.17637955177253</c:v>
                </c:pt>
                <c:pt idx="18">
                  <c:v>236.15206928052248</c:v>
                </c:pt>
                <c:pt idx="19">
                  <c:v>239.0033556398825</c:v>
                </c:pt>
              </c:numCache>
            </c:numRef>
          </c:val>
          <c:smooth val="0"/>
          <c:extLst>
            <c:ext xmlns:c16="http://schemas.microsoft.com/office/drawing/2014/chart" uri="{C3380CC4-5D6E-409C-BE32-E72D297353CC}">
              <c16:uniqueId val="{00000030-26B8-485E-B7B8-5EFF0F49F845}"/>
            </c:ext>
          </c:extLst>
        </c:ser>
        <c:dLbls>
          <c:showLegendKey val="0"/>
          <c:showVal val="0"/>
          <c:showCatName val="0"/>
          <c:showSerName val="0"/>
          <c:showPercent val="0"/>
          <c:showBubbleSize val="0"/>
        </c:dLbls>
        <c:marker val="1"/>
        <c:smooth val="0"/>
        <c:axId val="1000257663"/>
        <c:axId val="264343072"/>
      </c:lineChart>
      <c:catAx>
        <c:axId val="1727627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259283744"/>
        <c:crosses val="autoZero"/>
        <c:auto val="1"/>
        <c:lblAlgn val="ctr"/>
        <c:lblOffset val="100"/>
        <c:noMultiLvlLbl val="0"/>
      </c:catAx>
      <c:valAx>
        <c:axId val="259283744"/>
        <c:scaling>
          <c:orientation val="minMax"/>
          <c:max val="1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a:solidFill>
                      <a:schemeClr val="tx1"/>
                    </a:solidFill>
                    <a:latin typeface="Times New Roman" panose="02020603050405020304" pitchFamily="18" charset="0"/>
                    <a:cs typeface="Times New Roman" panose="02020603050405020304" pitchFamily="18" charset="0"/>
                  </a:rPr>
                  <a:t>Resource Levelized Cost </a:t>
                </a:r>
              </a:p>
              <a:p>
                <a:pPr>
                  <a:defRPr>
                    <a:solidFill>
                      <a:schemeClr val="tx1"/>
                    </a:solidFill>
                    <a:latin typeface="Times New Roman" panose="02020603050405020304" pitchFamily="18" charset="0"/>
                    <a:cs typeface="Times New Roman" panose="02020603050405020304" pitchFamily="18" charset="0"/>
                  </a:defRPr>
                </a:pPr>
                <a:r>
                  <a:rPr lang="en-US">
                    <a:solidFill>
                      <a:schemeClr val="tx1"/>
                    </a:solidFill>
                    <a:latin typeface="Times New Roman" panose="02020603050405020304" pitchFamily="18" charset="0"/>
                    <a:cs typeface="Times New Roman" panose="02020603050405020304" pitchFamily="18" charset="0"/>
                  </a:rPr>
                  <a:t>($/MWh)</a:t>
                </a:r>
              </a:p>
            </c:rich>
          </c:tx>
          <c:layout>
            <c:manualLayout>
              <c:xMode val="edge"/>
              <c:yMode val="edge"/>
              <c:x val="1.3156002471844628E-2"/>
              <c:y val="0.29132482784790859"/>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727627615"/>
        <c:crosses val="autoZero"/>
        <c:crossBetween val="between"/>
        <c:majorUnit val="15"/>
      </c:valAx>
      <c:valAx>
        <c:axId val="264343072"/>
        <c:scaling>
          <c:orientation val="minMax"/>
          <c:max val="250"/>
          <c:min val="0"/>
        </c:scaling>
        <c:delete val="0"/>
        <c:axPos val="r"/>
        <c:title>
          <c:tx>
            <c:rich>
              <a:bodyPr rot="-54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a:solidFill>
                      <a:schemeClr val="tx1"/>
                    </a:solidFill>
                    <a:latin typeface="Times New Roman" panose="02020603050405020304" pitchFamily="18" charset="0"/>
                    <a:cs typeface="Times New Roman" panose="02020603050405020304" pitchFamily="18" charset="0"/>
                  </a:rPr>
                  <a:t>Battery Levelized </a:t>
                </a:r>
              </a:p>
              <a:p>
                <a:pPr>
                  <a:defRPr>
                    <a:solidFill>
                      <a:schemeClr val="tx1"/>
                    </a:solidFill>
                    <a:latin typeface="Times New Roman" panose="02020603050405020304" pitchFamily="18" charset="0"/>
                    <a:cs typeface="Times New Roman" panose="02020603050405020304" pitchFamily="18" charset="0"/>
                  </a:defRPr>
                </a:pPr>
                <a:r>
                  <a:rPr lang="en-US">
                    <a:solidFill>
                      <a:schemeClr val="tx1"/>
                    </a:solidFill>
                    <a:latin typeface="Times New Roman" panose="02020603050405020304" pitchFamily="18" charset="0"/>
                    <a:cs typeface="Times New Roman" panose="02020603050405020304" pitchFamily="18" charset="0"/>
                  </a:rPr>
                  <a:t>Cost ($/kw-yr)</a:t>
                </a:r>
              </a:p>
            </c:rich>
          </c:tx>
          <c:layout>
            <c:manualLayout>
              <c:xMode val="edge"/>
              <c:yMode val="edge"/>
              <c:x val="0.93382717275716365"/>
              <c:y val="6.1745516582682233E-3"/>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title>
        <c:numFmt formatCode="&quot;$&quot;#,##0" sourceLinked="1"/>
        <c:majorTickMark val="out"/>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crossAx val="1000257663"/>
        <c:crosses val="max"/>
        <c:crossBetween val="between"/>
        <c:majorUnit val="25"/>
      </c:valAx>
      <c:catAx>
        <c:axId val="1000257663"/>
        <c:scaling>
          <c:orientation val="minMax"/>
        </c:scaling>
        <c:delete val="1"/>
        <c:axPos val="b"/>
        <c:numFmt formatCode="General" sourceLinked="1"/>
        <c:majorTickMark val="out"/>
        <c:minorTickMark val="none"/>
        <c:tickLblPos val="nextTo"/>
        <c:crossAx val="264343072"/>
        <c:crosses val="autoZero"/>
        <c:auto val="1"/>
        <c:lblAlgn val="ctr"/>
        <c:lblOffset val="100"/>
        <c:noMultiLvlLbl val="0"/>
      </c:catAx>
      <c:spPr>
        <a:noFill/>
        <a:ln>
          <a:noFill/>
        </a:ln>
        <a:effectLst/>
      </c:spPr>
    </c:plotArea>
    <c:legend>
      <c:legendPos val="b"/>
      <c:layout>
        <c:manualLayout>
          <c:xMode val="edge"/>
          <c:yMode val="edge"/>
          <c:x val="2.6333165313034344E-2"/>
          <c:y val="0.86960926999539823"/>
          <c:w val="0.96813300624452958"/>
          <c:h val="0.130390730004601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522962</xdr:colOff>
      <xdr:row>17</xdr:row>
      <xdr:rowOff>173319</xdr:rowOff>
    </xdr:from>
    <xdr:to>
      <xdr:col>23</xdr:col>
      <xdr:colOff>540846</xdr:colOff>
      <xdr:row>39</xdr:row>
      <xdr:rowOff>95978</xdr:rowOff>
    </xdr:to>
    <xdr:graphicFrame macro="">
      <xdr:nvGraphicFramePr>
        <xdr:cNvPr id="2" name="Chart 1">
          <a:extLst>
            <a:ext uri="{FF2B5EF4-FFF2-40B4-BE49-F238E27FC236}">
              <a16:creationId xmlns:a16="http://schemas.microsoft.com/office/drawing/2014/main" id="{63D4F7FC-E456-4CCB-884A-C0B7A4E699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328449</xdr:colOff>
      <xdr:row>30</xdr:row>
      <xdr:rowOff>164225</xdr:rowOff>
    </xdr:from>
    <xdr:to>
      <xdr:col>21</xdr:col>
      <xdr:colOff>65690</xdr:colOff>
      <xdr:row>33</xdr:row>
      <xdr:rowOff>59121</xdr:rowOff>
    </xdr:to>
    <xdr:sp macro="" textlink="">
      <xdr:nvSpPr>
        <xdr:cNvPr id="3" name="TextBox 2">
          <a:extLst>
            <a:ext uri="{FF2B5EF4-FFF2-40B4-BE49-F238E27FC236}">
              <a16:creationId xmlns:a16="http://schemas.microsoft.com/office/drawing/2014/main" id="{F2F32CC7-D1B0-405F-9AD3-E6A007CC1CB4}"/>
            </a:ext>
          </a:extLst>
        </xdr:cNvPr>
        <xdr:cNvSpPr txBox="1"/>
      </xdr:nvSpPr>
      <xdr:spPr>
        <a:xfrm>
          <a:off x="13866649" y="5498225"/>
          <a:ext cx="1019941" cy="428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End of Full IRA Eligibility</a:t>
          </a:r>
          <a:endParaRPr lang="en-US" sz="1100"/>
        </a:p>
      </xdr:txBody>
    </xdr:sp>
    <xdr:clientData/>
  </xdr:twoCellAnchor>
  <xdr:twoCellAnchor>
    <xdr:from>
      <xdr:col>13</xdr:col>
      <xdr:colOff>500557</xdr:colOff>
      <xdr:row>30</xdr:row>
      <xdr:rowOff>172108</xdr:rowOff>
    </xdr:from>
    <xdr:to>
      <xdr:col>15</xdr:col>
      <xdr:colOff>223345</xdr:colOff>
      <xdr:row>33</xdr:row>
      <xdr:rowOff>67004</xdr:rowOff>
    </xdr:to>
    <xdr:sp macro="" textlink="">
      <xdr:nvSpPr>
        <xdr:cNvPr id="4" name="TextBox 3">
          <a:extLst>
            <a:ext uri="{FF2B5EF4-FFF2-40B4-BE49-F238E27FC236}">
              <a16:creationId xmlns:a16="http://schemas.microsoft.com/office/drawing/2014/main" id="{64E9CB34-8489-4079-971E-7C5673DD267D}"/>
            </a:ext>
          </a:extLst>
        </xdr:cNvPr>
        <xdr:cNvSpPr txBox="1"/>
      </xdr:nvSpPr>
      <xdr:spPr>
        <a:xfrm>
          <a:off x="10044607" y="5506108"/>
          <a:ext cx="1151538" cy="4282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Pricing based on 2020AS RFP</a:t>
          </a:r>
          <a:endParaRPr lang="en-US" sz="1100"/>
        </a:p>
      </xdr:txBody>
    </xdr:sp>
    <xdr:clientData/>
  </xdr:twoCellAnchor>
  <xdr:twoCellAnchor>
    <xdr:from>
      <xdr:col>17</xdr:col>
      <xdr:colOff>147146</xdr:colOff>
      <xdr:row>31</xdr:row>
      <xdr:rowOff>186559</xdr:rowOff>
    </xdr:from>
    <xdr:to>
      <xdr:col>19</xdr:col>
      <xdr:colOff>14452</xdr:colOff>
      <xdr:row>33</xdr:row>
      <xdr:rowOff>45983</xdr:rowOff>
    </xdr:to>
    <xdr:sp macro="" textlink="">
      <xdr:nvSpPr>
        <xdr:cNvPr id="5" name="TextBox 4">
          <a:extLst>
            <a:ext uri="{FF2B5EF4-FFF2-40B4-BE49-F238E27FC236}">
              <a16:creationId xmlns:a16="http://schemas.microsoft.com/office/drawing/2014/main" id="{065E87A4-73E1-469B-B34B-C3497AB8C0D3}"/>
            </a:ext>
          </a:extLst>
        </xdr:cNvPr>
        <xdr:cNvSpPr txBox="1"/>
      </xdr:nvSpPr>
      <xdr:spPr>
        <a:xfrm>
          <a:off x="12402646" y="5692009"/>
          <a:ext cx="1150006" cy="221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t>NREL ATB</a:t>
          </a:r>
          <a:endParaRPr lang="en-US" sz="1100"/>
        </a:p>
      </xdr:txBody>
    </xdr:sp>
    <xdr:clientData/>
  </xdr:twoCellAnchor>
  <xdr:twoCellAnchor>
    <xdr:from>
      <xdr:col>17</xdr:col>
      <xdr:colOff>118241</xdr:colOff>
      <xdr:row>31</xdr:row>
      <xdr:rowOff>144517</xdr:rowOff>
    </xdr:from>
    <xdr:to>
      <xdr:col>18</xdr:col>
      <xdr:colOff>262759</xdr:colOff>
      <xdr:row>31</xdr:row>
      <xdr:rowOff>151086</xdr:rowOff>
    </xdr:to>
    <xdr:cxnSp macro="">
      <xdr:nvCxnSpPr>
        <xdr:cNvPr id="6" name="Straight Arrow Connector 5">
          <a:extLst>
            <a:ext uri="{FF2B5EF4-FFF2-40B4-BE49-F238E27FC236}">
              <a16:creationId xmlns:a16="http://schemas.microsoft.com/office/drawing/2014/main" id="{ED635A4C-324D-4820-971A-1B8F1D2FEBFB}"/>
            </a:ext>
          </a:extLst>
        </xdr:cNvPr>
        <xdr:cNvCxnSpPr/>
      </xdr:nvCxnSpPr>
      <xdr:spPr>
        <a:xfrm>
          <a:off x="12373741" y="5656317"/>
          <a:ext cx="785868" cy="6569"/>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377719</xdr:colOff>
      <xdr:row>30</xdr:row>
      <xdr:rowOff>59120</xdr:rowOff>
    </xdr:from>
    <xdr:to>
      <xdr:col>15</xdr:col>
      <xdr:colOff>348159</xdr:colOff>
      <xdr:row>31</xdr:row>
      <xdr:rowOff>49267</xdr:rowOff>
    </xdr:to>
    <xdr:sp macro="" textlink="">
      <xdr:nvSpPr>
        <xdr:cNvPr id="7" name="Left Brace 6">
          <a:extLst>
            <a:ext uri="{FF2B5EF4-FFF2-40B4-BE49-F238E27FC236}">
              <a16:creationId xmlns:a16="http://schemas.microsoft.com/office/drawing/2014/main" id="{7680AEFD-A18D-4BEC-94DE-DD018CE7AC59}"/>
            </a:ext>
          </a:extLst>
        </xdr:cNvPr>
        <xdr:cNvSpPr/>
      </xdr:nvSpPr>
      <xdr:spPr>
        <a:xfrm rot="16200000">
          <a:off x="10537390" y="4777499"/>
          <a:ext cx="167947" cy="1399190"/>
        </a:xfrm>
        <a:prstGeom prst="lef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drawings/drawing2.xml><?xml version="1.0" encoding="utf-8"?>
<c:userShapes xmlns:c="http://schemas.openxmlformats.org/drawingml/2006/chart">
  <cdr:relSizeAnchor xmlns:cdr="http://schemas.openxmlformats.org/drawingml/2006/chartDrawing">
    <cdr:from>
      <cdr:x>0.65897</cdr:x>
      <cdr:y>0</cdr:y>
    </cdr:from>
    <cdr:to>
      <cdr:x>0.66089</cdr:x>
      <cdr:y>0.72492</cdr:y>
    </cdr:to>
    <cdr:cxnSp macro="">
      <cdr:nvCxnSpPr>
        <cdr:cNvPr id="2" name="Straight Connector 1">
          <a:extLst xmlns:a="http://schemas.openxmlformats.org/drawingml/2006/main">
            <a:ext uri="{FF2B5EF4-FFF2-40B4-BE49-F238E27FC236}">
              <a16:creationId xmlns:a16="http://schemas.microsoft.com/office/drawing/2014/main" id="{4AE01A6E-1247-9764-9F51-C302BBAFDED1}"/>
            </a:ext>
          </a:extLst>
        </cdr:cNvPr>
        <cdr:cNvCxnSpPr/>
      </cdr:nvCxnSpPr>
      <cdr:spPr>
        <a:xfrm xmlns:a="http://schemas.openxmlformats.org/drawingml/2006/main">
          <a:off x="5044994" y="0"/>
          <a:ext cx="14654" cy="2982058"/>
        </a:xfrm>
        <a:prstGeom xmlns:a="http://schemas.openxmlformats.org/drawingml/2006/main" prst="line">
          <a:avLst/>
        </a:prstGeom>
        <a:ln xmlns:a="http://schemas.openxmlformats.org/drawingml/2006/main" w="25400">
          <a:solidFill>
            <a:schemeClr val="tx1"/>
          </a:solidFill>
          <a:prstDash val="dash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0.07422</cdr:x>
      <cdr:y>0.01603</cdr:y>
    </cdr:from>
    <cdr:to>
      <cdr:x>0.13835</cdr:x>
      <cdr:y>0.28854</cdr:y>
    </cdr:to>
    <cdr:sp macro="" textlink="">
      <cdr:nvSpPr>
        <cdr:cNvPr id="4" name="Rectangle 3">
          <a:extLst xmlns:a="http://schemas.openxmlformats.org/drawingml/2006/main">
            <a:ext uri="{FF2B5EF4-FFF2-40B4-BE49-F238E27FC236}">
              <a16:creationId xmlns:a16="http://schemas.microsoft.com/office/drawing/2014/main" id="{FC3A8192-5842-A1E1-4ECD-9A39972AB00B}"/>
            </a:ext>
          </a:extLst>
        </cdr:cNvPr>
        <cdr:cNvSpPr/>
      </cdr:nvSpPr>
      <cdr:spPr>
        <a:xfrm xmlns:a="http://schemas.openxmlformats.org/drawingml/2006/main">
          <a:off x="568244" y="65942"/>
          <a:ext cx="490904" cy="1121020"/>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0.86893</cdr:x>
      <cdr:y>0.3491</cdr:y>
    </cdr:from>
    <cdr:to>
      <cdr:x>0.93305</cdr:x>
      <cdr:y>0.74439</cdr:y>
    </cdr:to>
    <cdr:sp macro="" textlink="">
      <cdr:nvSpPr>
        <cdr:cNvPr id="5" name="Rectangle 4">
          <a:extLst xmlns:a="http://schemas.openxmlformats.org/drawingml/2006/main">
            <a:ext uri="{FF2B5EF4-FFF2-40B4-BE49-F238E27FC236}">
              <a16:creationId xmlns:a16="http://schemas.microsoft.com/office/drawing/2014/main" id="{D7AE5825-7B35-891F-3DA1-9981F3009860}"/>
            </a:ext>
          </a:extLst>
        </cdr:cNvPr>
        <cdr:cNvSpPr/>
      </cdr:nvSpPr>
      <cdr:spPr>
        <a:xfrm xmlns:a="http://schemas.openxmlformats.org/drawingml/2006/main">
          <a:off x="6652358" y="1436077"/>
          <a:ext cx="490904" cy="1626089"/>
        </a:xfrm>
        <a:prstGeom xmlns:a="http://schemas.openxmlformats.org/drawingml/2006/main" prst="rect">
          <a:avLst/>
        </a:prstGeom>
        <a:solidFill xmlns:a="http://schemas.openxmlformats.org/drawingml/2006/main">
          <a:schemeClr val="bg1"/>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0.42829</cdr:x>
      <cdr:y>0.89238</cdr:y>
    </cdr:from>
    <cdr:to>
      <cdr:x>0.43936</cdr:x>
      <cdr:y>0.89238</cdr:y>
    </cdr:to>
    <cdr:cxnSp macro="">
      <cdr:nvCxnSpPr>
        <cdr:cNvPr id="7" name="Straight Connector 6">
          <a:extLst xmlns:a="http://schemas.openxmlformats.org/drawingml/2006/main">
            <a:ext uri="{FF2B5EF4-FFF2-40B4-BE49-F238E27FC236}">
              <a16:creationId xmlns:a16="http://schemas.microsoft.com/office/drawing/2014/main" id="{9AE3DF99-2C35-4278-F9EA-179FA1AB0F6C}"/>
            </a:ext>
          </a:extLst>
        </cdr:cNvPr>
        <cdr:cNvCxnSpPr/>
      </cdr:nvCxnSpPr>
      <cdr:spPr>
        <a:xfrm xmlns:a="http://schemas.openxmlformats.org/drawingml/2006/main">
          <a:off x="3288085" y="3670940"/>
          <a:ext cx="85019" cy="0"/>
        </a:xfrm>
        <a:prstGeom xmlns:a="http://schemas.openxmlformats.org/drawingml/2006/main" prst="line">
          <a:avLst/>
        </a:prstGeom>
        <a:ln xmlns:a="http://schemas.openxmlformats.org/drawingml/2006/main" w="25400">
          <a:solidFill>
            <a:schemeClr val="accent5"/>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0.75194</cdr:x>
      <cdr:y>0.93509</cdr:y>
    </cdr:from>
    <cdr:to>
      <cdr:x>0.76301</cdr:x>
      <cdr:y>0.93509</cdr:y>
    </cdr:to>
    <cdr:cxnSp macro="">
      <cdr:nvCxnSpPr>
        <cdr:cNvPr id="18" name="Straight Connector 17">
          <a:extLst xmlns:a="http://schemas.openxmlformats.org/drawingml/2006/main">
            <a:ext uri="{FF2B5EF4-FFF2-40B4-BE49-F238E27FC236}">
              <a16:creationId xmlns:a16="http://schemas.microsoft.com/office/drawing/2014/main" id="{A97C60BC-7151-616B-70ED-CAC2EFFAE3A2}"/>
            </a:ext>
          </a:extLst>
        </cdr:cNvPr>
        <cdr:cNvCxnSpPr/>
      </cdr:nvCxnSpPr>
      <cdr:spPr>
        <a:xfrm xmlns:a="http://schemas.openxmlformats.org/drawingml/2006/main">
          <a:off x="5772838" y="3846653"/>
          <a:ext cx="85019" cy="0"/>
        </a:xfrm>
        <a:prstGeom xmlns:a="http://schemas.openxmlformats.org/drawingml/2006/main" prst="line">
          <a:avLst/>
        </a:prstGeom>
        <a:ln xmlns:a="http://schemas.openxmlformats.org/drawingml/2006/main" w="25400">
          <a:solidFill>
            <a:srgbClr val="7030A0"/>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0.10547</cdr:x>
      <cdr:y>0.93662</cdr:y>
    </cdr:from>
    <cdr:to>
      <cdr:x>0.11654</cdr:x>
      <cdr:y>0.93662</cdr:y>
    </cdr:to>
    <cdr:cxnSp macro="">
      <cdr:nvCxnSpPr>
        <cdr:cNvPr id="19" name="Straight Connector 18">
          <a:extLst xmlns:a="http://schemas.openxmlformats.org/drawingml/2006/main">
            <a:ext uri="{FF2B5EF4-FFF2-40B4-BE49-F238E27FC236}">
              <a16:creationId xmlns:a16="http://schemas.microsoft.com/office/drawing/2014/main" id="{A97C60BC-7151-616B-70ED-CAC2EFFAE3A2}"/>
            </a:ext>
          </a:extLst>
        </cdr:cNvPr>
        <cdr:cNvCxnSpPr/>
      </cdr:nvCxnSpPr>
      <cdr:spPr>
        <a:xfrm xmlns:a="http://schemas.openxmlformats.org/drawingml/2006/main">
          <a:off x="809692" y="3852917"/>
          <a:ext cx="85019" cy="0"/>
        </a:xfrm>
        <a:prstGeom xmlns:a="http://schemas.openxmlformats.org/drawingml/2006/main" prst="line">
          <a:avLst/>
        </a:prstGeom>
        <a:ln xmlns:a="http://schemas.openxmlformats.org/drawingml/2006/main" w="25400">
          <a:solidFill>
            <a:schemeClr val="accent2"/>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7B65E-C171-4396-9FB1-C5B850E7F943}">
  <dimension ref="B1:N41"/>
  <sheetViews>
    <sheetView tabSelected="1" workbookViewId="0">
      <selection activeCell="F31" sqref="F31:F32"/>
    </sheetView>
  </sheetViews>
  <sheetFormatPr defaultRowHeight="14.25" customHeight="1" x14ac:dyDescent="0.25"/>
  <cols>
    <col min="2" max="2" width="43" style="14" customWidth="1"/>
    <col min="3" max="3" width="17.28515625" customWidth="1"/>
    <col min="4" max="4" width="13.140625" customWidth="1"/>
    <col min="5" max="5" width="11.85546875" customWidth="1"/>
    <col min="6" max="6" width="12.42578125" customWidth="1"/>
    <col min="7" max="7" width="13.140625" customWidth="1"/>
    <col min="8" max="8" width="14.85546875" customWidth="1"/>
    <col min="9" max="9" width="12" bestFit="1" customWidth="1"/>
    <col min="12" max="12" width="33.42578125" customWidth="1"/>
    <col min="13" max="13" width="23.28515625" customWidth="1"/>
    <col min="14" max="14" width="29.5703125" customWidth="1"/>
  </cols>
  <sheetData>
    <row r="1" spans="2:14" ht="14.25" customHeight="1" x14ac:dyDescent="0.25">
      <c r="L1" s="12"/>
    </row>
    <row r="3" spans="2:14" ht="14.25" customHeight="1" thickBot="1" x14ac:dyDescent="0.3">
      <c r="L3" t="s">
        <v>6</v>
      </c>
    </row>
    <row r="4" spans="2:14" ht="14.25" customHeight="1" x14ac:dyDescent="0.25">
      <c r="L4" s="3" t="s">
        <v>7</v>
      </c>
      <c r="M4" s="4">
        <v>0.31</v>
      </c>
      <c r="N4" s="5"/>
    </row>
    <row r="5" spans="2:14" ht="14.25" customHeight="1" x14ac:dyDescent="0.25">
      <c r="B5" s="15"/>
      <c r="C5" s="24">
        <v>2024</v>
      </c>
      <c r="D5" s="24">
        <f t="shared" ref="D5:H5" si="0">C5+1</f>
        <v>2025</v>
      </c>
      <c r="E5" s="24">
        <f t="shared" si="0"/>
        <v>2026</v>
      </c>
      <c r="F5" s="24">
        <f t="shared" si="0"/>
        <v>2027</v>
      </c>
      <c r="G5" s="24">
        <f t="shared" si="0"/>
        <v>2028</v>
      </c>
      <c r="H5" s="24">
        <f t="shared" si="0"/>
        <v>2029</v>
      </c>
      <c r="L5" s="6"/>
      <c r="M5" t="s">
        <v>8</v>
      </c>
      <c r="N5" s="7" t="s">
        <v>9</v>
      </c>
    </row>
    <row r="6" spans="2:14" ht="14.25" customHeight="1" x14ac:dyDescent="0.25">
      <c r="B6" s="18" t="s">
        <v>1</v>
      </c>
      <c r="C6" s="17">
        <v>4073599</v>
      </c>
      <c r="D6" s="17">
        <v>4035576</v>
      </c>
      <c r="E6" s="17">
        <v>4023239</v>
      </c>
      <c r="F6" s="17">
        <v>4003931</v>
      </c>
      <c r="G6" s="17">
        <v>3997372</v>
      </c>
      <c r="H6" s="17">
        <v>3970362</v>
      </c>
      <c r="L6" s="6" t="s">
        <v>10</v>
      </c>
      <c r="M6" s="2">
        <v>3850048</v>
      </c>
      <c r="N6" s="7"/>
    </row>
    <row r="7" spans="2:14" ht="14.25" customHeight="1" x14ac:dyDescent="0.25">
      <c r="L7" s="6" t="s">
        <v>11</v>
      </c>
      <c r="M7" s="2">
        <v>5224</v>
      </c>
      <c r="N7" s="7"/>
    </row>
    <row r="8" spans="2:14" ht="14.25" customHeight="1" x14ac:dyDescent="0.25">
      <c r="B8" s="18" t="s">
        <v>2</v>
      </c>
      <c r="C8" s="24">
        <v>2024</v>
      </c>
      <c r="D8" s="24">
        <f t="shared" ref="D8" si="1">C8+1</f>
        <v>2025</v>
      </c>
      <c r="E8" s="24">
        <f t="shared" ref="E8" si="2">D8+1</f>
        <v>2026</v>
      </c>
      <c r="F8" s="24">
        <f t="shared" ref="F8" si="3">E8+1</f>
        <v>2027</v>
      </c>
      <c r="G8" s="24">
        <f t="shared" ref="G8" si="4">F8+1</f>
        <v>2028</v>
      </c>
      <c r="H8" s="24">
        <f t="shared" ref="H8" si="5">G8+1</f>
        <v>2029</v>
      </c>
      <c r="L8" s="6" t="s">
        <v>12</v>
      </c>
      <c r="M8" s="2">
        <v>3844824</v>
      </c>
      <c r="N8" s="7"/>
    </row>
    <row r="9" spans="2:14" ht="14.25" customHeight="1" x14ac:dyDescent="0.25">
      <c r="B9" s="15" t="s">
        <v>3</v>
      </c>
      <c r="C9" s="13">
        <v>0.4</v>
      </c>
      <c r="D9" s="13">
        <v>0.6</v>
      </c>
      <c r="E9" s="13">
        <v>0.67</v>
      </c>
      <c r="F9" s="13">
        <v>0.67</v>
      </c>
      <c r="G9" s="13">
        <v>0.73</v>
      </c>
      <c r="H9" s="13">
        <v>0.73</v>
      </c>
      <c r="L9" s="6" t="s">
        <v>13</v>
      </c>
      <c r="M9" s="2">
        <v>928528</v>
      </c>
      <c r="N9" s="8">
        <v>0.24199999999999999</v>
      </c>
    </row>
    <row r="10" spans="2:14" ht="14.25" customHeight="1" x14ac:dyDescent="0.25">
      <c r="B10" s="15" t="s">
        <v>4</v>
      </c>
      <c r="C10" s="13">
        <v>0.25</v>
      </c>
      <c r="D10" s="13">
        <v>0.33</v>
      </c>
      <c r="E10" s="13">
        <v>0.4</v>
      </c>
      <c r="F10" s="13">
        <v>0.39</v>
      </c>
      <c r="G10" s="13">
        <v>0.53</v>
      </c>
      <c r="H10" s="13">
        <v>0.62</v>
      </c>
      <c r="L10" s="6" t="s">
        <v>14</v>
      </c>
      <c r="M10" s="2">
        <v>16048</v>
      </c>
      <c r="N10" s="8">
        <v>4.0000000000000001E-3</v>
      </c>
    </row>
    <row r="11" spans="2:14" ht="14.25" customHeight="1" x14ac:dyDescent="0.25">
      <c r="L11" s="6" t="s">
        <v>15</v>
      </c>
      <c r="M11" s="2">
        <v>2325</v>
      </c>
      <c r="N11" s="8">
        <v>1E-3</v>
      </c>
    </row>
    <row r="12" spans="2:14" ht="14.25" customHeight="1" x14ac:dyDescent="0.25">
      <c r="B12" s="18" t="s">
        <v>5</v>
      </c>
      <c r="C12" s="24">
        <v>2024</v>
      </c>
      <c r="D12" s="24">
        <f t="shared" ref="D12" si="6">C12+1</f>
        <v>2025</v>
      </c>
      <c r="E12" s="24">
        <f t="shared" ref="E12" si="7">D12+1</f>
        <v>2026</v>
      </c>
      <c r="F12" s="24">
        <f t="shared" ref="F12" si="8">E12+1</f>
        <v>2027</v>
      </c>
      <c r="G12" s="24">
        <f t="shared" ref="G12" si="9">F12+1</f>
        <v>2028</v>
      </c>
      <c r="H12" s="24">
        <f t="shared" ref="H12" si="10">G12+1</f>
        <v>2029</v>
      </c>
      <c r="L12" s="6" t="s">
        <v>16</v>
      </c>
      <c r="M12" s="2">
        <v>946601</v>
      </c>
      <c r="N12" s="8">
        <v>0.246</v>
      </c>
    </row>
    <row r="13" spans="2:14" ht="14.25" customHeight="1" x14ac:dyDescent="0.25">
      <c r="B13" s="15" t="s">
        <v>3</v>
      </c>
      <c r="C13" s="1">
        <f>C9*C$6</f>
        <v>1629439.6</v>
      </c>
      <c r="D13" s="1">
        <f t="shared" ref="D13:H14" si="11">D9*D$6</f>
        <v>2421345.6</v>
      </c>
      <c r="E13" s="1">
        <f t="shared" si="11"/>
        <v>2695570.1300000004</v>
      </c>
      <c r="F13" s="1">
        <f t="shared" si="11"/>
        <v>2682633.77</v>
      </c>
      <c r="G13" s="1">
        <f t="shared" si="11"/>
        <v>2918081.56</v>
      </c>
      <c r="H13" s="1">
        <f t="shared" si="11"/>
        <v>2898364.26</v>
      </c>
      <c r="L13" s="6" t="s">
        <v>17</v>
      </c>
      <c r="N13" s="7"/>
    </row>
    <row r="14" spans="2:14" ht="14.25" customHeight="1" x14ac:dyDescent="0.25">
      <c r="B14" s="15" t="s">
        <v>4</v>
      </c>
      <c r="C14" s="1">
        <f>C10*C$6</f>
        <v>1018399.75</v>
      </c>
      <c r="D14" s="1">
        <f t="shared" si="11"/>
        <v>1331740.08</v>
      </c>
      <c r="E14" s="1">
        <f t="shared" si="11"/>
        <v>1609295.6</v>
      </c>
      <c r="F14" s="1">
        <f t="shared" si="11"/>
        <v>1561533.09</v>
      </c>
      <c r="G14" s="1">
        <f t="shared" si="11"/>
        <v>2118607.16</v>
      </c>
      <c r="H14" s="1">
        <f t="shared" si="11"/>
        <v>2461624.44</v>
      </c>
      <c r="L14" s="6" t="s">
        <v>18</v>
      </c>
      <c r="M14" s="2">
        <v>84600</v>
      </c>
      <c r="N14" s="8">
        <v>2.1999999999999999E-2</v>
      </c>
    </row>
    <row r="15" spans="2:14" ht="14.25" customHeight="1" x14ac:dyDescent="0.25">
      <c r="E15" s="2"/>
      <c r="F15" s="2"/>
      <c r="G15" s="2"/>
      <c r="H15" s="2"/>
      <c r="I15" s="2"/>
      <c r="L15" s="6" t="s">
        <v>19</v>
      </c>
      <c r="M15" s="2">
        <v>152619</v>
      </c>
      <c r="N15" s="8">
        <v>0.04</v>
      </c>
    </row>
    <row r="16" spans="2:14" ht="14.25" customHeight="1" thickBot="1" x14ac:dyDescent="0.3">
      <c r="B16" s="18" t="s">
        <v>23</v>
      </c>
      <c r="C16" s="24">
        <v>2024</v>
      </c>
      <c r="D16" s="24">
        <f t="shared" ref="D16" si="12">C16+1</f>
        <v>2025</v>
      </c>
      <c r="E16" s="24">
        <f t="shared" ref="E16" si="13">D16+1</f>
        <v>2026</v>
      </c>
      <c r="F16" s="24">
        <f t="shared" ref="F16" si="14">E16+1</f>
        <v>2027</v>
      </c>
      <c r="G16" s="24">
        <f t="shared" ref="G16" si="15">F16+1</f>
        <v>2028</v>
      </c>
      <c r="H16" s="24">
        <f t="shared" ref="H16" si="16">G16+1</f>
        <v>2029</v>
      </c>
      <c r="L16" s="9" t="s">
        <v>20</v>
      </c>
      <c r="M16" s="10">
        <v>1184120</v>
      </c>
      <c r="N16" s="11">
        <v>0.308</v>
      </c>
    </row>
    <row r="17" spans="2:12" ht="14.25" customHeight="1" x14ac:dyDescent="0.25">
      <c r="B17" s="15" t="s">
        <v>28</v>
      </c>
      <c r="C17" s="1">
        <f>$M$16</f>
        <v>1184120</v>
      </c>
      <c r="D17" s="1">
        <f t="shared" ref="D17:H17" si="17">$M$16</f>
        <v>1184120</v>
      </c>
      <c r="E17" s="1">
        <f t="shared" si="17"/>
        <v>1184120</v>
      </c>
      <c r="F17" s="1">
        <f t="shared" si="17"/>
        <v>1184120</v>
      </c>
      <c r="G17" s="1">
        <f t="shared" si="17"/>
        <v>1184120</v>
      </c>
      <c r="H17" s="1">
        <f t="shared" si="17"/>
        <v>1184120</v>
      </c>
    </row>
    <row r="18" spans="2:12" ht="14.25" customHeight="1" x14ac:dyDescent="0.25">
      <c r="B18" s="15" t="s">
        <v>29</v>
      </c>
      <c r="C18" s="1">
        <v>247977.91554054964</v>
      </c>
      <c r="D18" s="1">
        <v>342473.65818454721</v>
      </c>
      <c r="E18" s="1">
        <v>434830.54721024493</v>
      </c>
      <c r="F18" s="1">
        <v>434830.54721024493</v>
      </c>
      <c r="G18" s="1">
        <v>434830.54721024493</v>
      </c>
      <c r="H18" s="1">
        <v>434830.54721024493</v>
      </c>
    </row>
    <row r="19" spans="2:12" ht="14.25" customHeight="1" x14ac:dyDescent="0.25">
      <c r="B19" s="16" t="s">
        <v>24</v>
      </c>
      <c r="C19" s="1">
        <f>C17+C18</f>
        <v>1432097.9155405497</v>
      </c>
      <c r="D19" s="1">
        <f t="shared" ref="D19:H19" si="18">D17+D18</f>
        <v>1526593.6581845472</v>
      </c>
      <c r="E19" s="1">
        <f t="shared" si="18"/>
        <v>1618950.5472102449</v>
      </c>
      <c r="F19" s="1">
        <f t="shared" si="18"/>
        <v>1618950.5472102449</v>
      </c>
      <c r="G19" s="1">
        <f t="shared" si="18"/>
        <v>1618950.5472102449</v>
      </c>
      <c r="H19" s="1">
        <f t="shared" si="18"/>
        <v>1618950.5472102449</v>
      </c>
      <c r="L19" t="s">
        <v>21</v>
      </c>
    </row>
    <row r="20" spans="2:12" ht="14.25" customHeight="1" x14ac:dyDescent="0.25">
      <c r="L20" t="s">
        <v>22</v>
      </c>
    </row>
    <row r="21" spans="2:12" ht="14.25" customHeight="1" x14ac:dyDescent="0.25">
      <c r="B21" s="18" t="s">
        <v>25</v>
      </c>
      <c r="C21" s="24">
        <v>2024</v>
      </c>
      <c r="D21" s="24">
        <f t="shared" ref="D21" si="19">C21+1</f>
        <v>2025</v>
      </c>
      <c r="E21" s="24">
        <f t="shared" ref="E21" si="20">D21+1</f>
        <v>2026</v>
      </c>
      <c r="F21" s="24">
        <f t="shared" ref="F21" si="21">E21+1</f>
        <v>2027</v>
      </c>
      <c r="G21" s="24">
        <f t="shared" ref="G21" si="22">F21+1</f>
        <v>2028</v>
      </c>
      <c r="H21" s="24">
        <f t="shared" ref="H21" si="23">G21+1</f>
        <v>2029</v>
      </c>
    </row>
    <row r="22" spans="2:12" ht="14.25" customHeight="1" x14ac:dyDescent="0.25">
      <c r="B22" s="15" t="s">
        <v>3</v>
      </c>
      <c r="C22" s="1">
        <f>IF(C13-C19&gt;0, C13-C19,0)</f>
        <v>197341.68445945042</v>
      </c>
      <c r="D22" s="1">
        <f t="shared" ref="D22:H22" si="24">IF(D13-D19&gt;0, D13-D19,0)</f>
        <v>894751.94181545288</v>
      </c>
      <c r="E22" s="1">
        <f t="shared" si="24"/>
        <v>1076619.5827897554</v>
      </c>
      <c r="F22" s="1">
        <f t="shared" si="24"/>
        <v>1063683.2227897551</v>
      </c>
      <c r="G22" s="1">
        <f t="shared" si="24"/>
        <v>1299131.0127897551</v>
      </c>
      <c r="H22" s="1">
        <f t="shared" si="24"/>
        <v>1279413.7127897548</v>
      </c>
    </row>
    <row r="23" spans="2:12" ht="14.25" customHeight="1" x14ac:dyDescent="0.25">
      <c r="B23" s="15" t="s">
        <v>4</v>
      </c>
      <c r="C23" s="1">
        <f>IF(C14-C19&gt;0, C14-C19,0)</f>
        <v>0</v>
      </c>
      <c r="D23" s="1">
        <f t="shared" ref="D23:H23" si="25">IF(D14-D19&gt;0, D14-D19,0)</f>
        <v>0</v>
      </c>
      <c r="E23" s="1">
        <f t="shared" si="25"/>
        <v>0</v>
      </c>
      <c r="F23" s="1">
        <f t="shared" si="25"/>
        <v>0</v>
      </c>
      <c r="G23" s="1">
        <f t="shared" si="25"/>
        <v>499656.61278975522</v>
      </c>
      <c r="H23" s="1">
        <f t="shared" si="25"/>
        <v>842673.89278975502</v>
      </c>
      <c r="I23" s="2"/>
    </row>
    <row r="24" spans="2:12" ht="14.25" customHeight="1" x14ac:dyDescent="0.25">
      <c r="C24" s="2"/>
      <c r="D24" s="2"/>
      <c r="E24" s="2"/>
      <c r="F24" s="2"/>
      <c r="G24" s="2"/>
      <c r="H24" s="2"/>
      <c r="I24" s="2"/>
    </row>
    <row r="25" spans="2:12" ht="38.450000000000003" customHeight="1" x14ac:dyDescent="0.25">
      <c r="B25" s="15" t="s">
        <v>34</v>
      </c>
      <c r="C25" s="24">
        <v>2024</v>
      </c>
      <c r="D25" s="24">
        <f t="shared" ref="D25" si="26">C25+1</f>
        <v>2025</v>
      </c>
      <c r="E25" s="24">
        <f t="shared" ref="E25" si="27">D25+1</f>
        <v>2026</v>
      </c>
      <c r="F25" s="24">
        <f t="shared" ref="F25" si="28">E25+1</f>
        <v>2027</v>
      </c>
      <c r="G25" s="24">
        <f t="shared" ref="G25" si="29">F25+1</f>
        <v>2028</v>
      </c>
      <c r="H25" s="24">
        <f t="shared" ref="H25" si="30">G25+1</f>
        <v>2029</v>
      </c>
      <c r="I25" s="2"/>
    </row>
    <row r="26" spans="2:12" ht="27" customHeight="1" x14ac:dyDescent="0.25">
      <c r="B26" s="15" t="s">
        <v>25</v>
      </c>
      <c r="C26" s="1">
        <f>C22-C23</f>
        <v>197341.68445945042</v>
      </c>
      <c r="D26" s="1">
        <f t="shared" ref="D26:H26" si="31">D22-D23</f>
        <v>894751.94181545288</v>
      </c>
      <c r="E26" s="1">
        <f t="shared" si="31"/>
        <v>1076619.5827897554</v>
      </c>
      <c r="F26" s="1">
        <f t="shared" si="31"/>
        <v>1063683.2227897551</v>
      </c>
      <c r="G26" s="1">
        <f t="shared" si="31"/>
        <v>799474.39999999991</v>
      </c>
      <c r="H26" s="1">
        <f t="shared" si="31"/>
        <v>436739.81999999983</v>
      </c>
    </row>
    <row r="27" spans="2:12" ht="27" customHeight="1" thickBot="1" x14ac:dyDescent="0.3">
      <c r="C27" s="2"/>
      <c r="D27" s="2"/>
      <c r="E27" s="2"/>
      <c r="F27" s="2"/>
      <c r="G27" s="2"/>
      <c r="H27" s="2"/>
    </row>
    <row r="28" spans="2:12" ht="27" customHeight="1" thickBot="1" x14ac:dyDescent="0.3">
      <c r="B28" s="40"/>
      <c r="C28" s="38">
        <v>2024</v>
      </c>
      <c r="D28" s="38">
        <f t="shared" ref="D28" si="32">C28+1</f>
        <v>2025</v>
      </c>
      <c r="E28" s="38">
        <f t="shared" ref="E28" si="33">D28+1</f>
        <v>2026</v>
      </c>
      <c r="F28" s="38">
        <f t="shared" ref="F28" si="34">E28+1</f>
        <v>2027</v>
      </c>
      <c r="G28" s="38">
        <f t="shared" ref="G28" si="35">F28+1</f>
        <v>2028</v>
      </c>
      <c r="H28" s="39">
        <f t="shared" ref="H28" si="36">G28+1</f>
        <v>2029</v>
      </c>
    </row>
    <row r="29" spans="2:12" ht="27" customHeight="1" thickBot="1" x14ac:dyDescent="0.3">
      <c r="B29" s="37" t="s">
        <v>48</v>
      </c>
      <c r="C29" s="41">
        <f>VLOOKUP('interim targets shortfall'!C$25,'Figure 5.3 23IRPU - LCOE'!$B$6:$K$26,2)*C$26</f>
        <v>6840838.0979692452</v>
      </c>
      <c r="D29" s="41">
        <f>VLOOKUP('interim targets shortfall'!D$25,'Figure 5.3 23IRPU - LCOE'!$B$6:$K$26,2)*D$26</f>
        <v>30818552.442138374</v>
      </c>
      <c r="E29" s="41">
        <f>VLOOKUP('interim targets shortfall'!E$25,'Figure 5.3 23IRPU - LCOE'!$B$6:$K$26,2)*E$26</f>
        <v>36839098.40911033</v>
      </c>
      <c r="F29" s="41">
        <f>VLOOKUP('interim targets shortfall'!F$25,'Figure 5.3 23IRPU - LCOE'!$B$6:$K$26,2)*F$26</f>
        <v>36150241.446788564</v>
      </c>
      <c r="G29" s="41">
        <f>VLOOKUP('interim targets shortfall'!G$25,'Figure 5.3 23IRPU - LCOE'!$B$6:$K$26,2)*G$26</f>
        <v>26981590.554888893</v>
      </c>
      <c r="H29" s="42">
        <f>VLOOKUP('interim targets shortfall'!H$25,'Figure 5.3 23IRPU - LCOE'!$B$6:$K$26,2)*H$26</f>
        <v>13238777.236091791</v>
      </c>
    </row>
    <row r="30" spans="2:12" ht="17.100000000000001" customHeight="1" x14ac:dyDescent="0.25">
      <c r="G30" s="2"/>
      <c r="H30" s="2"/>
    </row>
    <row r="31" spans="2:12" ht="17.100000000000001" customHeight="1" x14ac:dyDescent="0.25">
      <c r="C31" t="s">
        <v>49</v>
      </c>
      <c r="F31" s="25">
        <f>C29+D29</f>
        <v>37659390.540107623</v>
      </c>
      <c r="G31" s="2"/>
      <c r="H31" s="2"/>
    </row>
    <row r="32" spans="2:12" ht="17.100000000000001" customHeight="1" x14ac:dyDescent="0.25">
      <c r="C32" t="s">
        <v>50</v>
      </c>
      <c r="F32" s="25">
        <f>E29+F29+G29+H29</f>
        <v>113209707.64687957</v>
      </c>
      <c r="G32" s="2"/>
      <c r="H32" s="2"/>
    </row>
    <row r="33" spans="2:9" ht="17.100000000000001" customHeight="1" x14ac:dyDescent="0.25">
      <c r="G33" s="2"/>
      <c r="H33" s="2"/>
    </row>
    <row r="34" spans="2:9" ht="17.100000000000001" customHeight="1" x14ac:dyDescent="0.25">
      <c r="G34" s="2"/>
      <c r="H34" s="2"/>
    </row>
    <row r="35" spans="2:9" ht="14.25" customHeight="1" x14ac:dyDescent="0.25">
      <c r="B35" s="14" t="s">
        <v>30</v>
      </c>
      <c r="G35" s="2"/>
      <c r="H35" s="2"/>
    </row>
    <row r="36" spans="2:9" ht="14.25" customHeight="1" x14ac:dyDescent="0.25">
      <c r="B36" s="21" t="s">
        <v>31</v>
      </c>
      <c r="C36" s="19"/>
      <c r="D36" s="19"/>
      <c r="E36" s="19"/>
      <c r="F36" s="19"/>
      <c r="G36" s="19"/>
      <c r="H36" s="19"/>
    </row>
    <row r="37" spans="2:9" ht="14.25" customHeight="1" x14ac:dyDescent="0.25">
      <c r="B37" s="14" t="s">
        <v>47</v>
      </c>
    </row>
    <row r="38" spans="2:9" ht="14.25" customHeight="1" x14ac:dyDescent="0.25">
      <c r="I38" s="25"/>
    </row>
    <row r="39" spans="2:9" ht="14.25" customHeight="1" x14ac:dyDescent="0.25">
      <c r="B39" s="23" t="s">
        <v>26</v>
      </c>
      <c r="C39" s="22"/>
    </row>
    <row r="40" spans="2:9" ht="14.25" customHeight="1" x14ac:dyDescent="0.25">
      <c r="B40" s="20" t="s">
        <v>0</v>
      </c>
      <c r="C40" s="22" t="s">
        <v>33</v>
      </c>
    </row>
    <row r="41" spans="2:9" ht="14.25" customHeight="1" x14ac:dyDescent="0.25">
      <c r="B41" s="20" t="s">
        <v>27</v>
      </c>
      <c r="C41" s="22"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9D60B-9E5E-4118-803E-1D92F77E46BF}">
  <dimension ref="B5:N56"/>
  <sheetViews>
    <sheetView zoomScale="110" zoomScaleNormal="110" workbookViewId="0">
      <selection activeCell="D26" sqref="D26"/>
    </sheetView>
  </sheetViews>
  <sheetFormatPr defaultColWidth="9.140625" defaultRowHeight="15" x14ac:dyDescent="0.25"/>
  <cols>
    <col min="1" max="1" width="9.140625" style="26"/>
    <col min="2" max="2" width="4.85546875" style="26" bestFit="1" customWidth="1"/>
    <col min="3" max="3" width="15.85546875" style="27" bestFit="1" customWidth="1"/>
    <col min="4" max="4" width="15.42578125" style="26" bestFit="1" customWidth="1"/>
    <col min="5" max="5" width="15.140625" style="26" bestFit="1" customWidth="1"/>
    <col min="6" max="6" width="14.7109375" style="26" bestFit="1" customWidth="1"/>
    <col min="7" max="7" width="13.140625" style="26" bestFit="1" customWidth="1"/>
    <col min="8" max="8" width="12.5703125" style="26" bestFit="1" customWidth="1"/>
    <col min="9" max="9" width="17.140625" style="26" bestFit="1" customWidth="1"/>
    <col min="10" max="10" width="16.5703125" style="26" bestFit="1" customWidth="1"/>
    <col min="11" max="11" width="17.42578125" style="26" bestFit="1" customWidth="1"/>
    <col min="12" max="13" width="10.5703125" style="26" bestFit="1" customWidth="1"/>
    <col min="14" max="14" width="11.28515625" style="26" bestFit="1" customWidth="1"/>
    <col min="15" max="16384" width="9.140625" style="26"/>
  </cols>
  <sheetData>
    <row r="5" spans="2:14" x14ac:dyDescent="0.25">
      <c r="C5" s="34" t="s">
        <v>35</v>
      </c>
      <c r="D5" s="26" t="s">
        <v>35</v>
      </c>
      <c r="E5" s="26" t="s">
        <v>35</v>
      </c>
      <c r="F5" s="26" t="s">
        <v>35</v>
      </c>
      <c r="G5" s="26" t="s">
        <v>36</v>
      </c>
      <c r="H5" s="26" t="s">
        <v>36</v>
      </c>
      <c r="I5" s="26" t="s">
        <v>35</v>
      </c>
      <c r="J5" s="26" t="s">
        <v>35</v>
      </c>
    </row>
    <row r="6" spans="2:14" x14ac:dyDescent="0.25">
      <c r="B6" s="26" t="s">
        <v>37</v>
      </c>
      <c r="C6" s="36" t="s">
        <v>38</v>
      </c>
      <c r="D6" s="27" t="s">
        <v>39</v>
      </c>
      <c r="E6" s="27" t="s">
        <v>40</v>
      </c>
      <c r="F6" s="27" t="s">
        <v>41</v>
      </c>
      <c r="G6" s="27" t="s">
        <v>42</v>
      </c>
      <c r="H6" s="27" t="s">
        <v>43</v>
      </c>
      <c r="I6" s="27" t="s">
        <v>44</v>
      </c>
      <c r="J6" s="27" t="s">
        <v>45</v>
      </c>
      <c r="K6" s="27" t="s">
        <v>46</v>
      </c>
    </row>
    <row r="7" spans="2:14" x14ac:dyDescent="0.25">
      <c r="B7" s="26">
        <v>2023</v>
      </c>
      <c r="C7" s="35">
        <v>34.881266943844878</v>
      </c>
      <c r="D7" s="28">
        <v>56.385769753274893</v>
      </c>
      <c r="E7" s="28">
        <v>37.186169314477404</v>
      </c>
      <c r="F7" s="28">
        <v>60.160161491350671</v>
      </c>
      <c r="G7" s="29">
        <v>162.88356813318001</v>
      </c>
      <c r="H7" s="29">
        <v>224.19373028334002</v>
      </c>
      <c r="I7" s="28">
        <v>48.292912824013754</v>
      </c>
      <c r="J7" s="28">
        <v>68.20920802358971</v>
      </c>
      <c r="K7" s="28">
        <v>75</v>
      </c>
    </row>
    <row r="8" spans="2:14" x14ac:dyDescent="0.25">
      <c r="B8" s="26">
        <v>2024</v>
      </c>
      <c r="C8" s="35">
        <v>34.664942263502844</v>
      </c>
      <c r="D8" s="28">
        <v>56.659963664802028</v>
      </c>
      <c r="E8" s="28">
        <v>36.855119808569015</v>
      </c>
      <c r="F8" s="28">
        <v>60.353149690107166</v>
      </c>
      <c r="G8" s="29">
        <v>163.87090807965996</v>
      </c>
      <c r="H8" s="29">
        <v>225.18107022981997</v>
      </c>
      <c r="I8" s="28">
        <v>48.030507090256634</v>
      </c>
      <c r="J8" s="28">
        <v>68.401093800923135</v>
      </c>
      <c r="K8" s="28">
        <v>76.710752999999997</v>
      </c>
    </row>
    <row r="9" spans="2:14" x14ac:dyDescent="0.25">
      <c r="B9" s="26">
        <v>2025</v>
      </c>
      <c r="C9" s="35">
        <v>34.443683217504386</v>
      </c>
      <c r="D9" s="28">
        <v>56.940411939068078</v>
      </c>
      <c r="E9" s="28">
        <v>36.516519063893298</v>
      </c>
      <c r="F9" s="28">
        <v>60.550539949407721</v>
      </c>
      <c r="G9" s="29">
        <v>164.88076924894</v>
      </c>
      <c r="H9" s="29">
        <v>226.19093139910001</v>
      </c>
      <c r="I9" s="28">
        <v>47.890166233641295</v>
      </c>
      <c r="J9" s="28">
        <v>68.725406844131726</v>
      </c>
      <c r="K9" s="28">
        <v>78.460528344360114</v>
      </c>
    </row>
    <row r="10" spans="2:14" x14ac:dyDescent="0.25">
      <c r="B10" s="26">
        <v>2026</v>
      </c>
      <c r="C10" s="35">
        <v>34.217377240763369</v>
      </c>
      <c r="D10" s="28">
        <v>57.227257253557759</v>
      </c>
      <c r="E10" s="28">
        <v>36.170194818015425</v>
      </c>
      <c r="F10" s="28">
        <v>60.752432691142168</v>
      </c>
      <c r="G10" s="29">
        <v>165.91366540581998</v>
      </c>
      <c r="H10" s="29">
        <v>227.22382755597999</v>
      </c>
      <c r="I10" s="28">
        <v>47.877259595976398</v>
      </c>
      <c r="J10" s="28">
        <v>69.187752886743283</v>
      </c>
      <c r="K10" s="28">
        <v>80.250216134316105</v>
      </c>
    </row>
    <row r="11" spans="2:14" x14ac:dyDescent="0.25">
      <c r="B11" s="26">
        <v>2027</v>
      </c>
      <c r="C11" s="35">
        <v>33.985909218325546</v>
      </c>
      <c r="D11" s="28">
        <v>57.520645517741634</v>
      </c>
      <c r="E11" s="28">
        <v>35.815970906344887</v>
      </c>
      <c r="F11" s="28">
        <v>60.958930611996024</v>
      </c>
      <c r="G11" s="29">
        <v>166.97012195309998</v>
      </c>
      <c r="H11" s="29">
        <v>228.28028410325999</v>
      </c>
      <c r="I11" s="28">
        <v>47.93733725728822</v>
      </c>
      <c r="J11" s="28">
        <v>69.733923755340371</v>
      </c>
      <c r="K11" s="28">
        <v>82.080726774348491</v>
      </c>
    </row>
    <row r="12" spans="2:14" x14ac:dyDescent="0.25">
      <c r="B12" s="26">
        <v>2028</v>
      </c>
      <c r="C12" s="35">
        <v>33.749161392646087</v>
      </c>
      <c r="D12" s="28">
        <v>57.820725990602867</v>
      </c>
      <c r="E12" s="28">
        <v>35.45366712023899</v>
      </c>
      <c r="F12" s="28">
        <v>61.170138766170361</v>
      </c>
      <c r="G12" s="29">
        <v>168.05067635477997</v>
      </c>
      <c r="H12" s="29">
        <v>229.36083850493998</v>
      </c>
      <c r="I12" s="28">
        <v>48.075765393514146</v>
      </c>
      <c r="J12" s="28">
        <v>70.36953292197515</v>
      </c>
      <c r="K12" s="28">
        <v>83.952991435300447</v>
      </c>
      <c r="M12" s="30"/>
      <c r="N12" s="30"/>
    </row>
    <row r="13" spans="2:14" x14ac:dyDescent="0.25">
      <c r="B13" s="26">
        <v>2029</v>
      </c>
      <c r="C13" s="35">
        <v>30.312732271794673</v>
      </c>
      <c r="D13" s="28">
        <v>54.933370230892159</v>
      </c>
      <c r="E13" s="28">
        <v>32.44642504266205</v>
      </c>
      <c r="F13" s="28">
        <v>58.749490445964305</v>
      </c>
      <c r="G13" s="29">
        <v>165.08953781452703</v>
      </c>
      <c r="H13" s="29">
        <v>224.31515445158163</v>
      </c>
      <c r="I13" s="28">
        <v>48.276156664586765</v>
      </c>
      <c r="J13" s="28">
        <v>71.07844593119772</v>
      </c>
      <c r="K13" s="28">
        <v>85.867962528059309</v>
      </c>
      <c r="M13" s="30"/>
      <c r="N13" s="30"/>
    </row>
    <row r="14" spans="2:14" x14ac:dyDescent="0.25">
      <c r="B14" s="26">
        <v>2030</v>
      </c>
      <c r="C14" s="35">
        <v>26.853743595427261</v>
      </c>
      <c r="D14" s="28">
        <v>52.035979294373703</v>
      </c>
      <c r="E14" s="28">
        <v>29.418012232428822</v>
      </c>
      <c r="F14" s="28">
        <v>56.3210516130965</v>
      </c>
      <c r="G14" s="29">
        <v>162.06080067432038</v>
      </c>
      <c r="H14" s="29">
        <v>219.15429508909807</v>
      </c>
      <c r="I14" s="28">
        <v>48.538435965864757</v>
      </c>
      <c r="J14" s="28">
        <v>71.860846365680501</v>
      </c>
      <c r="K14" s="28">
        <v>87.826614188042839</v>
      </c>
      <c r="M14" s="30"/>
      <c r="N14" s="30"/>
    </row>
    <row r="15" spans="2:14" x14ac:dyDescent="0.25">
      <c r="B15" s="26">
        <v>2031</v>
      </c>
      <c r="C15" s="35">
        <v>23.411831730297045</v>
      </c>
      <c r="D15" s="28">
        <v>49.168475234460722</v>
      </c>
      <c r="E15" s="28">
        <v>26.384780833156089</v>
      </c>
      <c r="F15" s="28">
        <v>53.901479619964924</v>
      </c>
      <c r="G15" s="29">
        <v>159.09620496752439</v>
      </c>
      <c r="H15" s="29">
        <v>214.07724012151863</v>
      </c>
      <c r="I15" s="28">
        <v>48.8407745862486</v>
      </c>
      <c r="J15" s="28">
        <v>72.695170101694657</v>
      </c>
      <c r="K15" s="28">
        <v>89.82994277073665</v>
      </c>
      <c r="M15" s="30"/>
      <c r="N15" s="30"/>
    </row>
    <row r="16" spans="2:14" x14ac:dyDescent="0.25">
      <c r="B16" s="26">
        <v>2032</v>
      </c>
      <c r="C16" s="35">
        <v>19.953816684257614</v>
      </c>
      <c r="D16" s="28">
        <v>46.297970284418028</v>
      </c>
      <c r="E16" s="28">
        <v>23.362200372297409</v>
      </c>
      <c r="F16" s="28">
        <v>51.506556188374752</v>
      </c>
      <c r="G16" s="29">
        <v>156.20319946327612</v>
      </c>
      <c r="H16" s="29">
        <v>209.09495527803389</v>
      </c>
      <c r="I16" s="28">
        <v>49.204845843441063</v>
      </c>
      <c r="J16" s="28">
        <v>73.603361100147595</v>
      </c>
      <c r="K16" s="28">
        <v>91.878967358534865</v>
      </c>
      <c r="L16" s="31"/>
      <c r="M16" s="30"/>
      <c r="N16" s="30"/>
    </row>
    <row r="17" spans="2:14" x14ac:dyDescent="0.25">
      <c r="B17" s="26">
        <v>2033</v>
      </c>
      <c r="C17" s="35">
        <v>20.257101895275682</v>
      </c>
      <c r="D17" s="28">
        <v>47.202166688424612</v>
      </c>
      <c r="E17" s="28">
        <v>23.162356199748643</v>
      </c>
      <c r="F17" s="28">
        <v>51.948685893067172</v>
      </c>
      <c r="G17" s="29">
        <v>159.2699180625942</v>
      </c>
      <c r="H17" s="29">
        <v>213.1137254564571</v>
      </c>
      <c r="I17" s="28">
        <v>49.597941551909614</v>
      </c>
      <c r="J17" s="28">
        <v>74.552987913489702</v>
      </c>
      <c r="K17" s="28">
        <v>93.974730279141724</v>
      </c>
      <c r="L17" s="31"/>
      <c r="M17" s="30"/>
      <c r="N17" s="30"/>
    </row>
    <row r="18" spans="2:14" x14ac:dyDescent="0.25">
      <c r="B18" s="26">
        <v>2034</v>
      </c>
      <c r="C18" s="35">
        <v>20.56457151929559</v>
      </c>
      <c r="D18" s="28">
        <v>48.124254325836908</v>
      </c>
      <c r="E18" s="28">
        <v>22.830247377164248</v>
      </c>
      <c r="F18" s="28">
        <v>52.273194410421937</v>
      </c>
      <c r="G18" s="29">
        <v>161.55738711868048</v>
      </c>
      <c r="H18" s="29">
        <v>215.9396325999042</v>
      </c>
      <c r="I18" s="28">
        <v>50.025417479790036</v>
      </c>
      <c r="J18" s="28">
        <v>75.54968945417211</v>
      </c>
      <c r="K18" s="28">
        <v>96.118297635798172</v>
      </c>
      <c r="L18" s="31"/>
      <c r="M18" s="30"/>
      <c r="N18" s="30"/>
    </row>
    <row r="19" spans="2:14" x14ac:dyDescent="0.25">
      <c r="B19" s="26">
        <v>2035</v>
      </c>
      <c r="C19" s="35">
        <v>20.876271805663279</v>
      </c>
      <c r="D19" s="28">
        <v>49.064592107637694</v>
      </c>
      <c r="E19" s="28">
        <v>22.488842208731551</v>
      </c>
      <c r="F19" s="28">
        <v>52.603384071693277</v>
      </c>
      <c r="G19" s="29">
        <v>163.88357865853763</v>
      </c>
      <c r="H19" s="29">
        <v>218.80964662025082</v>
      </c>
      <c r="I19" s="28">
        <v>50.492627529615397</v>
      </c>
      <c r="J19" s="28">
        <v>76.59910919484777</v>
      </c>
      <c r="K19" s="28">
        <v>98.310759849602618</v>
      </c>
      <c r="L19" s="31"/>
      <c r="M19" s="30"/>
      <c r="N19" s="30"/>
    </row>
    <row r="20" spans="2:14" x14ac:dyDescent="0.25">
      <c r="B20" s="26">
        <v>2036</v>
      </c>
      <c r="C20" s="35">
        <v>21.192249189539201</v>
      </c>
      <c r="D20" s="28">
        <v>50.023546216023469</v>
      </c>
      <c r="E20" s="28">
        <v>22.096412246908478</v>
      </c>
      <c r="F20" s="28">
        <v>52.897868025979129</v>
      </c>
      <c r="G20" s="29">
        <v>166.24924124340066</v>
      </c>
      <c r="H20" s="29">
        <v>221.7245698841474</v>
      </c>
      <c r="I20" s="28">
        <v>51.347516021301196</v>
      </c>
      <c r="J20" s="28">
        <v>78.049487587661588</v>
      </c>
      <c r="K20" s="28">
        <v>100.55323221420245</v>
      </c>
      <c r="L20" s="31"/>
      <c r="M20" s="30"/>
      <c r="N20" s="30"/>
    </row>
    <row r="21" spans="2:14" x14ac:dyDescent="0.25">
      <c r="B21" s="26">
        <v>2037</v>
      </c>
      <c r="C21" s="35">
        <v>21.512550250327372</v>
      </c>
      <c r="D21" s="28">
        <v>51.001490315132571</v>
      </c>
      <c r="E21" s="28">
        <v>21.694125518658989</v>
      </c>
      <c r="F21" s="28">
        <v>53.198163735996239</v>
      </c>
      <c r="G21" s="29">
        <v>168.54692319198386</v>
      </c>
      <c r="H21" s="29">
        <v>224.52152979014721</v>
      </c>
      <c r="I21" s="28">
        <v>52.209336869638221</v>
      </c>
      <c r="J21" s="28">
        <v>79.520381475408854</v>
      </c>
      <c r="K21" s="28">
        <v>102.8468554631377</v>
      </c>
      <c r="L21" s="31"/>
      <c r="M21" s="30"/>
      <c r="N21" s="30"/>
    </row>
    <row r="22" spans="2:14" x14ac:dyDescent="0.25">
      <c r="B22" s="26">
        <v>2038</v>
      </c>
      <c r="C22" s="35"/>
      <c r="D22" s="28">
        <v>51.99880563331395</v>
      </c>
      <c r="E22" s="28"/>
      <c r="F22" s="28">
        <v>53.462806791351753</v>
      </c>
      <c r="G22" s="29"/>
      <c r="H22" s="29">
        <v>227.36194325216132</v>
      </c>
      <c r="I22" s="28"/>
      <c r="J22" s="28">
        <v>81.033762650047208</v>
      </c>
      <c r="K22" s="28">
        <v>105.19279635012607</v>
      </c>
      <c r="L22" s="31"/>
      <c r="M22" s="30"/>
      <c r="N22" s="30"/>
    </row>
    <row r="23" spans="2:14" x14ac:dyDescent="0.25">
      <c r="B23" s="26">
        <v>2039</v>
      </c>
      <c r="C23" s="35"/>
      <c r="D23" s="28">
        <v>53.015881219225953</v>
      </c>
      <c r="E23" s="28"/>
      <c r="F23" s="28">
        <v>53.733486360364239</v>
      </c>
      <c r="G23" s="29"/>
      <c r="H23" s="29">
        <v>230.24661810271527</v>
      </c>
      <c r="I23" s="28"/>
      <c r="J23" s="28">
        <v>82.573542064682442</v>
      </c>
      <c r="K23" s="28">
        <v>107.59224824258429</v>
      </c>
      <c r="L23" s="31"/>
      <c r="M23" s="30"/>
      <c r="N23" s="30"/>
    </row>
    <row r="24" spans="2:14" x14ac:dyDescent="0.25">
      <c r="B24" s="26">
        <v>2040</v>
      </c>
      <c r="C24" s="35"/>
      <c r="D24" s="28">
        <v>54.053114001829755</v>
      </c>
      <c r="E24" s="28"/>
      <c r="F24" s="28">
        <v>53.968744027383607</v>
      </c>
      <c r="G24" s="29"/>
      <c r="H24" s="29">
        <v>233.17637955177253</v>
      </c>
      <c r="I24" s="28"/>
      <c r="J24" s="28">
        <v>84.12907381402303</v>
      </c>
      <c r="K24" s="28">
        <v>110.04643172868757</v>
      </c>
      <c r="L24" s="31"/>
      <c r="M24" s="30"/>
      <c r="N24" s="30"/>
    </row>
    <row r="25" spans="2:14" x14ac:dyDescent="0.25">
      <c r="B25" s="26">
        <v>2041</v>
      </c>
      <c r="C25" s="35"/>
      <c r="D25" s="28">
        <v>54.783171904793036</v>
      </c>
      <c r="E25" s="28"/>
      <c r="F25" s="28">
        <v>54.210358333547219</v>
      </c>
      <c r="G25" s="29"/>
      <c r="H25" s="29">
        <v>236.15206928052248</v>
      </c>
      <c r="I25" s="28"/>
      <c r="J25" s="28">
        <v>85.722345042706294</v>
      </c>
      <c r="K25" s="28">
        <v>112.5565952382762</v>
      </c>
      <c r="L25" s="31"/>
      <c r="M25" s="30"/>
      <c r="N25" s="30"/>
    </row>
    <row r="26" spans="2:14" x14ac:dyDescent="0.25">
      <c r="B26" s="26">
        <v>2042</v>
      </c>
      <c r="C26" s="35"/>
      <c r="D26" s="28">
        <v>55.488613421994557</v>
      </c>
      <c r="E26" s="28"/>
      <c r="F26" s="28">
        <v>54.416960299753782</v>
      </c>
      <c r="G26" s="29"/>
      <c r="H26" s="29">
        <v>239.0033556398825</v>
      </c>
      <c r="I26" s="28"/>
      <c r="J26" s="28">
        <v>87.348158431648173</v>
      </c>
      <c r="K26" s="28">
        <v>115.12401567792507</v>
      </c>
      <c r="L26" s="31"/>
      <c r="M26" s="30"/>
      <c r="N26" s="30"/>
    </row>
    <row r="27" spans="2:14" x14ac:dyDescent="0.25">
      <c r="E27" s="27"/>
      <c r="F27" s="27"/>
      <c r="I27" s="31"/>
      <c r="J27" s="31"/>
      <c r="K27" s="31"/>
      <c r="L27" s="31"/>
      <c r="M27" s="30"/>
      <c r="N27" s="30"/>
    </row>
    <row r="28" spans="2:14" x14ac:dyDescent="0.25">
      <c r="E28" s="27"/>
      <c r="F28" s="27"/>
      <c r="I28" s="31"/>
      <c r="J28" s="31"/>
      <c r="K28" s="31"/>
      <c r="L28" s="31"/>
      <c r="M28" s="30"/>
      <c r="N28" s="30"/>
    </row>
    <row r="29" spans="2:14" x14ac:dyDescent="0.25">
      <c r="E29" s="27"/>
      <c r="F29" s="27"/>
      <c r="I29" s="31"/>
      <c r="J29" s="31"/>
      <c r="K29" s="31"/>
      <c r="L29" s="31"/>
      <c r="M29" s="30"/>
      <c r="N29" s="30"/>
    </row>
    <row r="30" spans="2:14" x14ac:dyDescent="0.25">
      <c r="E30" s="27"/>
      <c r="F30" s="27"/>
      <c r="I30" s="31"/>
      <c r="J30" s="31"/>
      <c r="K30" s="31"/>
      <c r="L30" s="31"/>
      <c r="M30" s="30"/>
      <c r="N30" s="30"/>
    </row>
    <row r="31" spans="2:14" x14ac:dyDescent="0.25">
      <c r="E31" s="27"/>
      <c r="F31" s="27"/>
      <c r="I31" s="31"/>
      <c r="J31" s="31"/>
      <c r="K31" s="31"/>
      <c r="L31" s="31"/>
      <c r="M31" s="30"/>
      <c r="N31" s="30"/>
    </row>
    <row r="32" spans="2:14" x14ac:dyDescent="0.25">
      <c r="E32" s="27"/>
      <c r="F32" s="27"/>
      <c r="I32" s="31"/>
      <c r="J32" s="31"/>
      <c r="K32" s="31"/>
      <c r="L32" s="31"/>
      <c r="M32" s="30"/>
      <c r="N32" s="30"/>
    </row>
    <row r="33" spans="5:14" x14ac:dyDescent="0.25">
      <c r="E33" s="27"/>
      <c r="F33" s="27"/>
      <c r="I33" s="31"/>
      <c r="J33" s="31"/>
      <c r="K33" s="31"/>
      <c r="L33" s="31"/>
      <c r="M33" s="30"/>
      <c r="N33" s="30"/>
    </row>
    <row r="34" spans="5:14" x14ac:dyDescent="0.25">
      <c r="E34" s="27"/>
      <c r="F34" s="27"/>
      <c r="I34" s="31"/>
      <c r="J34" s="31"/>
      <c r="K34" s="31"/>
      <c r="L34" s="31"/>
      <c r="M34" s="30"/>
      <c r="N34" s="30"/>
    </row>
    <row r="35" spans="5:14" x14ac:dyDescent="0.25">
      <c r="E35" s="27"/>
      <c r="F35" s="27"/>
      <c r="I35" s="31"/>
      <c r="J35" s="31"/>
      <c r="K35" s="31"/>
      <c r="L35" s="31"/>
      <c r="M35" s="30"/>
      <c r="N35" s="30"/>
    </row>
    <row r="36" spans="5:14" x14ac:dyDescent="0.25">
      <c r="E36" s="27"/>
      <c r="F36" s="27"/>
      <c r="I36" s="31"/>
      <c r="J36" s="31"/>
      <c r="K36" s="31"/>
      <c r="L36" s="31"/>
      <c r="M36" s="30"/>
      <c r="N36" s="30"/>
    </row>
    <row r="37" spans="5:14" x14ac:dyDescent="0.25">
      <c r="E37" s="27"/>
      <c r="F37" s="27"/>
      <c r="I37" s="31"/>
      <c r="J37" s="31"/>
      <c r="K37" s="31"/>
      <c r="L37" s="31"/>
      <c r="M37" s="30"/>
      <c r="N37" s="30"/>
    </row>
    <row r="38" spans="5:14" x14ac:dyDescent="0.25">
      <c r="E38" s="27"/>
      <c r="F38" s="27"/>
      <c r="I38" s="31"/>
      <c r="J38" s="31"/>
      <c r="K38" s="31"/>
      <c r="L38" s="31"/>
      <c r="M38" s="30"/>
      <c r="N38" s="30"/>
    </row>
    <row r="39" spans="5:14" x14ac:dyDescent="0.25">
      <c r="E39" s="27"/>
      <c r="F39" s="27"/>
      <c r="I39" s="31"/>
      <c r="J39" s="31"/>
    </row>
    <row r="46" spans="5:14" x14ac:dyDescent="0.25">
      <c r="I46" s="32"/>
      <c r="J46" s="32"/>
    </row>
    <row r="47" spans="5:14" x14ac:dyDescent="0.25">
      <c r="I47" s="32"/>
      <c r="J47" s="32"/>
    </row>
    <row r="48" spans="5:14" x14ac:dyDescent="0.25">
      <c r="I48" s="32"/>
      <c r="J48" s="32"/>
    </row>
    <row r="49" spans="9:10" x14ac:dyDescent="0.25">
      <c r="I49" s="32"/>
      <c r="J49" s="32"/>
    </row>
    <row r="50" spans="9:10" x14ac:dyDescent="0.25">
      <c r="I50" s="32"/>
      <c r="J50" s="32"/>
    </row>
    <row r="51" spans="9:10" x14ac:dyDescent="0.25">
      <c r="I51" s="32"/>
      <c r="J51" s="32"/>
    </row>
    <row r="52" spans="9:10" x14ac:dyDescent="0.25">
      <c r="I52" s="32"/>
      <c r="J52" s="32"/>
    </row>
    <row r="53" spans="9:10" x14ac:dyDescent="0.25">
      <c r="I53" s="32"/>
      <c r="J53" s="32"/>
    </row>
    <row r="54" spans="9:10" x14ac:dyDescent="0.25">
      <c r="I54" s="32"/>
      <c r="J54" s="32"/>
    </row>
    <row r="55" spans="9:10" x14ac:dyDescent="0.25">
      <c r="I55" s="32"/>
      <c r="J55" s="32"/>
    </row>
    <row r="56" spans="9:10" x14ac:dyDescent="0.25">
      <c r="I56" s="33"/>
      <c r="J56" s="33"/>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EC72E5D22E394D4DB7434C6DBCF5FAC0" ma:contentTypeVersion="44" ma:contentTypeDescription="" ma:contentTypeScope="" ma:versionID="f7bccf6ad2485618662af5cc389d7f26">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5371b12cbd0ca12feeca5b6edfa8e73e"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efix xmlns="dc463f71-b30c-4ab2-9473-d307f9d35888">UE</Prefix>
    <DocumentSetType xmlns="dc463f71-b30c-4ab2-9473-d307f9d35888">Testimony</DocumentSetType>
    <Visibility xmlns="dc463f71-b30c-4ab2-9473-d307f9d35888">Full Visibility</Visibility>
    <IsConfidential xmlns="dc463f71-b30c-4ab2-9473-d307f9d35888">false</IsConfidential>
    <AgendaOrder xmlns="dc463f71-b30c-4ab2-9473-d307f9d35888">false</AgendaOrder>
    <CaseType xmlns="dc463f71-b30c-4ab2-9473-d307f9d35888">Plan</CaseType>
    <IndustryCode xmlns="dc463f71-b30c-4ab2-9473-d307f9d35888">140</IndustryCode>
    <CaseStatus xmlns="dc463f71-b30c-4ab2-9473-d307f9d35888">Formal</CaseStatus>
    <OpenedDate xmlns="dc463f71-b30c-4ab2-9473-d307f9d35888">2021-11-01T07:00:00+00:00</OpenedDate>
    <SignificantOrder xmlns="dc463f71-b30c-4ab2-9473-d307f9d35888">false</SignificantOrder>
    <Date1 xmlns="dc463f71-b30c-4ab2-9473-d307f9d35888">2024-09-13T07:00:00+00:00</Date1>
    <IsDocumentOrder xmlns="dc463f71-b30c-4ab2-9473-d307f9d35888">false</IsDocumentOrder>
    <IsHighlyConfidential xmlns="dc463f71-b30c-4ab2-9473-d307f9d35888">false</IsHighlyConfidential>
    <CaseCompanyNames xmlns="dc463f71-b30c-4ab2-9473-d307f9d35888">PacifiCorp</CaseCompanyNames>
    <Nickname xmlns="http://schemas.microsoft.com/sharepoint/v3" xsi:nil="true"/>
    <DocketNumber xmlns="dc463f71-b30c-4ab2-9473-d307f9d35888">210829</DocketNumber>
    <DelegatedOrder xmlns="dc463f71-b30c-4ab2-9473-d307f9d35888">false</DelegatedOrd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C57BB60D-0BBD-4535-A9D1-A26BE277F09B}"/>
</file>

<file path=customXml/itemProps2.xml><?xml version="1.0" encoding="utf-8"?>
<ds:datastoreItem xmlns:ds="http://schemas.openxmlformats.org/officeDocument/2006/customXml" ds:itemID="{13317A06-1521-4EE0-A3EB-1C1474410790}">
  <ds:schemaRefs>
    <ds:schemaRef ds:uri="http://schemas.microsoft.com/office/infopath/2007/PartnerControls"/>
    <ds:schemaRef ds:uri="cec260c6-6af1-4e97-a36a-2eb380e96cc7"/>
    <ds:schemaRef ds:uri="http://schemas.microsoft.com/office/2006/documentManagement/types"/>
    <ds:schemaRef ds:uri="http://purl.org/dc/terms/"/>
    <ds:schemaRef ds:uri="http://schemas.microsoft.com/office/2006/metadata/properties"/>
    <ds:schemaRef ds:uri="http://schemas.openxmlformats.org/package/2006/metadata/core-properties"/>
    <ds:schemaRef ds:uri="607dc15b-cc4e-4ae1-8d5f-44b8621330ae"/>
    <ds:schemaRef ds:uri="http://purl.org/dc/elements/1.1/"/>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3387DFFC-2114-41A6-AA17-2B6278D425AF}">
  <ds:schemaRefs>
    <ds:schemaRef ds:uri="http://schemas.microsoft.com/sharepoint/v3/contenttype/forms"/>
  </ds:schemaRefs>
</ds:datastoreItem>
</file>

<file path=customXml/itemProps4.xml><?xml version="1.0" encoding="utf-8"?>
<ds:datastoreItem xmlns:ds="http://schemas.openxmlformats.org/officeDocument/2006/customXml" ds:itemID="{0CA553B7-234E-4FE2-91E2-7D18DC7B82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interim targets shortfall</vt:lpstr>
      <vt:lpstr>Figure 5.3 23IRPU - LCOE</vt:lpstr>
    </vt:vector>
  </TitlesOfParts>
  <Company>BHE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Ghosh, Rohini (PacifiCorp)</dc:creator>
  <cp:lastModifiedBy>Ghosh, Rohini (PacifiCorp)</cp:lastModifiedBy>
  <dcterms:created xsi:type="dcterms:W3CDTF">2024-09-08T23:30:45Z</dcterms:created>
  <dcterms:modified xsi:type="dcterms:W3CDTF">2024-09-12T21:52:42Z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0x0101006E56B4D1795A2E4DB2F0B01679ED314A00EC72E5D22E394D4DB7434C6DBCF5FAC0</vt:lpwstr>
  </property>
  <property fmtid="{D5CDD505-2E9C-101B-9397-08002B2CF9AE}" pid="3" name="_docset_NoMedatataSyncRequired">
    <vt:lpwstr>False</vt:lpwstr>
  </property>
</Properties>
</file>