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:\2021 IRP Update\1 - Document\_DATA DISC\_Confidential\Chapters and Appendices\Appendix A - Additional Load Forecast Details\"/>
    </mc:Choice>
  </mc:AlternateContent>
  <xr:revisionPtr revIDLastSave="0" documentId="13_ncr:1_{CE402F98-4492-4B86-8B6B-64E96CE9FB02}" xr6:coauthVersionLast="47" xr6:coauthVersionMax="47" xr10:uidLastSave="{00000000-0000-0000-0000-000000000000}"/>
  <bookViews>
    <workbookView xWindow="24" yWindow="624" windowWidth="23016" windowHeight="12336" firstSheet="4" activeTab="12" xr2:uid="{00000000-000D-0000-FFFF-FFFF00000000}"/>
  </bookViews>
  <sheets>
    <sheet name="Figure 4.1" sheetId="1" r:id="rId1"/>
    <sheet name="Figure 4.2" sheetId="34" r:id="rId2"/>
    <sheet name="Table A.1" sheetId="2" r:id="rId3"/>
    <sheet name="Table A.2" sheetId="3" r:id="rId4"/>
    <sheet name="Table A.3" sheetId="4" r:id="rId5"/>
    <sheet name="Table A.4" sheetId="5" r:id="rId6"/>
    <sheet name="Table A.5" sheetId="17" r:id="rId7"/>
    <sheet name="Table A.6" sheetId="18" r:id="rId8"/>
    <sheet name="Table A.7" sheetId="19" r:id="rId9"/>
    <sheet name="Table A.8" sheetId="20" r:id="rId10"/>
    <sheet name="Table A.9" sheetId="21" r:id="rId11"/>
    <sheet name="Table A.10" sheetId="22" r:id="rId12"/>
    <sheet name="Table A.11" sheetId="23" r:id="rId13"/>
  </sheets>
  <definedNames>
    <definedName name="_Ref511306348" localSheetId="1">'Figure 4.2'!$A$1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5" i="17" l="1"/>
  <c r="F15" i="17"/>
  <c r="G15" i="17"/>
  <c r="D15" i="17"/>
  <c r="E15" i="17"/>
  <c r="C15" i="17"/>
  <c r="B15" i="17"/>
  <c r="A15" i="23"/>
  <c r="G15" i="22"/>
  <c r="A15" i="21"/>
  <c r="A15" i="20"/>
  <c r="C15" i="20"/>
  <c r="A15" i="19"/>
  <c r="F15" i="19" l="1"/>
  <c r="F15" i="22"/>
  <c r="E15" i="22"/>
  <c r="F15" i="21"/>
  <c r="E15" i="18"/>
  <c r="E15" i="21"/>
  <c r="C15" i="19"/>
  <c r="F15" i="18"/>
  <c r="D15" i="19"/>
  <c r="G15" i="20"/>
  <c r="C15" i="22"/>
  <c r="B15" i="22"/>
  <c r="C15" i="23"/>
  <c r="C15" i="18"/>
  <c r="G15" i="19"/>
  <c r="F15" i="20"/>
  <c r="C15" i="21"/>
  <c r="G15" i="23"/>
  <c r="B15" i="20"/>
  <c r="G15" i="21"/>
  <c r="B15" i="19"/>
  <c r="B15" i="23"/>
  <c r="B15" i="18"/>
  <c r="E15" i="20"/>
  <c r="B15" i="21"/>
  <c r="A15" i="22"/>
  <c r="F15" i="23"/>
  <c r="G15" i="18"/>
  <c r="A15" i="18"/>
  <c r="E15" i="19"/>
  <c r="D15" i="21"/>
  <c r="E15" i="23"/>
  <c r="D15" i="23"/>
  <c r="D15" i="20"/>
  <c r="D15" i="22"/>
  <c r="D15" i="18"/>
  <c r="A12" i="5"/>
  <c r="A28" i="34"/>
  <c r="C28" i="34"/>
  <c r="A28" i="1"/>
  <c r="A12" i="4"/>
  <c r="A14" i="3"/>
  <c r="A14" i="2"/>
  <c r="A27" i="34"/>
  <c r="A26" i="34"/>
  <c r="A25" i="34"/>
  <c r="A24" i="34"/>
  <c r="A23" i="34"/>
  <c r="A22" i="34"/>
  <c r="A21" i="34"/>
  <c r="A20" i="34"/>
  <c r="A19" i="34"/>
  <c r="C19" i="34"/>
  <c r="C21" i="34"/>
  <c r="C27" i="34"/>
  <c r="B20" i="34"/>
  <c r="B21" i="34"/>
  <c r="B22" i="34"/>
  <c r="B23" i="34"/>
  <c r="B28" i="34"/>
  <c r="E12" i="5" l="1"/>
  <c r="C12" i="5"/>
  <c r="B26" i="34"/>
  <c r="D12" i="5"/>
  <c r="B9" i="5"/>
  <c r="F12" i="5"/>
  <c r="E14" i="3"/>
  <c r="B12" i="5"/>
  <c r="H14" i="3"/>
  <c r="B7" i="5"/>
  <c r="C14" i="3"/>
  <c r="D14" i="3"/>
  <c r="H12" i="5"/>
  <c r="B14" i="3"/>
  <c r="B8" i="5"/>
  <c r="B27" i="34"/>
  <c r="B19" i="34"/>
  <c r="B10" i="5"/>
  <c r="G14" i="3"/>
  <c r="B24" i="34"/>
  <c r="F14" i="3"/>
  <c r="B25" i="34"/>
  <c r="B4" i="5"/>
  <c r="B5" i="5"/>
  <c r="G12" i="5"/>
  <c r="B6" i="5"/>
  <c r="C23" i="34"/>
  <c r="C28" i="1"/>
  <c r="C25" i="34"/>
  <c r="B11" i="5"/>
  <c r="C24" i="34"/>
  <c r="C22" i="34"/>
  <c r="B3" i="5"/>
  <c r="C20" i="34"/>
  <c r="C26" i="34"/>
  <c r="H14" i="2" l="1"/>
  <c r="G14" i="2"/>
  <c r="F14" i="2"/>
  <c r="E14" i="2"/>
  <c r="D14" i="2"/>
  <c r="C14" i="2"/>
  <c r="B14" i="2"/>
  <c r="C12" i="4"/>
  <c r="D12" i="4"/>
  <c r="E12" i="4"/>
  <c r="F12" i="4"/>
  <c r="G12" i="4"/>
  <c r="H12" i="4"/>
  <c r="B28" i="1"/>
  <c r="B12" i="4" l="1"/>
  <c r="B19" i="1" l="1"/>
  <c r="B20" i="1"/>
  <c r="B21" i="1"/>
  <c r="B22" i="1"/>
  <c r="B23" i="1"/>
  <c r="B24" i="1"/>
  <c r="B25" i="1"/>
  <c r="B26" i="1"/>
  <c r="B27" i="1"/>
  <c r="C19" i="1" l="1"/>
  <c r="C20" i="1"/>
  <c r="C21" i="1"/>
  <c r="C22" i="1"/>
  <c r="C23" i="1"/>
  <c r="C24" i="1"/>
  <c r="C25" i="1"/>
  <c r="C26" i="1"/>
  <c r="C27" i="1"/>
  <c r="A19" i="1"/>
  <c r="A20" i="1"/>
  <c r="A21" i="1"/>
  <c r="A22" i="1"/>
  <c r="A23" i="1"/>
  <c r="A24" i="1"/>
  <c r="A25" i="1"/>
  <c r="A26" i="1"/>
  <c r="A27" i="1"/>
  <c r="A7" i="5" l="1"/>
  <c r="A7" i="4"/>
  <c r="A8" i="5"/>
  <c r="A8" i="4"/>
  <c r="A4" i="5"/>
  <c r="A4" i="4"/>
  <c r="A11" i="5"/>
  <c r="A11" i="4"/>
  <c r="A6" i="5"/>
  <c r="A6" i="4"/>
  <c r="A3" i="5"/>
  <c r="A3" i="4"/>
  <c r="A10" i="5"/>
  <c r="A10" i="4"/>
  <c r="A9" i="5"/>
  <c r="A9" i="4"/>
  <c r="A5" i="5"/>
  <c r="A5" i="4"/>
  <c r="F11" i="4" l="1"/>
  <c r="C11" i="4"/>
  <c r="H10" i="4"/>
  <c r="G10" i="4"/>
  <c r="F10" i="4"/>
  <c r="E10" i="4"/>
  <c r="D10" i="4"/>
  <c r="C10" i="4"/>
  <c r="H9" i="4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D4" i="4"/>
  <c r="C4" i="4"/>
  <c r="H3" i="4"/>
  <c r="G3" i="4"/>
  <c r="F3" i="4"/>
  <c r="E3" i="4"/>
  <c r="D3" i="4"/>
  <c r="C3" i="4"/>
  <c r="B4" i="4" l="1"/>
  <c r="B3" i="4"/>
  <c r="B9" i="4"/>
  <c r="B7" i="4"/>
  <c r="B6" i="4"/>
  <c r="B5" i="4"/>
  <c r="B8" i="4"/>
  <c r="B10" i="4"/>
  <c r="E11" i="4"/>
  <c r="D11" i="4"/>
  <c r="H11" i="4"/>
  <c r="G11" i="4"/>
  <c r="B11" i="4" l="1"/>
  <c r="H10" i="5"/>
  <c r="G10" i="5"/>
  <c r="F10" i="5"/>
  <c r="E10" i="5"/>
  <c r="D10" i="5"/>
  <c r="C10" i="5"/>
  <c r="H9" i="5"/>
  <c r="G9" i="5"/>
  <c r="F9" i="5"/>
  <c r="E9" i="5"/>
  <c r="D9" i="5"/>
  <c r="C9" i="5"/>
  <c r="H8" i="5"/>
  <c r="G8" i="5"/>
  <c r="F8" i="5"/>
  <c r="E8" i="5"/>
  <c r="D8" i="5"/>
  <c r="C8" i="5"/>
  <c r="H7" i="5"/>
  <c r="G7" i="5"/>
  <c r="F7" i="5"/>
  <c r="E7" i="5"/>
  <c r="D7" i="5"/>
  <c r="C7" i="5"/>
  <c r="H6" i="5"/>
  <c r="G6" i="5"/>
  <c r="F6" i="5"/>
  <c r="E6" i="5"/>
  <c r="D6" i="5"/>
  <c r="C6" i="5"/>
  <c r="H5" i="5"/>
  <c r="G5" i="5"/>
  <c r="F5" i="5"/>
  <c r="E5" i="5"/>
  <c r="D5" i="5"/>
  <c r="C5" i="5"/>
  <c r="H4" i="5"/>
  <c r="G4" i="5"/>
  <c r="F4" i="5"/>
  <c r="E4" i="5"/>
  <c r="D4" i="5"/>
  <c r="C4" i="5"/>
  <c r="H3" i="5"/>
  <c r="G3" i="5"/>
  <c r="F3" i="5"/>
  <c r="E3" i="5"/>
  <c r="D3" i="5"/>
  <c r="C3" i="5"/>
  <c r="C11" i="5" l="1"/>
  <c r="D11" i="5"/>
  <c r="H11" i="5"/>
  <c r="G11" i="5"/>
  <c r="E11" i="5"/>
  <c r="F11" i="5"/>
</calcChain>
</file>

<file path=xl/sharedStrings.xml><?xml version="1.0" encoding="utf-8"?>
<sst xmlns="http://schemas.openxmlformats.org/spreadsheetml/2006/main" count="121" uniqueCount="27">
  <si>
    <t>2021 IRP</t>
  </si>
  <si>
    <t>Year</t>
  </si>
  <si>
    <t>Compound Annual Growth Rate</t>
  </si>
  <si>
    <t xml:space="preserve">2021 IRP </t>
  </si>
  <si>
    <t>2021 IRP Update</t>
  </si>
  <si>
    <t>Total</t>
  </si>
  <si>
    <t>OR</t>
  </si>
  <si>
    <t>WA</t>
  </si>
  <si>
    <t>CA</t>
  </si>
  <si>
    <t>UT</t>
  </si>
  <si>
    <t>WY</t>
  </si>
  <si>
    <t xml:space="preserve">ID </t>
  </si>
  <si>
    <t>Figure 4.2 – Forecasted Annual Coincident Peak Load (MW)</t>
  </si>
  <si>
    <t>System Retail Sales – Megawatt-hours (MWh)</t>
  </si>
  <si>
    <t>Residential</t>
  </si>
  <si>
    <t>Commercial</t>
  </si>
  <si>
    <t>Industrial</t>
  </si>
  <si>
    <t>Irrigation</t>
  </si>
  <si>
    <t>Lighting</t>
  </si>
  <si>
    <t>Oregon Retail Sales – Megawatt-hours (MWh)</t>
  </si>
  <si>
    <t>Washington Retail Sales – Megawatt-hours (MWh)</t>
  </si>
  <si>
    <t>California Retail Sales – Megawatt-hours (MWh)</t>
  </si>
  <si>
    <t>Utah Retail Sales – Megawatt-hours (MWh)</t>
  </si>
  <si>
    <t>Idaho Retail Sales – Megawatt-hours (MWh)</t>
  </si>
  <si>
    <t>Wyoming Retail Sales – Megawatt-hours (MWh)</t>
  </si>
  <si>
    <t>ID</t>
  </si>
  <si>
    <r>
      <t>Figure 4.1 – Forecasted Annual Load (GWh)</t>
    </r>
    <r>
      <rPr>
        <sz val="12"/>
        <rFont val="Times New Roman"/>
        <family val="1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</si>
</sst>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name val="Verdana"/>
      <family val="2"/>
    </font>
    <font>
      <b/>
      <sz val="10"/>
      <color rgb="FF2F4F4F"/>
      <name val="Verdana"/>
      <family val="2"/>
    </font>
    <font>
      <sz val="12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1" applyNumberFormat="0" applyFont="0">
      <alignment readingOrder="1"/>
      <protection locked="0"/>
    </xf>
    <xf numFmtId="0" fontId="7" fillId="2" borderId="2" applyNumberFormat="0">
      <alignment readingOrder="1"/>
      <protection locked="0"/>
    </xf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9" fillId="0" borderId="0" xfId="0" applyFont="1" applyFill="1" applyBorder="1"/>
    <xf numFmtId="164" fontId="9" fillId="0" borderId="0" xfId="0" applyNumberFormat="1" applyFont="1" applyFill="1" applyBorder="1"/>
    <xf numFmtId="9" fontId="9" fillId="0" borderId="0" xfId="4" applyFont="1" applyFill="1" applyBorder="1"/>
    <xf numFmtId="164" fontId="4" fillId="0" borderId="0" xfId="1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164" fontId="9" fillId="0" borderId="0" xfId="1" applyNumberFormat="1" applyFont="1" applyFill="1" applyBorder="1"/>
    <xf numFmtId="10" fontId="9" fillId="0" borderId="0" xfId="4" applyNumberFormat="1" applyFont="1" applyFill="1" applyBorder="1"/>
    <xf numFmtId="165" fontId="9" fillId="0" borderId="0" xfId="4" applyNumberFormat="1" applyFont="1" applyFill="1" applyBorder="1"/>
    <xf numFmtId="0" fontId="4" fillId="0" borderId="0" xfId="0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5">
    <cellStyle name="_DateRange" xfId="3" xr:uid="{00000000-0005-0000-0000-000000000000}"/>
    <cellStyle name="Comma" xfId="1" builtinId="3"/>
    <cellStyle name="Normal" xfId="0" builtinId="0"/>
    <cellStyle name="Normal 2" xfId="2" xr:uid="{00000000-0005-0000-0000-000003000000}"/>
    <cellStyle name="Percent" xfId="4" builtinId="5"/>
  </cellStyles>
  <dxfs count="0"/>
  <tableStyles count="0" defaultTableStyle="TableStyleMedium2" defaultPivotStyle="PivotStyleLight16"/>
  <colors>
    <mruColors>
      <color rgb="FFBE4B48"/>
      <color rgb="FF8DB4E2"/>
      <color rgb="FF7D60A0"/>
      <color rgb="FF98B954"/>
      <color rgb="FF55BF8D"/>
      <color rgb="FF4A7EBB"/>
      <color rgb="FF8DB3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765364371607355"/>
          <c:y val="7.5727976865943361E-2"/>
          <c:w val="0.80334693095476728"/>
          <c:h val="0.6733056884184776"/>
        </c:manualLayout>
      </c:layout>
      <c:lineChart>
        <c:grouping val="standard"/>
        <c:varyColors val="0"/>
        <c:ser>
          <c:idx val="0"/>
          <c:order val="0"/>
          <c:tx>
            <c:strRef>
              <c:f>'Figure 4.1'!$B$18</c:f>
              <c:strCache>
                <c:ptCount val="1"/>
                <c:pt idx="0">
                  <c:v>2021 IRP</c:v>
                </c:pt>
              </c:strCache>
            </c:strRef>
          </c:tx>
          <c:cat>
            <c:numRef>
              <c:f>'Figure 4.1'!$A$19:$A$27</c:f>
              <c:numCache>
                <c:formatCode>General</c:formatCode>
                <c:ptCount val="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</c:numCache>
            </c:numRef>
          </c:cat>
          <c:val>
            <c:numRef>
              <c:f>'Figure 4.1'!$B$19:$B$27</c:f>
              <c:numCache>
                <c:formatCode>_(* #,##0_);_(* \(#,##0\);_(* "-"??_);_(@_)</c:formatCode>
                <c:ptCount val="9"/>
                <c:pt idx="0">
                  <c:v>61760.91</c:v>
                </c:pt>
                <c:pt idx="1">
                  <c:v>63242.99</c:v>
                </c:pt>
                <c:pt idx="2">
                  <c:v>64451.31</c:v>
                </c:pt>
                <c:pt idx="3">
                  <c:v>65162.26</c:v>
                </c:pt>
                <c:pt idx="4">
                  <c:v>64527.03</c:v>
                </c:pt>
                <c:pt idx="5">
                  <c:v>65178.400000000001</c:v>
                </c:pt>
                <c:pt idx="6">
                  <c:v>66083.42</c:v>
                </c:pt>
                <c:pt idx="7">
                  <c:v>66768.66</c:v>
                </c:pt>
                <c:pt idx="8">
                  <c:v>67723.210000000006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99-4A05-8044-8397451EA5AE}"/>
            </c:ext>
          </c:extLst>
        </c:ser>
        <c:ser>
          <c:idx val="1"/>
          <c:order val="1"/>
          <c:tx>
            <c:strRef>
              <c:f>'Figure 4.1'!$C$18</c:f>
              <c:strCache>
                <c:ptCount val="1"/>
                <c:pt idx="0">
                  <c:v>2021 IRP Update</c:v>
                </c:pt>
              </c:strCache>
            </c:strRef>
          </c:tx>
          <c:marker>
            <c:spPr>
              <a:solidFill>
                <a:srgbClr val="FF0000"/>
              </a:solidFill>
            </c:spPr>
          </c:marker>
          <c:cat>
            <c:numRef>
              <c:f>'Figure 4.1'!$A$19:$A$27</c:f>
              <c:numCache>
                <c:formatCode>General</c:formatCode>
                <c:ptCount val="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</c:numCache>
            </c:numRef>
          </c:cat>
          <c:val>
            <c:numRef>
              <c:f>'Figure 4.1'!$C$19:$C$27</c:f>
              <c:numCache>
                <c:formatCode>_(* #,##0_);_(* \(#,##0\);_(* "-"??_);_(@_)</c:formatCode>
                <c:ptCount val="9"/>
                <c:pt idx="0">
                  <c:v>61564.33</c:v>
                </c:pt>
                <c:pt idx="1">
                  <c:v>63153.01</c:v>
                </c:pt>
                <c:pt idx="2">
                  <c:v>64661.77</c:v>
                </c:pt>
                <c:pt idx="3">
                  <c:v>65743.100000000006</c:v>
                </c:pt>
                <c:pt idx="4">
                  <c:v>65308.27</c:v>
                </c:pt>
                <c:pt idx="5">
                  <c:v>66210.48</c:v>
                </c:pt>
                <c:pt idx="6">
                  <c:v>67345.98</c:v>
                </c:pt>
                <c:pt idx="7">
                  <c:v>68250.27</c:v>
                </c:pt>
                <c:pt idx="8">
                  <c:v>69298.259999999995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99-4A05-8044-8397451EA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720520"/>
        <c:axId val="420724048"/>
      </c:lineChart>
      <c:catAx>
        <c:axId val="420720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420724048"/>
        <c:crosses val="autoZero"/>
        <c:auto val="1"/>
        <c:lblAlgn val="ctr"/>
        <c:lblOffset val="100"/>
        <c:noMultiLvlLbl val="0"/>
      </c:catAx>
      <c:valAx>
        <c:axId val="420724048"/>
        <c:scaling>
          <c:orientation val="minMax"/>
          <c:min val="5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Gigawatt Hours (GWh)</a:t>
                </a:r>
              </a:p>
            </c:rich>
          </c:tx>
          <c:layout>
            <c:manualLayout>
              <c:xMode val="edge"/>
              <c:yMode val="edge"/>
              <c:x val="1.0808696082800972E-2"/>
              <c:y val="0.24619898122490783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crossAx val="420720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981356490758749"/>
          <c:y val="0.90388548924782486"/>
          <c:w val="0.82665755459812817"/>
          <c:h val="9.336030912802564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37157736765694"/>
          <c:y val="4.8790093080640411E-2"/>
          <c:w val="0.79358193433368007"/>
          <c:h val="0.70473321950133094"/>
        </c:manualLayout>
      </c:layout>
      <c:lineChart>
        <c:grouping val="standard"/>
        <c:varyColors val="0"/>
        <c:ser>
          <c:idx val="0"/>
          <c:order val="0"/>
          <c:tx>
            <c:strRef>
              <c:f>'Figure 4.2'!$B$18</c:f>
              <c:strCache>
                <c:ptCount val="1"/>
                <c:pt idx="0">
                  <c:v>2021 IRP</c:v>
                </c:pt>
              </c:strCache>
            </c:strRef>
          </c:tx>
          <c:cat>
            <c:numRef>
              <c:f>'Figure 4.2'!$A$19:$A$27</c:f>
              <c:numCache>
                <c:formatCode>General</c:formatCode>
                <c:ptCount val="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</c:numCache>
            </c:numRef>
          </c:cat>
          <c:val>
            <c:numRef>
              <c:f>'Figure 4.2'!$B$19:$B$27</c:f>
              <c:numCache>
                <c:formatCode>_(* #,##0_);_(* \(#,##0\);_(* "-"??_);_(@_)</c:formatCode>
                <c:ptCount val="9"/>
                <c:pt idx="0">
                  <c:v>10535.441000000001</c:v>
                </c:pt>
                <c:pt idx="1">
                  <c:v>10691.366</c:v>
                </c:pt>
                <c:pt idx="2">
                  <c:v>10807.838</c:v>
                </c:pt>
                <c:pt idx="3">
                  <c:v>10942.272000000001</c:v>
                </c:pt>
                <c:pt idx="4">
                  <c:v>10866.995999999999</c:v>
                </c:pt>
                <c:pt idx="5">
                  <c:v>10939.547</c:v>
                </c:pt>
                <c:pt idx="6">
                  <c:v>11043.349</c:v>
                </c:pt>
                <c:pt idx="7">
                  <c:v>11133.15</c:v>
                </c:pt>
                <c:pt idx="8">
                  <c:v>11238.494000000001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0E-4A8F-B662-F5E74E4B285C}"/>
            </c:ext>
          </c:extLst>
        </c:ser>
        <c:ser>
          <c:idx val="1"/>
          <c:order val="1"/>
          <c:tx>
            <c:strRef>
              <c:f>'Figure 4.2'!$C$18</c:f>
              <c:strCache>
                <c:ptCount val="1"/>
                <c:pt idx="0">
                  <c:v>2021 IRP Update</c:v>
                </c:pt>
              </c:strCache>
            </c:strRef>
          </c:tx>
          <c:marker>
            <c:spPr>
              <a:solidFill>
                <a:srgbClr val="FF0000"/>
              </a:solidFill>
            </c:spPr>
          </c:marker>
          <c:cat>
            <c:numRef>
              <c:f>'Figure 4.2'!$A$19:$A$27</c:f>
              <c:numCache>
                <c:formatCode>General</c:formatCode>
                <c:ptCount val="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</c:numCache>
            </c:numRef>
          </c:cat>
          <c:val>
            <c:numRef>
              <c:f>'Figure 4.2'!$C$19:$C$27</c:f>
              <c:numCache>
                <c:formatCode>_(* #,##0_);_(* \(#,##0\);_(* "-"??_);_(@_)</c:formatCode>
                <c:ptCount val="9"/>
                <c:pt idx="0">
                  <c:v>10561.334000000001</c:v>
                </c:pt>
                <c:pt idx="1">
                  <c:v>10717.346</c:v>
                </c:pt>
                <c:pt idx="2">
                  <c:v>10863.629000000001</c:v>
                </c:pt>
                <c:pt idx="3">
                  <c:v>11034.897000000001</c:v>
                </c:pt>
                <c:pt idx="4">
                  <c:v>11027.225</c:v>
                </c:pt>
                <c:pt idx="5">
                  <c:v>11125.68</c:v>
                </c:pt>
                <c:pt idx="6">
                  <c:v>11255.032999999999</c:v>
                </c:pt>
                <c:pt idx="7">
                  <c:v>11369.65</c:v>
                </c:pt>
                <c:pt idx="8">
                  <c:v>11486.688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0E-4A8F-B662-F5E74E4B2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720520"/>
        <c:axId val="420724048"/>
      </c:lineChart>
      <c:catAx>
        <c:axId val="420720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420724048"/>
        <c:crosses val="autoZero"/>
        <c:auto val="1"/>
        <c:lblAlgn val="ctr"/>
        <c:lblOffset val="100"/>
        <c:noMultiLvlLbl val="0"/>
      </c:catAx>
      <c:valAx>
        <c:axId val="420724048"/>
        <c:scaling>
          <c:orientation val="minMax"/>
          <c:max val="12000"/>
          <c:min val="9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620596221381604E-2"/>
              <c:y val="0.45721224719220277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crossAx val="420720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520242115268484"/>
          <c:y val="0.90388548924782486"/>
          <c:w val="0.82665755459812817"/>
          <c:h val="9.336030912802564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9525</xdr:colOff>
      <xdr:row>15</xdr:row>
      <xdr:rowOff>161730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9525</xdr:colOff>
      <xdr:row>15</xdr:row>
      <xdr:rowOff>161730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E4A380-D4DA-4626-BC48-F31C5F6192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zoomScaleNormal="100" workbookViewId="0"/>
  </sheetViews>
  <sheetFormatPr defaultRowHeight="13.8" x14ac:dyDescent="0.25"/>
  <cols>
    <col min="1" max="1" width="8.88671875" style="4"/>
    <col min="2" max="3" width="17.6640625" style="4" bestFit="1" customWidth="1"/>
    <col min="4" max="4" width="10.5546875" style="4" bestFit="1" customWidth="1"/>
    <col min="5" max="16384" width="8.88671875" style="4"/>
  </cols>
  <sheetData>
    <row r="1" spans="1:1" ht="15.6" x14ac:dyDescent="0.3">
      <c r="A1" s="3" t="s">
        <v>26</v>
      </c>
    </row>
    <row r="18" spans="1:4" ht="15.6" x14ac:dyDescent="0.25">
      <c r="B18" s="1" t="s">
        <v>0</v>
      </c>
      <c r="C18" s="1" t="s">
        <v>4</v>
      </c>
    </row>
    <row r="19" spans="1:4" x14ac:dyDescent="0.25">
      <c r="A19" s="2">
        <f>'Table A.1'!A3</f>
        <v>2022</v>
      </c>
      <c r="B19" s="5">
        <f>'Table A.3'!Q3/1000</f>
        <v>61760.91</v>
      </c>
      <c r="C19" s="5">
        <f>'Table A.1'!B3/1000</f>
        <v>61564.33</v>
      </c>
      <c r="D19" s="6"/>
    </row>
    <row r="20" spans="1:4" x14ac:dyDescent="0.25">
      <c r="A20" s="2">
        <f>'Table A.1'!A4</f>
        <v>2023</v>
      </c>
      <c r="B20" s="5">
        <f>'Table A.3'!Q4/1000</f>
        <v>63242.99</v>
      </c>
      <c r="C20" s="5">
        <f>'Table A.1'!B4/1000</f>
        <v>63153.01</v>
      </c>
      <c r="D20" s="6"/>
    </row>
    <row r="21" spans="1:4" x14ac:dyDescent="0.25">
      <c r="A21" s="2">
        <f>'Table A.1'!A5</f>
        <v>2024</v>
      </c>
      <c r="B21" s="5">
        <f>'Table A.3'!Q5/1000</f>
        <v>64451.31</v>
      </c>
      <c r="C21" s="5">
        <f>'Table A.1'!B5/1000</f>
        <v>64661.77</v>
      </c>
      <c r="D21" s="6"/>
    </row>
    <row r="22" spans="1:4" x14ac:dyDescent="0.25">
      <c r="A22" s="2">
        <f>'Table A.1'!A6</f>
        <v>2025</v>
      </c>
      <c r="B22" s="5">
        <f>'Table A.3'!Q6/1000</f>
        <v>65162.26</v>
      </c>
      <c r="C22" s="5">
        <f>'Table A.1'!B6/1000</f>
        <v>65743.100000000006</v>
      </c>
      <c r="D22" s="6"/>
    </row>
    <row r="23" spans="1:4" x14ac:dyDescent="0.25">
      <c r="A23" s="2">
        <f>'Table A.1'!A7</f>
        <v>2026</v>
      </c>
      <c r="B23" s="5">
        <f>'Table A.3'!Q7/1000</f>
        <v>64527.03</v>
      </c>
      <c r="C23" s="5">
        <f>'Table A.1'!B7/1000</f>
        <v>65308.27</v>
      </c>
      <c r="D23" s="6"/>
    </row>
    <row r="24" spans="1:4" x14ac:dyDescent="0.25">
      <c r="A24" s="2">
        <f>'Table A.1'!A8</f>
        <v>2027</v>
      </c>
      <c r="B24" s="5">
        <f>'Table A.3'!Q8/1000</f>
        <v>65178.400000000001</v>
      </c>
      <c r="C24" s="5">
        <f>'Table A.1'!B8/1000</f>
        <v>66210.48</v>
      </c>
      <c r="D24" s="6"/>
    </row>
    <row r="25" spans="1:4" x14ac:dyDescent="0.25">
      <c r="A25" s="2">
        <f>'Table A.1'!A9</f>
        <v>2028</v>
      </c>
      <c r="B25" s="5">
        <f>'Table A.3'!Q9/1000</f>
        <v>66083.42</v>
      </c>
      <c r="C25" s="5">
        <f>'Table A.1'!B9/1000</f>
        <v>67345.98</v>
      </c>
      <c r="D25" s="6"/>
    </row>
    <row r="26" spans="1:4" x14ac:dyDescent="0.25">
      <c r="A26" s="2">
        <f>'Table A.1'!A10</f>
        <v>2029</v>
      </c>
      <c r="B26" s="5">
        <f>'Table A.3'!Q10/1000</f>
        <v>66768.66</v>
      </c>
      <c r="C26" s="5">
        <f>'Table A.1'!B10/1000</f>
        <v>68250.27</v>
      </c>
      <c r="D26" s="6"/>
    </row>
    <row r="27" spans="1:4" x14ac:dyDescent="0.25">
      <c r="A27" s="2">
        <f>'Table A.1'!A11</f>
        <v>2030</v>
      </c>
      <c r="B27" s="5">
        <f>'Table A.3'!Q11/1000</f>
        <v>67723.210000000006</v>
      </c>
      <c r="C27" s="5">
        <f>'Table A.1'!B11/1000</f>
        <v>69298.259999999995</v>
      </c>
      <c r="D27" s="6"/>
    </row>
    <row r="28" spans="1:4" x14ac:dyDescent="0.25">
      <c r="A28" s="2">
        <f>'Table A.1'!A12</f>
        <v>2031</v>
      </c>
      <c r="B28" s="5">
        <f>'Table A.3'!Q12/1000</f>
        <v>68528.649999999994</v>
      </c>
      <c r="C28" s="5">
        <f>'Table A.1'!B12/1000</f>
        <v>70122.89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G15"/>
  <sheetViews>
    <sheetView zoomScaleNormal="100" workbookViewId="0"/>
  </sheetViews>
  <sheetFormatPr defaultRowHeight="13.8" x14ac:dyDescent="0.25"/>
  <cols>
    <col min="1" max="7" width="13.44140625" style="4" customWidth="1"/>
    <col min="8" max="16384" width="8.88671875" style="4"/>
  </cols>
  <sheetData>
    <row r="2" spans="1:7" x14ac:dyDescent="0.25">
      <c r="A2" s="15" t="s">
        <v>21</v>
      </c>
      <c r="B2" s="15"/>
      <c r="C2" s="15"/>
      <c r="D2" s="15"/>
      <c r="E2" s="15"/>
      <c r="F2" s="15"/>
      <c r="G2" s="15"/>
    </row>
    <row r="3" spans="1:7" x14ac:dyDescent="0.25">
      <c r="A3" s="2" t="s">
        <v>1</v>
      </c>
      <c r="B3" s="13" t="s">
        <v>14</v>
      </c>
      <c r="C3" s="13" t="s">
        <v>15</v>
      </c>
      <c r="D3" s="13" t="s">
        <v>16</v>
      </c>
      <c r="E3" s="13" t="s">
        <v>17</v>
      </c>
      <c r="F3" s="13" t="s">
        <v>18</v>
      </c>
      <c r="G3" s="2" t="s">
        <v>5</v>
      </c>
    </row>
    <row r="4" spans="1:7" x14ac:dyDescent="0.25">
      <c r="A4" s="2">
        <v>2022</v>
      </c>
      <c r="B4" s="7">
        <v>382297.22382634721</v>
      </c>
      <c r="C4" s="7">
        <v>235420.11120407999</v>
      </c>
      <c r="D4" s="7">
        <v>53687.013864998298</v>
      </c>
      <c r="E4" s="7">
        <v>91103.2633437943</v>
      </c>
      <c r="F4" s="7">
        <v>1420.5717989021</v>
      </c>
      <c r="G4" s="14">
        <v>763928.18403812184</v>
      </c>
    </row>
    <row r="5" spans="1:7" x14ac:dyDescent="0.25">
      <c r="A5" s="2">
        <v>2023</v>
      </c>
      <c r="B5" s="7">
        <v>381755.3262394013</v>
      </c>
      <c r="C5" s="7">
        <v>235970.72053879299</v>
      </c>
      <c r="D5" s="7">
        <v>52871.502586846902</v>
      </c>
      <c r="E5" s="7">
        <v>90972.651022492602</v>
      </c>
      <c r="F5" s="7">
        <v>1322.7592889965999</v>
      </c>
      <c r="G5" s="14">
        <v>762892.95967653033</v>
      </c>
    </row>
    <row r="6" spans="1:7" x14ac:dyDescent="0.25">
      <c r="A6" s="2">
        <v>2024</v>
      </c>
      <c r="B6" s="7">
        <v>383221.39810789871</v>
      </c>
      <c r="C6" s="7">
        <v>236684.5720309926</v>
      </c>
      <c r="D6" s="7">
        <v>51009.536151218701</v>
      </c>
      <c r="E6" s="7">
        <v>90920.311027827207</v>
      </c>
      <c r="F6" s="7">
        <v>1245.5581552343999</v>
      </c>
      <c r="G6" s="14">
        <v>763081.37547317159</v>
      </c>
    </row>
    <row r="7" spans="1:7" x14ac:dyDescent="0.25">
      <c r="A7" s="2">
        <v>2025</v>
      </c>
      <c r="B7" s="7">
        <v>382098.11622315738</v>
      </c>
      <c r="C7" s="7">
        <v>235693.2446454959</v>
      </c>
      <c r="D7" s="7">
        <v>49105.202647862301</v>
      </c>
      <c r="E7" s="7">
        <v>90845.5730274659</v>
      </c>
      <c r="F7" s="7">
        <v>1177.6387229264999</v>
      </c>
      <c r="G7" s="14">
        <v>758919.77526690811</v>
      </c>
    </row>
    <row r="8" spans="1:7" x14ac:dyDescent="0.25">
      <c r="A8" s="2">
        <v>2026</v>
      </c>
      <c r="B8" s="7">
        <v>382237.93897324923</v>
      </c>
      <c r="C8" s="7">
        <v>235143.60278020441</v>
      </c>
      <c r="D8" s="7">
        <v>47575.057494125002</v>
      </c>
      <c r="E8" s="7">
        <v>90646.669379142593</v>
      </c>
      <c r="F8" s="7">
        <v>1128.0750947829999</v>
      </c>
      <c r="G8" s="14">
        <v>756731.34372150432</v>
      </c>
    </row>
    <row r="9" spans="1:7" x14ac:dyDescent="0.25">
      <c r="A9" s="2">
        <v>2027</v>
      </c>
      <c r="B9" s="7">
        <v>382477.74315910169</v>
      </c>
      <c r="C9" s="7">
        <v>234064.9204025144</v>
      </c>
      <c r="D9" s="7">
        <v>46453.612538015601</v>
      </c>
      <c r="E9" s="7">
        <v>90366.958032505499</v>
      </c>
      <c r="F9" s="7">
        <v>1090.7634616526</v>
      </c>
      <c r="G9" s="14">
        <v>754453.99759378983</v>
      </c>
    </row>
    <row r="10" spans="1:7" x14ac:dyDescent="0.25">
      <c r="A10" s="2">
        <v>2028</v>
      </c>
      <c r="B10" s="7">
        <v>384042.77174349868</v>
      </c>
      <c r="C10" s="7">
        <v>233155.1013818878</v>
      </c>
      <c r="D10" s="7">
        <v>45037.877279926302</v>
      </c>
      <c r="E10" s="7">
        <v>90050.806618856004</v>
      </c>
      <c r="F10" s="7">
        <v>1066.274760194</v>
      </c>
      <c r="G10" s="14">
        <v>753352.83178436267</v>
      </c>
    </row>
    <row r="11" spans="1:7" x14ac:dyDescent="0.25">
      <c r="A11" s="2">
        <v>2029</v>
      </c>
      <c r="B11" s="7">
        <v>383329.43072140118</v>
      </c>
      <c r="C11" s="7">
        <v>230678.65238277</v>
      </c>
      <c r="D11" s="7">
        <v>43237.107674537503</v>
      </c>
      <c r="E11" s="7">
        <v>89699.953861675807</v>
      </c>
      <c r="F11" s="7">
        <v>1043.0569026472999</v>
      </c>
      <c r="G11" s="14">
        <v>747988.20154303184</v>
      </c>
    </row>
    <row r="12" spans="1:7" x14ac:dyDescent="0.25">
      <c r="A12" s="2">
        <v>2030</v>
      </c>
      <c r="B12" s="7">
        <v>383712.3409428678</v>
      </c>
      <c r="C12" s="7">
        <v>228952.38998521151</v>
      </c>
      <c r="D12" s="7">
        <v>41413.7864817839</v>
      </c>
      <c r="E12" s="7">
        <v>89361.4814253855</v>
      </c>
      <c r="F12" s="7">
        <v>1028.5223995842</v>
      </c>
      <c r="G12" s="14">
        <v>744468.52123483305</v>
      </c>
    </row>
    <row r="13" spans="1:7" x14ac:dyDescent="0.25">
      <c r="A13" s="2">
        <v>2031</v>
      </c>
      <c r="B13" s="7">
        <v>384511.97952272178</v>
      </c>
      <c r="C13" s="7">
        <v>227073.24317728059</v>
      </c>
      <c r="D13" s="7">
        <v>39790.423594311796</v>
      </c>
      <c r="E13" s="7">
        <v>88986.138254557896</v>
      </c>
      <c r="F13" s="7">
        <v>1018.0980642492</v>
      </c>
      <c r="G13" s="14">
        <v>741379.88261312142</v>
      </c>
    </row>
    <row r="14" spans="1:7" x14ac:dyDescent="0.25">
      <c r="A14" s="15" t="s">
        <v>2</v>
      </c>
      <c r="B14" s="15"/>
      <c r="C14" s="15"/>
      <c r="D14" s="15"/>
      <c r="E14" s="15"/>
      <c r="F14" s="15"/>
      <c r="G14" s="15"/>
    </row>
    <row r="15" spans="1:7" x14ac:dyDescent="0.25">
      <c r="A15" s="2" t="str">
        <f>A4&amp;"-"&amp;RIGHT(A13,2)</f>
        <v>2022-31</v>
      </c>
      <c r="B15" s="8">
        <f>(B13/B4)^(1/(COUNT(B4:B13)-1))-1</f>
        <v>6.4204665239442349E-4</v>
      </c>
      <c r="C15" s="8">
        <f t="shared" ref="C15:G15" si="0">(C13/C4)^(1/(COUNT(C4:C13)-1))-1</f>
        <v>-4.0029669870179641E-3</v>
      </c>
      <c r="D15" s="8">
        <f t="shared" si="0"/>
        <v>-3.2734986665174381E-2</v>
      </c>
      <c r="E15" s="8">
        <f t="shared" si="0"/>
        <v>-2.6091477447711675E-3</v>
      </c>
      <c r="F15" s="8">
        <f t="shared" si="0"/>
        <v>-3.6337058577366688E-2</v>
      </c>
      <c r="G15" s="8">
        <f t="shared" si="0"/>
        <v>-3.3234239127549747E-3</v>
      </c>
    </row>
  </sheetData>
  <mergeCells count="2">
    <mergeCell ref="A2:G2"/>
    <mergeCell ref="A14:G1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G15"/>
  <sheetViews>
    <sheetView zoomScaleNormal="100" workbookViewId="0"/>
  </sheetViews>
  <sheetFormatPr defaultRowHeight="13.8" x14ac:dyDescent="0.25"/>
  <cols>
    <col min="1" max="7" width="13.44140625" style="4" customWidth="1"/>
    <col min="8" max="16384" width="8.88671875" style="4"/>
  </cols>
  <sheetData>
    <row r="2" spans="1:7" x14ac:dyDescent="0.25">
      <c r="A2" s="15" t="s">
        <v>22</v>
      </c>
      <c r="B2" s="15"/>
      <c r="C2" s="15"/>
      <c r="D2" s="15"/>
      <c r="E2" s="15"/>
      <c r="F2" s="15"/>
      <c r="G2" s="15"/>
    </row>
    <row r="3" spans="1:7" x14ac:dyDescent="0.25">
      <c r="A3" s="2" t="s">
        <v>1</v>
      </c>
      <c r="B3" s="13" t="s">
        <v>14</v>
      </c>
      <c r="C3" s="13" t="s">
        <v>15</v>
      </c>
      <c r="D3" s="13" t="s">
        <v>16</v>
      </c>
      <c r="E3" s="13" t="s">
        <v>17</v>
      </c>
      <c r="F3" s="13" t="s">
        <v>18</v>
      </c>
      <c r="G3" s="2" t="s">
        <v>5</v>
      </c>
    </row>
    <row r="4" spans="1:7" x14ac:dyDescent="0.25">
      <c r="A4" s="2">
        <v>2022</v>
      </c>
      <c r="B4" s="7">
        <v>7486721.2896888927</v>
      </c>
      <c r="C4" s="7">
        <v>9885130.0205086246</v>
      </c>
      <c r="D4" s="7">
        <v>7826692.104725563</v>
      </c>
      <c r="E4" s="7">
        <v>232648.88725933919</v>
      </c>
      <c r="F4" s="7">
        <v>51617.460054753501</v>
      </c>
      <c r="G4" s="14">
        <v>25482809.76223718</v>
      </c>
    </row>
    <row r="5" spans="1:7" x14ac:dyDescent="0.25">
      <c r="A5" s="2">
        <v>2023</v>
      </c>
      <c r="B5" s="7">
        <v>7563352.913621326</v>
      </c>
      <c r="C5" s="7">
        <v>10386939.272073917</v>
      </c>
      <c r="D5" s="7">
        <v>7921201.6650875425</v>
      </c>
      <c r="E5" s="7">
        <v>232571.0995162474</v>
      </c>
      <c r="F5" s="7">
        <v>47780.850688250801</v>
      </c>
      <c r="G5" s="14">
        <v>26151845.800987285</v>
      </c>
    </row>
    <row r="6" spans="1:7" x14ac:dyDescent="0.25">
      <c r="A6" s="2">
        <v>2024</v>
      </c>
      <c r="B6" s="7">
        <v>7698650.7872471316</v>
      </c>
      <c r="C6" s="7">
        <v>10706740.988049775</v>
      </c>
      <c r="D6" s="7">
        <v>8005054.7398259956</v>
      </c>
      <c r="E6" s="7">
        <v>232585.95845404861</v>
      </c>
      <c r="F6" s="7">
        <v>45136.055048943897</v>
      </c>
      <c r="G6" s="14">
        <v>26688168.528625898</v>
      </c>
    </row>
    <row r="7" spans="1:7" x14ac:dyDescent="0.25">
      <c r="A7" s="2">
        <v>2025</v>
      </c>
      <c r="B7" s="7">
        <v>7807461.039027134</v>
      </c>
      <c r="C7" s="7">
        <v>10869904.907471307</v>
      </c>
      <c r="D7" s="7">
        <v>7962311.3711443124</v>
      </c>
      <c r="E7" s="7">
        <v>232494.811924807</v>
      </c>
      <c r="F7" s="7">
        <v>43153.723396658897</v>
      </c>
      <c r="G7" s="14">
        <v>26915325.852964215</v>
      </c>
    </row>
    <row r="8" spans="1:7" x14ac:dyDescent="0.25">
      <c r="A8" s="2">
        <v>2026</v>
      </c>
      <c r="B8" s="7">
        <v>7977241.2497425182</v>
      </c>
      <c r="C8" s="7">
        <v>11013101.207604825</v>
      </c>
      <c r="D8" s="7">
        <v>6544181.917978677</v>
      </c>
      <c r="E8" s="7">
        <v>232429.4672655334</v>
      </c>
      <c r="F8" s="7">
        <v>41985.800709447198</v>
      </c>
      <c r="G8" s="14">
        <v>25808939.643301006</v>
      </c>
    </row>
    <row r="9" spans="1:7" x14ac:dyDescent="0.25">
      <c r="A9" s="2">
        <v>2027</v>
      </c>
      <c r="B9" s="7">
        <v>8170602.140959275</v>
      </c>
      <c r="C9" s="7">
        <v>11104346.114619125</v>
      </c>
      <c r="D9" s="7">
        <v>6536314.899243108</v>
      </c>
      <c r="E9" s="7">
        <v>232339.22300846461</v>
      </c>
      <c r="F9" s="7">
        <v>41274.831268889102</v>
      </c>
      <c r="G9" s="14">
        <v>26084877.209098861</v>
      </c>
    </row>
    <row r="10" spans="1:7" x14ac:dyDescent="0.25">
      <c r="A10" s="2">
        <v>2028</v>
      </c>
      <c r="B10" s="7">
        <v>8414703.0150675904</v>
      </c>
      <c r="C10" s="7">
        <v>11226321.299193561</v>
      </c>
      <c r="D10" s="7">
        <v>6529251.7181367399</v>
      </c>
      <c r="E10" s="7">
        <v>232207.20047926361</v>
      </c>
      <c r="F10" s="7">
        <v>40968.940625057803</v>
      </c>
      <c r="G10" s="14">
        <v>26443452.173502214</v>
      </c>
    </row>
    <row r="11" spans="1:7" x14ac:dyDescent="0.25">
      <c r="A11" s="2">
        <v>2029</v>
      </c>
      <c r="B11" s="7">
        <v>8584012.5611784235</v>
      </c>
      <c r="C11" s="7">
        <v>11261726.165987413</v>
      </c>
      <c r="D11" s="7">
        <v>6485279.5135821197</v>
      </c>
      <c r="E11" s="7">
        <v>231928.46309743071</v>
      </c>
      <c r="F11" s="7">
        <v>40602.559459566699</v>
      </c>
      <c r="G11" s="14">
        <v>26603549.263304953</v>
      </c>
    </row>
    <row r="12" spans="1:7" x14ac:dyDescent="0.25">
      <c r="A12" s="2">
        <v>2030</v>
      </c>
      <c r="B12" s="7">
        <v>8749010.3915098459</v>
      </c>
      <c r="C12" s="7">
        <v>11302571.995691389</v>
      </c>
      <c r="D12" s="7">
        <v>6480594.0868986761</v>
      </c>
      <c r="E12" s="7">
        <v>231603.4442749522</v>
      </c>
      <c r="F12" s="7">
        <v>40457.419700734499</v>
      </c>
      <c r="G12" s="14">
        <v>26804237.338075593</v>
      </c>
    </row>
    <row r="13" spans="1:7" x14ac:dyDescent="0.25">
      <c r="A13" s="2">
        <v>2031</v>
      </c>
      <c r="B13" s="7">
        <v>8933959.5808078405</v>
      </c>
      <c r="C13" s="7">
        <v>11288665.029420091</v>
      </c>
      <c r="D13" s="7">
        <v>6468866.1324468376</v>
      </c>
      <c r="E13" s="7">
        <v>231291.94616545181</v>
      </c>
      <c r="F13" s="7">
        <v>40373.155476883599</v>
      </c>
      <c r="G13" s="14">
        <v>26963155.844317105</v>
      </c>
    </row>
    <row r="14" spans="1:7" x14ac:dyDescent="0.25">
      <c r="A14" s="15" t="s">
        <v>2</v>
      </c>
      <c r="B14" s="15"/>
      <c r="C14" s="15"/>
      <c r="D14" s="15"/>
      <c r="E14" s="15"/>
      <c r="F14" s="15"/>
      <c r="G14" s="15"/>
    </row>
    <row r="15" spans="1:7" x14ac:dyDescent="0.25">
      <c r="A15" s="2" t="str">
        <f>A4&amp;"-"&amp;RIGHT(A13,2)</f>
        <v>2022-31</v>
      </c>
      <c r="B15" s="8">
        <f>(B13/B4)^(1/(COUNT(B4:B13)-1))-1</f>
        <v>1.9830591661709418E-2</v>
      </c>
      <c r="C15" s="8">
        <f t="shared" ref="C15:G15" si="0">(C13/C4)^(1/(COUNT(C4:C13)-1))-1</f>
        <v>1.4861293403502174E-2</v>
      </c>
      <c r="D15" s="8">
        <f t="shared" si="0"/>
        <v>-2.0948479884741911E-2</v>
      </c>
      <c r="E15" s="8">
        <f t="shared" si="0"/>
        <v>-6.4974955644037102E-4</v>
      </c>
      <c r="F15" s="8">
        <f t="shared" si="0"/>
        <v>-2.6930170854837288E-2</v>
      </c>
      <c r="G15" s="8">
        <f t="shared" si="0"/>
        <v>6.293861169610615E-3</v>
      </c>
    </row>
  </sheetData>
  <mergeCells count="2">
    <mergeCell ref="A2:G2"/>
    <mergeCell ref="A14:G1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G15"/>
  <sheetViews>
    <sheetView zoomScaleNormal="100" workbookViewId="0"/>
  </sheetViews>
  <sheetFormatPr defaultRowHeight="13.8" x14ac:dyDescent="0.25"/>
  <cols>
    <col min="1" max="7" width="13.44140625" style="4" customWidth="1"/>
    <col min="8" max="16384" width="8.88671875" style="4"/>
  </cols>
  <sheetData>
    <row r="2" spans="1:7" x14ac:dyDescent="0.25">
      <c r="A2" s="15" t="s">
        <v>23</v>
      </c>
      <c r="B2" s="15"/>
      <c r="C2" s="15"/>
      <c r="D2" s="15"/>
      <c r="E2" s="15"/>
      <c r="F2" s="15"/>
      <c r="G2" s="15"/>
    </row>
    <row r="3" spans="1:7" x14ac:dyDescent="0.25">
      <c r="A3" s="2" t="s">
        <v>1</v>
      </c>
      <c r="B3" s="13" t="s">
        <v>14</v>
      </c>
      <c r="C3" s="13" t="s">
        <v>15</v>
      </c>
      <c r="D3" s="13" t="s">
        <v>16</v>
      </c>
      <c r="E3" s="13" t="s">
        <v>17</v>
      </c>
      <c r="F3" s="13" t="s">
        <v>18</v>
      </c>
      <c r="G3" s="2" t="s">
        <v>5</v>
      </c>
    </row>
    <row r="4" spans="1:7" x14ac:dyDescent="0.25">
      <c r="A4" s="2">
        <v>2022</v>
      </c>
      <c r="B4" s="7">
        <v>731410.76978530304</v>
      </c>
      <c r="C4" s="7">
        <v>536502.41754954169</v>
      </c>
      <c r="D4" s="7">
        <v>1740182.2173882062</v>
      </c>
      <c r="E4" s="7">
        <v>638729.40230567602</v>
      </c>
      <c r="F4" s="7">
        <v>2607.2637487625998</v>
      </c>
      <c r="G4" s="14">
        <v>3649432.0707774898</v>
      </c>
    </row>
    <row r="5" spans="1:7" x14ac:dyDescent="0.25">
      <c r="A5" s="2">
        <v>2023</v>
      </c>
      <c r="B5" s="7">
        <v>720702.95028365147</v>
      </c>
      <c r="C5" s="7">
        <v>536530.58962778421</v>
      </c>
      <c r="D5" s="7">
        <v>1746769.1295829231</v>
      </c>
      <c r="E5" s="7">
        <v>638753.34371014242</v>
      </c>
      <c r="F5" s="7">
        <v>2573.7935293963001</v>
      </c>
      <c r="G5" s="14">
        <v>3645329.8067338974</v>
      </c>
    </row>
    <row r="6" spans="1:7" x14ac:dyDescent="0.25">
      <c r="A6" s="2">
        <v>2024</v>
      </c>
      <c r="B6" s="7">
        <v>723862.89581605804</v>
      </c>
      <c r="C6" s="7">
        <v>540050.00157774717</v>
      </c>
      <c r="D6" s="7">
        <v>1732841.8450602223</v>
      </c>
      <c r="E6" s="7">
        <v>638945.89795174182</v>
      </c>
      <c r="F6" s="7">
        <v>2546.6836953627999</v>
      </c>
      <c r="G6" s="14">
        <v>3638247.3241011319</v>
      </c>
    </row>
    <row r="7" spans="1:7" x14ac:dyDescent="0.25">
      <c r="A7" s="2">
        <v>2025</v>
      </c>
      <c r="B7" s="7">
        <v>720853.41287496511</v>
      </c>
      <c r="C7" s="7">
        <v>540125.04943309422</v>
      </c>
      <c r="D7" s="7">
        <v>1732104.280914474</v>
      </c>
      <c r="E7" s="7">
        <v>638908.91790146055</v>
      </c>
      <c r="F7" s="7">
        <v>2504.4407626963998</v>
      </c>
      <c r="G7" s="14">
        <v>3634496.1018866906</v>
      </c>
    </row>
    <row r="8" spans="1:7" x14ac:dyDescent="0.25">
      <c r="A8" s="2">
        <v>2026</v>
      </c>
      <c r="B8" s="7">
        <v>723428.19534118159</v>
      </c>
      <c r="C8" s="7">
        <v>539777.8954903282</v>
      </c>
      <c r="D8" s="7">
        <v>1730168.4834989358</v>
      </c>
      <c r="E8" s="7">
        <v>638579.5186801923</v>
      </c>
      <c r="F8" s="7">
        <v>2469.3031829474999</v>
      </c>
      <c r="G8" s="14">
        <v>3634423.3961935858</v>
      </c>
    </row>
    <row r="9" spans="1:7" x14ac:dyDescent="0.25">
      <c r="A9" s="2">
        <v>2027</v>
      </c>
      <c r="B9" s="7">
        <v>726454.8801727104</v>
      </c>
      <c r="C9" s="7">
        <v>537494.24405275786</v>
      </c>
      <c r="D9" s="7">
        <v>1726495.8814504149</v>
      </c>
      <c r="E9" s="7">
        <v>637829.20849218743</v>
      </c>
      <c r="F9" s="7">
        <v>2434.3791123077999</v>
      </c>
      <c r="G9" s="14">
        <v>3630708.5932803783</v>
      </c>
    </row>
    <row r="10" spans="1:7" x14ac:dyDescent="0.25">
      <c r="A10" s="2">
        <v>2028</v>
      </c>
      <c r="B10" s="7">
        <v>733688.76593681262</v>
      </c>
      <c r="C10" s="7">
        <v>536025.70886338351</v>
      </c>
      <c r="D10" s="7">
        <v>1722956.2901835914</v>
      </c>
      <c r="E10" s="7">
        <v>636869.28780017432</v>
      </c>
      <c r="F10" s="7">
        <v>2406.9538643566998</v>
      </c>
      <c r="G10" s="14">
        <v>3631947.0066483174</v>
      </c>
    </row>
    <row r="11" spans="1:7" x14ac:dyDescent="0.25">
      <c r="A11" s="2">
        <v>2029</v>
      </c>
      <c r="B11" s="7">
        <v>736108.01207447855</v>
      </c>
      <c r="C11" s="7">
        <v>531204.47930975351</v>
      </c>
      <c r="D11" s="7">
        <v>1717516.5533927004</v>
      </c>
      <c r="E11" s="7">
        <v>635902.99798573076</v>
      </c>
      <c r="F11" s="7">
        <v>2366.6785972512998</v>
      </c>
      <c r="G11" s="14">
        <v>3623098.7213599142</v>
      </c>
    </row>
    <row r="12" spans="1:7" x14ac:dyDescent="0.25">
      <c r="A12" s="2">
        <v>2030</v>
      </c>
      <c r="B12" s="7">
        <v>731214.42297947919</v>
      </c>
      <c r="C12" s="7">
        <v>528740.21099940792</v>
      </c>
      <c r="D12" s="7">
        <v>1713034.4589420303</v>
      </c>
      <c r="E12" s="7">
        <v>634995.88230263058</v>
      </c>
      <c r="F12" s="7">
        <v>2334.5766442592999</v>
      </c>
      <c r="G12" s="14">
        <v>3610319.5518678073</v>
      </c>
    </row>
    <row r="13" spans="1:7" x14ac:dyDescent="0.25">
      <c r="A13" s="2">
        <v>2031</v>
      </c>
      <c r="B13" s="7">
        <v>724652.91391453973</v>
      </c>
      <c r="C13" s="7">
        <v>527340.63767890888</v>
      </c>
      <c r="D13" s="7">
        <v>1709500.6074643268</v>
      </c>
      <c r="E13" s="7">
        <v>633629.71311891184</v>
      </c>
      <c r="F13" s="7">
        <v>2304.0123380191999</v>
      </c>
      <c r="G13" s="14">
        <v>3597427.8845147067</v>
      </c>
    </row>
    <row r="14" spans="1:7" x14ac:dyDescent="0.25">
      <c r="A14" s="15" t="s">
        <v>2</v>
      </c>
      <c r="B14" s="15"/>
      <c r="C14" s="15"/>
      <c r="D14" s="15"/>
      <c r="E14" s="15"/>
      <c r="F14" s="15"/>
      <c r="G14" s="15"/>
    </row>
    <row r="15" spans="1:7" x14ac:dyDescent="0.25">
      <c r="A15" s="2" t="str">
        <f>A4&amp;"-"&amp;RIGHT(A13,2)</f>
        <v>2022-31</v>
      </c>
      <c r="B15" s="8">
        <f>(B13/B4)^(1/(COUNT(B4:B13)-1))-1</f>
        <v>-1.0308493875388347E-3</v>
      </c>
      <c r="C15" s="8">
        <f t="shared" ref="C15:G15" si="0">(C13/C4)^(1/(COUNT(C4:C13)-1))-1</f>
        <v>-1.9119872824325812E-3</v>
      </c>
      <c r="D15" s="8">
        <f t="shared" si="0"/>
        <v>-1.9745529932584382E-3</v>
      </c>
      <c r="E15" s="8">
        <f t="shared" si="0"/>
        <v>-8.9028779315936113E-4</v>
      </c>
      <c r="F15" s="8">
        <f t="shared" si="0"/>
        <v>-1.3644853573262616E-2</v>
      </c>
      <c r="G15" s="8">
        <f t="shared" si="0"/>
        <v>-1.593445211751976E-3</v>
      </c>
    </row>
  </sheetData>
  <mergeCells count="2">
    <mergeCell ref="A2:G2"/>
    <mergeCell ref="A14:G1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G15"/>
  <sheetViews>
    <sheetView tabSelected="1" zoomScaleNormal="100" workbookViewId="0"/>
  </sheetViews>
  <sheetFormatPr defaultRowHeight="13.8" x14ac:dyDescent="0.25"/>
  <cols>
    <col min="1" max="7" width="13.44140625" style="4" customWidth="1"/>
    <col min="8" max="16384" width="8.88671875" style="4"/>
  </cols>
  <sheetData>
    <row r="2" spans="1:7" x14ac:dyDescent="0.25">
      <c r="A2" s="15" t="s">
        <v>24</v>
      </c>
      <c r="B2" s="15"/>
      <c r="C2" s="15"/>
      <c r="D2" s="15"/>
      <c r="E2" s="15"/>
      <c r="F2" s="15"/>
      <c r="G2" s="15"/>
    </row>
    <row r="3" spans="1:7" x14ac:dyDescent="0.25">
      <c r="A3" s="2" t="s">
        <v>1</v>
      </c>
      <c r="B3" s="13" t="s">
        <v>14</v>
      </c>
      <c r="C3" s="13" t="s">
        <v>15</v>
      </c>
      <c r="D3" s="13" t="s">
        <v>16</v>
      </c>
      <c r="E3" s="13" t="s">
        <v>17</v>
      </c>
      <c r="F3" s="13" t="s">
        <v>18</v>
      </c>
      <c r="G3" s="2" t="s">
        <v>5</v>
      </c>
    </row>
    <row r="4" spans="1:7" x14ac:dyDescent="0.25">
      <c r="A4" s="2">
        <v>2022</v>
      </c>
      <c r="B4" s="7">
        <v>966439.42879235197</v>
      </c>
      <c r="C4" s="7">
        <v>1322318.7244952307</v>
      </c>
      <c r="D4" s="7">
        <v>6348501.50302401</v>
      </c>
      <c r="E4" s="7">
        <v>26998.988945134399</v>
      </c>
      <c r="F4" s="7">
        <v>11906.8046433974</v>
      </c>
      <c r="G4" s="14">
        <v>8676165.4499001261</v>
      </c>
    </row>
    <row r="5" spans="1:7" x14ac:dyDescent="0.25">
      <c r="A5" s="2">
        <v>2023</v>
      </c>
      <c r="B5" s="7">
        <v>941994.18007622485</v>
      </c>
      <c r="C5" s="7">
        <v>1320042.1051858077</v>
      </c>
      <c r="D5" s="7">
        <v>6576178.8461314477</v>
      </c>
      <c r="E5" s="7">
        <v>26978.8173395792</v>
      </c>
      <c r="F5" s="7">
        <v>11835.938110716799</v>
      </c>
      <c r="G5" s="14">
        <v>8877029.8868437763</v>
      </c>
    </row>
    <row r="6" spans="1:7" x14ac:dyDescent="0.25">
      <c r="A6" s="2">
        <v>2024</v>
      </c>
      <c r="B6" s="7">
        <v>927217.54267106403</v>
      </c>
      <c r="C6" s="7">
        <v>1323873.3944298404</v>
      </c>
      <c r="D6" s="7">
        <v>6628482.7092125779</v>
      </c>
      <c r="E6" s="7">
        <v>26982.6613571868</v>
      </c>
      <c r="F6" s="7">
        <v>11756.9485180621</v>
      </c>
      <c r="G6" s="14">
        <v>8918313.2561887298</v>
      </c>
    </row>
    <row r="7" spans="1:7" x14ac:dyDescent="0.25">
      <c r="A7" s="2">
        <v>2025</v>
      </c>
      <c r="B7" s="7">
        <v>903968.81927235355</v>
      </c>
      <c r="C7" s="7">
        <v>1307261.5296634452</v>
      </c>
      <c r="D7" s="7">
        <v>6811014.4108882528</v>
      </c>
      <c r="E7" s="7">
        <v>26966.909687677398</v>
      </c>
      <c r="F7" s="7">
        <v>11541.611038586299</v>
      </c>
      <c r="G7" s="14">
        <v>9060753.280550316</v>
      </c>
    </row>
    <row r="8" spans="1:7" x14ac:dyDescent="0.25">
      <c r="A8" s="2">
        <v>2026</v>
      </c>
      <c r="B8" s="7">
        <v>890142.61363017024</v>
      </c>
      <c r="C8" s="7">
        <v>1292908.891055987</v>
      </c>
      <c r="D8" s="7">
        <v>6802076.5327235162</v>
      </c>
      <c r="E8" s="7">
        <v>26950.1107638877</v>
      </c>
      <c r="F8" s="7">
        <v>11262.936767619</v>
      </c>
      <c r="G8" s="14">
        <v>9023341.0849411804</v>
      </c>
    </row>
    <row r="9" spans="1:7" x14ac:dyDescent="0.25">
      <c r="A9" s="2">
        <v>2027</v>
      </c>
      <c r="B9" s="7">
        <v>878642.99401591136</v>
      </c>
      <c r="C9" s="7">
        <v>1273334.9033692628</v>
      </c>
      <c r="D9" s="7">
        <v>6771939.1403899323</v>
      </c>
      <c r="E9" s="7">
        <v>26919.9771943899</v>
      </c>
      <c r="F9" s="7">
        <v>10848.199069347</v>
      </c>
      <c r="G9" s="14">
        <v>8961685.2140388433</v>
      </c>
    </row>
    <row r="10" spans="1:7" x14ac:dyDescent="0.25">
      <c r="A10" s="2">
        <v>2028</v>
      </c>
      <c r="B10" s="7">
        <v>872708.7112640331</v>
      </c>
      <c r="C10" s="7">
        <v>1256346.6369738968</v>
      </c>
      <c r="D10" s="7">
        <v>6767577.4976362232</v>
      </c>
      <c r="E10" s="7">
        <v>26885.2791775937</v>
      </c>
      <c r="F10" s="7">
        <v>10295.416863614901</v>
      </c>
      <c r="G10" s="14">
        <v>8933813.5419153608</v>
      </c>
    </row>
    <row r="11" spans="1:7" x14ac:dyDescent="0.25">
      <c r="A11" s="2">
        <v>2029</v>
      </c>
      <c r="B11" s="7">
        <v>861003.82560950879</v>
      </c>
      <c r="C11" s="7">
        <v>1235919.0004750844</v>
      </c>
      <c r="D11" s="7">
        <v>6731517.2759229699</v>
      </c>
      <c r="E11" s="7">
        <v>26844.8920197443</v>
      </c>
      <c r="F11" s="7">
        <v>9501.0579815881993</v>
      </c>
      <c r="G11" s="14">
        <v>8864786.0520088971</v>
      </c>
    </row>
    <row r="12" spans="1:7" x14ac:dyDescent="0.25">
      <c r="A12" s="2">
        <v>2030</v>
      </c>
      <c r="B12" s="7">
        <v>841131.37119433202</v>
      </c>
      <c r="C12" s="7">
        <v>1221582.5441647891</v>
      </c>
      <c r="D12" s="7">
        <v>6707712.2028104793</v>
      </c>
      <c r="E12" s="7">
        <v>26809.081595089301</v>
      </c>
      <c r="F12" s="7">
        <v>8597.7269665244003</v>
      </c>
      <c r="G12" s="14">
        <v>8805832.9267312139</v>
      </c>
    </row>
    <row r="13" spans="1:7" x14ac:dyDescent="0.25">
      <c r="A13" s="2">
        <v>2031</v>
      </c>
      <c r="B13" s="7">
        <v>820167.57176335901</v>
      </c>
      <c r="C13" s="7">
        <v>1210082.0073381511</v>
      </c>
      <c r="D13" s="7">
        <v>6692991.076576516</v>
      </c>
      <c r="E13" s="7">
        <v>26776.061205905899</v>
      </c>
      <c r="F13" s="7">
        <v>7643.4894196083997</v>
      </c>
      <c r="G13" s="14">
        <v>8757660.2063035406</v>
      </c>
    </row>
    <row r="14" spans="1:7" x14ac:dyDescent="0.25">
      <c r="A14" s="15" t="s">
        <v>2</v>
      </c>
      <c r="B14" s="15"/>
      <c r="C14" s="15"/>
      <c r="D14" s="15"/>
      <c r="E14" s="15"/>
      <c r="F14" s="15"/>
      <c r="G14" s="15"/>
    </row>
    <row r="15" spans="1:7" x14ac:dyDescent="0.25">
      <c r="A15" s="2" t="str">
        <f>A4&amp;"-"&amp;RIGHT(A13,2)</f>
        <v>2022-31</v>
      </c>
      <c r="B15" s="8">
        <f>(B13/B4)^(1/(COUNT(B4:B13)-1))-1</f>
        <v>-1.8069197483815524E-2</v>
      </c>
      <c r="C15" s="8">
        <f t="shared" ref="C15:G15" si="0">(C13/C4)^(1/(COUNT(C4:C13)-1))-1</f>
        <v>-9.8070027318385433E-3</v>
      </c>
      <c r="D15" s="8">
        <f t="shared" si="0"/>
        <v>5.8886111715397149E-3</v>
      </c>
      <c r="E15" s="8">
        <f t="shared" si="0"/>
        <v>-9.2081679564515184E-4</v>
      </c>
      <c r="F15" s="8">
        <f t="shared" si="0"/>
        <v>-4.8057502080454562E-2</v>
      </c>
      <c r="G15" s="8">
        <f t="shared" si="0"/>
        <v>1.0393293860289088E-3</v>
      </c>
    </row>
  </sheetData>
  <mergeCells count="2">
    <mergeCell ref="A2:G2"/>
    <mergeCell ref="A14:G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314C4-4440-4B80-ADA8-96008201B034}">
  <dimension ref="A1:D28"/>
  <sheetViews>
    <sheetView zoomScaleNormal="100" workbookViewId="0"/>
  </sheetViews>
  <sheetFormatPr defaultRowHeight="13.8" x14ac:dyDescent="0.25"/>
  <cols>
    <col min="1" max="1" width="8.88671875" style="4"/>
    <col min="2" max="3" width="17.6640625" style="4" bestFit="1" customWidth="1"/>
    <col min="4" max="4" width="10.5546875" style="4" bestFit="1" customWidth="1"/>
    <col min="5" max="16384" width="8.88671875" style="4"/>
  </cols>
  <sheetData>
    <row r="1" spans="1:1" ht="15.6" x14ac:dyDescent="0.3">
      <c r="A1" s="3" t="s">
        <v>12</v>
      </c>
    </row>
    <row r="18" spans="1:4" ht="15.6" x14ac:dyDescent="0.25">
      <c r="B18" s="1" t="s">
        <v>0</v>
      </c>
      <c r="C18" s="1" t="s">
        <v>4</v>
      </c>
    </row>
    <row r="19" spans="1:4" x14ac:dyDescent="0.25">
      <c r="A19" s="2">
        <f>'Table A.1'!A3</f>
        <v>2022</v>
      </c>
      <c r="B19" s="5">
        <f>'Table A.4'!Q3</f>
        <v>10535.441000000001</v>
      </c>
      <c r="C19" s="5">
        <f>'Table A.2'!B3</f>
        <v>10561.334000000001</v>
      </c>
      <c r="D19" s="6"/>
    </row>
    <row r="20" spans="1:4" x14ac:dyDescent="0.25">
      <c r="A20" s="2">
        <f>'Table A.1'!A4</f>
        <v>2023</v>
      </c>
      <c r="B20" s="5">
        <f>'Table A.4'!Q4</f>
        <v>10691.366</v>
      </c>
      <c r="C20" s="5">
        <f>'Table A.2'!B4</f>
        <v>10717.346</v>
      </c>
      <c r="D20" s="6"/>
    </row>
    <row r="21" spans="1:4" x14ac:dyDescent="0.25">
      <c r="A21" s="2">
        <f>'Table A.1'!A5</f>
        <v>2024</v>
      </c>
      <c r="B21" s="5">
        <f>'Table A.4'!Q5</f>
        <v>10807.838</v>
      </c>
      <c r="C21" s="5">
        <f>'Table A.2'!B5</f>
        <v>10863.629000000001</v>
      </c>
      <c r="D21" s="6"/>
    </row>
    <row r="22" spans="1:4" x14ac:dyDescent="0.25">
      <c r="A22" s="2">
        <f>'Table A.1'!A6</f>
        <v>2025</v>
      </c>
      <c r="B22" s="5">
        <f>'Table A.4'!Q6</f>
        <v>10942.272000000001</v>
      </c>
      <c r="C22" s="5">
        <f>'Table A.2'!B6</f>
        <v>11034.897000000001</v>
      </c>
      <c r="D22" s="6"/>
    </row>
    <row r="23" spans="1:4" x14ac:dyDescent="0.25">
      <c r="A23" s="2">
        <f>'Table A.1'!A7</f>
        <v>2026</v>
      </c>
      <c r="B23" s="5">
        <f>'Table A.4'!Q7</f>
        <v>10866.995999999999</v>
      </c>
      <c r="C23" s="5">
        <f>'Table A.2'!B7</f>
        <v>11027.225</v>
      </c>
      <c r="D23" s="6"/>
    </row>
    <row r="24" spans="1:4" x14ac:dyDescent="0.25">
      <c r="A24" s="2">
        <f>'Table A.1'!A8</f>
        <v>2027</v>
      </c>
      <c r="B24" s="5">
        <f>'Table A.4'!Q8</f>
        <v>10939.547</v>
      </c>
      <c r="C24" s="5">
        <f>'Table A.2'!B8</f>
        <v>11125.68</v>
      </c>
      <c r="D24" s="6"/>
    </row>
    <row r="25" spans="1:4" x14ac:dyDescent="0.25">
      <c r="A25" s="2">
        <f>'Table A.1'!A9</f>
        <v>2028</v>
      </c>
      <c r="B25" s="5">
        <f>'Table A.4'!Q9</f>
        <v>11043.349</v>
      </c>
      <c r="C25" s="5">
        <f>'Table A.2'!B9</f>
        <v>11255.032999999999</v>
      </c>
      <c r="D25" s="6"/>
    </row>
    <row r="26" spans="1:4" x14ac:dyDescent="0.25">
      <c r="A26" s="2">
        <f>'Table A.1'!A10</f>
        <v>2029</v>
      </c>
      <c r="B26" s="5">
        <f>'Table A.4'!Q10</f>
        <v>11133.15</v>
      </c>
      <c r="C26" s="5">
        <f>'Table A.2'!B10</f>
        <v>11369.65</v>
      </c>
      <c r="D26" s="6"/>
    </row>
    <row r="27" spans="1:4" x14ac:dyDescent="0.25">
      <c r="A27" s="2">
        <f>'Table A.1'!A11</f>
        <v>2030</v>
      </c>
      <c r="B27" s="5">
        <f>'Table A.4'!Q11</f>
        <v>11238.494000000001</v>
      </c>
      <c r="C27" s="5">
        <f>'Table A.2'!B11</f>
        <v>11486.688</v>
      </c>
      <c r="D27" s="6"/>
    </row>
    <row r="28" spans="1:4" x14ac:dyDescent="0.25">
      <c r="A28" s="2">
        <f>'Table A.1'!A12</f>
        <v>2031</v>
      </c>
      <c r="B28" s="5">
        <f>'Table A.4'!Q12</f>
        <v>11337.243</v>
      </c>
      <c r="C28" s="5">
        <f>'Table A.2'!B12</f>
        <v>11589.625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4"/>
  <sheetViews>
    <sheetView zoomScaleNormal="100" workbookViewId="0"/>
  </sheetViews>
  <sheetFormatPr defaultRowHeight="13.8" x14ac:dyDescent="0.25"/>
  <cols>
    <col min="1" max="8" width="11.6640625" style="4" customWidth="1"/>
    <col min="9" max="16384" width="8.88671875" style="4"/>
  </cols>
  <sheetData>
    <row r="2" spans="1:8" ht="15.6" x14ac:dyDescent="0.25">
      <c r="A2" s="1" t="s">
        <v>1</v>
      </c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</row>
    <row r="3" spans="1:8" x14ac:dyDescent="0.25">
      <c r="A3" s="2">
        <v>2022</v>
      </c>
      <c r="B3" s="7">
        <v>61564330</v>
      </c>
      <c r="C3" s="7">
        <v>15225790</v>
      </c>
      <c r="D3" s="7">
        <v>4605340</v>
      </c>
      <c r="E3" s="7">
        <v>870230</v>
      </c>
      <c r="F3" s="7">
        <v>27635390</v>
      </c>
      <c r="G3" s="7">
        <v>9281340</v>
      </c>
      <c r="H3" s="7">
        <v>3946240</v>
      </c>
    </row>
    <row r="4" spans="1:8" x14ac:dyDescent="0.25">
      <c r="A4" s="2">
        <v>2023</v>
      </c>
      <c r="B4" s="7">
        <v>63153010</v>
      </c>
      <c r="C4" s="7">
        <v>15542160</v>
      </c>
      <c r="D4" s="7">
        <v>4643520</v>
      </c>
      <c r="E4" s="7">
        <v>871480</v>
      </c>
      <c r="F4" s="7">
        <v>28603020</v>
      </c>
      <c r="G4" s="7">
        <v>9538990</v>
      </c>
      <c r="H4" s="7">
        <v>3953840</v>
      </c>
    </row>
    <row r="5" spans="1:8" x14ac:dyDescent="0.25">
      <c r="A5" s="2">
        <v>2024</v>
      </c>
      <c r="B5" s="7">
        <v>64661770</v>
      </c>
      <c r="C5" s="7">
        <v>16080310</v>
      </c>
      <c r="D5" s="7">
        <v>4681580</v>
      </c>
      <c r="E5" s="7">
        <v>874560</v>
      </c>
      <c r="F5" s="7">
        <v>29438980</v>
      </c>
      <c r="G5" s="7">
        <v>9627450</v>
      </c>
      <c r="H5" s="7">
        <v>3958890</v>
      </c>
    </row>
    <row r="6" spans="1:8" x14ac:dyDescent="0.25">
      <c r="A6" s="2">
        <v>2025</v>
      </c>
      <c r="B6" s="7">
        <v>65743100</v>
      </c>
      <c r="C6" s="7">
        <v>16349100</v>
      </c>
      <c r="D6" s="7">
        <v>4691870</v>
      </c>
      <c r="E6" s="7">
        <v>873570</v>
      </c>
      <c r="F6" s="7">
        <v>29989480</v>
      </c>
      <c r="G6" s="7">
        <v>9867530</v>
      </c>
      <c r="H6" s="7">
        <v>3971550</v>
      </c>
    </row>
    <row r="7" spans="1:8" x14ac:dyDescent="0.25">
      <c r="A7" s="2">
        <v>2026</v>
      </c>
      <c r="B7" s="7">
        <v>65308270</v>
      </c>
      <c r="C7" s="7">
        <v>16677410</v>
      </c>
      <c r="D7" s="7">
        <v>4720470</v>
      </c>
      <c r="E7" s="7">
        <v>876030</v>
      </c>
      <c r="F7" s="7">
        <v>29123740</v>
      </c>
      <c r="G7" s="7">
        <v>9920230</v>
      </c>
      <c r="H7" s="7">
        <v>3990390</v>
      </c>
    </row>
    <row r="8" spans="1:8" x14ac:dyDescent="0.25">
      <c r="A8" s="2">
        <v>2027</v>
      </c>
      <c r="B8" s="7">
        <v>66210480</v>
      </c>
      <c r="C8" s="7">
        <v>17013040</v>
      </c>
      <c r="D8" s="7">
        <v>4755770</v>
      </c>
      <c r="E8" s="7">
        <v>879110</v>
      </c>
      <c r="F8" s="7">
        <v>29600710</v>
      </c>
      <c r="G8" s="7">
        <v>9953650</v>
      </c>
      <c r="H8" s="7">
        <v>4008200</v>
      </c>
    </row>
    <row r="9" spans="1:8" x14ac:dyDescent="0.25">
      <c r="A9" s="2">
        <v>2028</v>
      </c>
      <c r="B9" s="7">
        <v>67345980</v>
      </c>
      <c r="C9" s="7">
        <v>17408920</v>
      </c>
      <c r="D9" s="7">
        <v>4810220</v>
      </c>
      <c r="E9" s="7">
        <v>884040</v>
      </c>
      <c r="F9" s="7">
        <v>30182810</v>
      </c>
      <c r="G9" s="7">
        <v>10027440</v>
      </c>
      <c r="H9" s="7">
        <v>4032550</v>
      </c>
    </row>
    <row r="10" spans="1:8" x14ac:dyDescent="0.25">
      <c r="A10" s="2">
        <v>2029</v>
      </c>
      <c r="B10" s="7">
        <v>68250270</v>
      </c>
      <c r="C10" s="7">
        <v>17742390</v>
      </c>
      <c r="D10" s="7">
        <v>4843960</v>
      </c>
      <c r="E10" s="7">
        <v>884190</v>
      </c>
      <c r="F10" s="7">
        <v>30679530</v>
      </c>
      <c r="G10" s="7">
        <v>10052470</v>
      </c>
      <c r="H10" s="7">
        <v>4047730</v>
      </c>
    </row>
    <row r="11" spans="1:8" x14ac:dyDescent="0.25">
      <c r="A11" s="2">
        <v>2030</v>
      </c>
      <c r="B11" s="7">
        <v>69298260</v>
      </c>
      <c r="C11" s="7">
        <v>18122940</v>
      </c>
      <c r="D11" s="7">
        <v>4890370</v>
      </c>
      <c r="E11" s="7">
        <v>886080</v>
      </c>
      <c r="F11" s="7">
        <v>31248620</v>
      </c>
      <c r="G11" s="7">
        <v>10091160</v>
      </c>
      <c r="H11" s="7">
        <v>4059090</v>
      </c>
    </row>
    <row r="12" spans="1:8" x14ac:dyDescent="0.25">
      <c r="A12" s="2">
        <v>2031</v>
      </c>
      <c r="B12" s="7">
        <v>70122890</v>
      </c>
      <c r="C12" s="7">
        <v>18357130</v>
      </c>
      <c r="D12" s="7">
        <v>4938900</v>
      </c>
      <c r="E12" s="7">
        <v>887880</v>
      </c>
      <c r="F12" s="7">
        <v>31741320</v>
      </c>
      <c r="G12" s="7">
        <v>10128710</v>
      </c>
      <c r="H12" s="7">
        <v>4068950</v>
      </c>
    </row>
    <row r="13" spans="1:8" x14ac:dyDescent="0.25">
      <c r="A13" s="15" t="s">
        <v>2</v>
      </c>
      <c r="B13" s="15"/>
      <c r="C13" s="15"/>
      <c r="D13" s="15"/>
      <c r="E13" s="15"/>
      <c r="F13" s="15"/>
      <c r="G13" s="15"/>
      <c r="H13" s="15"/>
    </row>
    <row r="14" spans="1:8" x14ac:dyDescent="0.25">
      <c r="A14" s="2" t="str">
        <f>A3&amp;"-"&amp;RIGHT(A12,2)</f>
        <v>2022-31</v>
      </c>
      <c r="B14" s="8">
        <f>(B12/B3)^(1/(COUNT(B3:B12)-1))-1</f>
        <v>1.4568053514385726E-2</v>
      </c>
      <c r="C14" s="8">
        <f t="shared" ref="C14:H14" si="0">(C12/C3)^(1/(COUNT(C3:C12)-1))-1</f>
        <v>2.0998241800546102E-2</v>
      </c>
      <c r="D14" s="8">
        <f t="shared" si="0"/>
        <v>7.7998319424765761E-3</v>
      </c>
      <c r="E14" s="8">
        <f t="shared" si="0"/>
        <v>2.2334965679267071E-3</v>
      </c>
      <c r="F14" s="8">
        <f t="shared" si="0"/>
        <v>1.55104017144303E-2</v>
      </c>
      <c r="G14" s="8">
        <f t="shared" si="0"/>
        <v>9.7548303809289472E-3</v>
      </c>
      <c r="H14" s="8">
        <f t="shared" si="0"/>
        <v>3.4082119110365738E-3</v>
      </c>
    </row>
  </sheetData>
  <mergeCells count="1">
    <mergeCell ref="A13:H1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14"/>
  <sheetViews>
    <sheetView zoomScaleNormal="100" workbookViewId="0"/>
  </sheetViews>
  <sheetFormatPr defaultRowHeight="13.8" x14ac:dyDescent="0.25"/>
  <cols>
    <col min="1" max="8" width="11.6640625" style="4" customWidth="1"/>
    <col min="9" max="16384" width="8.88671875" style="4"/>
  </cols>
  <sheetData>
    <row r="2" spans="1:8" ht="15.6" x14ac:dyDescent="0.25">
      <c r="A2" s="1" t="s">
        <v>1</v>
      </c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</row>
    <row r="3" spans="1:8" x14ac:dyDescent="0.25">
      <c r="A3" s="2">
        <v>2022</v>
      </c>
      <c r="B3" s="7">
        <v>10561.334000000001</v>
      </c>
      <c r="C3" s="7">
        <v>2429.09</v>
      </c>
      <c r="D3" s="7">
        <v>774.62199999999996</v>
      </c>
      <c r="E3" s="7">
        <v>140.43899999999999</v>
      </c>
      <c r="F3" s="7">
        <v>5200.6109999999999</v>
      </c>
      <c r="G3" s="7">
        <v>1230.6579999999999</v>
      </c>
      <c r="H3" s="7">
        <v>785.91399999999999</v>
      </c>
    </row>
    <row r="4" spans="1:8" x14ac:dyDescent="0.25">
      <c r="A4" s="2">
        <v>2023</v>
      </c>
      <c r="B4" s="7">
        <v>10717.346</v>
      </c>
      <c r="C4" s="7">
        <v>2441.6840000000002</v>
      </c>
      <c r="D4" s="7">
        <v>778.62800000000004</v>
      </c>
      <c r="E4" s="7">
        <v>141.685</v>
      </c>
      <c r="F4" s="7">
        <v>5319.7089999999998</v>
      </c>
      <c r="G4" s="7">
        <v>1250.173</v>
      </c>
      <c r="H4" s="7">
        <v>785.46699999999998</v>
      </c>
    </row>
    <row r="5" spans="1:8" x14ac:dyDescent="0.25">
      <c r="A5" s="2">
        <v>2024</v>
      </c>
      <c r="B5" s="7">
        <v>10863.629000000001</v>
      </c>
      <c r="C5" s="7">
        <v>2467.54</v>
      </c>
      <c r="D5" s="7">
        <v>781.71100000000001</v>
      </c>
      <c r="E5" s="7">
        <v>140.333</v>
      </c>
      <c r="F5" s="7">
        <v>5422.8270000000002</v>
      </c>
      <c r="G5" s="7">
        <v>1264.9110000000001</v>
      </c>
      <c r="H5" s="7">
        <v>786.30700000000002</v>
      </c>
    </row>
    <row r="6" spans="1:8" x14ac:dyDescent="0.25">
      <c r="A6" s="2">
        <v>2025</v>
      </c>
      <c r="B6" s="7">
        <v>11034.897000000001</v>
      </c>
      <c r="C6" s="7">
        <v>2494.3989999999999</v>
      </c>
      <c r="D6" s="7">
        <v>786.53099999999995</v>
      </c>
      <c r="E6" s="7">
        <v>140.78700000000001</v>
      </c>
      <c r="F6" s="7">
        <v>5524.3280000000004</v>
      </c>
      <c r="G6" s="7">
        <v>1292.7619999999999</v>
      </c>
      <c r="H6" s="7">
        <v>796.09</v>
      </c>
    </row>
    <row r="7" spans="1:8" x14ac:dyDescent="0.25">
      <c r="A7" s="2">
        <v>2026</v>
      </c>
      <c r="B7" s="7">
        <v>11027.225</v>
      </c>
      <c r="C7" s="7">
        <v>2516.2429999999999</v>
      </c>
      <c r="D7" s="7">
        <v>790.02300000000002</v>
      </c>
      <c r="E7" s="7">
        <v>141.07499999999999</v>
      </c>
      <c r="F7" s="7">
        <v>5480.9110000000001</v>
      </c>
      <c r="G7" s="7">
        <v>1298.19</v>
      </c>
      <c r="H7" s="7">
        <v>800.78300000000002</v>
      </c>
    </row>
    <row r="8" spans="1:8" x14ac:dyDescent="0.25">
      <c r="A8" s="2">
        <v>2027</v>
      </c>
      <c r="B8" s="7">
        <v>11125.68</v>
      </c>
      <c r="C8" s="7">
        <v>2538.0909999999999</v>
      </c>
      <c r="D8" s="7">
        <v>794.58399999999995</v>
      </c>
      <c r="E8" s="7">
        <v>141.58099999999999</v>
      </c>
      <c r="F8" s="7">
        <v>5544.5039999999999</v>
      </c>
      <c r="G8" s="7">
        <v>1301.7809999999999</v>
      </c>
      <c r="H8" s="7">
        <v>805.13900000000001</v>
      </c>
    </row>
    <row r="9" spans="1:8" x14ac:dyDescent="0.25">
      <c r="A9" s="2">
        <v>2028</v>
      </c>
      <c r="B9" s="7">
        <v>11255.032999999999</v>
      </c>
      <c r="C9" s="7">
        <v>2559.5929999999998</v>
      </c>
      <c r="D9" s="7">
        <v>799.43899999999996</v>
      </c>
      <c r="E9" s="7">
        <v>143.03800000000001</v>
      </c>
      <c r="F9" s="7">
        <v>5636.076</v>
      </c>
      <c r="G9" s="7">
        <v>1308.723</v>
      </c>
      <c r="H9" s="7">
        <v>808.16399999999999</v>
      </c>
    </row>
    <row r="10" spans="1:8" x14ac:dyDescent="0.25">
      <c r="A10" s="2">
        <v>2029</v>
      </c>
      <c r="B10" s="7">
        <v>11369.65</v>
      </c>
      <c r="C10" s="7">
        <v>2581.663</v>
      </c>
      <c r="D10" s="7">
        <v>805.00900000000001</v>
      </c>
      <c r="E10" s="7">
        <v>141.81700000000001</v>
      </c>
      <c r="F10" s="7">
        <v>5716.5159999999996</v>
      </c>
      <c r="G10" s="7">
        <v>1312.3889999999999</v>
      </c>
      <c r="H10" s="7">
        <v>812.25599999999997</v>
      </c>
    </row>
    <row r="11" spans="1:8" x14ac:dyDescent="0.25">
      <c r="A11" s="2">
        <v>2030</v>
      </c>
      <c r="B11" s="7">
        <v>11486.688</v>
      </c>
      <c r="C11" s="7">
        <v>2603.241</v>
      </c>
      <c r="D11" s="7">
        <v>810.09699999999998</v>
      </c>
      <c r="E11" s="7">
        <v>141.70400000000001</v>
      </c>
      <c r="F11" s="7">
        <v>5799.7020000000002</v>
      </c>
      <c r="G11" s="7">
        <v>1317.1579999999999</v>
      </c>
      <c r="H11" s="7">
        <v>814.78599999999994</v>
      </c>
    </row>
    <row r="12" spans="1:8" x14ac:dyDescent="0.25">
      <c r="A12" s="2">
        <v>2031</v>
      </c>
      <c r="B12" s="7">
        <v>11589.625</v>
      </c>
      <c r="C12" s="7">
        <v>2613.0259999999998</v>
      </c>
      <c r="D12" s="7">
        <v>817.55200000000002</v>
      </c>
      <c r="E12" s="7">
        <v>141.715</v>
      </c>
      <c r="F12" s="7">
        <v>5875.04</v>
      </c>
      <c r="G12" s="7">
        <v>1321.248</v>
      </c>
      <c r="H12" s="7">
        <v>821.04399999999998</v>
      </c>
    </row>
    <row r="13" spans="1:8" x14ac:dyDescent="0.25">
      <c r="A13" s="15" t="s">
        <v>2</v>
      </c>
      <c r="B13" s="15"/>
      <c r="C13" s="15"/>
      <c r="D13" s="15"/>
      <c r="E13" s="15"/>
      <c r="F13" s="15"/>
      <c r="G13" s="15"/>
      <c r="H13" s="15"/>
    </row>
    <row r="14" spans="1:8" x14ac:dyDescent="0.25">
      <c r="A14" s="2" t="str">
        <f>A3&amp;"-"&amp;RIGHT(A12,2)</f>
        <v>2022-31</v>
      </c>
      <c r="B14" s="8">
        <f>(B12/B3)^(1/(COUNT(B3:B12)-1))-1</f>
        <v>1.037688195375952E-2</v>
      </c>
      <c r="C14" s="8">
        <f t="shared" ref="C14:H14" si="0">(C12/C3)^(1/(COUNT(C3:C12)-1))-1</f>
        <v>8.1432255013877963E-3</v>
      </c>
      <c r="D14" s="8">
        <f t="shared" si="0"/>
        <v>6.0112556135039075E-3</v>
      </c>
      <c r="E14" s="8">
        <f t="shared" si="0"/>
        <v>1.005479349446281E-3</v>
      </c>
      <c r="F14" s="8">
        <f t="shared" si="0"/>
        <v>1.3640724969718354E-2</v>
      </c>
      <c r="G14" s="8">
        <f t="shared" si="0"/>
        <v>7.9231969040871597E-3</v>
      </c>
      <c r="H14" s="8">
        <f t="shared" si="0"/>
        <v>4.870637569840186E-3</v>
      </c>
    </row>
  </sheetData>
  <mergeCells count="1">
    <mergeCell ref="A13:H1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4"/>
  <sheetViews>
    <sheetView zoomScaleNormal="100" workbookViewId="0"/>
  </sheetViews>
  <sheetFormatPr defaultRowHeight="13.8" x14ac:dyDescent="0.25"/>
  <cols>
    <col min="1" max="8" width="11.6640625" style="4" customWidth="1"/>
    <col min="9" max="10" width="8.88671875" style="4"/>
    <col min="11" max="11" width="12" style="4" customWidth="1"/>
    <col min="12" max="13" width="11.109375" style="4" customWidth="1"/>
    <col min="14" max="14" width="11.6640625" style="4" customWidth="1"/>
    <col min="15" max="15" width="12" style="4" customWidth="1"/>
    <col min="16" max="16" width="11.109375" style="4" customWidth="1"/>
    <col min="17" max="17" width="12.109375" style="4" customWidth="1"/>
    <col min="18" max="16384" width="8.88671875" style="4"/>
  </cols>
  <sheetData>
    <row r="1" spans="1:17" x14ac:dyDescent="0.25">
      <c r="J1" s="4" t="s">
        <v>3</v>
      </c>
    </row>
    <row r="2" spans="1:17" ht="15.6" x14ac:dyDescent="0.25">
      <c r="A2" s="1" t="s">
        <v>1</v>
      </c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  <c r="J2" s="9" t="s">
        <v>1</v>
      </c>
      <c r="K2" s="9" t="s">
        <v>6</v>
      </c>
      <c r="L2" s="9" t="s">
        <v>7</v>
      </c>
      <c r="M2" s="9" t="s">
        <v>8</v>
      </c>
      <c r="N2" s="9" t="s">
        <v>9</v>
      </c>
      <c r="O2" s="9" t="s">
        <v>10</v>
      </c>
      <c r="P2" s="9" t="s">
        <v>25</v>
      </c>
      <c r="Q2" s="9" t="s">
        <v>5</v>
      </c>
    </row>
    <row r="3" spans="1:17" x14ac:dyDescent="0.25">
      <c r="A3" s="2">
        <f>'Table A.2'!A3</f>
        <v>2022</v>
      </c>
      <c r="B3" s="7">
        <f t="shared" ref="B3:B11" si="0">SUM(C3:H3)</f>
        <v>-196580</v>
      </c>
      <c r="C3" s="7">
        <f>'Table A.1'!C3-'Table A.3'!K3</f>
        <v>-180480</v>
      </c>
      <c r="D3" s="7">
        <f>'Table A.1'!D3-'Table A.3'!L3</f>
        <v>14320</v>
      </c>
      <c r="E3" s="7">
        <f>'Table A.1'!E3-'Table A.3'!M3</f>
        <v>-9030</v>
      </c>
      <c r="F3" s="7">
        <f>'Table A.1'!F3-'Table A.3'!N3</f>
        <v>191300</v>
      </c>
      <c r="G3" s="7">
        <f>'Table A.1'!G3-'Table A.3'!O3</f>
        <v>-186600</v>
      </c>
      <c r="H3" s="7">
        <f>'Table A.1'!H3-'Table A.3'!P3</f>
        <v>-26090</v>
      </c>
      <c r="J3" s="4">
        <v>2022</v>
      </c>
      <c r="K3" s="10">
        <v>15406270</v>
      </c>
      <c r="L3" s="10">
        <v>4591020</v>
      </c>
      <c r="M3" s="10">
        <v>879260</v>
      </c>
      <c r="N3" s="10">
        <v>27444090</v>
      </c>
      <c r="O3" s="10">
        <v>9467940</v>
      </c>
      <c r="P3" s="10">
        <v>3972330</v>
      </c>
      <c r="Q3" s="10">
        <v>61760910</v>
      </c>
    </row>
    <row r="4" spans="1:17" x14ac:dyDescent="0.25">
      <c r="A4" s="2">
        <f>'Table A.2'!A4</f>
        <v>2023</v>
      </c>
      <c r="B4" s="7">
        <f t="shared" si="0"/>
        <v>-89980</v>
      </c>
      <c r="C4" s="7">
        <f>'Table A.1'!C4-'Table A.3'!K4</f>
        <v>-216520</v>
      </c>
      <c r="D4" s="7">
        <f>'Table A.1'!D4-'Table A.3'!L4</f>
        <v>-12510</v>
      </c>
      <c r="E4" s="7">
        <f>'Table A.1'!E4-'Table A.3'!M4</f>
        <v>-11020</v>
      </c>
      <c r="F4" s="7">
        <f>'Table A.1'!F4-'Table A.3'!N4</f>
        <v>392640</v>
      </c>
      <c r="G4" s="7">
        <f>'Table A.1'!G4-'Table A.3'!O4</f>
        <v>-217480</v>
      </c>
      <c r="H4" s="7">
        <f>'Table A.1'!H4-'Table A.3'!P4</f>
        <v>-25090</v>
      </c>
      <c r="J4" s="4">
        <v>2023</v>
      </c>
      <c r="K4" s="10">
        <v>15758680</v>
      </c>
      <c r="L4" s="10">
        <v>4656030</v>
      </c>
      <c r="M4" s="10">
        <v>882500</v>
      </c>
      <c r="N4" s="10">
        <v>28210380</v>
      </c>
      <c r="O4" s="10">
        <v>9756470</v>
      </c>
      <c r="P4" s="10">
        <v>3978930</v>
      </c>
      <c r="Q4" s="10">
        <v>63242990</v>
      </c>
    </row>
    <row r="5" spans="1:17" x14ac:dyDescent="0.25">
      <c r="A5" s="2">
        <f>'Table A.2'!A5</f>
        <v>2024</v>
      </c>
      <c r="B5" s="7">
        <f t="shared" si="0"/>
        <v>210460</v>
      </c>
      <c r="C5" s="7">
        <f>'Table A.1'!C5-'Table A.3'!K5</f>
        <v>-25810</v>
      </c>
      <c r="D5" s="7">
        <f>'Table A.1'!D5-'Table A.3'!L5</f>
        <v>-29060</v>
      </c>
      <c r="E5" s="7">
        <f>'Table A.1'!E5-'Table A.3'!M5</f>
        <v>-13610</v>
      </c>
      <c r="F5" s="7">
        <f>'Table A.1'!F5-'Table A.3'!N5</f>
        <v>646800</v>
      </c>
      <c r="G5" s="7">
        <f>'Table A.1'!G5-'Table A.3'!O5</f>
        <v>-335810</v>
      </c>
      <c r="H5" s="7">
        <f>'Table A.1'!H5-'Table A.3'!P5</f>
        <v>-32050</v>
      </c>
      <c r="J5" s="4">
        <v>2024</v>
      </c>
      <c r="K5" s="10">
        <v>16106120</v>
      </c>
      <c r="L5" s="10">
        <v>4710640</v>
      </c>
      <c r="M5" s="10">
        <v>888170</v>
      </c>
      <c r="N5" s="10">
        <v>28792180</v>
      </c>
      <c r="O5" s="10">
        <v>9963260</v>
      </c>
      <c r="P5" s="10">
        <v>3990940</v>
      </c>
      <c r="Q5" s="10">
        <v>64451310</v>
      </c>
    </row>
    <row r="6" spans="1:17" x14ac:dyDescent="0.25">
      <c r="A6" s="2">
        <f>'Table A.2'!A6</f>
        <v>2025</v>
      </c>
      <c r="B6" s="7">
        <f t="shared" si="0"/>
        <v>580840</v>
      </c>
      <c r="C6" s="7">
        <f>'Table A.1'!C6-'Table A.3'!K6</f>
        <v>109590</v>
      </c>
      <c r="D6" s="7">
        <f>'Table A.1'!D6-'Table A.3'!L6</f>
        <v>-38370</v>
      </c>
      <c r="E6" s="7">
        <f>'Table A.1'!E6-'Table A.3'!M6</f>
        <v>-15320</v>
      </c>
      <c r="F6" s="7">
        <f>'Table A.1'!F6-'Table A.3'!N6</f>
        <v>648450</v>
      </c>
      <c r="G6" s="7">
        <f>'Table A.1'!G6-'Table A.3'!O6</f>
        <v>-89470</v>
      </c>
      <c r="H6" s="7">
        <f>'Table A.1'!H6-'Table A.3'!P6</f>
        <v>-34040</v>
      </c>
      <c r="J6" s="4">
        <v>2025</v>
      </c>
      <c r="K6" s="10">
        <v>16239510</v>
      </c>
      <c r="L6" s="10">
        <v>4730240</v>
      </c>
      <c r="M6" s="10">
        <v>888890</v>
      </c>
      <c r="N6" s="10">
        <v>29341030</v>
      </c>
      <c r="O6" s="10">
        <v>9957000</v>
      </c>
      <c r="P6" s="10">
        <v>4005590</v>
      </c>
      <c r="Q6" s="10">
        <v>65162260</v>
      </c>
    </row>
    <row r="7" spans="1:17" x14ac:dyDescent="0.25">
      <c r="A7" s="2">
        <f>'Table A.2'!A7</f>
        <v>2026</v>
      </c>
      <c r="B7" s="7">
        <f t="shared" si="0"/>
        <v>781240</v>
      </c>
      <c r="C7" s="7">
        <f>'Table A.1'!C7-'Table A.3'!K7</f>
        <v>258590</v>
      </c>
      <c r="D7" s="7">
        <f>'Table A.1'!D7-'Table A.3'!L7</f>
        <v>-40420</v>
      </c>
      <c r="E7" s="7">
        <f>'Table A.1'!E7-'Table A.3'!M7</f>
        <v>-15100</v>
      </c>
      <c r="F7" s="7">
        <f>'Table A.1'!F7-'Table A.3'!N7</f>
        <v>770820</v>
      </c>
      <c r="G7" s="7">
        <f>'Table A.1'!G7-'Table A.3'!O7</f>
        <v>-159280</v>
      </c>
      <c r="H7" s="7">
        <f>'Table A.1'!H7-'Table A.3'!P7</f>
        <v>-33370</v>
      </c>
      <c r="J7" s="4">
        <v>2026</v>
      </c>
      <c r="K7" s="10">
        <v>16418820</v>
      </c>
      <c r="L7" s="10">
        <v>4760890</v>
      </c>
      <c r="M7" s="10">
        <v>891130</v>
      </c>
      <c r="N7" s="10">
        <v>28352920</v>
      </c>
      <c r="O7" s="10">
        <v>10079510</v>
      </c>
      <c r="P7" s="10">
        <v>4023760</v>
      </c>
      <c r="Q7" s="10">
        <v>64527030</v>
      </c>
    </row>
    <row r="8" spans="1:17" x14ac:dyDescent="0.25">
      <c r="A8" s="2">
        <f>'Table A.2'!A8</f>
        <v>2027</v>
      </c>
      <c r="B8" s="7">
        <f t="shared" si="0"/>
        <v>1032080</v>
      </c>
      <c r="C8" s="7">
        <f>'Table A.1'!C8-'Table A.3'!K8</f>
        <v>403790</v>
      </c>
      <c r="D8" s="7">
        <f>'Table A.1'!D8-'Table A.3'!L8</f>
        <v>-40420</v>
      </c>
      <c r="E8" s="7">
        <f>'Table A.1'!E8-'Table A.3'!M8</f>
        <v>-13300</v>
      </c>
      <c r="F8" s="7">
        <f>'Table A.1'!F8-'Table A.3'!N8</f>
        <v>899780</v>
      </c>
      <c r="G8" s="7">
        <f>'Table A.1'!G8-'Table A.3'!O8</f>
        <v>-186400</v>
      </c>
      <c r="H8" s="7">
        <f>'Table A.1'!H8-'Table A.3'!P8</f>
        <v>-31370</v>
      </c>
      <c r="J8" s="4">
        <v>2027</v>
      </c>
      <c r="K8" s="10">
        <v>16609250</v>
      </c>
      <c r="L8" s="10">
        <v>4796190</v>
      </c>
      <c r="M8" s="10">
        <v>892410</v>
      </c>
      <c r="N8" s="10">
        <v>28700930</v>
      </c>
      <c r="O8" s="10">
        <v>10140050</v>
      </c>
      <c r="P8" s="10">
        <v>4039570</v>
      </c>
      <c r="Q8" s="10">
        <v>65178400</v>
      </c>
    </row>
    <row r="9" spans="1:17" x14ac:dyDescent="0.25">
      <c r="A9" s="2">
        <f>'Table A.2'!A9</f>
        <v>2028</v>
      </c>
      <c r="B9" s="7">
        <f t="shared" si="0"/>
        <v>1262560</v>
      </c>
      <c r="C9" s="7">
        <f>'Table A.1'!C9-'Table A.3'!K9</f>
        <v>552280</v>
      </c>
      <c r="D9" s="7">
        <f>'Table A.1'!D9-'Table A.3'!L9</f>
        <v>-40180</v>
      </c>
      <c r="E9" s="7">
        <f>'Table A.1'!E9-'Table A.3'!M9</f>
        <v>-12240</v>
      </c>
      <c r="F9" s="7">
        <f>'Table A.1'!F9-'Table A.3'!N9</f>
        <v>989950</v>
      </c>
      <c r="G9" s="7">
        <f>'Table A.1'!G9-'Table A.3'!O9</f>
        <v>-200380</v>
      </c>
      <c r="H9" s="7">
        <f>'Table A.1'!H9-'Table A.3'!P9</f>
        <v>-26870</v>
      </c>
      <c r="J9" s="4">
        <v>2028</v>
      </c>
      <c r="K9" s="10">
        <v>16856640</v>
      </c>
      <c r="L9" s="10">
        <v>4850400</v>
      </c>
      <c r="M9" s="10">
        <v>896280</v>
      </c>
      <c r="N9" s="10">
        <v>29192860</v>
      </c>
      <c r="O9" s="10">
        <v>10227820</v>
      </c>
      <c r="P9" s="10">
        <v>4059420</v>
      </c>
      <c r="Q9" s="10">
        <v>66083420</v>
      </c>
    </row>
    <row r="10" spans="1:17" x14ac:dyDescent="0.25">
      <c r="A10" s="2">
        <f>'Table A.2'!A10</f>
        <v>2029</v>
      </c>
      <c r="B10" s="7">
        <f t="shared" si="0"/>
        <v>1481610</v>
      </c>
      <c r="C10" s="7">
        <f>'Table A.1'!C10-'Table A.3'!K10</f>
        <v>705290</v>
      </c>
      <c r="D10" s="7">
        <f>'Table A.1'!D10-'Table A.3'!L10</f>
        <v>-35940</v>
      </c>
      <c r="E10" s="7">
        <f>'Table A.1'!E10-'Table A.3'!M10</f>
        <v>-11180</v>
      </c>
      <c r="F10" s="7">
        <f>'Table A.1'!F10-'Table A.3'!N10</f>
        <v>1069680</v>
      </c>
      <c r="G10" s="7">
        <f>'Table A.1'!G10-'Table A.3'!O10</f>
        <v>-225750</v>
      </c>
      <c r="H10" s="7">
        <f>'Table A.1'!H10-'Table A.3'!P10</f>
        <v>-20490</v>
      </c>
      <c r="J10" s="4">
        <v>2029</v>
      </c>
      <c r="K10" s="10">
        <v>17037100</v>
      </c>
      <c r="L10" s="10">
        <v>4879900</v>
      </c>
      <c r="M10" s="10">
        <v>895370</v>
      </c>
      <c r="N10" s="10">
        <v>29609850</v>
      </c>
      <c r="O10" s="10">
        <v>10278220</v>
      </c>
      <c r="P10" s="10">
        <v>4068220</v>
      </c>
      <c r="Q10" s="10">
        <v>66768660</v>
      </c>
    </row>
    <row r="11" spans="1:17" x14ac:dyDescent="0.25">
      <c r="A11" s="2">
        <f>'Table A.2'!A11</f>
        <v>2030</v>
      </c>
      <c r="B11" s="7">
        <f t="shared" si="0"/>
        <v>1575050</v>
      </c>
      <c r="C11" s="7">
        <f>'Table A.1'!C11-'Table A.3'!K11</f>
        <v>854900</v>
      </c>
      <c r="D11" s="7">
        <f>'Table A.1'!D11-'Table A.3'!L11</f>
        <v>-32730</v>
      </c>
      <c r="E11" s="7">
        <f>'Table A.1'!E11-'Table A.3'!M11</f>
        <v>-12530</v>
      </c>
      <c r="F11" s="7">
        <f>'Table A.1'!F11-'Table A.3'!N11</f>
        <v>1092870</v>
      </c>
      <c r="G11" s="7">
        <f>'Table A.1'!G11-'Table A.3'!O11</f>
        <v>-302510</v>
      </c>
      <c r="H11" s="7">
        <f>'Table A.1'!H11-'Table A.3'!P11</f>
        <v>-24950</v>
      </c>
      <c r="J11" s="4">
        <v>2030</v>
      </c>
      <c r="K11" s="10">
        <v>17268040</v>
      </c>
      <c r="L11" s="10">
        <v>4923100</v>
      </c>
      <c r="M11" s="10">
        <v>898610</v>
      </c>
      <c r="N11" s="10">
        <v>30155750</v>
      </c>
      <c r="O11" s="10">
        <v>10393670</v>
      </c>
      <c r="P11" s="10">
        <v>4084040</v>
      </c>
      <c r="Q11" s="10">
        <v>67723210</v>
      </c>
    </row>
    <row r="12" spans="1:17" x14ac:dyDescent="0.25">
      <c r="A12" s="2">
        <f>'Table A.2'!A12</f>
        <v>2031</v>
      </c>
      <c r="B12" s="7">
        <f t="shared" ref="B12" si="1">SUM(C12:H12)</f>
        <v>1594240</v>
      </c>
      <c r="C12" s="7">
        <f>'Table A.1'!C12-'Table A.3'!K12</f>
        <v>877130</v>
      </c>
      <c r="D12" s="7">
        <f>'Table A.1'!D12-'Table A.3'!L12</f>
        <v>-19280</v>
      </c>
      <c r="E12" s="7">
        <f>'Table A.1'!E12-'Table A.3'!M12</f>
        <v>-11680</v>
      </c>
      <c r="F12" s="7">
        <f>'Table A.1'!F12-'Table A.3'!N12</f>
        <v>1107530</v>
      </c>
      <c r="G12" s="7">
        <f>'Table A.1'!G12-'Table A.3'!O12</f>
        <v>-336960</v>
      </c>
      <c r="H12" s="7">
        <f>'Table A.1'!H12-'Table A.3'!P12</f>
        <v>-22500</v>
      </c>
      <c r="I12" s="11"/>
      <c r="J12" s="4">
        <v>2031</v>
      </c>
      <c r="K12" s="10">
        <v>17480000</v>
      </c>
      <c r="L12" s="10">
        <v>4958180</v>
      </c>
      <c r="M12" s="10">
        <v>899560</v>
      </c>
      <c r="N12" s="10">
        <v>30633790</v>
      </c>
      <c r="O12" s="10">
        <v>10465670</v>
      </c>
      <c r="P12" s="10">
        <v>4091450</v>
      </c>
      <c r="Q12" s="10">
        <v>68528650</v>
      </c>
    </row>
    <row r="25" spans="3:8" x14ac:dyDescent="0.25">
      <c r="C25" s="5"/>
      <c r="D25" s="5"/>
      <c r="E25" s="5"/>
      <c r="F25" s="5"/>
      <c r="G25" s="5"/>
      <c r="H25" s="5"/>
    </row>
    <row r="26" spans="3:8" x14ac:dyDescent="0.25">
      <c r="C26" s="5"/>
      <c r="D26" s="5"/>
      <c r="E26" s="5"/>
      <c r="F26" s="5"/>
      <c r="G26" s="5"/>
      <c r="H26" s="5"/>
    </row>
    <row r="27" spans="3:8" x14ac:dyDescent="0.25">
      <c r="C27" s="5"/>
      <c r="D27" s="5"/>
      <c r="E27" s="5"/>
      <c r="F27" s="5"/>
      <c r="G27" s="5"/>
      <c r="H27" s="5"/>
    </row>
    <row r="28" spans="3:8" x14ac:dyDescent="0.25">
      <c r="C28" s="5"/>
      <c r="D28" s="5"/>
      <c r="E28" s="5"/>
      <c r="F28" s="5"/>
      <c r="G28" s="5"/>
      <c r="H28" s="5"/>
    </row>
    <row r="29" spans="3:8" x14ac:dyDescent="0.25">
      <c r="C29" s="5"/>
      <c r="D29" s="5"/>
      <c r="E29" s="5"/>
      <c r="F29" s="5"/>
      <c r="G29" s="5"/>
      <c r="H29" s="5"/>
    </row>
    <row r="30" spans="3:8" x14ac:dyDescent="0.25">
      <c r="C30" s="5"/>
      <c r="D30" s="5"/>
      <c r="E30" s="5"/>
      <c r="F30" s="5"/>
      <c r="G30" s="5"/>
      <c r="H30" s="5"/>
    </row>
    <row r="31" spans="3:8" x14ac:dyDescent="0.25">
      <c r="C31" s="5"/>
      <c r="D31" s="5"/>
      <c r="E31" s="5"/>
      <c r="F31" s="5"/>
      <c r="G31" s="5"/>
      <c r="H31" s="5"/>
    </row>
    <row r="32" spans="3:8" x14ac:dyDescent="0.25">
      <c r="C32" s="5"/>
      <c r="D32" s="5"/>
      <c r="E32" s="5"/>
      <c r="F32" s="5"/>
      <c r="G32" s="5"/>
      <c r="H32" s="5"/>
    </row>
    <row r="33" spans="3:8" x14ac:dyDescent="0.25">
      <c r="C33" s="5"/>
      <c r="D33" s="5"/>
      <c r="E33" s="5"/>
      <c r="F33" s="5"/>
      <c r="G33" s="5"/>
      <c r="H33" s="5"/>
    </row>
    <row r="34" spans="3:8" x14ac:dyDescent="0.25">
      <c r="C34" s="5"/>
      <c r="D34" s="5"/>
      <c r="E34" s="5"/>
      <c r="F34" s="5"/>
      <c r="G34" s="5"/>
      <c r="H34" s="5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6"/>
  <sheetViews>
    <sheetView zoomScaleNormal="100" workbookViewId="0"/>
  </sheetViews>
  <sheetFormatPr defaultRowHeight="13.8" x14ac:dyDescent="0.25"/>
  <cols>
    <col min="1" max="8" width="11.6640625" style="4" customWidth="1"/>
    <col min="9" max="10" width="8.88671875" style="4"/>
    <col min="11" max="11" width="9.5546875" style="4" bestFit="1" customWidth="1"/>
    <col min="12" max="13" width="9.33203125" style="4" bestFit="1" customWidth="1"/>
    <col min="14" max="15" width="9.5546875" style="4" bestFit="1" customWidth="1"/>
    <col min="16" max="16" width="9.33203125" style="4" bestFit="1" customWidth="1"/>
    <col min="17" max="17" width="10.5546875" style="4" bestFit="1" customWidth="1"/>
    <col min="18" max="16384" width="8.88671875" style="4"/>
  </cols>
  <sheetData>
    <row r="1" spans="1:17" x14ac:dyDescent="0.25">
      <c r="J1" s="4" t="s">
        <v>0</v>
      </c>
    </row>
    <row r="2" spans="1:17" ht="15.6" x14ac:dyDescent="0.25">
      <c r="A2" s="1" t="s">
        <v>1</v>
      </c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  <c r="J2" s="9" t="s">
        <v>1</v>
      </c>
      <c r="K2" s="9" t="s">
        <v>6</v>
      </c>
      <c r="L2" s="9" t="s">
        <v>7</v>
      </c>
      <c r="M2" s="9" t="s">
        <v>8</v>
      </c>
      <c r="N2" s="9" t="s">
        <v>9</v>
      </c>
      <c r="O2" s="9" t="s">
        <v>10</v>
      </c>
      <c r="P2" s="9" t="s">
        <v>25</v>
      </c>
      <c r="Q2" s="9" t="s">
        <v>5</v>
      </c>
    </row>
    <row r="3" spans="1:17" x14ac:dyDescent="0.25">
      <c r="A3" s="2">
        <f>'Table A.2'!A3</f>
        <v>2022</v>
      </c>
      <c r="B3" s="7">
        <f>'Table A.2'!B3-'Table A.4'!Q3</f>
        <v>25.893000000000029</v>
      </c>
      <c r="C3" s="7">
        <f>'Table A.2'!C3-'Table A.4'!K3</f>
        <v>-13.090999999999894</v>
      </c>
      <c r="D3" s="7">
        <f>'Table A.2'!D3-'Table A.4'!L3</f>
        <v>-4.4250000000000682</v>
      </c>
      <c r="E3" s="7">
        <f>'Table A.2'!E3-'Table A.4'!M3</f>
        <v>-5.1000000000016144E-2</v>
      </c>
      <c r="F3" s="7">
        <f>'Table A.2'!F3-'Table A.4'!N3</f>
        <v>42.484999999999673</v>
      </c>
      <c r="G3" s="7">
        <f>'Table A.2'!G3-'Table A.4'!O3</f>
        <v>-16.66800000000012</v>
      </c>
      <c r="H3" s="7">
        <f>'Table A.2'!H3-'Table A.4'!P3</f>
        <v>17.643000000000029</v>
      </c>
      <c r="J3" s="4">
        <v>2022</v>
      </c>
      <c r="K3" s="10">
        <v>2442.181</v>
      </c>
      <c r="L3" s="10">
        <v>779.04700000000003</v>
      </c>
      <c r="M3" s="10">
        <v>140.49</v>
      </c>
      <c r="N3" s="10">
        <v>5158.1260000000002</v>
      </c>
      <c r="O3" s="10">
        <v>1247.326</v>
      </c>
      <c r="P3" s="10">
        <v>768.27099999999996</v>
      </c>
      <c r="Q3" s="10">
        <v>10535.441000000001</v>
      </c>
    </row>
    <row r="4" spans="1:17" x14ac:dyDescent="0.25">
      <c r="A4" s="2">
        <f>'Table A.2'!A4</f>
        <v>2023</v>
      </c>
      <c r="B4" s="7">
        <f>'Table A.2'!B4-'Table A.4'!Q4</f>
        <v>25.979999999999563</v>
      </c>
      <c r="C4" s="7">
        <f>'Table A.2'!C4-'Table A.4'!K4</f>
        <v>-20.399999999999636</v>
      </c>
      <c r="D4" s="7">
        <f>'Table A.2'!D4-'Table A.4'!L4</f>
        <v>-9.6789999999999736</v>
      </c>
      <c r="E4" s="7">
        <f>'Table A.2'!E4-'Table A.4'!M4</f>
        <v>-0.23799999999999955</v>
      </c>
      <c r="F4" s="7">
        <f>'Table A.2'!F4-'Table A.4'!N4</f>
        <v>65.198999999999614</v>
      </c>
      <c r="G4" s="7">
        <f>'Table A.2'!G4-'Table A.4'!O4</f>
        <v>-29.392000000000053</v>
      </c>
      <c r="H4" s="7">
        <f>'Table A.2'!H4-'Table A.4'!P4</f>
        <v>20.490000000000009</v>
      </c>
      <c r="J4" s="4">
        <v>2023</v>
      </c>
      <c r="K4" s="10">
        <v>2462.0839999999998</v>
      </c>
      <c r="L4" s="10">
        <v>788.30700000000002</v>
      </c>
      <c r="M4" s="10">
        <v>141.923</v>
      </c>
      <c r="N4" s="10">
        <v>5254.51</v>
      </c>
      <c r="O4" s="10">
        <v>1279.5650000000001</v>
      </c>
      <c r="P4" s="10">
        <v>764.97699999999998</v>
      </c>
      <c r="Q4" s="10">
        <v>10691.366</v>
      </c>
    </row>
    <row r="5" spans="1:17" x14ac:dyDescent="0.25">
      <c r="A5" s="2">
        <f>'Table A.2'!A5</f>
        <v>2024</v>
      </c>
      <c r="B5" s="7">
        <f>'Table A.2'!B5-'Table A.4'!Q5</f>
        <v>55.791000000001077</v>
      </c>
      <c r="C5" s="7">
        <f>'Table A.2'!C5-'Table A.4'!K5</f>
        <v>-12.615000000000236</v>
      </c>
      <c r="D5" s="7">
        <f>'Table A.2'!D5-'Table A.4'!L5</f>
        <v>-13.730000000000018</v>
      </c>
      <c r="E5" s="7">
        <f>'Table A.2'!E5-'Table A.4'!M5</f>
        <v>-0.64400000000000546</v>
      </c>
      <c r="F5" s="7">
        <f>'Table A.2'!F5-'Table A.4'!N5</f>
        <v>96.838999999999942</v>
      </c>
      <c r="G5" s="7">
        <f>'Table A.2'!G5-'Table A.4'!O5</f>
        <v>-34.886999999999944</v>
      </c>
      <c r="H5" s="7">
        <f>'Table A.2'!H5-'Table A.4'!P5</f>
        <v>20.827999999999975</v>
      </c>
      <c r="J5" s="4">
        <v>2024</v>
      </c>
      <c r="K5" s="10">
        <v>2480.1550000000002</v>
      </c>
      <c r="L5" s="10">
        <v>795.44100000000003</v>
      </c>
      <c r="M5" s="10">
        <v>140.977</v>
      </c>
      <c r="N5" s="10">
        <v>5325.9880000000003</v>
      </c>
      <c r="O5" s="10">
        <v>1299.798</v>
      </c>
      <c r="P5" s="10">
        <v>765.47900000000004</v>
      </c>
      <c r="Q5" s="10">
        <v>10807.838</v>
      </c>
    </row>
    <row r="6" spans="1:17" x14ac:dyDescent="0.25">
      <c r="A6" s="2">
        <f>'Table A.2'!A6</f>
        <v>2025</v>
      </c>
      <c r="B6" s="7">
        <f>'Table A.2'!B6-'Table A.4'!Q6</f>
        <v>92.625</v>
      </c>
      <c r="C6" s="7">
        <f>'Table A.2'!C6-'Table A.4'!K6</f>
        <v>-5.5770000000002256</v>
      </c>
      <c r="D6" s="7">
        <f>'Table A.2'!D6-'Table A.4'!L6</f>
        <v>-17.409000000000106</v>
      </c>
      <c r="E6" s="7">
        <f>'Table A.2'!E6-'Table A.4'!M6</f>
        <v>-0.91700000000000159</v>
      </c>
      <c r="F6" s="7">
        <f>'Table A.2'!F6-'Table A.4'!N6</f>
        <v>105.24000000000069</v>
      </c>
      <c r="G6" s="7">
        <f>'Table A.2'!G6-'Table A.4'!O6</f>
        <v>-9.4690000000000509</v>
      </c>
      <c r="H6" s="7">
        <f>'Table A.2'!H6-'Table A.4'!P6</f>
        <v>20.757000000000062</v>
      </c>
      <c r="J6" s="4">
        <v>2025</v>
      </c>
      <c r="K6" s="10">
        <v>2499.9760000000001</v>
      </c>
      <c r="L6" s="10">
        <v>803.94</v>
      </c>
      <c r="M6" s="10">
        <v>141.70400000000001</v>
      </c>
      <c r="N6" s="10">
        <v>5419.0879999999997</v>
      </c>
      <c r="O6" s="10">
        <v>1302.231</v>
      </c>
      <c r="P6" s="10">
        <v>775.33299999999997</v>
      </c>
      <c r="Q6" s="10">
        <v>10942.272000000001</v>
      </c>
    </row>
    <row r="7" spans="1:17" x14ac:dyDescent="0.25">
      <c r="A7" s="2">
        <f>'Table A.2'!A7</f>
        <v>2026</v>
      </c>
      <c r="B7" s="7">
        <f>'Table A.2'!B7-'Table A.4'!Q7</f>
        <v>160.22900000000118</v>
      </c>
      <c r="C7" s="7">
        <f>'Table A.2'!C7-'Table A.4'!K7</f>
        <v>2.7480000000000473</v>
      </c>
      <c r="D7" s="7">
        <f>'Table A.2'!D7-'Table A.4'!L7</f>
        <v>-19.744000000000028</v>
      </c>
      <c r="E7" s="7">
        <f>'Table A.2'!E7-'Table A.4'!M7</f>
        <v>-0.86100000000001842</v>
      </c>
      <c r="F7" s="7">
        <f>'Table A.2'!F7-'Table A.4'!N7</f>
        <v>172.52199999999993</v>
      </c>
      <c r="G7" s="7">
        <f>'Table A.2'!G7-'Table A.4'!O7</f>
        <v>-16.240999999999985</v>
      </c>
      <c r="H7" s="7">
        <f>'Table A.2'!H7-'Table A.4'!P7</f>
        <v>21.805000000000064</v>
      </c>
      <c r="J7" s="4">
        <v>2026</v>
      </c>
      <c r="K7" s="10">
        <v>2513.4949999999999</v>
      </c>
      <c r="L7" s="10">
        <v>809.76700000000005</v>
      </c>
      <c r="M7" s="10">
        <v>141.93600000000001</v>
      </c>
      <c r="N7" s="10">
        <v>5308.3890000000001</v>
      </c>
      <c r="O7" s="10">
        <v>1314.431</v>
      </c>
      <c r="P7" s="10">
        <v>778.97799999999995</v>
      </c>
      <c r="Q7" s="10">
        <v>10866.995999999999</v>
      </c>
    </row>
    <row r="8" spans="1:17" x14ac:dyDescent="0.25">
      <c r="A8" s="2">
        <f>'Table A.2'!A8</f>
        <v>2027</v>
      </c>
      <c r="B8" s="7">
        <f>'Table A.2'!B8-'Table A.4'!Q8</f>
        <v>186.13299999999981</v>
      </c>
      <c r="C8" s="7">
        <f>'Table A.2'!C8-'Table A.4'!K8</f>
        <v>10.619999999999891</v>
      </c>
      <c r="D8" s="7">
        <f>'Table A.2'!D8-'Table A.4'!L8</f>
        <v>-21.826999999999998</v>
      </c>
      <c r="E8" s="7">
        <f>'Table A.2'!E8-'Table A.4'!M8</f>
        <v>-0.58899999999999864</v>
      </c>
      <c r="F8" s="7">
        <f>'Table A.2'!F8-'Table A.4'!N8</f>
        <v>193.6909999999998</v>
      </c>
      <c r="G8" s="7">
        <f>'Table A.2'!G8-'Table A.4'!O8</f>
        <v>-18.975000000000136</v>
      </c>
      <c r="H8" s="7">
        <f>'Table A.2'!H8-'Table A.4'!P8</f>
        <v>23.212999999999965</v>
      </c>
      <c r="J8" s="4">
        <v>2027</v>
      </c>
      <c r="K8" s="10">
        <v>2527.471</v>
      </c>
      <c r="L8" s="10">
        <v>816.41099999999994</v>
      </c>
      <c r="M8" s="10">
        <v>142.16999999999999</v>
      </c>
      <c r="N8" s="10">
        <v>5350.8130000000001</v>
      </c>
      <c r="O8" s="10">
        <v>1320.7560000000001</v>
      </c>
      <c r="P8" s="10">
        <v>781.92600000000004</v>
      </c>
      <c r="Q8" s="10">
        <v>10939.547</v>
      </c>
    </row>
    <row r="9" spans="1:17" x14ac:dyDescent="0.25">
      <c r="A9" s="2">
        <f>'Table A.2'!A9</f>
        <v>2028</v>
      </c>
      <c r="B9" s="7">
        <f>'Table A.2'!B9-'Table A.4'!Q9</f>
        <v>211.68399999999929</v>
      </c>
      <c r="C9" s="7">
        <f>'Table A.2'!C9-'Table A.4'!K9</f>
        <v>19.954999999999927</v>
      </c>
      <c r="D9" s="7">
        <f>'Table A.2'!D9-'Table A.4'!L9</f>
        <v>-23.725999999999999</v>
      </c>
      <c r="E9" s="7">
        <f>'Table A.2'!E9-'Table A.4'!M9</f>
        <v>-0.34599999999997522</v>
      </c>
      <c r="F9" s="7">
        <f>'Table A.2'!F9-'Table A.4'!N9</f>
        <v>210.51299999999992</v>
      </c>
      <c r="G9" s="7">
        <f>'Table A.2'!G9-'Table A.4'!O9</f>
        <v>-20.210000000000036</v>
      </c>
      <c r="H9" s="7">
        <f>'Table A.2'!H9-'Table A.4'!P9</f>
        <v>25.497999999999934</v>
      </c>
      <c r="J9" s="4">
        <v>2028</v>
      </c>
      <c r="K9" s="10">
        <v>2539.6379999999999</v>
      </c>
      <c r="L9" s="10">
        <v>823.16499999999996</v>
      </c>
      <c r="M9" s="10">
        <v>143.38399999999999</v>
      </c>
      <c r="N9" s="10">
        <v>5425.5630000000001</v>
      </c>
      <c r="O9" s="10">
        <v>1328.933</v>
      </c>
      <c r="P9" s="10">
        <v>782.66600000000005</v>
      </c>
      <c r="Q9" s="10">
        <v>11043.349</v>
      </c>
    </row>
    <row r="10" spans="1:17" x14ac:dyDescent="0.25">
      <c r="A10" s="2">
        <f>'Table A.2'!A10</f>
        <v>2029</v>
      </c>
      <c r="B10" s="7">
        <f>'Table A.2'!B10-'Table A.4'!Q10</f>
        <v>236.5</v>
      </c>
      <c r="C10" s="7">
        <f>'Table A.2'!C10-'Table A.4'!K10</f>
        <v>30.465000000000146</v>
      </c>
      <c r="D10" s="7">
        <f>'Table A.2'!D10-'Table A.4'!L10</f>
        <v>-25.740000000000009</v>
      </c>
      <c r="E10" s="7">
        <f>'Table A.2'!E10-'Table A.4'!M10</f>
        <v>-0.22100000000000364</v>
      </c>
      <c r="F10" s="7">
        <f>'Table A.2'!F10-'Table A.4'!N10</f>
        <v>226.82799999999952</v>
      </c>
      <c r="G10" s="7">
        <f>'Table A.2'!G10-'Table A.4'!O10</f>
        <v>-22.814000000000078</v>
      </c>
      <c r="H10" s="7">
        <f>'Table A.2'!H10-'Table A.4'!P10</f>
        <v>27.981999999999971</v>
      </c>
      <c r="J10" s="4">
        <v>2029</v>
      </c>
      <c r="K10" s="10">
        <v>2551.1979999999999</v>
      </c>
      <c r="L10" s="10">
        <v>830.74900000000002</v>
      </c>
      <c r="M10" s="10">
        <v>142.03800000000001</v>
      </c>
      <c r="N10" s="10">
        <v>5489.6880000000001</v>
      </c>
      <c r="O10" s="10">
        <v>1335.203</v>
      </c>
      <c r="P10" s="10">
        <v>784.274</v>
      </c>
      <c r="Q10" s="10">
        <v>11133.15</v>
      </c>
    </row>
    <row r="11" spans="1:17" x14ac:dyDescent="0.25">
      <c r="A11" s="2">
        <f>'Table A.2'!A11</f>
        <v>2030</v>
      </c>
      <c r="B11" s="7">
        <f>'Table A.2'!B11-'Table A.4'!Q11</f>
        <v>248.19399999999951</v>
      </c>
      <c r="C11" s="7">
        <f>'Table A.2'!C11-'Table A.4'!K11</f>
        <v>41.08199999999988</v>
      </c>
      <c r="D11" s="7">
        <f>'Table A.2'!D11-'Table A.4'!L11</f>
        <v>-27.171000000000049</v>
      </c>
      <c r="E11" s="7">
        <f>'Table A.2'!E11-'Table A.4'!M11</f>
        <v>-0.41299999999998249</v>
      </c>
      <c r="F11" s="7">
        <f>'Table A.2'!F11-'Table A.4'!N11</f>
        <v>237.04300000000057</v>
      </c>
      <c r="G11" s="7">
        <f>'Table A.2'!G11-'Table A.4'!O11</f>
        <v>-31.142000000000053</v>
      </c>
      <c r="H11" s="7">
        <f>'Table A.2'!H11-'Table A.4'!P11</f>
        <v>28.794999999999959</v>
      </c>
      <c r="J11" s="4">
        <v>2030</v>
      </c>
      <c r="K11" s="10">
        <v>2562.1590000000001</v>
      </c>
      <c r="L11" s="10">
        <v>837.26800000000003</v>
      </c>
      <c r="M11" s="10">
        <v>142.11699999999999</v>
      </c>
      <c r="N11" s="10">
        <v>5562.6589999999997</v>
      </c>
      <c r="O11" s="10">
        <v>1348.3</v>
      </c>
      <c r="P11" s="10">
        <v>785.99099999999999</v>
      </c>
      <c r="Q11" s="10">
        <v>11238.494000000001</v>
      </c>
    </row>
    <row r="12" spans="1:17" x14ac:dyDescent="0.25">
      <c r="A12" s="2">
        <f>'Table A.2'!A12</f>
        <v>2031</v>
      </c>
      <c r="B12" s="7">
        <f>'Table A.2'!B12-'Table A.4'!Q12</f>
        <v>252.38199999999961</v>
      </c>
      <c r="C12" s="7">
        <f>'Table A.2'!C12-'Table A.4'!K12</f>
        <v>42.378999999999905</v>
      </c>
      <c r="D12" s="7">
        <f>'Table A.2'!D12-'Table A.4'!L12</f>
        <v>-28.294999999999959</v>
      </c>
      <c r="E12" s="7">
        <f>'Table A.2'!E12-'Table A.4'!M12</f>
        <v>-0.3160000000000025</v>
      </c>
      <c r="F12" s="7">
        <f>'Table A.2'!F12-'Table A.4'!N12</f>
        <v>244.42199999999957</v>
      </c>
      <c r="G12" s="7">
        <f>'Table A.2'!G12-'Table A.4'!O12</f>
        <v>-34.965999999999894</v>
      </c>
      <c r="H12" s="7">
        <f>'Table A.2'!H12-'Table A.4'!P12</f>
        <v>29.158000000000015</v>
      </c>
      <c r="I12" s="12"/>
      <c r="J12" s="4">
        <v>2031</v>
      </c>
      <c r="K12" s="10">
        <v>2570.6469999999999</v>
      </c>
      <c r="L12" s="10">
        <v>845.84699999999998</v>
      </c>
      <c r="M12" s="10">
        <v>142.03100000000001</v>
      </c>
      <c r="N12" s="10">
        <v>5630.6180000000004</v>
      </c>
      <c r="O12" s="10">
        <v>1356.2139999999999</v>
      </c>
      <c r="P12" s="10">
        <v>791.88599999999997</v>
      </c>
      <c r="Q12" s="10">
        <v>11337.243</v>
      </c>
    </row>
    <row r="26" spans="2:8" x14ac:dyDescent="0.25">
      <c r="B26" s="5"/>
      <c r="C26" s="5"/>
      <c r="D26" s="5"/>
      <c r="E26" s="5"/>
      <c r="F26" s="5"/>
      <c r="G26" s="5"/>
      <c r="H26" s="5"/>
    </row>
    <row r="27" spans="2:8" x14ac:dyDescent="0.25">
      <c r="B27" s="5"/>
      <c r="C27" s="5"/>
      <c r="D27" s="5"/>
      <c r="E27" s="5"/>
      <c r="F27" s="5"/>
      <c r="G27" s="5"/>
      <c r="H27" s="5"/>
    </row>
    <row r="28" spans="2:8" x14ac:dyDescent="0.25">
      <c r="B28" s="5"/>
      <c r="C28" s="5"/>
      <c r="D28" s="5"/>
      <c r="E28" s="5"/>
      <c r="F28" s="5"/>
      <c r="G28" s="5"/>
      <c r="H28" s="5"/>
    </row>
    <row r="29" spans="2:8" x14ac:dyDescent="0.25">
      <c r="B29" s="5"/>
      <c r="C29" s="5"/>
      <c r="D29" s="5"/>
      <c r="E29" s="5"/>
      <c r="F29" s="5"/>
      <c r="G29" s="5"/>
      <c r="H29" s="5"/>
    </row>
    <row r="30" spans="2:8" x14ac:dyDescent="0.25">
      <c r="B30" s="5"/>
      <c r="C30" s="5"/>
      <c r="D30" s="5"/>
      <c r="E30" s="5"/>
      <c r="F30" s="5"/>
      <c r="G30" s="5"/>
      <c r="H30" s="5"/>
    </row>
    <row r="31" spans="2:8" x14ac:dyDescent="0.25">
      <c r="B31" s="5"/>
      <c r="C31" s="5"/>
      <c r="D31" s="5"/>
      <c r="E31" s="5"/>
      <c r="F31" s="5"/>
      <c r="G31" s="5"/>
      <c r="H31" s="5"/>
    </row>
    <row r="32" spans="2:8" x14ac:dyDescent="0.25">
      <c r="B32" s="5"/>
      <c r="C32" s="5"/>
      <c r="D32" s="5"/>
      <c r="E32" s="5"/>
      <c r="F32" s="5"/>
      <c r="G32" s="5"/>
      <c r="H32" s="5"/>
    </row>
    <row r="33" spans="2:8" x14ac:dyDescent="0.25">
      <c r="B33" s="5"/>
      <c r="C33" s="5"/>
      <c r="D33" s="5"/>
      <c r="E33" s="5"/>
      <c r="F33" s="5"/>
      <c r="G33" s="5"/>
      <c r="H33" s="5"/>
    </row>
    <row r="34" spans="2:8" x14ac:dyDescent="0.25">
      <c r="B34" s="5"/>
      <c r="C34" s="5"/>
      <c r="D34" s="5"/>
      <c r="E34" s="5"/>
      <c r="F34" s="5"/>
      <c r="G34" s="5"/>
      <c r="H34" s="5"/>
    </row>
    <row r="35" spans="2:8" x14ac:dyDescent="0.25">
      <c r="B35" s="5"/>
      <c r="C35" s="5"/>
      <c r="D35" s="5"/>
      <c r="E35" s="5"/>
      <c r="F35" s="5"/>
      <c r="G35" s="5"/>
      <c r="H35" s="5"/>
    </row>
    <row r="36" spans="2:8" x14ac:dyDescent="0.25">
      <c r="C36" s="5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G15"/>
  <sheetViews>
    <sheetView zoomScaleNormal="100" workbookViewId="0"/>
  </sheetViews>
  <sheetFormatPr defaultRowHeight="13.8" x14ac:dyDescent="0.25"/>
  <cols>
    <col min="1" max="7" width="13.44140625" style="4" customWidth="1"/>
    <col min="8" max="16384" width="8.88671875" style="4"/>
  </cols>
  <sheetData>
    <row r="2" spans="1:7" x14ac:dyDescent="0.25">
      <c r="A2" s="15" t="s">
        <v>13</v>
      </c>
      <c r="B2" s="15"/>
      <c r="C2" s="15"/>
      <c r="D2" s="15"/>
      <c r="E2" s="15"/>
      <c r="F2" s="15"/>
      <c r="G2" s="15"/>
    </row>
    <row r="3" spans="1:7" x14ac:dyDescent="0.25">
      <c r="A3" s="2" t="s">
        <v>1</v>
      </c>
      <c r="B3" s="13" t="s">
        <v>14</v>
      </c>
      <c r="C3" s="13" t="s">
        <v>15</v>
      </c>
      <c r="D3" s="13" t="s">
        <v>16</v>
      </c>
      <c r="E3" s="13" t="s">
        <v>17</v>
      </c>
      <c r="F3" s="13" t="s">
        <v>18</v>
      </c>
      <c r="G3" s="2" t="s">
        <v>5</v>
      </c>
    </row>
    <row r="4" spans="1:7" x14ac:dyDescent="0.25">
      <c r="A4" s="2">
        <v>2022</v>
      </c>
      <c r="B4" s="7">
        <v>16883024.980980523</v>
      </c>
      <c r="C4" s="7">
        <v>19430834.819222856</v>
      </c>
      <c r="D4" s="7">
        <v>18304202.305053543</v>
      </c>
      <c r="E4" s="7">
        <v>1483507.3761026333</v>
      </c>
      <c r="F4" s="7">
        <v>107925.26284707879</v>
      </c>
      <c r="G4" s="14">
        <v>56209494.744206652</v>
      </c>
    </row>
    <row r="5" spans="1:7" x14ac:dyDescent="0.25">
      <c r="A5" s="2">
        <v>2023</v>
      </c>
      <c r="B5" s="7">
        <v>16880835.882670287</v>
      </c>
      <c r="C5" s="7">
        <v>20126969.684725437</v>
      </c>
      <c r="D5" s="7">
        <v>18576997.392730221</v>
      </c>
      <c r="E5" s="7">
        <v>1482500.9361246107</v>
      </c>
      <c r="F5" s="7">
        <v>102792.30411918731</v>
      </c>
      <c r="G5" s="14">
        <v>57170096.200369745</v>
      </c>
    </row>
    <row r="6" spans="1:7" x14ac:dyDescent="0.25">
      <c r="A6" s="2">
        <v>2024</v>
      </c>
      <c r="B6" s="7">
        <v>17023490.976548832</v>
      </c>
      <c r="C6" s="7">
        <v>20766719.144269869</v>
      </c>
      <c r="D6" s="7">
        <v>18657118.376348853</v>
      </c>
      <c r="E6" s="7">
        <v>1482554.539351956</v>
      </c>
      <c r="F6" s="7">
        <v>99255.3644028001</v>
      </c>
      <c r="G6" s="14">
        <v>58029138.400922306</v>
      </c>
    </row>
    <row r="7" spans="1:7" x14ac:dyDescent="0.25">
      <c r="A7" s="2">
        <v>2025</v>
      </c>
      <c r="B7" s="7">
        <v>17101848.57405242</v>
      </c>
      <c r="C7" s="7">
        <v>21036254.534202099</v>
      </c>
      <c r="D7" s="7">
        <v>18773836.955455348</v>
      </c>
      <c r="E7" s="7">
        <v>1482227.6818673974</v>
      </c>
      <c r="F7" s="7">
        <v>96195.286678058794</v>
      </c>
      <c r="G7" s="14">
        <v>58490363.032255329</v>
      </c>
    </row>
    <row r="8" spans="1:7" x14ac:dyDescent="0.25">
      <c r="A8" s="2">
        <v>2026</v>
      </c>
      <c r="B8" s="7">
        <v>17296271.380436663</v>
      </c>
      <c r="C8" s="7">
        <v>21299463.633619834</v>
      </c>
      <c r="D8" s="7">
        <v>17330721.43226999</v>
      </c>
      <c r="E8" s="7">
        <v>1481508.9675115221</v>
      </c>
      <c r="F8" s="7">
        <v>94165.74745619671</v>
      </c>
      <c r="G8" s="14">
        <v>57502131.161294214</v>
      </c>
    </row>
    <row r="9" spans="1:7" x14ac:dyDescent="0.25">
      <c r="A9" s="2">
        <v>2027</v>
      </c>
      <c r="B9" s="7">
        <v>17526491.533019014</v>
      </c>
      <c r="C9" s="7">
        <v>21499322.220260397</v>
      </c>
      <c r="D9" s="7">
        <v>17278284.452296108</v>
      </c>
      <c r="E9" s="7">
        <v>1479999.4325577891</v>
      </c>
      <c r="F9" s="7">
        <v>92586.811489757107</v>
      </c>
      <c r="G9" s="14">
        <v>57876684.449623056</v>
      </c>
    </row>
    <row r="10" spans="1:7" x14ac:dyDescent="0.25">
      <c r="A10" s="2">
        <v>2028</v>
      </c>
      <c r="B10" s="7">
        <v>17861287.902690884</v>
      </c>
      <c r="C10" s="7">
        <v>21747664.773035735</v>
      </c>
      <c r="D10" s="7">
        <v>17257346.1928562</v>
      </c>
      <c r="E10" s="7">
        <v>1478048.0959032637</v>
      </c>
      <c r="F10" s="7">
        <v>91496.762608299512</v>
      </c>
      <c r="G10" s="14">
        <v>58435843.727094382</v>
      </c>
    </row>
    <row r="11" spans="1:7" x14ac:dyDescent="0.25">
      <c r="A11" s="2">
        <v>2029</v>
      </c>
      <c r="B11" s="7">
        <v>18081010.408926561</v>
      </c>
      <c r="C11" s="7">
        <v>21871791.109371699</v>
      </c>
      <c r="D11" s="7">
        <v>17160525.083177764</v>
      </c>
      <c r="E11" s="7">
        <v>1475699.6488410647</v>
      </c>
      <c r="F11" s="7">
        <v>89955.001626439596</v>
      </c>
      <c r="G11" s="14">
        <v>58678981.251943529</v>
      </c>
    </row>
    <row r="12" spans="1:7" x14ac:dyDescent="0.25">
      <c r="A12" s="2">
        <v>2030</v>
      </c>
      <c r="B12" s="7">
        <v>18305130.057493892</v>
      </c>
      <c r="C12" s="7">
        <v>22031320.755959827</v>
      </c>
      <c r="D12" s="7">
        <v>17120319.376954138</v>
      </c>
      <c r="E12" s="7">
        <v>1473386.0586409117</v>
      </c>
      <c r="F12" s="7">
        <v>88705.989377383594</v>
      </c>
      <c r="G12" s="14">
        <v>59018862.238426141</v>
      </c>
    </row>
    <row r="13" spans="1:7" x14ac:dyDescent="0.25">
      <c r="A13" s="2">
        <v>2031</v>
      </c>
      <c r="B13" s="7">
        <v>18546830.134930909</v>
      </c>
      <c r="C13" s="7">
        <v>22014167.293713354</v>
      </c>
      <c r="D13" s="7">
        <v>17088098.550081309</v>
      </c>
      <c r="E13" s="7">
        <v>1470630.726013002</v>
      </c>
      <c r="F13" s="7">
        <v>87515.352643365695</v>
      </c>
      <c r="G13" s="14">
        <v>59207242.057381928</v>
      </c>
    </row>
    <row r="14" spans="1:7" x14ac:dyDescent="0.25">
      <c r="A14" s="15" t="s">
        <v>2</v>
      </c>
      <c r="B14" s="15"/>
      <c r="C14" s="15"/>
      <c r="D14" s="15"/>
      <c r="E14" s="15"/>
      <c r="F14" s="15"/>
      <c r="G14" s="15"/>
    </row>
    <row r="15" spans="1:7" x14ac:dyDescent="0.25">
      <c r="A15" s="2" t="str">
        <f>A4&amp;"-"&amp;RIGHT(A13,2)</f>
        <v>2022-31</v>
      </c>
      <c r="B15" s="8">
        <f>(B13/B4)^(1/(COUNT(B4:B13)-1))-1</f>
        <v>1.0498079303685071E-2</v>
      </c>
      <c r="C15" s="8">
        <f t="shared" ref="C15:G15" si="0">(C13/C4)^(1/(COUNT(C4:C13)-1))-1</f>
        <v>1.3966069821575999E-2</v>
      </c>
      <c r="D15" s="8">
        <f t="shared" si="0"/>
        <v>-7.6096144558476242E-3</v>
      </c>
      <c r="E15" s="8">
        <f t="shared" si="0"/>
        <v>-9.6817088070932922E-4</v>
      </c>
      <c r="F15" s="8">
        <f t="shared" si="0"/>
        <v>-2.3022481346256174E-2</v>
      </c>
      <c r="G15" s="8">
        <f t="shared" si="0"/>
        <v>5.7898275467478388E-3</v>
      </c>
    </row>
  </sheetData>
  <mergeCells count="2">
    <mergeCell ref="A2:G2"/>
    <mergeCell ref="A14:G1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G15"/>
  <sheetViews>
    <sheetView zoomScaleNormal="100" workbookViewId="0"/>
  </sheetViews>
  <sheetFormatPr defaultRowHeight="13.8" x14ac:dyDescent="0.25"/>
  <cols>
    <col min="1" max="7" width="13.44140625" style="4" customWidth="1"/>
    <col min="8" max="16384" width="8.88671875" style="4"/>
  </cols>
  <sheetData>
    <row r="2" spans="1:7" x14ac:dyDescent="0.25">
      <c r="A2" s="15" t="s">
        <v>19</v>
      </c>
      <c r="B2" s="15"/>
      <c r="C2" s="15"/>
      <c r="D2" s="15"/>
      <c r="E2" s="15"/>
      <c r="F2" s="15"/>
      <c r="G2" s="15"/>
    </row>
    <row r="3" spans="1:7" x14ac:dyDescent="0.25">
      <c r="A3" s="2" t="s">
        <v>1</v>
      </c>
      <c r="B3" s="13" t="s">
        <v>14</v>
      </c>
      <c r="C3" s="13" t="s">
        <v>15</v>
      </c>
      <c r="D3" s="13" t="s">
        <v>16</v>
      </c>
      <c r="E3" s="13" t="s">
        <v>17</v>
      </c>
      <c r="F3" s="13" t="s">
        <v>18</v>
      </c>
      <c r="G3" s="2" t="s">
        <v>5</v>
      </c>
    </row>
    <row r="4" spans="1:7" x14ac:dyDescent="0.25">
      <c r="A4" s="2">
        <v>2022</v>
      </c>
      <c r="B4" s="7">
        <v>5787078.5261029284</v>
      </c>
      <c r="C4" s="7">
        <v>5887735.4889745582</v>
      </c>
      <c r="D4" s="7">
        <v>1480506.5200845168</v>
      </c>
      <c r="E4" s="7">
        <v>333775.37869788549</v>
      </c>
      <c r="F4" s="7">
        <v>36859.398204433201</v>
      </c>
      <c r="G4" s="14">
        <v>13525955.312064322</v>
      </c>
    </row>
    <row r="5" spans="1:7" x14ac:dyDescent="0.25">
      <c r="A5" s="2">
        <v>2023</v>
      </c>
      <c r="B5" s="7">
        <v>5762693.9086482059</v>
      </c>
      <c r="C5" s="7">
        <v>6066118.1358393226</v>
      </c>
      <c r="D5" s="7">
        <v>1437046.7014097483</v>
      </c>
      <c r="E5" s="7">
        <v>333504.46050068142</v>
      </c>
      <c r="F5" s="7">
        <v>35995.587898773803</v>
      </c>
      <c r="G5" s="14">
        <v>13635358.794296732</v>
      </c>
    </row>
    <row r="6" spans="1:7" x14ac:dyDescent="0.25">
      <c r="A6" s="2">
        <v>2024</v>
      </c>
      <c r="B6" s="7">
        <v>5785880.6423193384</v>
      </c>
      <c r="C6" s="7">
        <v>6372668.5421212167</v>
      </c>
      <c r="D6" s="7">
        <v>1408680.0881909155</v>
      </c>
      <c r="E6" s="7">
        <v>333516.8826029264</v>
      </c>
      <c r="F6" s="7">
        <v>35349.717316014801</v>
      </c>
      <c r="G6" s="14">
        <v>13936095.872550411</v>
      </c>
    </row>
    <row r="7" spans="1:7" x14ac:dyDescent="0.25">
      <c r="A7" s="2">
        <v>2025</v>
      </c>
      <c r="B7" s="7">
        <v>5796057.225791743</v>
      </c>
      <c r="C7" s="7">
        <v>6501133.9379729992</v>
      </c>
      <c r="D7" s="7">
        <v>1401832.9845216386</v>
      </c>
      <c r="E7" s="7">
        <v>333409.36521488638</v>
      </c>
      <c r="F7" s="7">
        <v>34629.662219165999</v>
      </c>
      <c r="G7" s="14">
        <v>14067063.175720433</v>
      </c>
    </row>
    <row r="8" spans="1:7" x14ac:dyDescent="0.25">
      <c r="A8" s="2">
        <v>2026</v>
      </c>
      <c r="B8" s="7">
        <v>5838292.0158001343</v>
      </c>
      <c r="C8" s="7">
        <v>6640890.5961764269</v>
      </c>
      <c r="D8" s="7">
        <v>1397397.4450943482</v>
      </c>
      <c r="E8" s="7">
        <v>333326.36856818642</v>
      </c>
      <c r="F8" s="7">
        <v>34138.164383106603</v>
      </c>
      <c r="G8" s="14">
        <v>14244044.590022201</v>
      </c>
    </row>
    <row r="9" spans="1:7" x14ac:dyDescent="0.25">
      <c r="A9" s="2">
        <v>2027</v>
      </c>
      <c r="B9" s="7">
        <v>5887805.8084063726</v>
      </c>
      <c r="C9" s="7">
        <v>6778086.1639631605</v>
      </c>
      <c r="D9" s="7">
        <v>1393802.5346299384</v>
      </c>
      <c r="E9" s="7">
        <v>333012.7924064924</v>
      </c>
      <c r="F9" s="7">
        <v>33759.205099479499</v>
      </c>
      <c r="G9" s="14">
        <v>14426466.504505442</v>
      </c>
    </row>
    <row r="10" spans="1:7" x14ac:dyDescent="0.25">
      <c r="A10" s="2">
        <v>2028</v>
      </c>
      <c r="B10" s="7">
        <v>5972310.7619228484</v>
      </c>
      <c r="C10" s="7">
        <v>6925881.534700931</v>
      </c>
      <c r="D10" s="7">
        <v>1392589.9974725158</v>
      </c>
      <c r="E10" s="7">
        <v>332569.13284011558</v>
      </c>
      <c r="F10" s="7">
        <v>33570.578743244601</v>
      </c>
      <c r="G10" s="14">
        <v>14656922.005679654</v>
      </c>
    </row>
    <row r="11" spans="1:7" x14ac:dyDescent="0.25">
      <c r="A11" s="2">
        <v>2029</v>
      </c>
      <c r="B11" s="7">
        <v>6036710.8793447362</v>
      </c>
      <c r="C11" s="7">
        <v>7051308.8162503336</v>
      </c>
      <c r="D11" s="7">
        <v>1389901.8633463485</v>
      </c>
      <c r="E11" s="7">
        <v>332001.77488950238</v>
      </c>
      <c r="F11" s="7">
        <v>33263.012650887598</v>
      </c>
      <c r="G11" s="14">
        <v>14843186.346481811</v>
      </c>
    </row>
    <row r="12" spans="1:7" x14ac:dyDescent="0.25">
      <c r="A12" s="2">
        <v>2030</v>
      </c>
      <c r="B12" s="7">
        <v>6121032.2301061554</v>
      </c>
      <c r="C12" s="7">
        <v>7189924.4111454682</v>
      </c>
      <c r="D12" s="7">
        <v>1388344.7014821982</v>
      </c>
      <c r="E12" s="7">
        <v>331519.75686747849</v>
      </c>
      <c r="F12" s="7">
        <v>33109.1632362456</v>
      </c>
      <c r="G12" s="14">
        <v>15063930.262837546</v>
      </c>
    </row>
    <row r="13" spans="1:7" x14ac:dyDescent="0.25">
      <c r="A13" s="2">
        <v>2031</v>
      </c>
      <c r="B13" s="7">
        <v>6203382.8946739491</v>
      </c>
      <c r="C13" s="7">
        <v>7201636.7081148215</v>
      </c>
      <c r="D13" s="7">
        <v>1389461.5962075484</v>
      </c>
      <c r="E13" s="7">
        <v>331061.63353148749</v>
      </c>
      <c r="F13" s="7">
        <v>32998.033662503702</v>
      </c>
      <c r="G13" s="14">
        <v>15158540.866190307</v>
      </c>
    </row>
    <row r="14" spans="1:7" x14ac:dyDescent="0.25">
      <c r="A14" s="15" t="s">
        <v>2</v>
      </c>
      <c r="B14" s="15"/>
      <c r="C14" s="15"/>
      <c r="D14" s="15"/>
      <c r="E14" s="15"/>
      <c r="F14" s="15"/>
      <c r="G14" s="15"/>
    </row>
    <row r="15" spans="1:7" x14ac:dyDescent="0.25">
      <c r="A15" s="2" t="str">
        <f>A4&amp;"-"&amp;RIGHT(A13,2)</f>
        <v>2022-31</v>
      </c>
      <c r="B15" s="8">
        <f>(B13/B4)^(1/(COUNT(B4:B13)-1))-1</f>
        <v>7.7484404957675057E-3</v>
      </c>
      <c r="C15" s="8">
        <f t="shared" ref="C15:G15" si="0">(C13/C4)^(1/(COUNT(C4:C13)-1))-1</f>
        <v>2.2634227121626882E-2</v>
      </c>
      <c r="D15" s="8">
        <f t="shared" si="0"/>
        <v>-7.0271865161724012E-3</v>
      </c>
      <c r="E15" s="8">
        <f t="shared" si="0"/>
        <v>-9.0666493074098575E-4</v>
      </c>
      <c r="F15" s="8">
        <f t="shared" si="0"/>
        <v>-1.2220565123431726E-2</v>
      </c>
      <c r="G15" s="8">
        <f t="shared" si="0"/>
        <v>1.2742015448718336E-2</v>
      </c>
    </row>
  </sheetData>
  <mergeCells count="2">
    <mergeCell ref="A2:G2"/>
    <mergeCell ref="A14:G1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G15"/>
  <sheetViews>
    <sheetView zoomScaleNormal="100" workbookViewId="0"/>
  </sheetViews>
  <sheetFormatPr defaultRowHeight="13.8" x14ac:dyDescent="0.25"/>
  <cols>
    <col min="1" max="7" width="13.44140625" style="4" customWidth="1"/>
    <col min="8" max="16384" width="8.88671875" style="4"/>
  </cols>
  <sheetData>
    <row r="2" spans="1:7" x14ac:dyDescent="0.25">
      <c r="A2" s="15" t="s">
        <v>20</v>
      </c>
      <c r="B2" s="15"/>
      <c r="C2" s="15"/>
      <c r="D2" s="15"/>
      <c r="E2" s="15"/>
      <c r="F2" s="15"/>
      <c r="G2" s="15"/>
    </row>
    <row r="3" spans="1:7" x14ac:dyDescent="0.25">
      <c r="A3" s="2" t="s">
        <v>1</v>
      </c>
      <c r="B3" s="13" t="s">
        <v>14</v>
      </c>
      <c r="C3" s="13" t="s">
        <v>15</v>
      </c>
      <c r="D3" s="13" t="s">
        <v>16</v>
      </c>
      <c r="E3" s="13" t="s">
        <v>17</v>
      </c>
      <c r="F3" s="13" t="s">
        <v>18</v>
      </c>
      <c r="G3" s="2" t="s">
        <v>5</v>
      </c>
    </row>
    <row r="4" spans="1:7" x14ac:dyDescent="0.25">
      <c r="A4" s="2">
        <v>2022</v>
      </c>
      <c r="B4" s="7">
        <v>1529077.7427846969</v>
      </c>
      <c r="C4" s="7">
        <v>1563728.0564908215</v>
      </c>
      <c r="D4" s="7">
        <v>854632.94596625015</v>
      </c>
      <c r="E4" s="7">
        <v>160251.45555080369</v>
      </c>
      <c r="F4" s="7">
        <v>3513.7643968299999</v>
      </c>
      <c r="G4" s="14">
        <v>4111203.9651894025</v>
      </c>
    </row>
    <row r="5" spans="1:7" x14ac:dyDescent="0.25">
      <c r="A5" s="2">
        <v>2023</v>
      </c>
      <c r="B5" s="7">
        <v>1510336.6038014775</v>
      </c>
      <c r="C5" s="7">
        <v>1581368.8614598152</v>
      </c>
      <c r="D5" s="7">
        <v>842929.54793171387</v>
      </c>
      <c r="E5" s="7">
        <v>159720.5640354678</v>
      </c>
      <c r="F5" s="7">
        <v>3283.3746030530001</v>
      </c>
      <c r="G5" s="14">
        <v>4097638.9518315271</v>
      </c>
    </row>
    <row r="6" spans="1:7" x14ac:dyDescent="0.25">
      <c r="A6" s="2">
        <v>2024</v>
      </c>
      <c r="B6" s="7">
        <v>1504657.7103873391</v>
      </c>
      <c r="C6" s="7">
        <v>1586701.6460602942</v>
      </c>
      <c r="D6" s="7">
        <v>831049.45790792489</v>
      </c>
      <c r="E6" s="7">
        <v>159602.82795822521</v>
      </c>
      <c r="F6" s="7">
        <v>3220.4016691820998</v>
      </c>
      <c r="G6" s="14">
        <v>4085232.0439829654</v>
      </c>
    </row>
    <row r="7" spans="1:7" x14ac:dyDescent="0.25">
      <c r="A7" s="2">
        <v>2025</v>
      </c>
      <c r="B7" s="7">
        <v>1491409.9608630668</v>
      </c>
      <c r="C7" s="7">
        <v>1582135.8650157591</v>
      </c>
      <c r="D7" s="7">
        <v>817468.70533880906</v>
      </c>
      <c r="E7" s="7">
        <v>159602.10411109999</v>
      </c>
      <c r="F7" s="7">
        <v>3188.2105380246999</v>
      </c>
      <c r="G7" s="14">
        <v>4053804.8458667598</v>
      </c>
    </row>
    <row r="8" spans="1:7" x14ac:dyDescent="0.25">
      <c r="A8" s="2">
        <v>2026</v>
      </c>
      <c r="B8" s="7">
        <v>1484929.3669494095</v>
      </c>
      <c r="C8" s="7">
        <v>1577641.4405120637</v>
      </c>
      <c r="D8" s="7">
        <v>809321.99548039073</v>
      </c>
      <c r="E8" s="7">
        <v>159576.83285457999</v>
      </c>
      <c r="F8" s="7">
        <v>3181.4673182933998</v>
      </c>
      <c r="G8" s="14">
        <v>4034651.1031147367</v>
      </c>
    </row>
    <row r="9" spans="1:7" x14ac:dyDescent="0.25">
      <c r="A9" s="2">
        <v>2027</v>
      </c>
      <c r="B9" s="7">
        <v>1480507.9663056431</v>
      </c>
      <c r="C9" s="7">
        <v>1571995.8738535773</v>
      </c>
      <c r="D9" s="7">
        <v>803278.38404469704</v>
      </c>
      <c r="E9" s="7">
        <v>159531.27342374949</v>
      </c>
      <c r="F9" s="7">
        <v>3179.4334780811</v>
      </c>
      <c r="G9" s="14">
        <v>4018492.9311057478</v>
      </c>
    </row>
    <row r="10" spans="1:7" x14ac:dyDescent="0.25">
      <c r="A10" s="2">
        <v>2028</v>
      </c>
      <c r="B10" s="7">
        <v>1483833.8767561009</v>
      </c>
      <c r="C10" s="7">
        <v>1569934.491922077</v>
      </c>
      <c r="D10" s="7">
        <v>799932.81214720441</v>
      </c>
      <c r="E10" s="7">
        <v>159466.3889872602</v>
      </c>
      <c r="F10" s="7">
        <v>3188.5977518314999</v>
      </c>
      <c r="G10" s="14">
        <v>4016356.1675644736</v>
      </c>
    </row>
    <row r="11" spans="1:7" x14ac:dyDescent="0.25">
      <c r="A11" s="2">
        <v>2029</v>
      </c>
      <c r="B11" s="7">
        <v>1479845.6999980151</v>
      </c>
      <c r="C11" s="7">
        <v>1560953.9949663477</v>
      </c>
      <c r="D11" s="7">
        <v>793072.76925908844</v>
      </c>
      <c r="E11" s="7">
        <v>159321.56698698059</v>
      </c>
      <c r="F11" s="7">
        <v>3178.6360344985001</v>
      </c>
      <c r="G11" s="14">
        <v>3996372.6672449298</v>
      </c>
    </row>
    <row r="12" spans="1:7" x14ac:dyDescent="0.25">
      <c r="A12" s="2">
        <v>2030</v>
      </c>
      <c r="B12" s="7">
        <v>1479029.3007612114</v>
      </c>
      <c r="C12" s="7">
        <v>1559549.2039735599</v>
      </c>
      <c r="D12" s="7">
        <v>789220.14033897209</v>
      </c>
      <c r="E12" s="7">
        <v>159096.41217537571</v>
      </c>
      <c r="F12" s="7">
        <v>3178.5804300355999</v>
      </c>
      <c r="G12" s="14">
        <v>3990073.637679155</v>
      </c>
    </row>
    <row r="13" spans="1:7" x14ac:dyDescent="0.25">
      <c r="A13" s="2">
        <v>2031</v>
      </c>
      <c r="B13" s="7">
        <v>1480155.1942484961</v>
      </c>
      <c r="C13" s="7">
        <v>1559369.6679840975</v>
      </c>
      <c r="D13" s="7">
        <v>787488.71379176946</v>
      </c>
      <c r="E13" s="7">
        <v>158885.23373668699</v>
      </c>
      <c r="F13" s="7">
        <v>3178.5636821016001</v>
      </c>
      <c r="G13" s="14">
        <v>3989077.3734431518</v>
      </c>
    </row>
    <row r="14" spans="1:7" x14ac:dyDescent="0.25">
      <c r="A14" s="15" t="s">
        <v>2</v>
      </c>
      <c r="B14" s="15"/>
      <c r="C14" s="15"/>
      <c r="D14" s="15"/>
      <c r="E14" s="15"/>
      <c r="F14" s="15"/>
      <c r="G14" s="15"/>
    </row>
    <row r="15" spans="1:7" x14ac:dyDescent="0.25">
      <c r="A15" s="2" t="str">
        <f>A4&amp;"-"&amp;RIGHT(A13,2)</f>
        <v>2022-31</v>
      </c>
      <c r="B15" s="8">
        <f>(B13/B4)^(1/(COUNT(B4:B13)-1))-1</f>
        <v>-3.6065726268604825E-3</v>
      </c>
      <c r="C15" s="8">
        <f t="shared" ref="C15:G15" si="0">(C13/C4)^(1/(COUNT(C4:C13)-1))-1</f>
        <v>-3.1007074675792889E-4</v>
      </c>
      <c r="D15" s="8">
        <f t="shared" si="0"/>
        <v>-9.0502460623554937E-3</v>
      </c>
      <c r="E15" s="8">
        <f t="shared" si="0"/>
        <v>-9.5088512873520159E-4</v>
      </c>
      <c r="F15" s="8">
        <f t="shared" si="0"/>
        <v>-1.1078017134496743E-2</v>
      </c>
      <c r="G15" s="8">
        <f t="shared" si="0"/>
        <v>-3.3450541035715542E-3</v>
      </c>
    </row>
  </sheetData>
  <mergeCells count="2">
    <mergeCell ref="A2:G2"/>
    <mergeCell ref="A14:G1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21A7C80BB35994197FEB01FF39B1D7F" ma:contentTypeVersion="52" ma:contentTypeDescription="" ma:contentTypeScope="" ma:versionID="5032bb5646e2a0c5ea87d003a565dc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Plan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2020-05-07T07:00:00+00:00</OpenedDate>
    <SignificantOrder xmlns="dc463f71-b30c-4ab2-9473-d307f9d35888">false</SignificantOrder>
    <Date1 xmlns="dc463f71-b30c-4ab2-9473-d307f9d35888">2022-04-04T07:00:00+00:00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200420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E9B0BD1-03DC-41C9-9568-F5855153E3CC}"/>
</file>

<file path=customXml/itemProps2.xml><?xml version="1.0" encoding="utf-8"?>
<ds:datastoreItem xmlns:ds="http://schemas.openxmlformats.org/officeDocument/2006/customXml" ds:itemID="{3233EF96-895F-4EA4-9151-06C6E6F1D9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C6E373-7B8B-4ED6-AD93-EC160C93C01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30CA997-2B55-4322-A1FD-A834744623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Figure 4.1</vt:lpstr>
      <vt:lpstr>Figure 4.2</vt:lpstr>
      <vt:lpstr>Table A.1</vt:lpstr>
      <vt:lpstr>Table A.2</vt:lpstr>
      <vt:lpstr>Table A.3</vt:lpstr>
      <vt:lpstr>Table A.4</vt:lpstr>
      <vt:lpstr>Table A.5</vt:lpstr>
      <vt:lpstr>Table A.6</vt:lpstr>
      <vt:lpstr>Table A.7</vt:lpstr>
      <vt:lpstr>Table A.8</vt:lpstr>
      <vt:lpstr>Table A.9</vt:lpstr>
      <vt:lpstr>Table A.10</vt:lpstr>
      <vt:lpstr>Table A.11</vt:lpstr>
      <vt:lpstr>'Figure 4.2'!_Ref511306348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Elder, Lee</dc:creator>
  <cp:lastModifiedBy>Kennedy, Adam (PacifiCorp)</cp:lastModifiedBy>
  <dcterms:created xsi:type="dcterms:W3CDTF">2019-10-14T15:39:16Z</dcterms:created>
  <dcterms:modified xsi:type="dcterms:W3CDTF">2022-03-31T20:59:17Z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0x0101006E56B4D1795A2E4DB2F0B01679ED314A00B21A7C80BB35994197FEB01FF39B1D7F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