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ew Rates" sheetId="1" r:id="rId1"/>
    <sheet name="scaled rates" sheetId="2" r:id="rId2"/>
    <sheet name="core-fringe" sheetId="3" r:id="rId3"/>
    <sheet name="statewide rate" sheetId="4" r:id="rId4"/>
  </sheets>
  <definedNames/>
  <calcPr fullCalcOnLoad="1"/>
</workbook>
</file>

<file path=xl/sharedStrings.xml><?xml version="1.0" encoding="utf-8"?>
<sst xmlns="http://schemas.openxmlformats.org/spreadsheetml/2006/main" count="909" uniqueCount="174">
  <si>
    <t>ABRDWA01</t>
  </si>
  <si>
    <t>AUBNWA01</t>
  </si>
  <si>
    <t>BCKLWA01</t>
  </si>
  <si>
    <t>BDMDWA01</t>
  </si>
  <si>
    <t>BLFRWA01</t>
  </si>
  <si>
    <t>BLHMWA01</t>
  </si>
  <si>
    <t>BLHMWALU</t>
  </si>
  <si>
    <t>BLLVWAGL</t>
  </si>
  <si>
    <t>BLLVWASH</t>
  </si>
  <si>
    <t>BMTNWA01</t>
  </si>
  <si>
    <t>BNISWA01</t>
  </si>
  <si>
    <t>BTLGWA01</t>
  </si>
  <si>
    <t>CENLWA01</t>
  </si>
  <si>
    <t>CHHLWA01</t>
  </si>
  <si>
    <t>CLDMWA01</t>
  </si>
  <si>
    <t>CLELWA01</t>
  </si>
  <si>
    <t>CLFXWA01</t>
  </si>
  <si>
    <t>CLVLWA01</t>
  </si>
  <si>
    <t>COLBWA01</t>
  </si>
  <si>
    <t>CRMTWA01</t>
  </si>
  <si>
    <t>CRSBWA01</t>
  </si>
  <si>
    <t>CSRKWA01</t>
  </si>
  <si>
    <t>DESMWA01</t>
  </si>
  <si>
    <t>DRPKWA01</t>
  </si>
  <si>
    <t>DYTNWA01</t>
  </si>
  <si>
    <t>ELK WA01</t>
  </si>
  <si>
    <t>ENMCWA01</t>
  </si>
  <si>
    <t>EPHRWA01</t>
  </si>
  <si>
    <t>ESTNWA01</t>
  </si>
  <si>
    <t>FDWYWA01</t>
  </si>
  <si>
    <t>GRBLWA01</t>
  </si>
  <si>
    <t>GRHMWAGR</t>
  </si>
  <si>
    <t>HDPTWA01</t>
  </si>
  <si>
    <t>ISQHWAEX</t>
  </si>
  <si>
    <t>JOYCWA01</t>
  </si>
  <si>
    <t>KENTWA01</t>
  </si>
  <si>
    <t>KENTWAME</t>
  </si>
  <si>
    <t>KENTWAOB</t>
  </si>
  <si>
    <t>LACYWA01</t>
  </si>
  <si>
    <t>LBLKWA01</t>
  </si>
  <si>
    <t>LGVWWA02</t>
  </si>
  <si>
    <t>LNLKWA01</t>
  </si>
  <si>
    <t>MPVYWAMV</t>
  </si>
  <si>
    <t>MRISWA01</t>
  </si>
  <si>
    <t>MSLKWA01</t>
  </si>
  <si>
    <t>MSLKWAAB</t>
  </si>
  <si>
    <t>NPRTWA01</t>
  </si>
  <si>
    <t>NPVNWA01</t>
  </si>
  <si>
    <t>NWLKWA01</t>
  </si>
  <si>
    <t>OCSHWA01</t>
  </si>
  <si>
    <t>OLYMWA02</t>
  </si>
  <si>
    <t>OLYMWAEV</t>
  </si>
  <si>
    <t>OMAKWA01</t>
  </si>
  <si>
    <t>ORCHWA01</t>
  </si>
  <si>
    <t>ORVLWA01</t>
  </si>
  <si>
    <t>OTHEWA01</t>
  </si>
  <si>
    <t>PASCWA01</t>
  </si>
  <si>
    <t>PMRYWA01</t>
  </si>
  <si>
    <t>PTANWA01</t>
  </si>
  <si>
    <t>PTLWWA01</t>
  </si>
  <si>
    <t>PTORWAFE</t>
  </si>
  <si>
    <t>PTRSWA01</t>
  </si>
  <si>
    <t>PTTWWA01</t>
  </si>
  <si>
    <t>PYLPWA01</t>
  </si>
  <si>
    <t>RDFDWA01</t>
  </si>
  <si>
    <t>RNTNWA01</t>
  </si>
  <si>
    <t>ROCHWA01</t>
  </si>
  <si>
    <t>ROY WA01</t>
  </si>
  <si>
    <t>SEQMWA01</t>
  </si>
  <si>
    <t>SHTNWA01</t>
  </si>
  <si>
    <t>SLDLWASI</t>
  </si>
  <si>
    <t>SMNRWA01</t>
  </si>
  <si>
    <t>SNYSWA01</t>
  </si>
  <si>
    <t>SPDLWA01</t>
  </si>
  <si>
    <t>SPKNWA01</t>
  </si>
  <si>
    <t>SPKNWACH</t>
  </si>
  <si>
    <t>SPKNWAFA</t>
  </si>
  <si>
    <t>SPKNWAHD</t>
  </si>
  <si>
    <t>SPKNWAKY</t>
  </si>
  <si>
    <t>SPKNWAMO</t>
  </si>
  <si>
    <t>SPKNWAWA</t>
  </si>
  <si>
    <t>SPKNWAWH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</si>
  <si>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</si>
  <si>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</si>
  <si>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</si>
  <si>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</si>
  <si>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</si>
  <si>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</si>
  <si>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</si>
  <si>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</si>
  <si>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STTLWALA</t>
  </si>
  <si>
    <t>STTLWAPA</t>
  </si>
  <si>
    <t>STTLWASU</t>
  </si>
  <si>
    <t>STTLWAWE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</si>
  <si>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</si>
  <si>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</si>
  <si>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</si>
  <si>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</si>
  <si>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</si>
  <si>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</si>
  <si>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</si>
  <si>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</si>
  <si>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</si>
  <si>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VANCWA01</t>
  </si>
  <si>
    <t>VANCWANO</t>
  </si>
  <si>
    <t>WLWLWA01</t>
  </si>
  <si>
    <t>WNLCWA01</t>
  </si>
  <si>
    <t>WRDNWA01</t>
  </si>
  <si>
    <t>WTBGWA01</t>
  </si>
  <si>
    <t>YAKMWA02</t>
  </si>
  <si>
    <t>YAKMWAWE</t>
  </si>
  <si>
    <t xml:space="preserve"> </t>
  </si>
  <si>
    <t>SEQMWA_C</t>
  </si>
  <si>
    <t>LACYWA_C</t>
  </si>
  <si>
    <t>SHTNWA_C</t>
  </si>
  <si>
    <t>YAKMWAW_C</t>
  </si>
  <si>
    <t>YAKMWA_C</t>
  </si>
  <si>
    <t>OLYMWA_C</t>
  </si>
  <si>
    <t>CHHLWA_C</t>
  </si>
  <si>
    <t>LGVWWA_C</t>
  </si>
  <si>
    <t>WLWLWA_C</t>
  </si>
  <si>
    <t>PTANWA_C</t>
  </si>
  <si>
    <t>ABRDWA_C</t>
  </si>
  <si>
    <t>PASCWA_C</t>
  </si>
  <si>
    <t>CENLWA_C</t>
  </si>
  <si>
    <t>PTTWWA_C</t>
  </si>
  <si>
    <t>MSLKWA_C</t>
  </si>
  <si>
    <t>LACYWA_F</t>
  </si>
  <si>
    <t>YAKMWAW_F</t>
  </si>
  <si>
    <t>CENLWA_F</t>
  </si>
  <si>
    <t>LGVWWA_F</t>
  </si>
  <si>
    <t>OLYMWA_F</t>
  </si>
  <si>
    <t>SEQMWA_F</t>
  </si>
  <si>
    <t>PTTWWA_F</t>
  </si>
  <si>
    <t>PTANWA_F</t>
  </si>
  <si>
    <t>YAKMWA_F</t>
  </si>
  <si>
    <t>SHTNWA_F</t>
  </si>
  <si>
    <t>CHHLWA_F</t>
  </si>
  <si>
    <t>MSLKWA_F</t>
  </si>
  <si>
    <t>PASCWA_F</t>
  </si>
  <si>
    <t>WLWLWA_F</t>
  </si>
  <si>
    <t>ABRDWA_F</t>
  </si>
  <si>
    <t>Sea-Elliot factors</t>
  </si>
  <si>
    <t>lines</t>
  </si>
  <si>
    <t>cost</t>
  </si>
  <si>
    <t>step 1</t>
  </si>
  <si>
    <t>step 2</t>
  </si>
  <si>
    <t>step 3 - update statewide loop rate - buckley lines, tariff zone rates</t>
  </si>
  <si>
    <t>step 2a - add Elliot WC to buckley numbers</t>
  </si>
  <si>
    <t>Zone</t>
  </si>
  <si>
    <t>Zone 1</t>
  </si>
  <si>
    <t>Zone 2</t>
  </si>
  <si>
    <t>Zone 3</t>
  </si>
  <si>
    <t>Zone 4</t>
  </si>
  <si>
    <t>Zone 5</t>
  </si>
  <si>
    <t>Lines</t>
  </si>
  <si>
    <t>Loop Rate</t>
  </si>
  <si>
    <t>Effective statewide average loop rate</t>
  </si>
  <si>
    <t>based on current lines and tariffed zone rates</t>
  </si>
  <si>
    <t>step 4 - calculate scaling factor -</t>
  </si>
  <si>
    <t>scaled</t>
  </si>
  <si>
    <t>loop rate</t>
  </si>
  <si>
    <t>Ex.__TLS-5</t>
  </si>
  <si>
    <t>No core/fringe</t>
  </si>
  <si>
    <t>With core/fringe</t>
  </si>
  <si>
    <t>Staff Deaveraging Proposal</t>
  </si>
  <si>
    <t>Qwest loop cost data</t>
  </si>
  <si>
    <t>Source: Ex. TKM-3, file ModoutWA.xls</t>
  </si>
  <si>
    <t>tab - Wire Center Loop Cost</t>
  </si>
  <si>
    <t>scaled cost</t>
  </si>
  <si>
    <t>see sheet "statewide rate"</t>
  </si>
  <si>
    <t>see sheet core-fringe for calcs</t>
  </si>
  <si>
    <t>Update lines and rates to Qwest level</t>
  </si>
  <si>
    <t>step 5 - apply scaling factor to Qwest loop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</si>
</sst>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????_);_(@_)"/>
  </numFmts>
  <fonts count="3">
    <font>
      <sz val="10"/>
      <name val="Arial"/>
      <family val="0"/>
    </font>
    <font>
      <sz val="10"/>
      <name val="Genev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44" fontId="0" fillId="0" borderId="0" xfId="17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tabSelected="1" workbookViewId="0" topLeftCell="A1">
      <selection activeCell="G6" sqref="G6"/>
    </sheetView>
  </sheetViews>
  <sheetFormatPr defaultColWidth="9.140625" defaultRowHeight="12.75"/>
  <cols>
    <col min="1" max="1" width="15.00390625" style="0" customWidth="1"/>
    <col min="4" max="4" width="4.57421875" style="0" customWidth="1"/>
    <col min="5" max="5" width="12.8515625" style="0" customWidth="1"/>
  </cols>
  <sheetData>
    <row r="3" ht="12.75">
      <c r="A3" t="s">
        <v>165</v>
      </c>
    </row>
    <row r="4" spans="1:5" ht="12.75">
      <c r="A4" t="s">
        <v>164</v>
      </c>
      <c r="E4" t="s">
        <v>163</v>
      </c>
    </row>
    <row r="6" spans="1:7" ht="12.75">
      <c r="A6" t="s">
        <v>85</v>
      </c>
      <c r="B6" s="5">
        <v>93010</v>
      </c>
      <c r="C6" s="3">
        <v>9.783692859999999</v>
      </c>
      <c r="E6" s="4" t="s">
        <v>85</v>
      </c>
      <c r="F6" s="5">
        <v>93010</v>
      </c>
      <c r="G6" s="3">
        <v>9.783692859999999</v>
      </c>
    </row>
    <row r="7" spans="1:7" ht="12.75">
      <c r="A7" t="s">
        <v>112</v>
      </c>
      <c r="B7">
        <v>5078.6</v>
      </c>
      <c r="C7" s="3">
        <v>9.85196706</v>
      </c>
      <c r="E7" s="4" t="s">
        <v>37</v>
      </c>
      <c r="F7" s="5">
        <v>22007</v>
      </c>
      <c r="G7" s="3">
        <v>10.76684134</v>
      </c>
    </row>
    <row r="8" spans="1:7" ht="12.75">
      <c r="A8" t="s">
        <v>114</v>
      </c>
      <c r="B8">
        <v>6860</v>
      </c>
      <c r="C8" s="3">
        <v>10.145546119999999</v>
      </c>
      <c r="E8" s="4" t="s">
        <v>86</v>
      </c>
      <c r="F8" s="5">
        <v>30029</v>
      </c>
      <c r="G8" s="3">
        <v>10.87608006</v>
      </c>
    </row>
    <row r="9" spans="1:7" ht="12.75">
      <c r="A9" t="s">
        <v>118</v>
      </c>
      <c r="B9">
        <v>5487</v>
      </c>
      <c r="C9" s="3">
        <v>10.493744539999998</v>
      </c>
      <c r="E9" s="4" t="s">
        <v>89</v>
      </c>
      <c r="F9">
        <v>20599.5</v>
      </c>
      <c r="G9" s="3">
        <v>11.16</v>
      </c>
    </row>
    <row r="10" spans="1:7" ht="12.75">
      <c r="A10" t="s">
        <v>37</v>
      </c>
      <c r="B10" s="5">
        <v>22007</v>
      </c>
      <c r="C10" s="3">
        <v>10.76684134</v>
      </c>
      <c r="E10" s="4" t="s">
        <v>84</v>
      </c>
      <c r="F10" s="5">
        <v>48225</v>
      </c>
      <c r="G10" s="3">
        <v>11.169659119999999</v>
      </c>
    </row>
    <row r="11" spans="1:7" ht="12.75">
      <c r="A11" t="s">
        <v>86</v>
      </c>
      <c r="B11" s="5">
        <v>30029</v>
      </c>
      <c r="C11" s="3">
        <v>10.87608006</v>
      </c>
      <c r="E11" s="4" t="s">
        <v>82</v>
      </c>
      <c r="F11" s="5">
        <v>65341</v>
      </c>
      <c r="G11" s="3">
        <v>11.367654299999998</v>
      </c>
    </row>
    <row r="12" spans="1:7" ht="12.75">
      <c r="A12" t="s">
        <v>89</v>
      </c>
      <c r="B12">
        <v>20599.5</v>
      </c>
      <c r="C12" s="3">
        <v>11.15600428</v>
      </c>
      <c r="E12" s="4" t="s">
        <v>7</v>
      </c>
      <c r="F12" s="5">
        <v>44102</v>
      </c>
      <c r="G12" s="3">
        <v>11.374481719999999</v>
      </c>
    </row>
    <row r="13" spans="1:7" ht="12.75">
      <c r="A13" t="s">
        <v>84</v>
      </c>
      <c r="B13" s="5">
        <v>48225</v>
      </c>
      <c r="C13" s="3">
        <v>11.169659119999999</v>
      </c>
      <c r="E13" s="4" t="s">
        <v>92</v>
      </c>
      <c r="F13" s="5">
        <v>46046</v>
      </c>
      <c r="G13" s="3">
        <v>11.59295916</v>
      </c>
    </row>
    <row r="14" spans="1:7" ht="12.75">
      <c r="A14" t="s">
        <v>82</v>
      </c>
      <c r="B14" s="5">
        <v>65341</v>
      </c>
      <c r="C14" s="3">
        <v>11.367654299999998</v>
      </c>
      <c r="E14" s="4" t="s">
        <v>90</v>
      </c>
      <c r="F14" s="5">
        <v>53571</v>
      </c>
      <c r="G14" s="3">
        <v>11.93433016</v>
      </c>
    </row>
    <row r="15" spans="1:7" ht="12.75">
      <c r="A15" t="s">
        <v>7</v>
      </c>
      <c r="B15" s="5">
        <v>44102</v>
      </c>
      <c r="C15" s="3">
        <v>11.374481719999999</v>
      </c>
      <c r="E15" s="4" t="s">
        <v>43</v>
      </c>
      <c r="F15" s="5">
        <v>15587</v>
      </c>
      <c r="G15" s="3">
        <v>11.988949519999998</v>
      </c>
    </row>
    <row r="16" spans="1:7" ht="12.75">
      <c r="A16" t="s">
        <v>117</v>
      </c>
      <c r="B16">
        <v>46098</v>
      </c>
      <c r="C16" s="3">
        <v>11.42227366</v>
      </c>
      <c r="E16" s="4" t="s">
        <v>93</v>
      </c>
      <c r="F16" s="5">
        <v>38024</v>
      </c>
      <c r="G16" s="3">
        <v>12.18011728</v>
      </c>
    </row>
    <row r="17" spans="1:7" ht="12.75">
      <c r="A17" t="s">
        <v>125</v>
      </c>
      <c r="B17">
        <v>7253</v>
      </c>
      <c r="C17" s="3">
        <v>11.57930432</v>
      </c>
      <c r="E17" s="4" t="s">
        <v>94</v>
      </c>
      <c r="F17" s="5">
        <v>37775</v>
      </c>
      <c r="G17" s="3">
        <v>12.24156406</v>
      </c>
    </row>
    <row r="18" spans="1:7" ht="12.75">
      <c r="A18" t="s">
        <v>92</v>
      </c>
      <c r="B18" s="5">
        <v>46046</v>
      </c>
      <c r="C18" s="3">
        <v>11.59295916</v>
      </c>
      <c r="E18" s="4" t="s">
        <v>91</v>
      </c>
      <c r="F18" s="5">
        <v>30410</v>
      </c>
      <c r="G18" s="3">
        <v>12.48052376</v>
      </c>
    </row>
    <row r="19" spans="1:7" ht="12.75">
      <c r="A19" t="s">
        <v>120</v>
      </c>
      <c r="B19">
        <v>22726</v>
      </c>
      <c r="C19" s="3">
        <v>11.7431624</v>
      </c>
      <c r="E19" s="4" t="s">
        <v>9</v>
      </c>
      <c r="F19" s="5">
        <v>44160</v>
      </c>
      <c r="G19" s="3">
        <v>12.65120926</v>
      </c>
    </row>
    <row r="20" spans="1:7" ht="12.75">
      <c r="A20" t="s">
        <v>121</v>
      </c>
      <c r="B20">
        <v>13848</v>
      </c>
      <c r="C20" s="3">
        <v>11.845573700000001</v>
      </c>
      <c r="E20" s="4" t="s">
        <v>83</v>
      </c>
      <c r="F20" s="5">
        <v>58697</v>
      </c>
      <c r="G20" s="3">
        <v>12.664864099999999</v>
      </c>
    </row>
    <row r="21" spans="1:7" ht="12.75">
      <c r="A21" t="s">
        <v>115</v>
      </c>
      <c r="B21">
        <v>10159.3</v>
      </c>
      <c r="C21" s="3">
        <v>11.879710799999998</v>
      </c>
      <c r="E21" s="4" t="s">
        <v>1</v>
      </c>
      <c r="F21" s="5">
        <v>43464</v>
      </c>
      <c r="G21" s="3">
        <v>12.685346359999999</v>
      </c>
    </row>
    <row r="22" spans="1:7" ht="12.75">
      <c r="A22" t="s">
        <v>90</v>
      </c>
      <c r="B22" s="5">
        <v>53571</v>
      </c>
      <c r="C22" s="3">
        <v>11.93433016</v>
      </c>
      <c r="E22" s="4" t="s">
        <v>8</v>
      </c>
      <c r="F22" s="5">
        <v>64720</v>
      </c>
      <c r="G22" s="3">
        <v>12.69217378</v>
      </c>
    </row>
    <row r="23" spans="1:7" ht="12.75">
      <c r="A23" t="s">
        <v>43</v>
      </c>
      <c r="B23" s="5">
        <v>15587</v>
      </c>
      <c r="C23" s="3">
        <v>11.988949519999998</v>
      </c>
      <c r="E23" s="4" t="s">
        <v>95</v>
      </c>
      <c r="F23" s="5">
        <v>12801</v>
      </c>
      <c r="G23" s="3">
        <v>12.733138299999998</v>
      </c>
    </row>
    <row r="24" spans="1:7" ht="12.75">
      <c r="A24" t="s">
        <v>93</v>
      </c>
      <c r="B24" s="5">
        <v>38024</v>
      </c>
      <c r="C24" s="3">
        <v>12.18011728</v>
      </c>
      <c r="E24" s="4" t="s">
        <v>88</v>
      </c>
      <c r="F24" s="5">
        <v>27135</v>
      </c>
      <c r="G24" s="3">
        <v>12.794585079999997</v>
      </c>
    </row>
    <row r="25" spans="1:7" ht="12.75">
      <c r="A25" t="s">
        <v>94</v>
      </c>
      <c r="B25" s="5">
        <v>37775</v>
      </c>
      <c r="C25" s="3">
        <v>12.24156406</v>
      </c>
      <c r="E25" s="4" t="s">
        <v>74</v>
      </c>
      <c r="F25" s="5">
        <v>39684</v>
      </c>
      <c r="G25" s="3">
        <v>12.95844316</v>
      </c>
    </row>
    <row r="26" spans="1:7" ht="12.75">
      <c r="A26" t="s">
        <v>113</v>
      </c>
      <c r="B26">
        <v>27261</v>
      </c>
      <c r="C26" s="3">
        <v>12.378112459999999</v>
      </c>
      <c r="E26" s="4" t="s">
        <v>99</v>
      </c>
      <c r="F26" s="5">
        <v>24251</v>
      </c>
      <c r="G26" s="3">
        <v>12.99940768</v>
      </c>
    </row>
    <row r="27" spans="1:7" ht="12.75">
      <c r="A27" t="s">
        <v>91</v>
      </c>
      <c r="B27" s="5">
        <v>30410</v>
      </c>
      <c r="C27" s="3">
        <v>12.48052376</v>
      </c>
      <c r="E27" s="4" t="s">
        <v>97</v>
      </c>
      <c r="F27" s="5">
        <v>41799</v>
      </c>
      <c r="G27" s="3">
        <v>13.0062351</v>
      </c>
    </row>
    <row r="28" spans="1:7" ht="12.75">
      <c r="A28" t="s">
        <v>124</v>
      </c>
      <c r="B28">
        <v>8372</v>
      </c>
      <c r="C28" s="3">
        <v>12.57610764</v>
      </c>
      <c r="E28" s="4" t="s">
        <v>35</v>
      </c>
      <c r="F28" s="5">
        <v>40358</v>
      </c>
      <c r="G28" s="3">
        <v>13.013062519999998</v>
      </c>
    </row>
    <row r="29" spans="1:7" ht="12.75">
      <c r="A29" t="s">
        <v>9</v>
      </c>
      <c r="B29" s="5">
        <v>44160</v>
      </c>
      <c r="C29" s="3">
        <v>12.65120926</v>
      </c>
      <c r="E29" s="4" t="s">
        <v>87</v>
      </c>
      <c r="F29" s="5">
        <v>64962</v>
      </c>
      <c r="G29" s="3">
        <v>13.026717359999997</v>
      </c>
    </row>
    <row r="30" spans="1:7" ht="12.75">
      <c r="A30" t="s">
        <v>116</v>
      </c>
      <c r="B30">
        <v>42585.5</v>
      </c>
      <c r="C30" s="3">
        <v>12.658036679999999</v>
      </c>
      <c r="E30" s="4" t="s">
        <v>29</v>
      </c>
      <c r="F30" s="5">
        <v>28321</v>
      </c>
      <c r="G30" s="3">
        <v>13.122301239999999</v>
      </c>
    </row>
    <row r="31" spans="1:7" ht="12.75">
      <c r="A31" t="s">
        <v>83</v>
      </c>
      <c r="B31" s="5">
        <v>58697</v>
      </c>
      <c r="C31" s="3">
        <v>12.664864099999999</v>
      </c>
      <c r="E31" s="4" t="s">
        <v>103</v>
      </c>
      <c r="F31" s="5">
        <v>44722</v>
      </c>
      <c r="G31" s="3">
        <v>13.142783499999998</v>
      </c>
    </row>
    <row r="32" spans="1:7" ht="12.75">
      <c r="A32" t="s">
        <v>1</v>
      </c>
      <c r="B32" s="5">
        <v>43464</v>
      </c>
      <c r="C32" s="3">
        <v>12.685346359999999</v>
      </c>
      <c r="E32" s="4" t="s">
        <v>101</v>
      </c>
      <c r="F32" s="5">
        <v>13026</v>
      </c>
      <c r="G32" s="3">
        <v>13.26567706</v>
      </c>
    </row>
    <row r="33" spans="1:7" ht="12.75">
      <c r="A33" t="s">
        <v>8</v>
      </c>
      <c r="B33" s="5">
        <v>64720</v>
      </c>
      <c r="C33" s="3">
        <v>12.69217378</v>
      </c>
      <c r="E33" s="4" t="s">
        <v>77</v>
      </c>
      <c r="F33" s="5">
        <v>25233</v>
      </c>
      <c r="G33" s="3">
        <v>13.572910959999998</v>
      </c>
    </row>
    <row r="34" spans="1:7" ht="12.75">
      <c r="A34" t="s">
        <v>123</v>
      </c>
      <c r="B34">
        <v>18225.8</v>
      </c>
      <c r="C34" s="3">
        <v>12.69217378</v>
      </c>
      <c r="E34" s="4" t="s">
        <v>102</v>
      </c>
      <c r="F34" s="5">
        <v>47092</v>
      </c>
      <c r="G34" s="3">
        <v>13.6207029</v>
      </c>
    </row>
    <row r="35" spans="1:7" ht="12.75">
      <c r="A35" t="s">
        <v>119</v>
      </c>
      <c r="B35">
        <v>30374.5</v>
      </c>
      <c r="C35" s="3">
        <v>12.733138299999998</v>
      </c>
      <c r="E35" s="7" t="s">
        <v>22</v>
      </c>
      <c r="F35" s="5">
        <v>20079</v>
      </c>
      <c r="G35" s="3">
        <v>13.64118516</v>
      </c>
    </row>
    <row r="36" spans="1:7" ht="12.75">
      <c r="A36" t="s">
        <v>95</v>
      </c>
      <c r="B36" s="5">
        <v>12801</v>
      </c>
      <c r="C36" s="3">
        <v>12.733138299999998</v>
      </c>
      <c r="E36" s="4" t="s">
        <v>63</v>
      </c>
      <c r="F36" s="5">
        <v>51817</v>
      </c>
      <c r="G36" s="3">
        <v>13.688977099999999</v>
      </c>
    </row>
    <row r="37" spans="1:7" ht="12.75">
      <c r="A37" t="s">
        <v>88</v>
      </c>
      <c r="B37" s="5">
        <v>27135</v>
      </c>
      <c r="C37" s="3">
        <v>12.794585079999997</v>
      </c>
      <c r="E37" s="4" t="s">
        <v>76</v>
      </c>
      <c r="F37" s="5">
        <v>32613</v>
      </c>
      <c r="G37" s="3">
        <v>13.846007759999999</v>
      </c>
    </row>
    <row r="38" spans="1:7" ht="12.75">
      <c r="A38" t="s">
        <v>122</v>
      </c>
      <c r="B38">
        <v>18664</v>
      </c>
      <c r="C38" s="3">
        <v>12.903823799999998</v>
      </c>
      <c r="E38" s="4" t="s">
        <v>78</v>
      </c>
      <c r="F38" s="5">
        <v>22804</v>
      </c>
      <c r="G38" s="3">
        <v>13.8596626</v>
      </c>
    </row>
    <row r="39" spans="1:7" ht="12.75">
      <c r="A39" t="s">
        <v>74</v>
      </c>
      <c r="B39" s="5">
        <v>39684</v>
      </c>
      <c r="C39" s="3">
        <v>12.95844316</v>
      </c>
      <c r="E39" s="4" t="s">
        <v>33</v>
      </c>
      <c r="F39" s="5">
        <v>30599</v>
      </c>
      <c r="G39" s="3">
        <v>13.921109379999999</v>
      </c>
    </row>
    <row r="40" spans="1:7" ht="12.75">
      <c r="A40" t="s">
        <v>99</v>
      </c>
      <c r="B40" s="5">
        <v>24251</v>
      </c>
      <c r="C40" s="3">
        <v>12.99940768</v>
      </c>
      <c r="E40" s="4" t="s">
        <v>65</v>
      </c>
      <c r="F40" s="5">
        <v>75218</v>
      </c>
      <c r="G40" s="3">
        <v>13.921109379999999</v>
      </c>
    </row>
    <row r="41" spans="1:7" ht="12.75">
      <c r="A41" t="s">
        <v>97</v>
      </c>
      <c r="B41" s="5">
        <v>41799</v>
      </c>
      <c r="C41" s="3">
        <v>13.0062351</v>
      </c>
      <c r="E41" s="4" t="s">
        <v>53</v>
      </c>
      <c r="F41" s="5">
        <v>73917</v>
      </c>
      <c r="G41" s="3">
        <v>14.01669326</v>
      </c>
    </row>
    <row r="42" spans="1:7" ht="12.75">
      <c r="A42" t="s">
        <v>35</v>
      </c>
      <c r="B42" s="5">
        <v>40358</v>
      </c>
      <c r="C42" s="3">
        <v>13.013062519999998</v>
      </c>
      <c r="E42" s="4" t="s">
        <v>5</v>
      </c>
      <c r="F42" s="5">
        <v>54430</v>
      </c>
      <c r="G42" s="3">
        <v>14.0303481</v>
      </c>
    </row>
    <row r="43" spans="1:7" ht="12.75">
      <c r="A43" t="s">
        <v>87</v>
      </c>
      <c r="B43" s="5">
        <v>64962</v>
      </c>
      <c r="C43" s="3">
        <v>13.026717359999997</v>
      </c>
      <c r="E43" s="4" t="s">
        <v>50</v>
      </c>
      <c r="F43" s="5">
        <v>61135</v>
      </c>
      <c r="G43" s="3">
        <v>14.10544972</v>
      </c>
    </row>
    <row r="44" spans="1:7" ht="12.75">
      <c r="A44" t="s">
        <v>126</v>
      </c>
      <c r="B44">
        <v>12619</v>
      </c>
      <c r="C44" s="3">
        <v>13.094991559999999</v>
      </c>
      <c r="E44" s="4" t="s">
        <v>10</v>
      </c>
      <c r="F44" s="5">
        <v>16396</v>
      </c>
      <c r="G44" s="3">
        <v>14.119104559999998</v>
      </c>
    </row>
    <row r="45" spans="1:7" ht="12.75">
      <c r="A45" t="s">
        <v>29</v>
      </c>
      <c r="B45" s="5">
        <v>28321</v>
      </c>
      <c r="C45" s="3">
        <v>13.122301239999999</v>
      </c>
      <c r="E45" s="4" t="s">
        <v>96</v>
      </c>
      <c r="F45" s="5">
        <v>33227</v>
      </c>
      <c r="G45" s="3">
        <v>14.13958682</v>
      </c>
    </row>
    <row r="46" spans="1:7" ht="12.75">
      <c r="A46" t="s">
        <v>103</v>
      </c>
      <c r="B46" s="5">
        <v>44722</v>
      </c>
      <c r="C46" s="3">
        <v>13.142783499999998</v>
      </c>
      <c r="E46" s="4" t="s">
        <v>100</v>
      </c>
      <c r="F46" s="5">
        <v>21487</v>
      </c>
      <c r="G46" s="3">
        <v>14.501440079999998</v>
      </c>
    </row>
    <row r="47" spans="1:7" ht="12.75">
      <c r="A47" t="s">
        <v>101</v>
      </c>
      <c r="B47" s="5">
        <v>13026</v>
      </c>
      <c r="C47" s="3">
        <v>13.26567706</v>
      </c>
      <c r="E47" s="4" t="s">
        <v>98</v>
      </c>
      <c r="F47" s="5">
        <v>41482</v>
      </c>
      <c r="G47" s="3">
        <v>14.719917519999997</v>
      </c>
    </row>
    <row r="48" spans="1:7" ht="12.75">
      <c r="A48" t="s">
        <v>77</v>
      </c>
      <c r="B48" s="5">
        <v>25233</v>
      </c>
      <c r="C48" s="3">
        <v>13.572910959999998</v>
      </c>
      <c r="E48" s="4" t="s">
        <v>109</v>
      </c>
      <c r="F48" s="5">
        <v>49525</v>
      </c>
      <c r="G48" s="3">
        <v>14.72674494</v>
      </c>
    </row>
    <row r="49" spans="1:7" ht="12.75">
      <c r="A49" t="s">
        <v>102</v>
      </c>
      <c r="B49" s="5">
        <v>47092</v>
      </c>
      <c r="C49" s="3">
        <v>13.6207029</v>
      </c>
      <c r="E49" s="4" t="s">
        <v>104</v>
      </c>
      <c r="F49" s="5">
        <v>25246</v>
      </c>
      <c r="G49" s="3">
        <v>14.829156239999998</v>
      </c>
    </row>
    <row r="50" spans="1:7" ht="12.75">
      <c r="A50" t="s">
        <v>22</v>
      </c>
      <c r="B50" s="5">
        <v>20079</v>
      </c>
      <c r="C50" s="3">
        <v>13.64118516</v>
      </c>
      <c r="E50" s="4" t="s">
        <v>70</v>
      </c>
      <c r="F50" s="5">
        <v>23265</v>
      </c>
      <c r="G50" s="3">
        <v>14.99301432</v>
      </c>
    </row>
    <row r="51" spans="1:7" ht="12.75">
      <c r="A51" t="s">
        <v>63</v>
      </c>
      <c r="B51" s="5">
        <v>51817</v>
      </c>
      <c r="C51" s="3">
        <v>13.688977099999999</v>
      </c>
      <c r="E51" s="4" t="s">
        <v>71</v>
      </c>
      <c r="F51" s="5">
        <v>27782</v>
      </c>
      <c r="G51" s="3">
        <v>15.020323999999999</v>
      </c>
    </row>
    <row r="52" spans="1:7" ht="12.75">
      <c r="A52" t="s">
        <v>76</v>
      </c>
      <c r="B52" s="5">
        <v>32613</v>
      </c>
      <c r="C52" s="3">
        <v>13.846007759999999</v>
      </c>
      <c r="E52" s="4" t="s">
        <v>38</v>
      </c>
      <c r="F52" s="5">
        <v>50516</v>
      </c>
      <c r="G52" s="3">
        <v>15.109080459999998</v>
      </c>
    </row>
    <row r="53" spans="1:7" ht="12.75">
      <c r="A53" t="s">
        <v>78</v>
      </c>
      <c r="B53" s="5">
        <v>22804</v>
      </c>
      <c r="C53" s="3">
        <v>13.8596626</v>
      </c>
      <c r="E53" s="4" t="s">
        <v>80</v>
      </c>
      <c r="F53" s="5">
        <v>58050</v>
      </c>
      <c r="G53" s="3">
        <v>15.498243399999998</v>
      </c>
    </row>
    <row r="54" spans="1:7" ht="12.75">
      <c r="A54" t="s">
        <v>33</v>
      </c>
      <c r="B54" s="5">
        <v>30599</v>
      </c>
      <c r="C54" s="3">
        <v>13.921109379999999</v>
      </c>
      <c r="E54" s="4" t="s">
        <v>81</v>
      </c>
      <c r="F54" s="5">
        <v>29225</v>
      </c>
      <c r="G54" s="3">
        <v>15.66210148</v>
      </c>
    </row>
    <row r="55" spans="1:7" ht="12.75">
      <c r="A55" t="s">
        <v>65</v>
      </c>
      <c r="B55" s="5">
        <v>75218</v>
      </c>
      <c r="C55" s="3">
        <v>13.921109379999999</v>
      </c>
      <c r="E55" s="4" t="s">
        <v>40</v>
      </c>
      <c r="F55" s="5">
        <v>41859</v>
      </c>
      <c r="G55" s="3">
        <v>15.716720839999999</v>
      </c>
    </row>
    <row r="56" spans="1:7" ht="12.75">
      <c r="A56" t="s">
        <v>53</v>
      </c>
      <c r="B56" s="5">
        <v>73917</v>
      </c>
      <c r="C56" s="3">
        <v>14.01669326</v>
      </c>
      <c r="E56" s="4" t="s">
        <v>39</v>
      </c>
      <c r="F56" s="5">
        <v>1881</v>
      </c>
      <c r="G56" s="3">
        <v>15.744030519999999</v>
      </c>
    </row>
    <row r="57" spans="1:7" ht="12.75">
      <c r="A57" t="s">
        <v>5</v>
      </c>
      <c r="B57" s="5">
        <v>54430</v>
      </c>
      <c r="C57" s="3">
        <v>14.0303481</v>
      </c>
      <c r="E57" s="4" t="s">
        <v>62</v>
      </c>
      <c r="F57" s="5">
        <v>13977</v>
      </c>
      <c r="G57" s="3">
        <v>15.853269239999998</v>
      </c>
    </row>
    <row r="58" spans="1:7" ht="12.75">
      <c r="A58" t="s">
        <v>10</v>
      </c>
      <c r="B58" s="5">
        <v>16396</v>
      </c>
      <c r="C58" s="3">
        <v>14.119104559999998</v>
      </c>
      <c r="E58" s="4" t="s">
        <v>58</v>
      </c>
      <c r="F58" s="5">
        <v>22575</v>
      </c>
      <c r="G58" s="3">
        <v>15.921543439999999</v>
      </c>
    </row>
    <row r="59" spans="1:7" ht="12.75">
      <c r="A59" t="s">
        <v>96</v>
      </c>
      <c r="B59" s="5">
        <v>33227</v>
      </c>
      <c r="C59" s="3">
        <v>14.13958682</v>
      </c>
      <c r="E59" s="4" t="s">
        <v>12</v>
      </c>
      <c r="F59" s="5">
        <v>13354</v>
      </c>
      <c r="G59" s="3">
        <v>16.05809184</v>
      </c>
    </row>
    <row r="60" spans="1:7" ht="12.75">
      <c r="A60" t="s">
        <v>100</v>
      </c>
      <c r="B60" s="5">
        <v>21487</v>
      </c>
      <c r="C60" s="3">
        <v>14.501440079999998</v>
      </c>
      <c r="E60" s="4" t="s">
        <v>60</v>
      </c>
      <c r="F60" s="5">
        <v>17367</v>
      </c>
      <c r="G60" s="3">
        <v>16.180985399999997</v>
      </c>
    </row>
    <row r="61" spans="1:7" ht="12.75">
      <c r="A61" t="s">
        <v>98</v>
      </c>
      <c r="B61" s="5">
        <v>41482</v>
      </c>
      <c r="C61" s="3">
        <v>14.719917519999997</v>
      </c>
      <c r="E61" s="4" t="s">
        <v>42</v>
      </c>
      <c r="F61" s="5">
        <v>14668</v>
      </c>
      <c r="G61" s="3">
        <v>16.20829508</v>
      </c>
    </row>
    <row r="62" spans="1:7" ht="12.75">
      <c r="A62" t="s">
        <v>104</v>
      </c>
      <c r="B62" s="5">
        <v>25246</v>
      </c>
      <c r="C62" s="3">
        <v>14.829156239999998</v>
      </c>
      <c r="E62" s="4" t="s">
        <v>31</v>
      </c>
      <c r="F62" s="5">
        <v>22212</v>
      </c>
      <c r="G62" s="3">
        <v>16.35849832</v>
      </c>
    </row>
    <row r="63" spans="1:7" ht="12.75">
      <c r="A63" t="s">
        <v>70</v>
      </c>
      <c r="B63" s="5">
        <v>23265</v>
      </c>
      <c r="C63" s="3">
        <v>14.99301432</v>
      </c>
      <c r="E63" s="4" t="s">
        <v>105</v>
      </c>
      <c r="F63" s="5">
        <v>28606</v>
      </c>
      <c r="G63" s="3">
        <v>16.37215316</v>
      </c>
    </row>
    <row r="64" spans="1:7" ht="12.75">
      <c r="A64" t="s">
        <v>71</v>
      </c>
      <c r="B64" s="5">
        <v>27782</v>
      </c>
      <c r="C64" s="3">
        <v>15.020323999999999</v>
      </c>
      <c r="E64" s="4" t="s">
        <v>36</v>
      </c>
      <c r="F64" s="5">
        <v>26440</v>
      </c>
      <c r="G64" s="3">
        <v>16.495046719999998</v>
      </c>
    </row>
    <row r="65" spans="1:7" ht="12.75">
      <c r="A65" t="s">
        <v>80</v>
      </c>
      <c r="B65" s="5">
        <v>58050</v>
      </c>
      <c r="C65" s="3">
        <v>15.498243399999998</v>
      </c>
      <c r="E65" s="4" t="s">
        <v>79</v>
      </c>
      <c r="F65" s="5">
        <v>11692</v>
      </c>
      <c r="G65" s="3">
        <v>16.51552898</v>
      </c>
    </row>
    <row r="66" spans="1:7" ht="12.75">
      <c r="A66" t="s">
        <v>81</v>
      </c>
      <c r="B66" s="5">
        <v>29225</v>
      </c>
      <c r="C66" s="3">
        <v>15.66210148</v>
      </c>
      <c r="E66" s="4" t="s">
        <v>18</v>
      </c>
      <c r="F66" s="5">
        <v>10796</v>
      </c>
      <c r="G66" s="3">
        <v>17.02758548</v>
      </c>
    </row>
    <row r="67" spans="1:7" ht="12.75">
      <c r="A67" t="s">
        <v>39</v>
      </c>
      <c r="B67" s="5">
        <v>1881</v>
      </c>
      <c r="C67" s="3">
        <v>15.744030519999999</v>
      </c>
      <c r="E67" s="4" t="s">
        <v>44</v>
      </c>
      <c r="F67" s="5">
        <v>15987</v>
      </c>
      <c r="G67" s="3">
        <v>17.1026871</v>
      </c>
    </row>
    <row r="68" spans="1:7" ht="12.75">
      <c r="A68" t="s">
        <v>60</v>
      </c>
      <c r="B68" s="5">
        <v>17367</v>
      </c>
      <c r="C68" s="3">
        <v>16.180985399999997</v>
      </c>
      <c r="E68" s="1" t="s">
        <v>0</v>
      </c>
      <c r="F68" s="2">
        <v>21634</v>
      </c>
      <c r="G68" s="3">
        <v>17.22558066</v>
      </c>
    </row>
    <row r="69" spans="1:7" ht="12.75">
      <c r="A69" t="s">
        <v>42</v>
      </c>
      <c r="B69" s="5">
        <v>14668</v>
      </c>
      <c r="C69" s="3">
        <v>16.20829508</v>
      </c>
      <c r="E69" s="4" t="s">
        <v>27</v>
      </c>
      <c r="F69" s="5">
        <v>5039</v>
      </c>
      <c r="G69" s="3">
        <v>17.34847422</v>
      </c>
    </row>
    <row r="70" spans="1:7" ht="12.75">
      <c r="A70" t="s">
        <v>31</v>
      </c>
      <c r="B70" s="5">
        <v>22212</v>
      </c>
      <c r="C70" s="3">
        <v>16.35849832</v>
      </c>
      <c r="E70" s="4" t="s">
        <v>11</v>
      </c>
      <c r="F70" s="5">
        <v>11479</v>
      </c>
      <c r="G70" s="3">
        <v>17.409921</v>
      </c>
    </row>
    <row r="71" spans="1:7" ht="12.75">
      <c r="A71" t="s">
        <v>36</v>
      </c>
      <c r="B71" s="5">
        <v>26440</v>
      </c>
      <c r="C71" s="3">
        <v>16.495046719999998</v>
      </c>
      <c r="E71" s="4" t="s">
        <v>110</v>
      </c>
      <c r="F71" s="5">
        <v>20759</v>
      </c>
      <c r="G71" s="3">
        <v>17.41674842</v>
      </c>
    </row>
    <row r="72" spans="1:7" ht="12.75">
      <c r="A72" t="s">
        <v>79</v>
      </c>
      <c r="B72" s="5">
        <v>11692</v>
      </c>
      <c r="C72" s="3">
        <v>16.51552898</v>
      </c>
      <c r="E72" s="4" t="s">
        <v>68</v>
      </c>
      <c r="F72" s="5">
        <v>16310</v>
      </c>
      <c r="G72" s="3">
        <v>17.573779079999998</v>
      </c>
    </row>
    <row r="73" spans="1:7" ht="12.75">
      <c r="A73" t="s">
        <v>18</v>
      </c>
      <c r="B73" s="5">
        <v>10796</v>
      </c>
      <c r="C73" s="3">
        <v>17.02758548</v>
      </c>
      <c r="E73" s="4" t="s">
        <v>56</v>
      </c>
      <c r="F73" s="5">
        <v>23618</v>
      </c>
      <c r="G73" s="3">
        <v>17.65570812</v>
      </c>
    </row>
    <row r="74" spans="1:7" ht="12.75">
      <c r="A74" t="s">
        <v>27</v>
      </c>
      <c r="B74" s="5">
        <v>5039</v>
      </c>
      <c r="C74" s="3">
        <v>17.34847422</v>
      </c>
      <c r="E74" s="4" t="s">
        <v>13</v>
      </c>
      <c r="F74" s="5">
        <v>10624</v>
      </c>
      <c r="G74" s="3">
        <v>17.983424279999998</v>
      </c>
    </row>
    <row r="75" spans="1:7" ht="12.75">
      <c r="A75" t="s">
        <v>11</v>
      </c>
      <c r="B75" s="5">
        <v>11479</v>
      </c>
      <c r="C75" s="3">
        <v>17.409921</v>
      </c>
      <c r="E75" s="4" t="s">
        <v>59</v>
      </c>
      <c r="F75" s="5">
        <v>3123</v>
      </c>
      <c r="G75" s="3">
        <v>18.30431302</v>
      </c>
    </row>
    <row r="76" spans="1:7" ht="12.75">
      <c r="A76" t="s">
        <v>59</v>
      </c>
      <c r="B76" s="5">
        <v>3123</v>
      </c>
      <c r="C76" s="3">
        <v>18.30431302</v>
      </c>
      <c r="E76" s="4" t="s">
        <v>4</v>
      </c>
      <c r="F76" s="5">
        <v>9010</v>
      </c>
      <c r="G76" s="3">
        <v>18.700303379999998</v>
      </c>
    </row>
    <row r="77" spans="1:7" ht="12.75">
      <c r="A77" t="s">
        <v>127</v>
      </c>
      <c r="B77">
        <v>23255</v>
      </c>
      <c r="C77" s="3">
        <v>18.317967859999996</v>
      </c>
      <c r="E77" s="4" t="s">
        <v>26</v>
      </c>
      <c r="F77" s="5">
        <v>11420</v>
      </c>
      <c r="G77" s="3">
        <v>18.78905984</v>
      </c>
    </row>
    <row r="78" spans="1:7" ht="12.75">
      <c r="A78" t="s">
        <v>4</v>
      </c>
      <c r="B78" s="5">
        <v>9010</v>
      </c>
      <c r="C78" s="3">
        <v>18.700303379999998</v>
      </c>
      <c r="E78" s="4" t="s">
        <v>2</v>
      </c>
      <c r="F78" s="6">
        <v>3900</v>
      </c>
      <c r="G78" s="3">
        <v>18.8436792</v>
      </c>
    </row>
    <row r="79" spans="1:7" ht="12.75">
      <c r="A79" t="s">
        <v>26</v>
      </c>
      <c r="B79" s="5">
        <v>11420</v>
      </c>
      <c r="C79" s="3">
        <v>18.78905984</v>
      </c>
      <c r="E79" s="4" t="s">
        <v>75</v>
      </c>
      <c r="F79" s="5">
        <v>4788</v>
      </c>
      <c r="G79" s="3">
        <v>19.13725826</v>
      </c>
    </row>
    <row r="80" spans="1:7" ht="12.75">
      <c r="A80" t="s">
        <v>2</v>
      </c>
      <c r="B80" s="6">
        <v>3900</v>
      </c>
      <c r="C80" s="3">
        <v>18.8436792</v>
      </c>
      <c r="E80" s="4" t="s">
        <v>49</v>
      </c>
      <c r="F80" s="5">
        <v>4438</v>
      </c>
      <c r="G80" s="3">
        <v>19.60152282</v>
      </c>
    </row>
    <row r="81" spans="1:7" ht="12.75">
      <c r="A81" t="s">
        <v>75</v>
      </c>
      <c r="B81" s="5">
        <v>4788</v>
      </c>
      <c r="C81" s="3">
        <v>19.13725826</v>
      </c>
      <c r="E81" s="4" t="s">
        <v>48</v>
      </c>
      <c r="F81" s="5">
        <v>2944</v>
      </c>
      <c r="G81" s="3">
        <v>19.63565992</v>
      </c>
    </row>
    <row r="82" spans="1:7" ht="12.75">
      <c r="A82" t="s">
        <v>49</v>
      </c>
      <c r="B82" s="5">
        <v>4438</v>
      </c>
      <c r="C82" s="3">
        <v>19.60152282</v>
      </c>
      <c r="E82" s="4" t="s">
        <v>51</v>
      </c>
      <c r="F82" s="5">
        <v>8328</v>
      </c>
      <c r="G82" s="3">
        <v>20.024822859999997</v>
      </c>
    </row>
    <row r="83" spans="1:7" ht="12.75">
      <c r="A83" t="s">
        <v>48</v>
      </c>
      <c r="B83" s="5">
        <v>2944</v>
      </c>
      <c r="C83" s="3">
        <v>19.63565992</v>
      </c>
      <c r="E83" s="4" t="s">
        <v>72</v>
      </c>
      <c r="F83" s="5">
        <v>964</v>
      </c>
      <c r="G83" s="3">
        <v>20.26378256</v>
      </c>
    </row>
    <row r="84" spans="1:7" ht="12.75">
      <c r="A84" t="s">
        <v>51</v>
      </c>
      <c r="B84" s="5">
        <v>8328</v>
      </c>
      <c r="C84" s="3">
        <v>20.024822859999997</v>
      </c>
      <c r="E84" s="4" t="s">
        <v>64</v>
      </c>
      <c r="F84" s="5">
        <v>4077</v>
      </c>
      <c r="G84" s="3">
        <v>20.297919659999998</v>
      </c>
    </row>
    <row r="85" spans="1:7" ht="12.75">
      <c r="A85" t="s">
        <v>72</v>
      </c>
      <c r="B85" s="5">
        <v>964</v>
      </c>
      <c r="C85" s="3">
        <v>20.26378256</v>
      </c>
      <c r="E85" s="4" t="s">
        <v>67</v>
      </c>
      <c r="F85" s="5">
        <v>2856</v>
      </c>
      <c r="G85" s="3">
        <v>20.448122899999998</v>
      </c>
    </row>
    <row r="86" spans="1:7" ht="12.75">
      <c r="A86" t="s">
        <v>64</v>
      </c>
      <c r="B86" s="5">
        <v>4077</v>
      </c>
      <c r="C86" s="3">
        <v>20.297919659999998</v>
      </c>
      <c r="E86" s="4" t="s">
        <v>69</v>
      </c>
      <c r="F86" s="5">
        <v>19912</v>
      </c>
      <c r="G86" s="3">
        <v>20.46177774</v>
      </c>
    </row>
    <row r="87" spans="1:7" ht="12.75">
      <c r="A87" t="s">
        <v>67</v>
      </c>
      <c r="B87" s="5">
        <v>2856</v>
      </c>
      <c r="C87" s="3">
        <v>20.448122899999998</v>
      </c>
      <c r="E87" s="4" t="s">
        <v>6</v>
      </c>
      <c r="F87" s="5">
        <v>1664</v>
      </c>
      <c r="G87" s="3">
        <v>20.475432579999996</v>
      </c>
    </row>
    <row r="88" spans="1:7" ht="12.75">
      <c r="A88" t="s">
        <v>133</v>
      </c>
      <c r="B88">
        <v>6724</v>
      </c>
      <c r="C88" s="3">
        <v>20.45495032</v>
      </c>
      <c r="E88" s="4" t="s">
        <v>15</v>
      </c>
      <c r="F88" s="5">
        <v>3743</v>
      </c>
      <c r="G88" s="3">
        <v>20.57101646</v>
      </c>
    </row>
    <row r="89" spans="1:7" ht="12.75">
      <c r="A89" t="s">
        <v>6</v>
      </c>
      <c r="B89" s="5">
        <v>1664</v>
      </c>
      <c r="C89" s="3">
        <v>20.475432579999996</v>
      </c>
      <c r="E89" s="4" t="s">
        <v>45</v>
      </c>
      <c r="F89" s="5">
        <v>3265</v>
      </c>
      <c r="G89" s="3">
        <v>22.01160208</v>
      </c>
    </row>
    <row r="90" spans="1:7" ht="12.75">
      <c r="A90" t="s">
        <v>15</v>
      </c>
      <c r="B90" s="5">
        <v>3743</v>
      </c>
      <c r="C90" s="3">
        <v>20.57101646</v>
      </c>
      <c r="E90" s="4" t="s">
        <v>47</v>
      </c>
      <c r="F90" s="5">
        <v>2927</v>
      </c>
      <c r="G90" s="3">
        <v>22.858202159999998</v>
      </c>
    </row>
    <row r="91" spans="1:7" ht="12.75">
      <c r="A91" t="s">
        <v>132</v>
      </c>
      <c r="B91">
        <v>11231</v>
      </c>
      <c r="C91" s="3">
        <v>21.069418119999998</v>
      </c>
      <c r="E91" s="4" t="s">
        <v>66</v>
      </c>
      <c r="F91" s="5">
        <v>6996</v>
      </c>
      <c r="G91" s="3">
        <v>23.342948979999996</v>
      </c>
    </row>
    <row r="92" spans="1:7" ht="12.75">
      <c r="A92" t="s">
        <v>131</v>
      </c>
      <c r="B92">
        <v>15037</v>
      </c>
      <c r="C92" s="3">
        <v>21.86822626</v>
      </c>
      <c r="E92" s="4" t="s">
        <v>3</v>
      </c>
      <c r="F92" s="5">
        <v>3939</v>
      </c>
      <c r="G92" s="3">
        <v>24.0666555</v>
      </c>
    </row>
    <row r="93" spans="1:7" ht="12.75">
      <c r="A93" t="s">
        <v>129</v>
      </c>
      <c r="B93">
        <v>4982</v>
      </c>
      <c r="C93" s="3">
        <v>21.90919078</v>
      </c>
      <c r="E93" s="7" t="s">
        <v>20</v>
      </c>
      <c r="F93" s="5">
        <v>3718</v>
      </c>
      <c r="G93" s="3">
        <v>24.11444744</v>
      </c>
    </row>
    <row r="94" spans="1:7" ht="12.75">
      <c r="A94" t="s">
        <v>45</v>
      </c>
      <c r="B94" s="5">
        <v>3265</v>
      </c>
      <c r="C94" s="3">
        <v>22.01160208</v>
      </c>
      <c r="E94" s="4" t="s">
        <v>54</v>
      </c>
      <c r="F94" s="5">
        <v>2224</v>
      </c>
      <c r="G94" s="3">
        <v>24.28513294</v>
      </c>
    </row>
    <row r="95" spans="1:7" ht="12.75">
      <c r="A95" t="s">
        <v>134</v>
      </c>
      <c r="B95">
        <v>8727</v>
      </c>
      <c r="C95" s="3">
        <v>22.393937599999997</v>
      </c>
      <c r="E95" s="4" t="s">
        <v>106</v>
      </c>
      <c r="F95" s="5">
        <v>2507</v>
      </c>
      <c r="G95" s="3">
        <v>24.28513294</v>
      </c>
    </row>
    <row r="96" spans="1:7" ht="12.75">
      <c r="A96" t="s">
        <v>128</v>
      </c>
      <c r="B96">
        <v>10600</v>
      </c>
      <c r="C96" s="3">
        <v>22.72165376</v>
      </c>
      <c r="E96" s="4" t="s">
        <v>30</v>
      </c>
      <c r="F96" s="5">
        <v>3059</v>
      </c>
      <c r="G96" s="3">
        <v>26.17632828</v>
      </c>
    </row>
    <row r="97" spans="1:7" ht="12.75">
      <c r="A97" t="s">
        <v>47</v>
      </c>
      <c r="B97" s="5">
        <v>2927</v>
      </c>
      <c r="C97" s="3">
        <v>22.858202159999998</v>
      </c>
      <c r="E97" s="4" t="s">
        <v>23</v>
      </c>
      <c r="F97" s="5">
        <v>6485</v>
      </c>
      <c r="G97" s="3">
        <v>26.67472994</v>
      </c>
    </row>
    <row r="98" spans="1:7" ht="12.75">
      <c r="A98" t="s">
        <v>66</v>
      </c>
      <c r="B98" s="5">
        <v>6996</v>
      </c>
      <c r="C98" s="3">
        <v>23.342948979999996</v>
      </c>
      <c r="E98" s="4" t="s">
        <v>17</v>
      </c>
      <c r="F98" s="5">
        <v>8369</v>
      </c>
      <c r="G98" s="3">
        <v>27.193613859999996</v>
      </c>
    </row>
    <row r="99" spans="1:7" ht="12.75">
      <c r="A99" t="s">
        <v>130</v>
      </c>
      <c r="B99">
        <v>11484</v>
      </c>
      <c r="C99" s="3">
        <v>23.61604578</v>
      </c>
      <c r="E99" s="4" t="s">
        <v>41</v>
      </c>
      <c r="F99" s="5">
        <v>1557</v>
      </c>
      <c r="G99" s="3">
        <v>27.896838119999998</v>
      </c>
    </row>
    <row r="100" spans="1:7" ht="12.75">
      <c r="A100" t="s">
        <v>3</v>
      </c>
      <c r="B100" s="5">
        <v>3939</v>
      </c>
      <c r="C100" s="3">
        <v>24.0666555</v>
      </c>
      <c r="E100" s="4" t="s">
        <v>25</v>
      </c>
      <c r="F100" s="5">
        <v>2936</v>
      </c>
      <c r="G100" s="3">
        <v>27.93780264</v>
      </c>
    </row>
    <row r="101" spans="1:7" ht="12.75">
      <c r="A101" t="s">
        <v>20</v>
      </c>
      <c r="B101" s="5">
        <v>3718</v>
      </c>
      <c r="C101" s="3">
        <v>24.11444744</v>
      </c>
      <c r="E101" s="4" t="s">
        <v>55</v>
      </c>
      <c r="F101" s="5">
        <v>5531</v>
      </c>
      <c r="G101" s="3">
        <v>28.927778539999995</v>
      </c>
    </row>
    <row r="102" spans="1:7" ht="12.75">
      <c r="A102" t="s">
        <v>54</v>
      </c>
      <c r="B102" s="5">
        <v>2224</v>
      </c>
      <c r="C102" s="3">
        <v>24.28513294</v>
      </c>
      <c r="E102" s="4" t="s">
        <v>52</v>
      </c>
      <c r="F102" s="5">
        <v>8961</v>
      </c>
      <c r="G102" s="3">
        <v>29.05749952</v>
      </c>
    </row>
    <row r="103" spans="1:7" ht="12.75">
      <c r="A103" t="s">
        <v>106</v>
      </c>
      <c r="B103" s="5">
        <v>2507</v>
      </c>
      <c r="C103" s="3">
        <v>24.28513294</v>
      </c>
      <c r="E103" s="4" t="s">
        <v>32</v>
      </c>
      <c r="F103" s="5">
        <v>2660</v>
      </c>
      <c r="G103" s="3">
        <v>29.9382367</v>
      </c>
    </row>
    <row r="104" spans="1:7" ht="12.75">
      <c r="A104" t="s">
        <v>136</v>
      </c>
      <c r="B104">
        <v>13052</v>
      </c>
      <c r="C104" s="3">
        <v>25.882749219999997</v>
      </c>
      <c r="E104" s="7" t="s">
        <v>21</v>
      </c>
      <c r="F104" s="5">
        <v>5491</v>
      </c>
      <c r="G104" s="3">
        <v>30.61415128</v>
      </c>
    </row>
    <row r="105" spans="1:7" ht="12.75">
      <c r="A105" t="s">
        <v>137</v>
      </c>
      <c r="B105">
        <v>5137</v>
      </c>
      <c r="C105" s="3">
        <v>25.991987939999998</v>
      </c>
      <c r="E105" s="4" t="s">
        <v>16</v>
      </c>
      <c r="F105" s="5">
        <v>3206</v>
      </c>
      <c r="G105" s="3">
        <v>31.843086879999998</v>
      </c>
    </row>
    <row r="106" spans="1:7" ht="12.75">
      <c r="A106" t="s">
        <v>30</v>
      </c>
      <c r="B106" s="5">
        <v>3059</v>
      </c>
      <c r="C106" s="3">
        <v>26.17632828</v>
      </c>
      <c r="E106" s="4" t="s">
        <v>28</v>
      </c>
      <c r="F106" s="5">
        <v>736</v>
      </c>
      <c r="G106" s="3">
        <v>32.676032119999995</v>
      </c>
    </row>
    <row r="107" spans="1:7" ht="12.75">
      <c r="A107" t="s">
        <v>23</v>
      </c>
      <c r="B107" s="5">
        <v>6485</v>
      </c>
      <c r="C107" s="3">
        <v>26.67472994</v>
      </c>
      <c r="E107" s="4" t="s">
        <v>14</v>
      </c>
      <c r="F107" s="5">
        <v>2978</v>
      </c>
      <c r="G107" s="3">
        <v>33.7274548</v>
      </c>
    </row>
    <row r="108" spans="1:7" ht="12.75">
      <c r="A108" t="s">
        <v>17</v>
      </c>
      <c r="B108" s="5">
        <v>8369</v>
      </c>
      <c r="C108" s="3">
        <v>27.193613859999996</v>
      </c>
      <c r="E108" s="4" t="s">
        <v>108</v>
      </c>
      <c r="F108" s="5">
        <v>949</v>
      </c>
      <c r="G108" s="3">
        <v>37.83073422</v>
      </c>
    </row>
    <row r="109" spans="1:7" ht="12.75">
      <c r="A109" t="s">
        <v>135</v>
      </c>
      <c r="B109">
        <v>6939</v>
      </c>
      <c r="C109" s="3">
        <v>27.432573559999998</v>
      </c>
      <c r="E109" s="4" t="s">
        <v>107</v>
      </c>
      <c r="F109" s="5">
        <v>1614</v>
      </c>
      <c r="G109" s="3">
        <v>38.527131059999995</v>
      </c>
    </row>
    <row r="110" spans="1:7" ht="12.75">
      <c r="A110" t="s">
        <v>41</v>
      </c>
      <c r="B110" s="5">
        <v>1557</v>
      </c>
      <c r="C110" s="3">
        <v>27.896838119999998</v>
      </c>
      <c r="E110" s="4" t="s">
        <v>24</v>
      </c>
      <c r="F110" s="5">
        <v>2310</v>
      </c>
      <c r="G110" s="3">
        <v>42.40510562</v>
      </c>
    </row>
    <row r="111" spans="1:7" ht="12.75">
      <c r="A111" t="s">
        <v>25</v>
      </c>
      <c r="B111" s="5">
        <v>2936</v>
      </c>
      <c r="C111" s="3">
        <v>27.93780264</v>
      </c>
      <c r="E111" s="4" t="s">
        <v>34</v>
      </c>
      <c r="F111" s="5">
        <v>1365</v>
      </c>
      <c r="G111" s="3">
        <v>45.29310428</v>
      </c>
    </row>
    <row r="112" spans="1:7" ht="12.75">
      <c r="A112" t="s">
        <v>55</v>
      </c>
      <c r="B112" s="5">
        <v>5531</v>
      </c>
      <c r="C112" s="3">
        <v>28.927778539999995</v>
      </c>
      <c r="E112" s="4" t="s">
        <v>73</v>
      </c>
      <c r="F112" s="5">
        <v>1748</v>
      </c>
      <c r="G112" s="3">
        <v>60.13591536</v>
      </c>
    </row>
    <row r="113" spans="1:7" ht="12.75">
      <c r="A113" t="s">
        <v>52</v>
      </c>
      <c r="B113" s="5">
        <v>8961</v>
      </c>
      <c r="C113" s="3">
        <v>29.05749952</v>
      </c>
      <c r="E113" s="4" t="s">
        <v>61</v>
      </c>
      <c r="F113" s="5">
        <v>949</v>
      </c>
      <c r="G113" s="3">
        <v>61.05761706</v>
      </c>
    </row>
    <row r="114" spans="1:7" ht="12.75">
      <c r="A114" t="s">
        <v>32</v>
      </c>
      <c r="B114" s="5">
        <v>2660</v>
      </c>
      <c r="C114" s="3">
        <v>29.9382367</v>
      </c>
      <c r="E114" s="4" t="s">
        <v>46</v>
      </c>
      <c r="F114" s="5">
        <v>1046</v>
      </c>
      <c r="G114" s="3">
        <v>69.10031781999999</v>
      </c>
    </row>
    <row r="115" spans="1:7" ht="12.75">
      <c r="A115" t="s">
        <v>21</v>
      </c>
      <c r="B115" s="5">
        <v>5491</v>
      </c>
      <c r="C115" s="3">
        <v>30.61415128</v>
      </c>
      <c r="E115" s="4" t="s">
        <v>57</v>
      </c>
      <c r="F115" s="5">
        <v>1591</v>
      </c>
      <c r="G115" s="3">
        <v>71.79714872</v>
      </c>
    </row>
    <row r="116" spans="1:7" ht="12.75">
      <c r="A116" t="s">
        <v>16</v>
      </c>
      <c r="B116" s="5">
        <v>3206</v>
      </c>
      <c r="C116" s="3">
        <v>31.843086879999998</v>
      </c>
      <c r="E116" s="4" t="s">
        <v>19</v>
      </c>
      <c r="F116" s="5">
        <v>748</v>
      </c>
      <c r="G116" s="3">
        <v>89.45968425999999</v>
      </c>
    </row>
    <row r="117" spans="1:3" ht="12.75">
      <c r="A117" t="s">
        <v>138</v>
      </c>
      <c r="B117">
        <v>3368</v>
      </c>
      <c r="C117" s="3">
        <v>32.1230111</v>
      </c>
    </row>
    <row r="118" spans="1:3" ht="12.75">
      <c r="A118" t="s">
        <v>28</v>
      </c>
      <c r="B118" s="5">
        <v>736</v>
      </c>
      <c r="C118" s="3">
        <v>32.676032119999995</v>
      </c>
    </row>
    <row r="119" spans="1:3" ht="12.75">
      <c r="A119" t="s">
        <v>14</v>
      </c>
      <c r="B119" s="5">
        <v>2978</v>
      </c>
      <c r="C119" s="3">
        <v>33.7274548</v>
      </c>
    </row>
    <row r="120" spans="1:3" ht="12.75">
      <c r="A120" t="s">
        <v>140</v>
      </c>
      <c r="B120">
        <v>5880</v>
      </c>
      <c r="C120" s="3">
        <v>34.25999356</v>
      </c>
    </row>
    <row r="121" spans="1:3" ht="12.75">
      <c r="A121" t="s">
        <v>139</v>
      </c>
      <c r="B121">
        <v>5392</v>
      </c>
      <c r="C121" s="3">
        <v>34.40336938</v>
      </c>
    </row>
    <row r="122" spans="1:3" ht="12.75">
      <c r="A122" t="s">
        <v>108</v>
      </c>
      <c r="B122" s="5">
        <v>949</v>
      </c>
      <c r="C122" s="3">
        <v>37.83073422</v>
      </c>
    </row>
    <row r="123" spans="1:3" ht="12.75">
      <c r="A123" t="s">
        <v>107</v>
      </c>
      <c r="B123" s="5">
        <v>1614</v>
      </c>
      <c r="C123" s="3">
        <v>38.527131059999995</v>
      </c>
    </row>
    <row r="124" spans="1:3" ht="12.75">
      <c r="A124" t="s">
        <v>24</v>
      </c>
      <c r="B124" s="5">
        <v>2310</v>
      </c>
      <c r="C124" s="3">
        <v>42.40510562</v>
      </c>
    </row>
    <row r="125" spans="1:3" ht="12.75">
      <c r="A125" t="s">
        <v>141</v>
      </c>
      <c r="B125">
        <v>2970</v>
      </c>
      <c r="C125" s="3">
        <v>44.398712259999996</v>
      </c>
    </row>
    <row r="126" spans="1:3" ht="12.75">
      <c r="A126" t="s">
        <v>34</v>
      </c>
      <c r="B126" s="5">
        <v>1365</v>
      </c>
      <c r="C126" s="3">
        <v>45.29310428</v>
      </c>
    </row>
    <row r="127" spans="1:3" ht="12.75">
      <c r="A127" t="s">
        <v>73</v>
      </c>
      <c r="B127" s="5">
        <v>1748</v>
      </c>
      <c r="C127" s="3">
        <v>60.13591536</v>
      </c>
    </row>
    <row r="128" spans="1:3" ht="12.75">
      <c r="A128" t="s">
        <v>61</v>
      </c>
      <c r="B128" s="5">
        <v>949</v>
      </c>
      <c r="C128" s="3">
        <v>61.05761706</v>
      </c>
    </row>
    <row r="129" spans="1:3" ht="12.75">
      <c r="A129" t="s">
        <v>46</v>
      </c>
      <c r="B129" s="5">
        <v>1046</v>
      </c>
      <c r="C129" s="3">
        <v>69.10031781999999</v>
      </c>
    </row>
    <row r="130" spans="1:3" ht="12.75">
      <c r="A130" t="s">
        <v>57</v>
      </c>
      <c r="B130">
        <v>1591</v>
      </c>
      <c r="C130" s="3">
        <v>71.79714872</v>
      </c>
    </row>
    <row r="131" spans="1:3" ht="12.75">
      <c r="A131" t="s">
        <v>19</v>
      </c>
      <c r="B131" s="5">
        <v>748</v>
      </c>
      <c r="C131" s="3">
        <v>89.45968425999999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&amp;RExhibit__TLS-11
Docket UT-023003
Witness: Thomas Spinks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workbookViewId="0" topLeftCell="A1">
      <selection activeCell="Q2" sqref="Q2"/>
    </sheetView>
  </sheetViews>
  <sheetFormatPr defaultColWidth="9.140625" defaultRowHeight="12.75"/>
  <cols>
    <col min="1" max="1" width="12.28125" style="0" customWidth="1"/>
    <col min="2" max="3" width="10.28125" style="0" bestFit="1" customWidth="1"/>
    <col min="4" max="4" width="0.9921875" style="0" customWidth="1"/>
    <col min="5" max="5" width="9.57421875" style="0" customWidth="1"/>
    <col min="6" max="6" width="3.00390625" style="0" customWidth="1"/>
    <col min="7" max="7" width="12.140625" style="0" customWidth="1"/>
    <col min="10" max="10" width="1.28515625" style="0" customWidth="1"/>
    <col min="11" max="11" width="4.28125" style="0" customWidth="1"/>
    <col min="12" max="12" width="11.28125" style="0" customWidth="1"/>
    <col min="15" max="15" width="2.00390625" style="0" customWidth="1"/>
    <col min="16" max="16" width="4.00390625" style="0" customWidth="1"/>
    <col min="17" max="17" width="12.421875" style="0" customWidth="1"/>
    <col min="21" max="21" width="1.8515625" style="0" customWidth="1"/>
  </cols>
  <sheetData>
    <row r="1" ht="12.75">
      <c r="A1" s="15" t="s">
        <v>111</v>
      </c>
    </row>
    <row r="2" spans="1:2" ht="12.75">
      <c r="A2" s="14" t="s">
        <v>166</v>
      </c>
      <c r="B2" s="13"/>
    </row>
    <row r="3" spans="1:17" ht="12.75">
      <c r="A3" s="11" t="s">
        <v>167</v>
      </c>
      <c r="B3" s="13"/>
      <c r="L3" s="11" t="s">
        <v>171</v>
      </c>
      <c r="Q3" s="11" t="s">
        <v>173</v>
      </c>
    </row>
    <row r="4" spans="1:20" ht="12.75">
      <c r="A4" s="14" t="s">
        <v>168</v>
      </c>
      <c r="B4" s="13"/>
      <c r="C4" t="s">
        <v>111</v>
      </c>
      <c r="G4" t="s">
        <v>162</v>
      </c>
      <c r="L4" t="s">
        <v>145</v>
      </c>
      <c r="N4" t="s">
        <v>146</v>
      </c>
      <c r="T4" t="s">
        <v>160</v>
      </c>
    </row>
    <row r="5" spans="5:20" ht="12.75">
      <c r="E5" t="s">
        <v>169</v>
      </c>
      <c r="H5" t="s">
        <v>111</v>
      </c>
      <c r="I5" t="s">
        <v>111</v>
      </c>
      <c r="J5">
        <v>3</v>
      </c>
      <c r="L5" s="11" t="s">
        <v>172</v>
      </c>
      <c r="N5" t="s">
        <v>111</v>
      </c>
      <c r="T5" t="s">
        <v>161</v>
      </c>
    </row>
    <row r="6" spans="1:21" ht="12.75">
      <c r="A6" s="1" t="s">
        <v>0</v>
      </c>
      <c r="B6" s="2">
        <v>21634</v>
      </c>
      <c r="C6" s="3">
        <v>25.23</v>
      </c>
      <c r="D6">
        <f aca="true" t="shared" si="0" ref="D6:D37">C6*B6</f>
        <v>545825.8200000001</v>
      </c>
      <c r="E6" s="10">
        <f>C6*0.682742</f>
        <v>17.22558066</v>
      </c>
      <c r="F6" s="10"/>
      <c r="G6" t="s">
        <v>122</v>
      </c>
      <c r="H6">
        <v>17507.5</v>
      </c>
      <c r="I6" s="3">
        <v>11.83</v>
      </c>
      <c r="J6" s="10">
        <f aca="true" t="shared" si="1" ref="J6:J37">I6*H6</f>
        <v>207113.725</v>
      </c>
      <c r="L6" t="s">
        <v>122</v>
      </c>
      <c r="M6">
        <v>18664</v>
      </c>
      <c r="N6" s="3">
        <v>18.9</v>
      </c>
      <c r="O6" s="10">
        <f aca="true" t="shared" si="2" ref="O6:O21">N6*M6</f>
        <v>352749.6</v>
      </c>
      <c r="Q6" t="s">
        <v>122</v>
      </c>
      <c r="R6">
        <v>18664</v>
      </c>
      <c r="S6" s="3">
        <v>18.9</v>
      </c>
      <c r="T6" s="10">
        <f>S6*0.682742</f>
        <v>12.903823799999998</v>
      </c>
      <c r="U6" s="10">
        <f>T6*R6</f>
        <v>240836.96740319996</v>
      </c>
    </row>
    <row r="7" spans="1:21" ht="12.75">
      <c r="A7" s="4" t="s">
        <v>1</v>
      </c>
      <c r="B7" s="5">
        <v>43464</v>
      </c>
      <c r="C7" s="3">
        <v>18.58</v>
      </c>
      <c r="D7">
        <f t="shared" si="0"/>
        <v>807561.1199999999</v>
      </c>
      <c r="E7" s="10">
        <f aca="true" t="shared" si="3" ref="E7:E70">C7*0.682742</f>
        <v>12.685346359999999</v>
      </c>
      <c r="F7" s="10"/>
      <c r="G7" t="s">
        <v>141</v>
      </c>
      <c r="H7">
        <v>2785.5</v>
      </c>
      <c r="I7" s="3">
        <v>40.7</v>
      </c>
      <c r="J7" s="10">
        <f t="shared" si="1"/>
        <v>113369.85</v>
      </c>
      <c r="L7" t="s">
        <v>141</v>
      </c>
      <c r="M7">
        <v>2970</v>
      </c>
      <c r="N7" s="3">
        <v>65.03</v>
      </c>
      <c r="O7" s="10">
        <f t="shared" si="2"/>
        <v>193139.1</v>
      </c>
      <c r="Q7" t="s">
        <v>141</v>
      </c>
      <c r="R7">
        <v>2970</v>
      </c>
      <c r="S7" s="3">
        <v>65.03</v>
      </c>
      <c r="T7" s="10">
        <f aca="true" t="shared" si="4" ref="T7:T70">S7*0.682742</f>
        <v>44.398712259999996</v>
      </c>
      <c r="U7" s="10">
        <f aca="true" t="shared" si="5" ref="U7:U70">T7*R7</f>
        <v>131864.17541219998</v>
      </c>
    </row>
    <row r="8" spans="1:21" ht="12.75">
      <c r="A8" s="4" t="s">
        <v>2</v>
      </c>
      <c r="B8" s="6">
        <v>3900</v>
      </c>
      <c r="C8" s="3">
        <v>27.6</v>
      </c>
      <c r="D8">
        <f t="shared" si="0"/>
        <v>107640</v>
      </c>
      <c r="E8" s="10">
        <f t="shared" si="3"/>
        <v>18.8436792</v>
      </c>
      <c r="F8" s="10"/>
      <c r="G8" t="s">
        <v>1</v>
      </c>
      <c r="H8">
        <v>42008</v>
      </c>
      <c r="I8" s="3">
        <v>11.03232703123352</v>
      </c>
      <c r="J8" s="10">
        <f t="shared" si="1"/>
        <v>463445.99392805767</v>
      </c>
      <c r="L8" t="s">
        <v>1</v>
      </c>
      <c r="M8" s="5">
        <v>43464</v>
      </c>
      <c r="N8" s="3">
        <v>18.58</v>
      </c>
      <c r="O8" s="10">
        <f t="shared" si="2"/>
        <v>807561.1199999999</v>
      </c>
      <c r="Q8" t="s">
        <v>1</v>
      </c>
      <c r="R8" s="5">
        <v>43464</v>
      </c>
      <c r="S8" s="3">
        <v>18.58</v>
      </c>
      <c r="T8" s="10">
        <f t="shared" si="4"/>
        <v>12.685346359999999</v>
      </c>
      <c r="U8" s="10">
        <f t="shared" si="5"/>
        <v>551355.89419104</v>
      </c>
    </row>
    <row r="9" spans="1:21" ht="12.75">
      <c r="A9" s="4" t="s">
        <v>3</v>
      </c>
      <c r="B9" s="5">
        <v>3939</v>
      </c>
      <c r="C9" s="3">
        <v>35.25</v>
      </c>
      <c r="D9">
        <f t="shared" si="0"/>
        <v>138849.75</v>
      </c>
      <c r="E9" s="10">
        <f t="shared" si="3"/>
        <v>24.0666555</v>
      </c>
      <c r="F9" s="10"/>
      <c r="G9" t="s">
        <v>2</v>
      </c>
      <c r="H9">
        <v>3893</v>
      </c>
      <c r="I9" s="3">
        <v>22.383677857936206</v>
      </c>
      <c r="J9" s="10">
        <f t="shared" si="1"/>
        <v>87139.65790094565</v>
      </c>
      <c r="L9" t="s">
        <v>2</v>
      </c>
      <c r="M9" s="6">
        <v>3900</v>
      </c>
      <c r="N9" s="3">
        <v>27.6</v>
      </c>
      <c r="O9" s="10">
        <f t="shared" si="2"/>
        <v>107640</v>
      </c>
      <c r="Q9" t="s">
        <v>2</v>
      </c>
      <c r="R9" s="6">
        <v>3900</v>
      </c>
      <c r="S9" s="3">
        <v>27.6</v>
      </c>
      <c r="T9" s="10">
        <f t="shared" si="4"/>
        <v>18.8436792</v>
      </c>
      <c r="U9" s="10">
        <f t="shared" si="5"/>
        <v>73490.34888</v>
      </c>
    </row>
    <row r="10" spans="1:21" ht="12.75">
      <c r="A10" s="4" t="s">
        <v>4</v>
      </c>
      <c r="B10" s="5">
        <v>9010</v>
      </c>
      <c r="C10" s="3">
        <v>27.39</v>
      </c>
      <c r="D10">
        <f t="shared" si="0"/>
        <v>246783.9</v>
      </c>
      <c r="E10" s="10">
        <f t="shared" si="3"/>
        <v>18.700303379999998</v>
      </c>
      <c r="F10" s="10"/>
      <c r="G10" t="s">
        <v>3</v>
      </c>
      <c r="H10">
        <v>3940</v>
      </c>
      <c r="I10" s="3">
        <v>23.313201532479436</v>
      </c>
      <c r="J10" s="10">
        <f t="shared" si="1"/>
        <v>91854.01403796898</v>
      </c>
      <c r="L10" t="s">
        <v>3</v>
      </c>
      <c r="M10" s="5">
        <v>3939</v>
      </c>
      <c r="N10" s="3">
        <v>35.25</v>
      </c>
      <c r="O10" s="10">
        <f t="shared" si="2"/>
        <v>138849.75</v>
      </c>
      <c r="Q10" t="s">
        <v>3</v>
      </c>
      <c r="R10" s="5">
        <v>3939</v>
      </c>
      <c r="S10" s="3">
        <v>35.25</v>
      </c>
      <c r="T10" s="10">
        <f t="shared" si="4"/>
        <v>24.0666555</v>
      </c>
      <c r="U10" s="10">
        <f t="shared" si="5"/>
        <v>94798.5560145</v>
      </c>
    </row>
    <row r="11" spans="1:21" ht="12.75">
      <c r="A11" s="4" t="s">
        <v>5</v>
      </c>
      <c r="B11" s="5">
        <v>54430</v>
      </c>
      <c r="C11" s="3">
        <v>20.55</v>
      </c>
      <c r="D11">
        <f t="shared" si="0"/>
        <v>1118536.5</v>
      </c>
      <c r="E11" s="10">
        <f t="shared" si="3"/>
        <v>14.0303481</v>
      </c>
      <c r="F11" s="10"/>
      <c r="G11" t="s">
        <v>4</v>
      </c>
      <c r="H11">
        <v>9049</v>
      </c>
      <c r="I11" s="3">
        <v>22.08038622947833</v>
      </c>
      <c r="J11" s="10">
        <f t="shared" si="1"/>
        <v>199805.41499054938</v>
      </c>
      <c r="L11" t="s">
        <v>4</v>
      </c>
      <c r="M11" s="5">
        <v>9010</v>
      </c>
      <c r="N11" s="3">
        <v>27.39</v>
      </c>
      <c r="O11" s="10">
        <f t="shared" si="2"/>
        <v>246783.9</v>
      </c>
      <c r="Q11" t="s">
        <v>4</v>
      </c>
      <c r="R11" s="5">
        <v>9010</v>
      </c>
      <c r="S11" s="3">
        <v>27.39</v>
      </c>
      <c r="T11" s="10">
        <f t="shared" si="4"/>
        <v>18.700303379999998</v>
      </c>
      <c r="U11" s="10">
        <f t="shared" si="5"/>
        <v>168489.73345379997</v>
      </c>
    </row>
    <row r="12" spans="1:21" ht="12.75">
      <c r="A12" s="4" t="s">
        <v>6</v>
      </c>
      <c r="B12" s="5">
        <v>1664</v>
      </c>
      <c r="C12" s="3">
        <v>29.99</v>
      </c>
      <c r="D12">
        <f t="shared" si="0"/>
        <v>49903.36</v>
      </c>
      <c r="E12" s="10">
        <f t="shared" si="3"/>
        <v>20.475432579999996</v>
      </c>
      <c r="F12" s="10"/>
      <c r="G12" t="s">
        <v>5</v>
      </c>
      <c r="H12">
        <v>51451</v>
      </c>
      <c r="I12" s="3">
        <v>12.572819101090817</v>
      </c>
      <c r="J12" s="10">
        <f t="shared" si="1"/>
        <v>646884.1155702237</v>
      </c>
      <c r="L12" t="s">
        <v>5</v>
      </c>
      <c r="M12" s="5">
        <v>54430</v>
      </c>
      <c r="N12" s="3">
        <v>20.55</v>
      </c>
      <c r="O12" s="10">
        <f t="shared" si="2"/>
        <v>1118536.5</v>
      </c>
      <c r="Q12" t="s">
        <v>5</v>
      </c>
      <c r="R12" s="5">
        <v>54430</v>
      </c>
      <c r="S12" s="3">
        <v>20.55</v>
      </c>
      <c r="T12" s="10">
        <f t="shared" si="4"/>
        <v>14.0303481</v>
      </c>
      <c r="U12" s="10">
        <f t="shared" si="5"/>
        <v>763671.847083</v>
      </c>
    </row>
    <row r="13" spans="1:21" ht="12.75">
      <c r="A13" s="4" t="s">
        <v>7</v>
      </c>
      <c r="B13" s="5">
        <v>44102</v>
      </c>
      <c r="C13" s="3">
        <v>16.66</v>
      </c>
      <c r="D13">
        <f t="shared" si="0"/>
        <v>734739.32</v>
      </c>
      <c r="E13" s="10">
        <f t="shared" si="3"/>
        <v>11.374481719999999</v>
      </c>
      <c r="F13" s="10"/>
      <c r="G13" t="s">
        <v>6</v>
      </c>
      <c r="H13">
        <v>1676</v>
      </c>
      <c r="I13" s="3">
        <v>25.591241287519754</v>
      </c>
      <c r="J13" s="10">
        <f t="shared" si="1"/>
        <v>42890.92039788311</v>
      </c>
      <c r="L13" t="s">
        <v>6</v>
      </c>
      <c r="M13" s="5">
        <v>1664</v>
      </c>
      <c r="N13" s="3">
        <v>29.99</v>
      </c>
      <c r="O13" s="10">
        <f t="shared" si="2"/>
        <v>49903.36</v>
      </c>
      <c r="Q13" t="s">
        <v>6</v>
      </c>
      <c r="R13" s="5">
        <v>1664</v>
      </c>
      <c r="S13" s="3">
        <v>29.99</v>
      </c>
      <c r="T13" s="10">
        <f t="shared" si="4"/>
        <v>20.475432579999996</v>
      </c>
      <c r="U13" s="10">
        <f t="shared" si="5"/>
        <v>34071.11981311999</v>
      </c>
    </row>
    <row r="14" spans="1:21" ht="12.75">
      <c r="A14" s="4" t="s">
        <v>8</v>
      </c>
      <c r="B14" s="5">
        <v>64720</v>
      </c>
      <c r="C14" s="3">
        <v>18.59</v>
      </c>
      <c r="D14">
        <f t="shared" si="0"/>
        <v>1203144.8</v>
      </c>
      <c r="E14" s="10">
        <f t="shared" si="3"/>
        <v>12.69217378</v>
      </c>
      <c r="F14" s="10"/>
      <c r="G14" t="s">
        <v>7</v>
      </c>
      <c r="H14">
        <v>41831</v>
      </c>
      <c r="I14" s="3">
        <v>11.814601437582812</v>
      </c>
      <c r="J14" s="10">
        <f t="shared" si="1"/>
        <v>494216.5927355266</v>
      </c>
      <c r="L14" t="s">
        <v>7</v>
      </c>
      <c r="M14" s="5">
        <v>44102</v>
      </c>
      <c r="N14" s="3">
        <v>16.66</v>
      </c>
      <c r="O14" s="10">
        <f t="shared" si="2"/>
        <v>734739.32</v>
      </c>
      <c r="Q14" t="s">
        <v>7</v>
      </c>
      <c r="R14" s="5">
        <v>44102</v>
      </c>
      <c r="S14" s="3">
        <v>16.66</v>
      </c>
      <c r="T14" s="10">
        <f t="shared" si="4"/>
        <v>11.374481719999999</v>
      </c>
      <c r="U14" s="10">
        <f t="shared" si="5"/>
        <v>501637.39281543996</v>
      </c>
    </row>
    <row r="15" spans="1:21" ht="12.75">
      <c r="A15" s="4" t="s">
        <v>9</v>
      </c>
      <c r="B15" s="5">
        <v>44160</v>
      </c>
      <c r="C15" s="3">
        <v>18.53</v>
      </c>
      <c r="D15">
        <f t="shared" si="0"/>
        <v>818284.8</v>
      </c>
      <c r="E15" s="10">
        <f t="shared" si="3"/>
        <v>12.65120926</v>
      </c>
      <c r="F15" s="10"/>
      <c r="G15" t="s">
        <v>8</v>
      </c>
      <c r="H15">
        <v>59524</v>
      </c>
      <c r="I15" s="3">
        <v>11.14267826270302</v>
      </c>
      <c r="J15" s="10">
        <f t="shared" si="1"/>
        <v>663256.7809091345</v>
      </c>
      <c r="L15" t="s">
        <v>8</v>
      </c>
      <c r="M15" s="5">
        <v>64720</v>
      </c>
      <c r="N15" s="3">
        <v>18.59</v>
      </c>
      <c r="O15" s="10">
        <f t="shared" si="2"/>
        <v>1203144.8</v>
      </c>
      <c r="Q15" t="s">
        <v>8</v>
      </c>
      <c r="R15" s="5">
        <v>64720</v>
      </c>
      <c r="S15" s="3">
        <v>18.59</v>
      </c>
      <c r="T15" s="10">
        <f t="shared" si="4"/>
        <v>12.69217378</v>
      </c>
      <c r="U15" s="10">
        <f t="shared" si="5"/>
        <v>821437.4870415999</v>
      </c>
    </row>
    <row r="16" spans="1:21" ht="12.75">
      <c r="A16" s="4" t="s">
        <v>10</v>
      </c>
      <c r="B16" s="5">
        <v>16396</v>
      </c>
      <c r="C16" s="3">
        <v>20.68</v>
      </c>
      <c r="D16">
        <f t="shared" si="0"/>
        <v>339069.27999999997</v>
      </c>
      <c r="E16" s="10">
        <f t="shared" si="3"/>
        <v>14.119104559999998</v>
      </c>
      <c r="F16" s="10"/>
      <c r="G16" t="s">
        <v>9</v>
      </c>
      <c r="H16">
        <v>42127</v>
      </c>
      <c r="I16" s="3">
        <v>11.026645091094604</v>
      </c>
      <c r="J16" s="10">
        <f t="shared" si="1"/>
        <v>464519.4777525424</v>
      </c>
      <c r="L16" t="s">
        <v>9</v>
      </c>
      <c r="M16" s="5">
        <v>44160</v>
      </c>
      <c r="N16" s="3">
        <v>18.53</v>
      </c>
      <c r="O16" s="10">
        <f t="shared" si="2"/>
        <v>818284.8</v>
      </c>
      <c r="Q16" t="s">
        <v>9</v>
      </c>
      <c r="R16" s="5">
        <v>44160</v>
      </c>
      <c r="S16" s="3">
        <v>18.53</v>
      </c>
      <c r="T16" s="10">
        <f t="shared" si="4"/>
        <v>12.65120926</v>
      </c>
      <c r="U16" s="10">
        <f t="shared" si="5"/>
        <v>558677.4009215999</v>
      </c>
    </row>
    <row r="17" spans="1:21" ht="12.75">
      <c r="A17" s="4" t="s">
        <v>11</v>
      </c>
      <c r="B17" s="5">
        <v>11479</v>
      </c>
      <c r="C17" s="3">
        <v>25.5</v>
      </c>
      <c r="D17">
        <f t="shared" si="0"/>
        <v>292714.5</v>
      </c>
      <c r="E17" s="10">
        <f t="shared" si="3"/>
        <v>17.409921</v>
      </c>
      <c r="F17" s="10"/>
      <c r="G17" t="s">
        <v>10</v>
      </c>
      <c r="H17">
        <v>15990</v>
      </c>
      <c r="I17" s="3">
        <v>13.716681140088514</v>
      </c>
      <c r="J17" s="10">
        <f t="shared" si="1"/>
        <v>219329.73143001535</v>
      </c>
      <c r="L17" t="s">
        <v>10</v>
      </c>
      <c r="M17" s="5">
        <v>16396</v>
      </c>
      <c r="N17" s="3">
        <v>20.68</v>
      </c>
      <c r="O17" s="10">
        <f t="shared" si="2"/>
        <v>339069.27999999997</v>
      </c>
      <c r="Q17" t="s">
        <v>10</v>
      </c>
      <c r="R17" s="5">
        <v>16396</v>
      </c>
      <c r="S17" s="3">
        <v>20.68</v>
      </c>
      <c r="T17" s="10">
        <f t="shared" si="4"/>
        <v>14.119104559999998</v>
      </c>
      <c r="U17" s="10">
        <f t="shared" si="5"/>
        <v>231496.83836575996</v>
      </c>
    </row>
    <row r="18" spans="1:21" ht="12.75">
      <c r="A18" s="4" t="s">
        <v>12</v>
      </c>
      <c r="B18" s="5">
        <v>13354</v>
      </c>
      <c r="C18" s="3">
        <v>23.52</v>
      </c>
      <c r="D18">
        <f t="shared" si="0"/>
        <v>314086.08</v>
      </c>
      <c r="E18" s="10">
        <f t="shared" si="3"/>
        <v>16.05809184</v>
      </c>
      <c r="F18" s="10"/>
      <c r="G18" t="s">
        <v>11</v>
      </c>
      <c r="H18">
        <v>11461</v>
      </c>
      <c r="I18" s="3">
        <v>18.25220884751359</v>
      </c>
      <c r="J18" s="10">
        <f t="shared" si="1"/>
        <v>209188.56560135324</v>
      </c>
      <c r="L18" t="s">
        <v>11</v>
      </c>
      <c r="M18" s="5">
        <v>11479</v>
      </c>
      <c r="N18" s="3">
        <v>25.5</v>
      </c>
      <c r="O18" s="10">
        <f t="shared" si="2"/>
        <v>292714.5</v>
      </c>
      <c r="Q18" t="s">
        <v>11</v>
      </c>
      <c r="R18" s="5">
        <v>11479</v>
      </c>
      <c r="S18" s="3">
        <v>25.5</v>
      </c>
      <c r="T18" s="10">
        <f t="shared" si="4"/>
        <v>17.409921</v>
      </c>
      <c r="U18" s="10">
        <f t="shared" si="5"/>
        <v>199848.483159</v>
      </c>
    </row>
    <row r="19" spans="1:21" ht="12.75">
      <c r="A19" s="4" t="s">
        <v>13</v>
      </c>
      <c r="B19" s="5">
        <v>10624</v>
      </c>
      <c r="C19" s="3">
        <v>26.34</v>
      </c>
      <c r="D19">
        <f t="shared" si="0"/>
        <v>279836.16</v>
      </c>
      <c r="E19" s="10">
        <f t="shared" si="3"/>
        <v>17.983424279999998</v>
      </c>
      <c r="F19" s="10"/>
      <c r="G19" t="s">
        <v>124</v>
      </c>
      <c r="H19">
        <v>8210.5</v>
      </c>
      <c r="I19" s="3">
        <v>12.17</v>
      </c>
      <c r="J19" s="10">
        <f t="shared" si="1"/>
        <v>99921.785</v>
      </c>
      <c r="L19" t="s">
        <v>124</v>
      </c>
      <c r="M19">
        <v>8372</v>
      </c>
      <c r="N19" s="3">
        <v>18.42</v>
      </c>
      <c r="O19" s="10">
        <f t="shared" si="2"/>
        <v>154212.24000000002</v>
      </c>
      <c r="Q19" t="s">
        <v>124</v>
      </c>
      <c r="R19">
        <v>8372</v>
      </c>
      <c r="S19" s="3">
        <v>18.42</v>
      </c>
      <c r="T19" s="10">
        <f t="shared" si="4"/>
        <v>12.57610764</v>
      </c>
      <c r="U19" s="10">
        <f t="shared" si="5"/>
        <v>105287.17316208</v>
      </c>
    </row>
    <row r="20" spans="1:21" ht="12.75">
      <c r="A20" s="4" t="s">
        <v>14</v>
      </c>
      <c r="B20" s="5">
        <v>2978</v>
      </c>
      <c r="C20" s="3">
        <v>49.4</v>
      </c>
      <c r="D20">
        <f t="shared" si="0"/>
        <v>147113.19999999998</v>
      </c>
      <c r="E20" s="10">
        <f t="shared" si="3"/>
        <v>33.7274548</v>
      </c>
      <c r="F20" s="10"/>
      <c r="G20" t="s">
        <v>129</v>
      </c>
      <c r="H20">
        <v>4888.5</v>
      </c>
      <c r="I20" s="3">
        <v>21.2</v>
      </c>
      <c r="J20" s="10">
        <f t="shared" si="1"/>
        <v>103636.2</v>
      </c>
      <c r="L20" t="s">
        <v>129</v>
      </c>
      <c r="M20">
        <v>4982</v>
      </c>
      <c r="N20" s="3">
        <v>32.09</v>
      </c>
      <c r="O20" s="10">
        <f t="shared" si="2"/>
        <v>159872.38</v>
      </c>
      <c r="Q20" t="s">
        <v>129</v>
      </c>
      <c r="R20">
        <v>4982</v>
      </c>
      <c r="S20" s="3">
        <v>32.09</v>
      </c>
      <c r="T20" s="10">
        <f t="shared" si="4"/>
        <v>21.90919078</v>
      </c>
      <c r="U20" s="10">
        <f t="shared" si="5"/>
        <v>109151.58846596</v>
      </c>
    </row>
    <row r="21" spans="1:21" ht="12.75">
      <c r="A21" s="4" t="s">
        <v>15</v>
      </c>
      <c r="B21" s="5">
        <v>3743</v>
      </c>
      <c r="C21" s="3">
        <v>30.13</v>
      </c>
      <c r="D21">
        <f t="shared" si="0"/>
        <v>112776.59</v>
      </c>
      <c r="E21" s="10">
        <f t="shared" si="3"/>
        <v>20.57101646</v>
      </c>
      <c r="F21" s="10"/>
      <c r="G21" t="s">
        <v>118</v>
      </c>
      <c r="H21">
        <v>5299.5</v>
      </c>
      <c r="I21" s="3">
        <v>11.17</v>
      </c>
      <c r="J21" s="10">
        <f t="shared" si="1"/>
        <v>59195.415</v>
      </c>
      <c r="L21" t="s">
        <v>118</v>
      </c>
      <c r="M21">
        <v>5487</v>
      </c>
      <c r="N21" s="3">
        <v>15.37</v>
      </c>
      <c r="O21" s="10">
        <f t="shared" si="2"/>
        <v>84335.19</v>
      </c>
      <c r="Q21" t="s">
        <v>118</v>
      </c>
      <c r="R21">
        <v>5487</v>
      </c>
      <c r="S21" s="3">
        <v>15.37</v>
      </c>
      <c r="T21" s="10">
        <f t="shared" si="4"/>
        <v>10.493744539999998</v>
      </c>
      <c r="U21" s="10">
        <f t="shared" si="5"/>
        <v>57579.17629097999</v>
      </c>
    </row>
    <row r="22" spans="1:21" ht="12.75">
      <c r="A22" s="4" t="s">
        <v>16</v>
      </c>
      <c r="B22" s="5">
        <v>3206</v>
      </c>
      <c r="C22" s="3">
        <v>46.64</v>
      </c>
      <c r="D22">
        <f t="shared" si="0"/>
        <v>149527.84</v>
      </c>
      <c r="E22" s="10">
        <f t="shared" si="3"/>
        <v>31.843086879999998</v>
      </c>
      <c r="F22" s="10"/>
      <c r="G22" t="s">
        <v>137</v>
      </c>
      <c r="H22">
        <v>4961.5</v>
      </c>
      <c r="I22" s="3">
        <v>27.66</v>
      </c>
      <c r="J22" s="10">
        <f t="shared" si="1"/>
        <v>137235.09</v>
      </c>
      <c r="L22" t="s">
        <v>137</v>
      </c>
      <c r="M22">
        <v>5137</v>
      </c>
      <c r="N22" s="3">
        <v>38.07</v>
      </c>
      <c r="O22" s="10">
        <f aca="true" t="shared" si="6" ref="O22:O30">N22*M22</f>
        <v>195565.59</v>
      </c>
      <c r="Q22" t="s">
        <v>137</v>
      </c>
      <c r="R22">
        <v>5137</v>
      </c>
      <c r="S22" s="3">
        <v>38.07</v>
      </c>
      <c r="T22" s="10">
        <f t="shared" si="4"/>
        <v>25.991987939999998</v>
      </c>
      <c r="U22" s="10">
        <f t="shared" si="5"/>
        <v>133520.84204778</v>
      </c>
    </row>
    <row r="23" spans="1:21" ht="12.75">
      <c r="A23" s="4" t="s">
        <v>17</v>
      </c>
      <c r="B23" s="5">
        <v>8369</v>
      </c>
      <c r="C23" s="3">
        <v>39.83</v>
      </c>
      <c r="D23">
        <f t="shared" si="0"/>
        <v>333337.26999999996</v>
      </c>
      <c r="E23" s="10">
        <f t="shared" si="3"/>
        <v>27.193613859999996</v>
      </c>
      <c r="F23" s="10"/>
      <c r="G23" t="s">
        <v>14</v>
      </c>
      <c r="H23">
        <v>2796</v>
      </c>
      <c r="I23" s="3">
        <v>40.96212091261316</v>
      </c>
      <c r="J23" s="10">
        <f t="shared" si="1"/>
        <v>114530.09007166639</v>
      </c>
      <c r="L23" t="s">
        <v>14</v>
      </c>
      <c r="M23" s="5">
        <v>2978</v>
      </c>
      <c r="N23" s="3">
        <v>49.4</v>
      </c>
      <c r="O23" s="10">
        <f t="shared" si="6"/>
        <v>147113.19999999998</v>
      </c>
      <c r="Q23" t="s">
        <v>14</v>
      </c>
      <c r="R23" s="5">
        <v>2978</v>
      </c>
      <c r="S23" s="3">
        <v>49.4</v>
      </c>
      <c r="T23" s="10">
        <f t="shared" si="4"/>
        <v>33.7274548</v>
      </c>
      <c r="U23" s="10">
        <f t="shared" si="5"/>
        <v>100440.36039439999</v>
      </c>
    </row>
    <row r="24" spans="1:21" ht="12.75">
      <c r="A24" s="4" t="s">
        <v>18</v>
      </c>
      <c r="B24" s="5">
        <v>10796</v>
      </c>
      <c r="C24" s="3">
        <v>24.94</v>
      </c>
      <c r="D24">
        <f t="shared" si="0"/>
        <v>269252.24</v>
      </c>
      <c r="E24" s="10">
        <f t="shared" si="3"/>
        <v>17.02758548</v>
      </c>
      <c r="F24" s="10"/>
      <c r="G24" t="s">
        <v>15</v>
      </c>
      <c r="H24">
        <v>3751</v>
      </c>
      <c r="I24" s="3">
        <v>27.093603628075165</v>
      </c>
      <c r="J24" s="10">
        <f t="shared" si="1"/>
        <v>101628.10720890995</v>
      </c>
      <c r="L24" t="s">
        <v>15</v>
      </c>
      <c r="M24" s="5">
        <v>3743</v>
      </c>
      <c r="N24" s="3">
        <v>30.13</v>
      </c>
      <c r="O24" s="10">
        <f t="shared" si="6"/>
        <v>112776.59</v>
      </c>
      <c r="Q24" t="s">
        <v>15</v>
      </c>
      <c r="R24" s="5">
        <v>3743</v>
      </c>
      <c r="S24" s="3">
        <v>30.13</v>
      </c>
      <c r="T24" s="10">
        <f t="shared" si="4"/>
        <v>20.57101646</v>
      </c>
      <c r="U24" s="10">
        <f t="shared" si="5"/>
        <v>76997.31460977999</v>
      </c>
    </row>
    <row r="25" spans="1:21" ht="12.75">
      <c r="A25" s="4" t="s">
        <v>19</v>
      </c>
      <c r="B25" s="5">
        <v>748</v>
      </c>
      <c r="C25" s="3">
        <v>131.03</v>
      </c>
      <c r="D25">
        <f t="shared" si="0"/>
        <v>98010.44</v>
      </c>
      <c r="E25" s="10">
        <f t="shared" si="3"/>
        <v>89.45968425999999</v>
      </c>
      <c r="F25" s="10"/>
      <c r="G25" t="s">
        <v>16</v>
      </c>
      <c r="H25">
        <v>3101</v>
      </c>
      <c r="I25" s="3">
        <v>41.7921887309938</v>
      </c>
      <c r="J25" s="10">
        <f t="shared" si="1"/>
        <v>129597.57725481177</v>
      </c>
      <c r="L25" t="s">
        <v>16</v>
      </c>
      <c r="M25" s="5">
        <v>3206</v>
      </c>
      <c r="N25" s="3">
        <v>46.64</v>
      </c>
      <c r="O25" s="10">
        <f t="shared" si="6"/>
        <v>149527.84</v>
      </c>
      <c r="Q25" t="s">
        <v>16</v>
      </c>
      <c r="R25" s="5">
        <v>3206</v>
      </c>
      <c r="S25" s="3">
        <v>46.64</v>
      </c>
      <c r="T25" s="10">
        <f t="shared" si="4"/>
        <v>31.843086879999998</v>
      </c>
      <c r="U25" s="10">
        <f t="shared" si="5"/>
        <v>102088.93653728</v>
      </c>
    </row>
    <row r="26" spans="1:21" ht="12.75">
      <c r="A26" s="7" t="s">
        <v>20</v>
      </c>
      <c r="B26" s="5">
        <v>3718</v>
      </c>
      <c r="C26" s="3">
        <v>35.32</v>
      </c>
      <c r="D26">
        <f t="shared" si="0"/>
        <v>131319.76</v>
      </c>
      <c r="E26" s="10">
        <f t="shared" si="3"/>
        <v>24.11444744</v>
      </c>
      <c r="F26" s="10"/>
      <c r="G26" t="s">
        <v>17</v>
      </c>
      <c r="H26">
        <v>8240</v>
      </c>
      <c r="I26" s="3">
        <v>27.748589831291653</v>
      </c>
      <c r="J26" s="10">
        <f t="shared" si="1"/>
        <v>228648.38020984322</v>
      </c>
      <c r="L26" t="s">
        <v>17</v>
      </c>
      <c r="M26" s="5">
        <v>8369</v>
      </c>
      <c r="N26" s="3">
        <v>39.83</v>
      </c>
      <c r="O26" s="10">
        <f t="shared" si="6"/>
        <v>333337.26999999996</v>
      </c>
      <c r="Q26" t="s">
        <v>17</v>
      </c>
      <c r="R26" s="5">
        <v>8369</v>
      </c>
      <c r="S26" s="3">
        <v>39.83</v>
      </c>
      <c r="T26" s="10">
        <f t="shared" si="4"/>
        <v>27.193613859999996</v>
      </c>
      <c r="U26" s="10">
        <f t="shared" si="5"/>
        <v>227583.35439433996</v>
      </c>
    </row>
    <row r="27" spans="1:21" ht="12.75">
      <c r="A27" s="7" t="s">
        <v>21</v>
      </c>
      <c r="B27" s="5">
        <v>5491</v>
      </c>
      <c r="C27" s="3">
        <v>44.84</v>
      </c>
      <c r="D27">
        <f t="shared" si="0"/>
        <v>246216.44000000003</v>
      </c>
      <c r="E27" s="10">
        <f t="shared" si="3"/>
        <v>30.61415128</v>
      </c>
      <c r="F27" s="10"/>
      <c r="G27" t="s">
        <v>18</v>
      </c>
      <c r="H27">
        <v>10859</v>
      </c>
      <c r="I27" s="3">
        <v>16.02044323277444</v>
      </c>
      <c r="J27" s="10">
        <f t="shared" si="1"/>
        <v>173965.99306469766</v>
      </c>
      <c r="L27" t="s">
        <v>18</v>
      </c>
      <c r="M27" s="5">
        <v>10796</v>
      </c>
      <c r="N27" s="3">
        <v>24.94</v>
      </c>
      <c r="O27" s="10">
        <f t="shared" si="6"/>
        <v>269252.24</v>
      </c>
      <c r="Q27" t="s">
        <v>18</v>
      </c>
      <c r="R27" s="5">
        <v>10796</v>
      </c>
      <c r="S27" s="3">
        <v>24.94</v>
      </c>
      <c r="T27" s="10">
        <f t="shared" si="4"/>
        <v>17.02758548</v>
      </c>
      <c r="U27" s="10">
        <f t="shared" si="5"/>
        <v>183829.81284208</v>
      </c>
    </row>
    <row r="28" spans="1:21" ht="12.75">
      <c r="A28" s="7" t="s">
        <v>22</v>
      </c>
      <c r="B28" s="5">
        <v>20079</v>
      </c>
      <c r="C28" s="3">
        <v>19.98</v>
      </c>
      <c r="D28">
        <f t="shared" si="0"/>
        <v>401178.42</v>
      </c>
      <c r="E28" s="10">
        <f t="shared" si="3"/>
        <v>13.64118516</v>
      </c>
      <c r="F28" s="10"/>
      <c r="G28" t="s">
        <v>19</v>
      </c>
      <c r="H28">
        <v>786</v>
      </c>
      <c r="I28" s="3">
        <v>88.83282135457796</v>
      </c>
      <c r="J28" s="10">
        <f t="shared" si="1"/>
        <v>69822.59758469828</v>
      </c>
      <c r="L28" t="s">
        <v>19</v>
      </c>
      <c r="M28" s="5">
        <v>748</v>
      </c>
      <c r="N28" s="3">
        <v>131.03</v>
      </c>
      <c r="O28" s="10">
        <f t="shared" si="6"/>
        <v>98010.44</v>
      </c>
      <c r="Q28" t="s">
        <v>19</v>
      </c>
      <c r="R28" s="5">
        <v>748</v>
      </c>
      <c r="S28" s="3">
        <v>131.03</v>
      </c>
      <c r="T28" s="10">
        <f t="shared" si="4"/>
        <v>89.45968425999999</v>
      </c>
      <c r="U28" s="10">
        <f t="shared" si="5"/>
        <v>66915.84382647999</v>
      </c>
    </row>
    <row r="29" spans="1:21" ht="12.75">
      <c r="A29" s="4" t="s">
        <v>23</v>
      </c>
      <c r="B29" s="5">
        <v>6485</v>
      </c>
      <c r="C29" s="3">
        <v>39.07</v>
      </c>
      <c r="D29">
        <f t="shared" si="0"/>
        <v>253368.95</v>
      </c>
      <c r="E29" s="10">
        <f t="shared" si="3"/>
        <v>26.67472994</v>
      </c>
      <c r="F29" s="10"/>
      <c r="G29" t="s">
        <v>20</v>
      </c>
      <c r="H29">
        <v>3776</v>
      </c>
      <c r="I29" s="3">
        <v>29.849097490698195</v>
      </c>
      <c r="J29" s="10">
        <f t="shared" si="1"/>
        <v>112710.19212487638</v>
      </c>
      <c r="L29" t="s">
        <v>20</v>
      </c>
      <c r="M29" s="5">
        <v>3718</v>
      </c>
      <c r="N29" s="3">
        <v>35.32</v>
      </c>
      <c r="O29" s="10">
        <f t="shared" si="6"/>
        <v>131319.76</v>
      </c>
      <c r="Q29" t="s">
        <v>20</v>
      </c>
      <c r="R29" s="5">
        <v>3718</v>
      </c>
      <c r="S29" s="3">
        <v>35.32</v>
      </c>
      <c r="T29" s="10">
        <f t="shared" si="4"/>
        <v>24.11444744</v>
      </c>
      <c r="U29" s="10">
        <f t="shared" si="5"/>
        <v>89657.51558192</v>
      </c>
    </row>
    <row r="30" spans="1:21" ht="12.75">
      <c r="A30" s="4" t="s">
        <v>24</v>
      </c>
      <c r="B30" s="5">
        <v>2310</v>
      </c>
      <c r="C30" s="3">
        <v>62.11</v>
      </c>
      <c r="D30">
        <f t="shared" si="0"/>
        <v>143474.1</v>
      </c>
      <c r="E30" s="10">
        <f t="shared" si="3"/>
        <v>42.40510562</v>
      </c>
      <c r="F30" s="10"/>
      <c r="G30" t="s">
        <v>21</v>
      </c>
      <c r="H30">
        <v>5237</v>
      </c>
      <c r="I30" s="3">
        <v>33.92422337488209</v>
      </c>
      <c r="J30" s="10">
        <f t="shared" si="1"/>
        <v>177661.15781425752</v>
      </c>
      <c r="L30" t="s">
        <v>21</v>
      </c>
      <c r="M30" s="5">
        <v>5491</v>
      </c>
      <c r="N30" s="3">
        <v>44.84</v>
      </c>
      <c r="O30" s="10">
        <f t="shared" si="6"/>
        <v>246216.44000000003</v>
      </c>
      <c r="Q30" t="s">
        <v>21</v>
      </c>
      <c r="R30" s="5">
        <v>5491</v>
      </c>
      <c r="S30" s="3">
        <v>44.84</v>
      </c>
      <c r="T30" s="10">
        <f t="shared" si="4"/>
        <v>30.61415128</v>
      </c>
      <c r="U30" s="10">
        <f t="shared" si="5"/>
        <v>168102.30467848</v>
      </c>
    </row>
    <row r="31" spans="1:21" ht="12.75">
      <c r="A31" s="4" t="s">
        <v>25</v>
      </c>
      <c r="B31" s="5">
        <v>2936</v>
      </c>
      <c r="C31" s="3">
        <v>40.92</v>
      </c>
      <c r="D31">
        <f t="shared" si="0"/>
        <v>120141.12000000001</v>
      </c>
      <c r="E31" s="10">
        <f t="shared" si="3"/>
        <v>27.93780264</v>
      </c>
      <c r="F31" s="10"/>
      <c r="G31" t="s">
        <v>22</v>
      </c>
      <c r="H31">
        <v>19565</v>
      </c>
      <c r="I31" s="3">
        <v>11.443968815689919</v>
      </c>
      <c r="J31" s="10">
        <f t="shared" si="1"/>
        <v>223901.24987897326</v>
      </c>
      <c r="L31" t="s">
        <v>22</v>
      </c>
      <c r="M31" s="5">
        <v>20079</v>
      </c>
      <c r="N31" s="3">
        <v>19.98</v>
      </c>
      <c r="O31" s="10">
        <f>N31*M31</f>
        <v>401178.42</v>
      </c>
      <c r="Q31" t="s">
        <v>22</v>
      </c>
      <c r="R31" s="5">
        <v>20079</v>
      </c>
      <c r="S31" s="3">
        <v>19.98</v>
      </c>
      <c r="T31" s="10">
        <f t="shared" si="4"/>
        <v>13.64118516</v>
      </c>
      <c r="U31" s="10">
        <f t="shared" si="5"/>
        <v>273901.35682764</v>
      </c>
    </row>
    <row r="32" spans="1:21" ht="12.75">
      <c r="A32" s="4" t="s">
        <v>26</v>
      </c>
      <c r="B32" s="5">
        <v>11420</v>
      </c>
      <c r="C32" s="3">
        <v>27.52</v>
      </c>
      <c r="D32">
        <f t="shared" si="0"/>
        <v>314278.4</v>
      </c>
      <c r="E32" s="10">
        <f t="shared" si="3"/>
        <v>18.78905984</v>
      </c>
      <c r="F32" s="10"/>
      <c r="G32" t="s">
        <v>23</v>
      </c>
      <c r="H32">
        <v>6542</v>
      </c>
      <c r="I32" s="3">
        <v>34.53733898368968</v>
      </c>
      <c r="J32" s="10">
        <f t="shared" si="1"/>
        <v>225943.2716312979</v>
      </c>
      <c r="L32" t="s">
        <v>23</v>
      </c>
      <c r="M32" s="5">
        <v>6485</v>
      </c>
      <c r="N32" s="3">
        <v>39.07</v>
      </c>
      <c r="O32" s="10">
        <f aca="true" t="shared" si="7" ref="O32:O37">N32*M32</f>
        <v>253368.95</v>
      </c>
      <c r="Q32" t="s">
        <v>23</v>
      </c>
      <c r="R32" s="5">
        <v>6485</v>
      </c>
      <c r="S32" s="3">
        <v>39.07</v>
      </c>
      <c r="T32" s="10">
        <f t="shared" si="4"/>
        <v>26.67472994</v>
      </c>
      <c r="U32" s="10">
        <f t="shared" si="5"/>
        <v>172985.6236609</v>
      </c>
    </row>
    <row r="33" spans="1:21" ht="12.75">
      <c r="A33" s="4" t="s">
        <v>27</v>
      </c>
      <c r="B33" s="5">
        <v>5039</v>
      </c>
      <c r="C33" s="3">
        <v>25.41</v>
      </c>
      <c r="D33">
        <f t="shared" si="0"/>
        <v>128040.99</v>
      </c>
      <c r="E33" s="10">
        <f t="shared" si="3"/>
        <v>17.34847422</v>
      </c>
      <c r="F33" s="10"/>
      <c r="G33" t="s">
        <v>24</v>
      </c>
      <c r="H33">
        <v>2291</v>
      </c>
      <c r="I33" s="3">
        <v>46.35702775739503</v>
      </c>
      <c r="J33" s="10">
        <f t="shared" si="1"/>
        <v>106203.95059219202</v>
      </c>
      <c r="L33" t="s">
        <v>24</v>
      </c>
      <c r="M33" s="5">
        <v>2310</v>
      </c>
      <c r="N33" s="3">
        <v>62.11</v>
      </c>
      <c r="O33" s="10">
        <f t="shared" si="7"/>
        <v>143474.1</v>
      </c>
      <c r="Q33" t="s">
        <v>24</v>
      </c>
      <c r="R33" s="5">
        <v>2310</v>
      </c>
      <c r="S33" s="3">
        <v>62.11</v>
      </c>
      <c r="T33" s="10">
        <f t="shared" si="4"/>
        <v>42.40510562</v>
      </c>
      <c r="U33" s="10">
        <f t="shared" si="5"/>
        <v>97955.7939822</v>
      </c>
    </row>
    <row r="34" spans="1:21" ht="12.75">
      <c r="A34" s="4" t="s">
        <v>28</v>
      </c>
      <c r="B34" s="5">
        <v>736</v>
      </c>
      <c r="C34" s="3">
        <v>47.86</v>
      </c>
      <c r="D34">
        <f t="shared" si="0"/>
        <v>35224.96</v>
      </c>
      <c r="E34" s="10">
        <f t="shared" si="3"/>
        <v>32.676032119999995</v>
      </c>
      <c r="F34" s="10"/>
      <c r="G34" t="s">
        <v>25</v>
      </c>
      <c r="H34">
        <v>3001</v>
      </c>
      <c r="I34" s="3">
        <v>43.90072669575557</v>
      </c>
      <c r="J34" s="10">
        <f t="shared" si="1"/>
        <v>131746.08081396247</v>
      </c>
      <c r="L34" t="s">
        <v>25</v>
      </c>
      <c r="M34" s="5">
        <v>2936</v>
      </c>
      <c r="N34" s="3">
        <v>40.92</v>
      </c>
      <c r="O34" s="10">
        <f t="shared" si="7"/>
        <v>120141.12000000001</v>
      </c>
      <c r="Q34" t="s">
        <v>25</v>
      </c>
      <c r="R34" s="5">
        <v>2936</v>
      </c>
      <c r="S34" s="3">
        <v>40.92</v>
      </c>
      <c r="T34" s="10">
        <f t="shared" si="4"/>
        <v>27.93780264</v>
      </c>
      <c r="U34" s="10">
        <f t="shared" si="5"/>
        <v>82025.38855104</v>
      </c>
    </row>
    <row r="35" spans="1:21" ht="12.75">
      <c r="A35" s="4" t="s">
        <v>29</v>
      </c>
      <c r="B35" s="5">
        <v>28321</v>
      </c>
      <c r="C35" s="3">
        <v>19.22</v>
      </c>
      <c r="D35">
        <f t="shared" si="0"/>
        <v>544329.62</v>
      </c>
      <c r="E35" s="10">
        <f t="shared" si="3"/>
        <v>13.122301239999999</v>
      </c>
      <c r="F35" s="10"/>
      <c r="G35" t="s">
        <v>26</v>
      </c>
      <c r="H35">
        <v>11295</v>
      </c>
      <c r="I35" s="3">
        <v>18.40061827151712</v>
      </c>
      <c r="J35" s="10">
        <f t="shared" si="1"/>
        <v>207834.98337678588</v>
      </c>
      <c r="L35" t="s">
        <v>26</v>
      </c>
      <c r="M35" s="5">
        <v>11420</v>
      </c>
      <c r="N35" s="3">
        <v>27.52</v>
      </c>
      <c r="O35" s="10">
        <f t="shared" si="7"/>
        <v>314278.4</v>
      </c>
      <c r="Q35" t="s">
        <v>26</v>
      </c>
      <c r="R35" s="5">
        <v>11420</v>
      </c>
      <c r="S35" s="3">
        <v>27.52</v>
      </c>
      <c r="T35" s="10">
        <f t="shared" si="4"/>
        <v>18.78905984</v>
      </c>
      <c r="U35" s="10">
        <f t="shared" si="5"/>
        <v>214571.0633728</v>
      </c>
    </row>
    <row r="36" spans="1:21" ht="12.75">
      <c r="A36" s="4" t="s">
        <v>30</v>
      </c>
      <c r="B36" s="5">
        <v>3059</v>
      </c>
      <c r="C36" s="3">
        <v>38.34</v>
      </c>
      <c r="D36">
        <f t="shared" si="0"/>
        <v>117282.06000000001</v>
      </c>
      <c r="E36" s="10">
        <f t="shared" si="3"/>
        <v>26.17632828</v>
      </c>
      <c r="F36" s="10"/>
      <c r="G36" t="s">
        <v>27</v>
      </c>
      <c r="H36">
        <v>4824</v>
      </c>
      <c r="I36" s="3">
        <v>19.780016049389037</v>
      </c>
      <c r="J36" s="10">
        <f t="shared" si="1"/>
        <v>95418.79742225271</v>
      </c>
      <c r="L36" t="s">
        <v>27</v>
      </c>
      <c r="M36" s="5">
        <v>5039</v>
      </c>
      <c r="N36" s="3">
        <v>25.41</v>
      </c>
      <c r="O36" s="10">
        <f t="shared" si="7"/>
        <v>128040.99</v>
      </c>
      <c r="Q36" t="s">
        <v>27</v>
      </c>
      <c r="R36" s="5">
        <v>5039</v>
      </c>
      <c r="S36" s="3">
        <v>25.41</v>
      </c>
      <c r="T36" s="10">
        <f t="shared" si="4"/>
        <v>17.34847422</v>
      </c>
      <c r="U36" s="10">
        <f t="shared" si="5"/>
        <v>87418.96159458</v>
      </c>
    </row>
    <row r="37" spans="1:21" ht="12.75">
      <c r="A37" s="4" t="s">
        <v>31</v>
      </c>
      <c r="B37" s="5">
        <v>22212</v>
      </c>
      <c r="C37" s="3">
        <v>23.96</v>
      </c>
      <c r="D37">
        <f t="shared" si="0"/>
        <v>532199.52</v>
      </c>
      <c r="E37" s="10">
        <f t="shared" si="3"/>
        <v>16.35849832</v>
      </c>
      <c r="F37" s="10"/>
      <c r="G37" t="s">
        <v>28</v>
      </c>
      <c r="H37">
        <v>769</v>
      </c>
      <c r="I37" s="3">
        <v>64.39312288550745</v>
      </c>
      <c r="J37" s="10">
        <f t="shared" si="1"/>
        <v>49518.311498955234</v>
      </c>
      <c r="L37" t="s">
        <v>28</v>
      </c>
      <c r="M37" s="5">
        <v>736</v>
      </c>
      <c r="N37" s="3">
        <v>47.86</v>
      </c>
      <c r="O37" s="10">
        <f t="shared" si="7"/>
        <v>35224.96</v>
      </c>
      <c r="Q37" t="s">
        <v>28</v>
      </c>
      <c r="R37" s="5">
        <v>736</v>
      </c>
      <c r="S37" s="3">
        <v>47.86</v>
      </c>
      <c r="T37" s="10">
        <f t="shared" si="4"/>
        <v>32.676032119999995</v>
      </c>
      <c r="U37" s="10">
        <f t="shared" si="5"/>
        <v>24049.559640319996</v>
      </c>
    </row>
    <row r="38" spans="1:21" ht="12.75">
      <c r="A38" s="4" t="s">
        <v>32</v>
      </c>
      <c r="B38" s="5">
        <v>2660</v>
      </c>
      <c r="C38" s="3">
        <v>43.85</v>
      </c>
      <c r="D38">
        <f aca="true" t="shared" si="8" ref="D38:D69">C38*B38</f>
        <v>116641</v>
      </c>
      <c r="E38" s="10">
        <f t="shared" si="3"/>
        <v>29.9382367</v>
      </c>
      <c r="F38" s="10"/>
      <c r="G38" t="s">
        <v>29</v>
      </c>
      <c r="H38">
        <v>27853</v>
      </c>
      <c r="I38" s="3">
        <v>11.255792341596067</v>
      </c>
      <c r="J38" s="10">
        <f aca="true" t="shared" si="9" ref="J38:J69">I38*H38</f>
        <v>313507.5840904752</v>
      </c>
      <c r="L38" t="s">
        <v>29</v>
      </c>
      <c r="M38" s="5">
        <v>28321</v>
      </c>
      <c r="N38" s="3">
        <v>19.22</v>
      </c>
      <c r="O38" s="10">
        <f aca="true" t="shared" si="10" ref="O38:O55">N38*M38</f>
        <v>544329.62</v>
      </c>
      <c r="Q38" t="s">
        <v>29</v>
      </c>
      <c r="R38" s="5">
        <v>28321</v>
      </c>
      <c r="S38" s="3">
        <v>19.22</v>
      </c>
      <c r="T38" s="10">
        <f t="shared" si="4"/>
        <v>13.122301239999999</v>
      </c>
      <c r="U38" s="10">
        <f t="shared" si="5"/>
        <v>371636.69341803994</v>
      </c>
    </row>
    <row r="39" spans="1:21" ht="12.75">
      <c r="A39" s="4" t="s">
        <v>33</v>
      </c>
      <c r="B39" s="5">
        <v>30599</v>
      </c>
      <c r="C39" s="3">
        <v>20.39</v>
      </c>
      <c r="D39">
        <f t="shared" si="8"/>
        <v>623913.61</v>
      </c>
      <c r="E39" s="10">
        <f t="shared" si="3"/>
        <v>13.921109379999999</v>
      </c>
      <c r="F39" s="10"/>
      <c r="G39" t="s">
        <v>30</v>
      </c>
      <c r="H39">
        <v>3113</v>
      </c>
      <c r="I39" s="3">
        <v>37.51609708233148</v>
      </c>
      <c r="J39" s="10">
        <f t="shared" si="9"/>
        <v>116787.61021729789</v>
      </c>
      <c r="L39" t="s">
        <v>30</v>
      </c>
      <c r="M39" s="5">
        <v>3059</v>
      </c>
      <c r="N39" s="3">
        <v>38.34</v>
      </c>
      <c r="O39" s="10">
        <f t="shared" si="10"/>
        <v>117282.06000000001</v>
      </c>
      <c r="Q39" t="s">
        <v>30</v>
      </c>
      <c r="R39" s="5">
        <v>3059</v>
      </c>
      <c r="S39" s="3">
        <v>38.34</v>
      </c>
      <c r="T39" s="10">
        <f t="shared" si="4"/>
        <v>26.17632828</v>
      </c>
      <c r="U39" s="10">
        <f t="shared" si="5"/>
        <v>80073.38820852</v>
      </c>
    </row>
    <row r="40" spans="1:21" ht="12.75">
      <c r="A40" s="4" t="s">
        <v>34</v>
      </c>
      <c r="B40" s="5">
        <v>1365</v>
      </c>
      <c r="C40" s="3">
        <v>66.34</v>
      </c>
      <c r="D40">
        <f t="shared" si="8"/>
        <v>90554.1</v>
      </c>
      <c r="E40" s="10">
        <f t="shared" si="3"/>
        <v>45.29310428</v>
      </c>
      <c r="F40" s="10"/>
      <c r="G40" t="s">
        <v>31</v>
      </c>
      <c r="H40">
        <v>22074</v>
      </c>
      <c r="I40" s="3">
        <v>15.00267688130383</v>
      </c>
      <c r="J40" s="10">
        <f t="shared" si="9"/>
        <v>331169.0894779007</v>
      </c>
      <c r="L40" t="s">
        <v>31</v>
      </c>
      <c r="M40" s="5">
        <v>22212</v>
      </c>
      <c r="N40" s="3">
        <v>23.96</v>
      </c>
      <c r="O40" s="10">
        <f t="shared" si="10"/>
        <v>532199.52</v>
      </c>
      <c r="Q40" t="s">
        <v>31</v>
      </c>
      <c r="R40" s="5">
        <v>22212</v>
      </c>
      <c r="S40" s="3">
        <v>23.96</v>
      </c>
      <c r="T40" s="10">
        <f t="shared" si="4"/>
        <v>16.35849832</v>
      </c>
      <c r="U40" s="10">
        <f t="shared" si="5"/>
        <v>363354.96468384</v>
      </c>
    </row>
    <row r="41" spans="1:21" ht="12.75">
      <c r="A41" s="4" t="s">
        <v>35</v>
      </c>
      <c r="B41" s="5">
        <v>40358</v>
      </c>
      <c r="C41" s="3">
        <v>19.06</v>
      </c>
      <c r="D41">
        <f t="shared" si="8"/>
        <v>769223.48</v>
      </c>
      <c r="E41" s="10">
        <f t="shared" si="3"/>
        <v>13.013062519999998</v>
      </c>
      <c r="F41" s="10"/>
      <c r="G41" t="s">
        <v>32</v>
      </c>
      <c r="H41">
        <v>2640</v>
      </c>
      <c r="I41" s="3">
        <v>38.36061013199538</v>
      </c>
      <c r="J41" s="10">
        <f t="shared" si="9"/>
        <v>101272.0107484678</v>
      </c>
      <c r="L41" t="s">
        <v>32</v>
      </c>
      <c r="M41" s="5">
        <v>2660</v>
      </c>
      <c r="N41" s="3">
        <v>43.85</v>
      </c>
      <c r="O41" s="10">
        <f t="shared" si="10"/>
        <v>116641</v>
      </c>
      <c r="Q41" t="s">
        <v>32</v>
      </c>
      <c r="R41" s="5">
        <v>2660</v>
      </c>
      <c r="S41" s="3">
        <v>43.85</v>
      </c>
      <c r="T41" s="10">
        <f t="shared" si="4"/>
        <v>29.9382367</v>
      </c>
      <c r="U41" s="10">
        <f t="shared" si="5"/>
        <v>79635.70962200001</v>
      </c>
    </row>
    <row r="42" spans="1:21" ht="12.75">
      <c r="A42" s="4" t="s">
        <v>36</v>
      </c>
      <c r="B42" s="5">
        <v>26440</v>
      </c>
      <c r="C42" s="3">
        <v>24.16</v>
      </c>
      <c r="D42">
        <f t="shared" si="8"/>
        <v>638790.4</v>
      </c>
      <c r="E42" s="10">
        <f t="shared" si="3"/>
        <v>16.495046719999998</v>
      </c>
      <c r="F42" s="10"/>
      <c r="G42" t="s">
        <v>33</v>
      </c>
      <c r="H42">
        <v>29676</v>
      </c>
      <c r="I42" s="3">
        <v>11.90475661282568</v>
      </c>
      <c r="J42" s="10">
        <f t="shared" si="9"/>
        <v>353285.5572422149</v>
      </c>
      <c r="L42" t="s">
        <v>33</v>
      </c>
      <c r="M42" s="5">
        <v>30599</v>
      </c>
      <c r="N42" s="3">
        <v>20.39</v>
      </c>
      <c r="O42" s="10">
        <f t="shared" si="10"/>
        <v>623913.61</v>
      </c>
      <c r="Q42" t="s">
        <v>33</v>
      </c>
      <c r="R42" s="5">
        <v>30599</v>
      </c>
      <c r="S42" s="3">
        <v>20.39</v>
      </c>
      <c r="T42" s="10">
        <f t="shared" si="4"/>
        <v>13.921109379999999</v>
      </c>
      <c r="U42" s="10">
        <f t="shared" si="5"/>
        <v>425972.02591861994</v>
      </c>
    </row>
    <row r="43" spans="1:21" ht="12.75">
      <c r="A43" s="4" t="s">
        <v>37</v>
      </c>
      <c r="B43" s="5">
        <v>22007</v>
      </c>
      <c r="C43" s="3">
        <v>15.77</v>
      </c>
      <c r="D43">
        <f t="shared" si="8"/>
        <v>347050.39</v>
      </c>
      <c r="E43" s="10">
        <f t="shared" si="3"/>
        <v>10.76684134</v>
      </c>
      <c r="F43" s="10"/>
      <c r="G43" t="s">
        <v>34</v>
      </c>
      <c r="H43">
        <v>1419</v>
      </c>
      <c r="I43" s="3">
        <v>64.9638739735414</v>
      </c>
      <c r="J43" s="10">
        <f t="shared" si="9"/>
        <v>92183.73716845523</v>
      </c>
      <c r="L43" t="s">
        <v>34</v>
      </c>
      <c r="M43" s="5">
        <v>1365</v>
      </c>
      <c r="N43" s="3">
        <v>66.34</v>
      </c>
      <c r="O43" s="10">
        <f t="shared" si="10"/>
        <v>90554.1</v>
      </c>
      <c r="Q43" t="s">
        <v>34</v>
      </c>
      <c r="R43" s="5">
        <v>1365</v>
      </c>
      <c r="S43" s="3">
        <v>66.34</v>
      </c>
      <c r="T43" s="10">
        <f t="shared" si="4"/>
        <v>45.29310428</v>
      </c>
      <c r="U43" s="10">
        <f t="shared" si="5"/>
        <v>61825.0873422</v>
      </c>
    </row>
    <row r="44" spans="1:21" ht="12.75">
      <c r="A44" s="4" t="s">
        <v>38</v>
      </c>
      <c r="B44" s="5">
        <v>50516</v>
      </c>
      <c r="C44" s="3">
        <v>22.13</v>
      </c>
      <c r="D44">
        <f t="shared" si="8"/>
        <v>1117919.0799999998</v>
      </c>
      <c r="E44" s="10">
        <f t="shared" si="3"/>
        <v>15.109080459999998</v>
      </c>
      <c r="F44" s="10"/>
      <c r="G44" t="s">
        <v>35</v>
      </c>
      <c r="H44">
        <v>38487</v>
      </c>
      <c r="I44" s="3">
        <v>11.31358983132241</v>
      </c>
      <c r="J44" s="10">
        <f t="shared" si="9"/>
        <v>435426.1318381056</v>
      </c>
      <c r="L44" t="s">
        <v>35</v>
      </c>
      <c r="M44" s="5">
        <v>40358</v>
      </c>
      <c r="N44" s="3">
        <v>19.06</v>
      </c>
      <c r="O44" s="10">
        <f t="shared" si="10"/>
        <v>769223.48</v>
      </c>
      <c r="Q44" t="s">
        <v>35</v>
      </c>
      <c r="R44" s="5">
        <v>40358</v>
      </c>
      <c r="S44" s="3">
        <v>19.06</v>
      </c>
      <c r="T44" s="10">
        <f t="shared" si="4"/>
        <v>13.013062519999998</v>
      </c>
      <c r="U44" s="10">
        <f t="shared" si="5"/>
        <v>525181.17718216</v>
      </c>
    </row>
    <row r="45" spans="1:21" ht="12.75">
      <c r="A45" s="4" t="s">
        <v>39</v>
      </c>
      <c r="B45" s="5">
        <v>1881</v>
      </c>
      <c r="C45" s="3">
        <v>23.06</v>
      </c>
      <c r="D45">
        <f t="shared" si="8"/>
        <v>43375.86</v>
      </c>
      <c r="E45" s="10">
        <f t="shared" si="3"/>
        <v>15.744030519999999</v>
      </c>
      <c r="F45" s="10"/>
      <c r="G45" t="s">
        <v>36</v>
      </c>
      <c r="H45">
        <v>26231</v>
      </c>
      <c r="I45" s="3">
        <v>13.689365253057325</v>
      </c>
      <c r="J45" s="10">
        <f t="shared" si="9"/>
        <v>359085.73995294666</v>
      </c>
      <c r="L45" t="s">
        <v>36</v>
      </c>
      <c r="M45" s="5">
        <v>26440</v>
      </c>
      <c r="N45" s="3">
        <v>24.16</v>
      </c>
      <c r="O45" s="10">
        <f t="shared" si="10"/>
        <v>638790.4</v>
      </c>
      <c r="Q45" t="s">
        <v>36</v>
      </c>
      <c r="R45" s="5">
        <v>26440</v>
      </c>
      <c r="S45" s="3">
        <v>24.16</v>
      </c>
      <c r="T45" s="10">
        <f t="shared" si="4"/>
        <v>16.495046719999998</v>
      </c>
      <c r="U45" s="10">
        <f t="shared" si="5"/>
        <v>436129.0352767999</v>
      </c>
    </row>
    <row r="46" spans="1:21" ht="12.75">
      <c r="A46" s="4" t="s">
        <v>40</v>
      </c>
      <c r="B46" s="5">
        <v>41859</v>
      </c>
      <c r="C46" s="3">
        <v>23.02</v>
      </c>
      <c r="D46">
        <f t="shared" si="8"/>
        <v>963594.1799999999</v>
      </c>
      <c r="E46" s="10">
        <f t="shared" si="3"/>
        <v>15.716720839999999</v>
      </c>
      <c r="F46" s="10"/>
      <c r="G46" t="s">
        <v>37</v>
      </c>
      <c r="H46">
        <v>18196</v>
      </c>
      <c r="I46" s="3">
        <v>11.221472741589185</v>
      </c>
      <c r="J46" s="10">
        <f t="shared" si="9"/>
        <v>204185.9180059568</v>
      </c>
      <c r="L46" t="s">
        <v>37</v>
      </c>
      <c r="M46" s="5">
        <v>22007</v>
      </c>
      <c r="N46" s="3">
        <v>15.77</v>
      </c>
      <c r="O46" s="10">
        <f t="shared" si="10"/>
        <v>347050.39</v>
      </c>
      <c r="Q46" t="s">
        <v>37</v>
      </c>
      <c r="R46" s="5">
        <v>22007</v>
      </c>
      <c r="S46" s="3">
        <v>15.77</v>
      </c>
      <c r="T46" s="10">
        <f t="shared" si="4"/>
        <v>10.76684134</v>
      </c>
      <c r="U46" s="10">
        <f t="shared" si="5"/>
        <v>236945.87736937997</v>
      </c>
    </row>
    <row r="47" spans="1:21" ht="12.75">
      <c r="A47" s="4" t="s">
        <v>41</v>
      </c>
      <c r="B47" s="5">
        <v>1557</v>
      </c>
      <c r="C47" s="3">
        <v>40.86</v>
      </c>
      <c r="D47">
        <f t="shared" si="8"/>
        <v>63619.02</v>
      </c>
      <c r="E47" s="10">
        <f t="shared" si="3"/>
        <v>27.896838119999998</v>
      </c>
      <c r="F47" s="10"/>
      <c r="G47" t="s">
        <v>113</v>
      </c>
      <c r="H47">
        <v>26327.4</v>
      </c>
      <c r="I47" s="3">
        <v>10.42</v>
      </c>
      <c r="J47" s="10">
        <f t="shared" si="9"/>
        <v>274331.50800000003</v>
      </c>
      <c r="L47" t="s">
        <v>113</v>
      </c>
      <c r="M47">
        <v>27261</v>
      </c>
      <c r="N47" s="3">
        <v>18.13</v>
      </c>
      <c r="O47" s="10">
        <f t="shared" si="10"/>
        <v>494241.93</v>
      </c>
      <c r="Q47" t="s">
        <v>113</v>
      </c>
      <c r="R47">
        <v>27261</v>
      </c>
      <c r="S47" s="3">
        <v>18.13</v>
      </c>
      <c r="T47" s="10">
        <f t="shared" si="4"/>
        <v>12.378112459999999</v>
      </c>
      <c r="U47" s="10">
        <f t="shared" si="5"/>
        <v>337439.72377205995</v>
      </c>
    </row>
    <row r="48" spans="1:21" ht="12.75">
      <c r="A48" s="4" t="s">
        <v>42</v>
      </c>
      <c r="B48" s="5">
        <v>14668</v>
      </c>
      <c r="C48" s="3">
        <v>23.74</v>
      </c>
      <c r="D48">
        <f t="shared" si="8"/>
        <v>348218.31999999995</v>
      </c>
      <c r="E48" s="10">
        <f t="shared" si="3"/>
        <v>16.20829508</v>
      </c>
      <c r="F48" s="10"/>
      <c r="G48" t="s">
        <v>127</v>
      </c>
      <c r="H48">
        <v>22458.6</v>
      </c>
      <c r="I48" s="3">
        <v>15.42</v>
      </c>
      <c r="J48" s="10">
        <f t="shared" si="9"/>
        <v>346311.61199999996</v>
      </c>
      <c r="L48" t="s">
        <v>127</v>
      </c>
      <c r="M48">
        <v>23255</v>
      </c>
      <c r="N48" s="3">
        <v>26.83</v>
      </c>
      <c r="O48" s="10">
        <f t="shared" si="10"/>
        <v>623931.6499999999</v>
      </c>
      <c r="Q48" t="s">
        <v>127</v>
      </c>
      <c r="R48">
        <v>23255</v>
      </c>
      <c r="S48" s="3">
        <v>26.83</v>
      </c>
      <c r="T48" s="10">
        <f t="shared" si="4"/>
        <v>18.317967859999996</v>
      </c>
      <c r="U48" s="10">
        <f t="shared" si="5"/>
        <v>425984.3425842999</v>
      </c>
    </row>
    <row r="49" spans="1:21" ht="12.75">
      <c r="A49" s="4" t="s">
        <v>43</v>
      </c>
      <c r="B49" s="5">
        <v>15587</v>
      </c>
      <c r="C49" s="3">
        <v>17.56</v>
      </c>
      <c r="D49">
        <f t="shared" si="8"/>
        <v>273707.72</v>
      </c>
      <c r="E49" s="10">
        <f t="shared" si="3"/>
        <v>11.988949519999998</v>
      </c>
      <c r="F49" s="10"/>
      <c r="G49" t="s">
        <v>39</v>
      </c>
      <c r="H49">
        <v>1910</v>
      </c>
      <c r="I49" s="3">
        <v>22.723365730972645</v>
      </c>
      <c r="J49" s="10">
        <f t="shared" si="9"/>
        <v>43401.62854615775</v>
      </c>
      <c r="L49" t="s">
        <v>39</v>
      </c>
      <c r="M49" s="5">
        <v>1881</v>
      </c>
      <c r="N49" s="3">
        <v>23.06</v>
      </c>
      <c r="O49" s="10">
        <f t="shared" si="10"/>
        <v>43375.86</v>
      </c>
      <c r="Q49" t="s">
        <v>39</v>
      </c>
      <c r="R49" s="5">
        <v>1881</v>
      </c>
      <c r="S49" s="3">
        <v>23.06</v>
      </c>
      <c r="T49" s="10">
        <f t="shared" si="4"/>
        <v>15.744030519999999</v>
      </c>
      <c r="U49" s="10">
        <f t="shared" si="5"/>
        <v>29614.52140812</v>
      </c>
    </row>
    <row r="50" spans="1:21" ht="12.75">
      <c r="A50" s="4" t="s">
        <v>44</v>
      </c>
      <c r="B50" s="5">
        <v>15987</v>
      </c>
      <c r="C50" s="3">
        <v>25.05</v>
      </c>
      <c r="D50">
        <f t="shared" si="8"/>
        <v>400474.35000000003</v>
      </c>
      <c r="E50" s="10">
        <f t="shared" si="3"/>
        <v>17.1026871</v>
      </c>
      <c r="F50" s="10"/>
      <c r="G50" t="s">
        <v>119</v>
      </c>
      <c r="H50">
        <v>29109</v>
      </c>
      <c r="I50" s="3">
        <v>11.45</v>
      </c>
      <c r="J50" s="10">
        <f t="shared" si="9"/>
        <v>333298.05</v>
      </c>
      <c r="L50" t="s">
        <v>119</v>
      </c>
      <c r="M50">
        <v>30374.5</v>
      </c>
      <c r="N50" s="3">
        <v>18.65</v>
      </c>
      <c r="O50" s="10">
        <f t="shared" si="10"/>
        <v>566484.4249999999</v>
      </c>
      <c r="Q50" t="s">
        <v>119</v>
      </c>
      <c r="R50">
        <v>30374.5</v>
      </c>
      <c r="S50" s="3">
        <v>18.65</v>
      </c>
      <c r="T50" s="10">
        <f t="shared" si="4"/>
        <v>12.733138299999998</v>
      </c>
      <c r="U50" s="10">
        <f t="shared" si="5"/>
        <v>386762.70929334994</v>
      </c>
    </row>
    <row r="51" spans="1:21" ht="12.75">
      <c r="A51" s="4" t="s">
        <v>45</v>
      </c>
      <c r="B51" s="5">
        <v>3265</v>
      </c>
      <c r="C51" s="3">
        <v>32.24</v>
      </c>
      <c r="D51">
        <f t="shared" si="8"/>
        <v>105263.6</v>
      </c>
      <c r="E51" s="10">
        <f t="shared" si="3"/>
        <v>22.01160208</v>
      </c>
      <c r="F51" s="10"/>
      <c r="G51" t="s">
        <v>130</v>
      </c>
      <c r="H51">
        <v>11006</v>
      </c>
      <c r="I51" s="3">
        <v>21.23</v>
      </c>
      <c r="J51" s="10">
        <f t="shared" si="9"/>
        <v>233657.38</v>
      </c>
      <c r="L51" t="s">
        <v>130</v>
      </c>
      <c r="M51">
        <v>11484</v>
      </c>
      <c r="N51" s="3">
        <v>34.59</v>
      </c>
      <c r="O51" s="10">
        <f t="shared" si="10"/>
        <v>397231.56000000006</v>
      </c>
      <c r="Q51" t="s">
        <v>130</v>
      </c>
      <c r="R51">
        <v>11484</v>
      </c>
      <c r="S51" s="3">
        <v>34.59</v>
      </c>
      <c r="T51" s="10">
        <f t="shared" si="4"/>
        <v>23.61604578</v>
      </c>
      <c r="U51" s="10">
        <f t="shared" si="5"/>
        <v>271206.66973752</v>
      </c>
    </row>
    <row r="52" spans="1:21" ht="12.75">
      <c r="A52" s="4" t="s">
        <v>46</v>
      </c>
      <c r="B52" s="5">
        <v>1046</v>
      </c>
      <c r="C52" s="3">
        <v>101.21</v>
      </c>
      <c r="D52">
        <f t="shared" si="8"/>
        <v>105865.65999999999</v>
      </c>
      <c r="E52" s="10">
        <f t="shared" si="3"/>
        <v>69.10031781999999</v>
      </c>
      <c r="F52" s="10"/>
      <c r="G52" t="s">
        <v>41</v>
      </c>
      <c r="H52">
        <v>1606</v>
      </c>
      <c r="I52" s="3">
        <v>39.784493308543745</v>
      </c>
      <c r="J52" s="10">
        <f t="shared" si="9"/>
        <v>63893.896253521256</v>
      </c>
      <c r="L52" t="s">
        <v>41</v>
      </c>
      <c r="M52" s="5">
        <v>1557</v>
      </c>
      <c r="N52" s="3">
        <v>40.86</v>
      </c>
      <c r="O52" s="10">
        <f t="shared" si="10"/>
        <v>63619.02</v>
      </c>
      <c r="Q52" t="s">
        <v>41</v>
      </c>
      <c r="R52" s="5">
        <v>1557</v>
      </c>
      <c r="S52" s="3">
        <v>40.86</v>
      </c>
      <c r="T52" s="10">
        <f t="shared" si="4"/>
        <v>27.896838119999998</v>
      </c>
      <c r="U52" s="10">
        <f t="shared" si="5"/>
        <v>43435.37695284</v>
      </c>
    </row>
    <row r="53" spans="1:21" ht="12.75">
      <c r="A53" s="4" t="s">
        <v>47</v>
      </c>
      <c r="B53" s="5">
        <v>2927</v>
      </c>
      <c r="C53" s="3">
        <v>33.48</v>
      </c>
      <c r="D53">
        <f t="shared" si="8"/>
        <v>97995.95999999999</v>
      </c>
      <c r="E53" s="10">
        <f t="shared" si="3"/>
        <v>22.858202159999998</v>
      </c>
      <c r="F53" s="10"/>
      <c r="G53" t="s">
        <v>42</v>
      </c>
      <c r="H53">
        <v>14618</v>
      </c>
      <c r="I53" s="3">
        <v>15.852333051803168</v>
      </c>
      <c r="J53" s="10">
        <f t="shared" si="9"/>
        <v>231729.40455125872</v>
      </c>
      <c r="L53" t="s">
        <v>42</v>
      </c>
      <c r="M53" s="5">
        <v>14668</v>
      </c>
      <c r="N53" s="3">
        <v>23.74</v>
      </c>
      <c r="O53" s="10">
        <f t="shared" si="10"/>
        <v>348218.31999999995</v>
      </c>
      <c r="Q53" t="s">
        <v>42</v>
      </c>
      <c r="R53" s="5">
        <v>14668</v>
      </c>
      <c r="S53" s="3">
        <v>23.74</v>
      </c>
      <c r="T53" s="10">
        <f t="shared" si="4"/>
        <v>16.20829508</v>
      </c>
      <c r="U53" s="10">
        <f t="shared" si="5"/>
        <v>237743.27223344</v>
      </c>
    </row>
    <row r="54" spans="1:21" ht="12.75">
      <c r="A54" s="4" t="s">
        <v>48</v>
      </c>
      <c r="B54" s="5">
        <v>2944</v>
      </c>
      <c r="C54" s="3">
        <v>28.76</v>
      </c>
      <c r="D54">
        <f t="shared" si="8"/>
        <v>84669.44</v>
      </c>
      <c r="E54" s="10">
        <f t="shared" si="3"/>
        <v>19.63565992</v>
      </c>
      <c r="F54" s="10"/>
      <c r="G54" t="s">
        <v>43</v>
      </c>
      <c r="H54">
        <v>15267</v>
      </c>
      <c r="I54" s="3">
        <v>11.494740528734152</v>
      </c>
      <c r="J54" s="10">
        <f t="shared" si="9"/>
        <v>175490.20365218428</v>
      </c>
      <c r="L54" t="s">
        <v>43</v>
      </c>
      <c r="M54" s="5">
        <v>15587</v>
      </c>
      <c r="N54" s="3">
        <v>17.56</v>
      </c>
      <c r="O54" s="10">
        <f t="shared" si="10"/>
        <v>273707.72</v>
      </c>
      <c r="Q54" t="s">
        <v>43</v>
      </c>
      <c r="R54" s="5">
        <v>15587</v>
      </c>
      <c r="S54" s="3">
        <v>17.56</v>
      </c>
      <c r="T54" s="10">
        <f t="shared" si="4"/>
        <v>11.988949519999998</v>
      </c>
      <c r="U54" s="10">
        <f t="shared" si="5"/>
        <v>186871.75616823998</v>
      </c>
    </row>
    <row r="55" spans="1:21" ht="12.75">
      <c r="A55" s="4" t="s">
        <v>49</v>
      </c>
      <c r="B55" s="5">
        <v>4438</v>
      </c>
      <c r="C55" s="3">
        <v>28.71</v>
      </c>
      <c r="D55">
        <f t="shared" si="8"/>
        <v>127414.98000000001</v>
      </c>
      <c r="E55" s="10">
        <f t="shared" si="3"/>
        <v>19.60152282</v>
      </c>
      <c r="F55" s="10"/>
      <c r="G55" t="s">
        <v>126</v>
      </c>
      <c r="H55">
        <v>12011.4</v>
      </c>
      <c r="I55" s="3">
        <v>12.83</v>
      </c>
      <c r="J55" s="10">
        <f t="shared" si="9"/>
        <v>154106.262</v>
      </c>
      <c r="L55" t="s">
        <v>126</v>
      </c>
      <c r="M55">
        <v>12619</v>
      </c>
      <c r="N55" s="3">
        <v>19.18</v>
      </c>
      <c r="O55" s="10">
        <f t="shared" si="10"/>
        <v>242032.41999999998</v>
      </c>
      <c r="Q55" t="s">
        <v>126</v>
      </c>
      <c r="R55">
        <v>12619</v>
      </c>
      <c r="S55" s="3">
        <v>19.18</v>
      </c>
      <c r="T55" s="10">
        <f t="shared" si="4"/>
        <v>13.094991559999999</v>
      </c>
      <c r="U55" s="10">
        <f t="shared" si="5"/>
        <v>165245.69849563998</v>
      </c>
    </row>
    <row r="56" spans="1:21" ht="12.75">
      <c r="A56" s="4" t="s">
        <v>50</v>
      </c>
      <c r="B56" s="5">
        <v>61135</v>
      </c>
      <c r="C56" s="3">
        <v>20.66</v>
      </c>
      <c r="D56">
        <f t="shared" si="8"/>
        <v>1263049.1</v>
      </c>
      <c r="E56" s="10">
        <f t="shared" si="3"/>
        <v>14.10544972</v>
      </c>
      <c r="F56" s="10"/>
      <c r="G56" t="s">
        <v>138</v>
      </c>
      <c r="H56">
        <v>3205.6</v>
      </c>
      <c r="I56" s="3">
        <v>31.48</v>
      </c>
      <c r="J56" s="10">
        <f t="shared" si="9"/>
        <v>100912.288</v>
      </c>
      <c r="L56" t="s">
        <v>138</v>
      </c>
      <c r="M56">
        <v>3368</v>
      </c>
      <c r="N56" s="3">
        <v>47.05</v>
      </c>
      <c r="O56" s="10">
        <f aca="true" t="shared" si="11" ref="O56:O61">N56*M56</f>
        <v>158464.4</v>
      </c>
      <c r="Q56" t="s">
        <v>138</v>
      </c>
      <c r="R56">
        <v>3368</v>
      </c>
      <c r="S56" s="3">
        <v>47.05</v>
      </c>
      <c r="T56" s="10">
        <f t="shared" si="4"/>
        <v>32.1230111</v>
      </c>
      <c r="U56" s="10">
        <f t="shared" si="5"/>
        <v>108190.3013848</v>
      </c>
    </row>
    <row r="57" spans="1:21" ht="12.75">
      <c r="A57" s="4" t="s">
        <v>51</v>
      </c>
      <c r="B57" s="5">
        <v>8328</v>
      </c>
      <c r="C57" s="3">
        <v>29.33</v>
      </c>
      <c r="D57">
        <f t="shared" si="8"/>
        <v>244260.24</v>
      </c>
      <c r="E57" s="10">
        <f t="shared" si="3"/>
        <v>20.024822859999997</v>
      </c>
      <c r="F57" s="10"/>
      <c r="G57" t="s">
        <v>45</v>
      </c>
      <c r="H57">
        <v>3177</v>
      </c>
      <c r="I57" s="3">
        <v>25.950198829770716</v>
      </c>
      <c r="J57" s="10">
        <f t="shared" si="9"/>
        <v>82443.78168218156</v>
      </c>
      <c r="L57" t="s">
        <v>45</v>
      </c>
      <c r="M57" s="5">
        <v>3265</v>
      </c>
      <c r="N57" s="3">
        <v>32.24</v>
      </c>
      <c r="O57" s="10">
        <f t="shared" si="11"/>
        <v>105263.6</v>
      </c>
      <c r="Q57" t="s">
        <v>45</v>
      </c>
      <c r="R57" s="5">
        <v>3265</v>
      </c>
      <c r="S57" s="3">
        <v>32.24</v>
      </c>
      <c r="T57" s="10">
        <f t="shared" si="4"/>
        <v>22.01160208</v>
      </c>
      <c r="U57" s="10">
        <f t="shared" si="5"/>
        <v>71867.8807912</v>
      </c>
    </row>
    <row r="58" spans="1:21" ht="12.75">
      <c r="A58" s="4" t="s">
        <v>52</v>
      </c>
      <c r="B58" s="5">
        <v>8961</v>
      </c>
      <c r="C58" s="3">
        <v>42.56</v>
      </c>
      <c r="D58">
        <f t="shared" si="8"/>
        <v>381380.16000000003</v>
      </c>
      <c r="E58" s="10">
        <f t="shared" si="3"/>
        <v>29.05749952</v>
      </c>
      <c r="F58" s="10"/>
      <c r="G58" t="s">
        <v>46</v>
      </c>
      <c r="H58">
        <v>1089</v>
      </c>
      <c r="I58" s="3">
        <v>99.29350251536995</v>
      </c>
      <c r="J58" s="10">
        <f t="shared" si="9"/>
        <v>108130.62423923788</v>
      </c>
      <c r="L58" t="s">
        <v>46</v>
      </c>
      <c r="M58" s="5">
        <v>1046</v>
      </c>
      <c r="N58" s="3">
        <v>101.21</v>
      </c>
      <c r="O58" s="10">
        <f t="shared" si="11"/>
        <v>105865.65999999999</v>
      </c>
      <c r="Q58" t="s">
        <v>46</v>
      </c>
      <c r="R58" s="5">
        <v>1046</v>
      </c>
      <c r="S58" s="3">
        <v>101.21</v>
      </c>
      <c r="T58" s="10">
        <f t="shared" si="4"/>
        <v>69.10031781999999</v>
      </c>
      <c r="U58" s="10">
        <f t="shared" si="5"/>
        <v>72278.93243971998</v>
      </c>
    </row>
    <row r="59" spans="1:21" ht="12.75">
      <c r="A59" s="4" t="s">
        <v>53</v>
      </c>
      <c r="B59" s="5">
        <v>73917</v>
      </c>
      <c r="C59" s="3">
        <v>20.53</v>
      </c>
      <c r="D59">
        <f t="shared" si="8"/>
        <v>1517516.01</v>
      </c>
      <c r="E59" s="10">
        <f t="shared" si="3"/>
        <v>14.01669326</v>
      </c>
      <c r="F59" s="10"/>
      <c r="G59" t="s">
        <v>47</v>
      </c>
      <c r="H59">
        <v>2981</v>
      </c>
      <c r="I59" s="3">
        <v>30.018860436976773</v>
      </c>
      <c r="J59" s="10">
        <f t="shared" si="9"/>
        <v>89486.22296262775</v>
      </c>
      <c r="L59" t="s">
        <v>47</v>
      </c>
      <c r="M59" s="5">
        <v>2927</v>
      </c>
      <c r="N59" s="3">
        <v>33.48</v>
      </c>
      <c r="O59" s="10">
        <f t="shared" si="11"/>
        <v>97995.95999999999</v>
      </c>
      <c r="Q59" t="s">
        <v>47</v>
      </c>
      <c r="R59" s="5">
        <v>2927</v>
      </c>
      <c r="S59" s="3">
        <v>33.48</v>
      </c>
      <c r="T59" s="10">
        <f t="shared" si="4"/>
        <v>22.858202159999998</v>
      </c>
      <c r="U59" s="10">
        <f t="shared" si="5"/>
        <v>66905.95772231999</v>
      </c>
    </row>
    <row r="60" spans="1:21" ht="12.75">
      <c r="A60" s="4" t="s">
        <v>54</v>
      </c>
      <c r="B60" s="5">
        <v>2224</v>
      </c>
      <c r="C60" s="3">
        <v>35.57</v>
      </c>
      <c r="D60">
        <f t="shared" si="8"/>
        <v>79107.68000000001</v>
      </c>
      <c r="E60" s="10">
        <f t="shared" si="3"/>
        <v>24.28513294</v>
      </c>
      <c r="F60" s="10"/>
      <c r="G60" t="s">
        <v>48</v>
      </c>
      <c r="H60">
        <v>3008</v>
      </c>
      <c r="I60" s="3">
        <v>24.53931369069131</v>
      </c>
      <c r="J60" s="10">
        <f t="shared" si="9"/>
        <v>73814.25558159946</v>
      </c>
      <c r="L60" t="s">
        <v>48</v>
      </c>
      <c r="M60" s="5">
        <v>2944</v>
      </c>
      <c r="N60" s="3">
        <v>28.76</v>
      </c>
      <c r="O60" s="10">
        <f t="shared" si="11"/>
        <v>84669.44</v>
      </c>
      <c r="Q60" t="s">
        <v>48</v>
      </c>
      <c r="R60" s="5">
        <v>2944</v>
      </c>
      <c r="S60" s="3">
        <v>28.76</v>
      </c>
      <c r="T60" s="10">
        <f t="shared" si="4"/>
        <v>19.63565992</v>
      </c>
      <c r="U60" s="10">
        <f t="shared" si="5"/>
        <v>57807.382804479996</v>
      </c>
    </row>
    <row r="61" spans="1:21" ht="12.75">
      <c r="A61" s="4" t="s">
        <v>55</v>
      </c>
      <c r="B61" s="5">
        <v>5531</v>
      </c>
      <c r="C61" s="3">
        <v>42.37</v>
      </c>
      <c r="D61">
        <f t="shared" si="8"/>
        <v>234348.46999999997</v>
      </c>
      <c r="E61" s="10">
        <f t="shared" si="3"/>
        <v>28.927778539999995</v>
      </c>
      <c r="F61" s="10"/>
      <c r="G61" t="s">
        <v>49</v>
      </c>
      <c r="H61">
        <v>4437</v>
      </c>
      <c r="I61" s="3">
        <v>27.6180050036152</v>
      </c>
      <c r="J61" s="10">
        <f t="shared" si="9"/>
        <v>122541.08820104063</v>
      </c>
      <c r="L61" t="s">
        <v>49</v>
      </c>
      <c r="M61" s="5">
        <v>4438</v>
      </c>
      <c r="N61" s="3">
        <v>28.71</v>
      </c>
      <c r="O61" s="10">
        <f t="shared" si="11"/>
        <v>127414.98000000001</v>
      </c>
      <c r="Q61" t="s">
        <v>49</v>
      </c>
      <c r="R61" s="5">
        <v>4438</v>
      </c>
      <c r="S61" s="3">
        <v>28.71</v>
      </c>
      <c r="T61" s="10">
        <f t="shared" si="4"/>
        <v>19.60152282</v>
      </c>
      <c r="U61" s="10">
        <f t="shared" si="5"/>
        <v>86991.55827516</v>
      </c>
    </row>
    <row r="62" spans="1:21" ht="12.75">
      <c r="A62" s="4" t="s">
        <v>56</v>
      </c>
      <c r="B62" s="5">
        <v>23618</v>
      </c>
      <c r="C62" s="3">
        <v>25.86</v>
      </c>
      <c r="D62">
        <f t="shared" si="8"/>
        <v>610761.48</v>
      </c>
      <c r="E62" s="10">
        <f t="shared" si="3"/>
        <v>17.65570812</v>
      </c>
      <c r="F62" s="10"/>
      <c r="G62" t="s">
        <v>117</v>
      </c>
      <c r="H62">
        <v>41417.4</v>
      </c>
      <c r="I62" s="3">
        <v>10.81</v>
      </c>
      <c r="J62" s="10">
        <f t="shared" si="9"/>
        <v>447722.09400000004</v>
      </c>
      <c r="L62" t="s">
        <v>117</v>
      </c>
      <c r="M62">
        <v>46098</v>
      </c>
      <c r="N62" s="3">
        <v>16.73</v>
      </c>
      <c r="O62" s="10">
        <f aca="true" t="shared" si="12" ref="O62:O93">N62*M62</f>
        <v>771219.54</v>
      </c>
      <c r="Q62" t="s">
        <v>117</v>
      </c>
      <c r="R62">
        <v>46098</v>
      </c>
      <c r="S62" s="3">
        <v>16.73</v>
      </c>
      <c r="T62" s="10">
        <f t="shared" si="4"/>
        <v>11.42227366</v>
      </c>
      <c r="U62" s="10">
        <f t="shared" si="5"/>
        <v>526543.97117868</v>
      </c>
    </row>
    <row r="63" spans="1:21" ht="12.75">
      <c r="A63" s="4" t="s">
        <v>57</v>
      </c>
      <c r="B63" s="5">
        <v>1591</v>
      </c>
      <c r="C63" s="3">
        <v>105.16</v>
      </c>
      <c r="D63">
        <f t="shared" si="8"/>
        <v>167309.56</v>
      </c>
      <c r="E63" s="10">
        <f t="shared" si="3"/>
        <v>71.79714872</v>
      </c>
      <c r="F63" s="10"/>
      <c r="G63" t="s">
        <v>131</v>
      </c>
      <c r="H63">
        <v>13907.6</v>
      </c>
      <c r="I63" s="3">
        <v>21.4</v>
      </c>
      <c r="J63" s="10">
        <f t="shared" si="9"/>
        <v>297622.64</v>
      </c>
      <c r="L63" t="s">
        <v>131</v>
      </c>
      <c r="M63">
        <v>15037</v>
      </c>
      <c r="N63" s="3">
        <v>32.03</v>
      </c>
      <c r="O63" s="10">
        <f t="shared" si="12"/>
        <v>481635.11000000004</v>
      </c>
      <c r="Q63" t="s">
        <v>131</v>
      </c>
      <c r="R63">
        <v>15037</v>
      </c>
      <c r="S63" s="3">
        <v>32.03</v>
      </c>
      <c r="T63" s="10">
        <f t="shared" si="4"/>
        <v>21.86822626</v>
      </c>
      <c r="U63" s="10">
        <f t="shared" si="5"/>
        <v>328832.51827162</v>
      </c>
    </row>
    <row r="64" spans="1:21" ht="12.75">
      <c r="A64" s="4" t="s">
        <v>58</v>
      </c>
      <c r="B64" s="5">
        <v>22575</v>
      </c>
      <c r="C64" s="3">
        <v>23.32</v>
      </c>
      <c r="D64">
        <f t="shared" si="8"/>
        <v>526449</v>
      </c>
      <c r="E64" s="10">
        <f t="shared" si="3"/>
        <v>15.921543439999999</v>
      </c>
      <c r="F64" s="10"/>
      <c r="G64" t="s">
        <v>51</v>
      </c>
      <c r="H64">
        <v>8339</v>
      </c>
      <c r="I64" s="3">
        <v>18.183435377422533</v>
      </c>
      <c r="J64" s="10">
        <f t="shared" si="9"/>
        <v>151631.6676123265</v>
      </c>
      <c r="L64" t="s">
        <v>51</v>
      </c>
      <c r="M64" s="5">
        <v>8328</v>
      </c>
      <c r="N64" s="3">
        <v>29.33</v>
      </c>
      <c r="O64" s="10">
        <f t="shared" si="12"/>
        <v>244260.24</v>
      </c>
      <c r="Q64" t="s">
        <v>51</v>
      </c>
      <c r="R64" s="5">
        <v>8328</v>
      </c>
      <c r="S64" s="3">
        <v>29.33</v>
      </c>
      <c r="T64" s="10">
        <f t="shared" si="4"/>
        <v>20.024822859999997</v>
      </c>
      <c r="U64" s="10">
        <f t="shared" si="5"/>
        <v>166766.72477807998</v>
      </c>
    </row>
    <row r="65" spans="1:21" ht="12.75">
      <c r="A65" s="4" t="s">
        <v>59</v>
      </c>
      <c r="B65" s="5">
        <v>3123</v>
      </c>
      <c r="C65" s="3">
        <v>26.81</v>
      </c>
      <c r="D65">
        <f t="shared" si="8"/>
        <v>83727.62999999999</v>
      </c>
      <c r="E65" s="10">
        <f t="shared" si="3"/>
        <v>18.30431302</v>
      </c>
      <c r="F65" s="10"/>
      <c r="G65" t="s">
        <v>52</v>
      </c>
      <c r="H65">
        <v>8729</v>
      </c>
      <c r="I65" s="3">
        <v>35.10374074614927</v>
      </c>
      <c r="J65" s="10">
        <f t="shared" si="9"/>
        <v>306420.552973137</v>
      </c>
      <c r="L65" t="s">
        <v>52</v>
      </c>
      <c r="M65" s="5">
        <v>8961</v>
      </c>
      <c r="N65" s="3">
        <v>42.56</v>
      </c>
      <c r="O65" s="10">
        <f t="shared" si="12"/>
        <v>381380.16000000003</v>
      </c>
      <c r="Q65" t="s">
        <v>52</v>
      </c>
      <c r="R65" s="5">
        <v>8961</v>
      </c>
      <c r="S65" s="3">
        <v>42.56</v>
      </c>
      <c r="T65" s="10">
        <f t="shared" si="4"/>
        <v>29.05749952</v>
      </c>
      <c r="U65" s="10">
        <f t="shared" si="5"/>
        <v>260384.25319872</v>
      </c>
    </row>
    <row r="66" spans="1:21" ht="12.75">
      <c r="A66" s="4" t="s">
        <v>60</v>
      </c>
      <c r="B66" s="5">
        <v>17367</v>
      </c>
      <c r="C66" s="3">
        <v>23.7</v>
      </c>
      <c r="D66">
        <f t="shared" si="8"/>
        <v>411597.89999999997</v>
      </c>
      <c r="E66" s="10">
        <f t="shared" si="3"/>
        <v>16.180985399999997</v>
      </c>
      <c r="F66" s="10"/>
      <c r="G66" t="s">
        <v>53</v>
      </c>
      <c r="H66">
        <v>71954</v>
      </c>
      <c r="I66" s="3">
        <v>11.493953994016533</v>
      </c>
      <c r="J66" s="10">
        <f t="shared" si="9"/>
        <v>827035.9656854656</v>
      </c>
      <c r="L66" t="s">
        <v>53</v>
      </c>
      <c r="M66" s="5">
        <v>73917</v>
      </c>
      <c r="N66" s="3">
        <v>20.53</v>
      </c>
      <c r="O66" s="10">
        <f t="shared" si="12"/>
        <v>1517516.01</v>
      </c>
      <c r="Q66" t="s">
        <v>53</v>
      </c>
      <c r="R66" s="5">
        <v>73917</v>
      </c>
      <c r="S66" s="3">
        <v>20.53</v>
      </c>
      <c r="T66" s="10">
        <f t="shared" si="4"/>
        <v>14.01669326</v>
      </c>
      <c r="U66" s="10">
        <f t="shared" si="5"/>
        <v>1036071.91569942</v>
      </c>
    </row>
    <row r="67" spans="1:21" ht="12.75">
      <c r="A67" s="4" t="s">
        <v>61</v>
      </c>
      <c r="B67" s="5">
        <v>949</v>
      </c>
      <c r="C67" s="3">
        <v>89.43</v>
      </c>
      <c r="D67">
        <f t="shared" si="8"/>
        <v>84869.07</v>
      </c>
      <c r="E67" s="10">
        <f t="shared" si="3"/>
        <v>61.05761706</v>
      </c>
      <c r="F67" s="10"/>
      <c r="G67" t="s">
        <v>54</v>
      </c>
      <c r="H67">
        <v>2230</v>
      </c>
      <c r="I67" s="3">
        <v>36.68584264777277</v>
      </c>
      <c r="J67" s="10">
        <f t="shared" si="9"/>
        <v>81809.42910453328</v>
      </c>
      <c r="L67" t="s">
        <v>54</v>
      </c>
      <c r="M67" s="5">
        <v>2224</v>
      </c>
      <c r="N67" s="3">
        <v>35.57</v>
      </c>
      <c r="O67" s="10">
        <f t="shared" si="12"/>
        <v>79107.68000000001</v>
      </c>
      <c r="Q67" t="s">
        <v>54</v>
      </c>
      <c r="R67" s="5">
        <v>2224</v>
      </c>
      <c r="S67" s="3">
        <v>35.57</v>
      </c>
      <c r="T67" s="10">
        <f t="shared" si="4"/>
        <v>24.28513294</v>
      </c>
      <c r="U67" s="10">
        <f t="shared" si="5"/>
        <v>54010.13565856</v>
      </c>
    </row>
    <row r="68" spans="1:21" ht="12.75">
      <c r="A68" s="4" t="s">
        <v>62</v>
      </c>
      <c r="B68" s="5">
        <v>13977</v>
      </c>
      <c r="C68" s="3">
        <v>23.22</v>
      </c>
      <c r="D68">
        <f t="shared" si="8"/>
        <v>324545.94</v>
      </c>
      <c r="E68" s="10">
        <f t="shared" si="3"/>
        <v>15.853269239999998</v>
      </c>
      <c r="F68" s="10"/>
      <c r="G68" t="s">
        <v>55</v>
      </c>
      <c r="H68">
        <v>5425</v>
      </c>
      <c r="I68" s="3">
        <v>32.98515247023718</v>
      </c>
      <c r="J68" s="10">
        <f t="shared" si="9"/>
        <v>178944.4521510367</v>
      </c>
      <c r="L68" t="s">
        <v>55</v>
      </c>
      <c r="M68" s="5">
        <v>5531</v>
      </c>
      <c r="N68" s="3">
        <v>42.37</v>
      </c>
      <c r="O68" s="10">
        <f t="shared" si="12"/>
        <v>234348.46999999997</v>
      </c>
      <c r="Q68" t="s">
        <v>55</v>
      </c>
      <c r="R68" s="5">
        <v>5531</v>
      </c>
      <c r="S68" s="3">
        <v>42.37</v>
      </c>
      <c r="T68" s="10">
        <f t="shared" si="4"/>
        <v>28.927778539999995</v>
      </c>
      <c r="U68" s="10">
        <f t="shared" si="5"/>
        <v>159999.54310473998</v>
      </c>
    </row>
    <row r="69" spans="1:21" ht="12.75">
      <c r="A69" s="4" t="s">
        <v>63</v>
      </c>
      <c r="B69" s="5">
        <v>51817</v>
      </c>
      <c r="C69" s="3">
        <v>20.05</v>
      </c>
      <c r="D69">
        <f t="shared" si="8"/>
        <v>1038930.8500000001</v>
      </c>
      <c r="E69" s="10">
        <f t="shared" si="3"/>
        <v>13.688977099999999</v>
      </c>
      <c r="F69" s="10"/>
      <c r="G69" t="s">
        <v>123</v>
      </c>
      <c r="H69">
        <v>16944</v>
      </c>
      <c r="I69" s="3">
        <v>12.05</v>
      </c>
      <c r="J69" s="10">
        <f t="shared" si="9"/>
        <v>204175.2</v>
      </c>
      <c r="L69" t="s">
        <v>123</v>
      </c>
      <c r="M69">
        <v>18225.8</v>
      </c>
      <c r="N69" s="3">
        <v>18.59</v>
      </c>
      <c r="O69" s="10">
        <f t="shared" si="12"/>
        <v>338817.622</v>
      </c>
      <c r="Q69" t="s">
        <v>123</v>
      </c>
      <c r="R69">
        <v>18225.8</v>
      </c>
      <c r="S69" s="3">
        <v>18.59</v>
      </c>
      <c r="T69" s="10">
        <f t="shared" si="4"/>
        <v>12.69217378</v>
      </c>
      <c r="U69" s="10">
        <f t="shared" si="5"/>
        <v>231325.02087952397</v>
      </c>
    </row>
    <row r="70" spans="1:21" ht="12.75">
      <c r="A70" s="4" t="s">
        <v>64</v>
      </c>
      <c r="B70" s="5">
        <v>4077</v>
      </c>
      <c r="C70" s="3">
        <v>29.73</v>
      </c>
      <c r="D70">
        <f>C70*B70</f>
        <v>121209.21</v>
      </c>
      <c r="E70" s="10">
        <f t="shared" si="3"/>
        <v>20.297919659999998</v>
      </c>
      <c r="F70" s="10"/>
      <c r="G70" t="s">
        <v>139</v>
      </c>
      <c r="H70">
        <v>5013</v>
      </c>
      <c r="I70" s="3">
        <v>32.66</v>
      </c>
      <c r="J70" s="10">
        <f aca="true" t="shared" si="13" ref="J70:J101">I70*H70</f>
        <v>163724.58</v>
      </c>
      <c r="L70" t="s">
        <v>139</v>
      </c>
      <c r="M70">
        <v>5392</v>
      </c>
      <c r="N70" s="3">
        <v>50.39</v>
      </c>
      <c r="O70" s="10">
        <f t="shared" si="12"/>
        <v>271702.88</v>
      </c>
      <c r="Q70" t="s">
        <v>139</v>
      </c>
      <c r="R70">
        <v>5392</v>
      </c>
      <c r="S70" s="3">
        <v>50.39</v>
      </c>
      <c r="T70" s="10">
        <f t="shared" si="4"/>
        <v>34.40336938</v>
      </c>
      <c r="U70" s="10">
        <f t="shared" si="5"/>
        <v>185502.96769696</v>
      </c>
    </row>
    <row r="71" spans="1:21" ht="12.75">
      <c r="A71" s="4" t="s">
        <v>65</v>
      </c>
      <c r="B71" s="5">
        <v>75218</v>
      </c>
      <c r="C71" s="3">
        <v>20.39</v>
      </c>
      <c r="D71">
        <f aca="true" t="shared" si="14" ref="D71:D116">C71*B71</f>
        <v>1533695.02</v>
      </c>
      <c r="E71" s="10">
        <f aca="true" t="shared" si="15" ref="E71:E116">C71*0.682742</f>
        <v>13.921109379999999</v>
      </c>
      <c r="F71" s="10"/>
      <c r="G71" t="s">
        <v>57</v>
      </c>
      <c r="H71">
        <v>1582</v>
      </c>
      <c r="I71" s="3">
        <v>102.3047927128007</v>
      </c>
      <c r="J71" s="10">
        <f t="shared" si="13"/>
        <v>161846.18207165072</v>
      </c>
      <c r="L71" t="s">
        <v>57</v>
      </c>
      <c r="M71">
        <v>1591</v>
      </c>
      <c r="N71" s="3">
        <v>105.16</v>
      </c>
      <c r="O71" s="10">
        <f t="shared" si="12"/>
        <v>167309.56</v>
      </c>
      <c r="Q71" t="s">
        <v>57</v>
      </c>
      <c r="R71">
        <v>1591</v>
      </c>
      <c r="S71" s="3">
        <v>105.16</v>
      </c>
      <c r="T71" s="10">
        <f aca="true" t="shared" si="16" ref="T71:T131">S71*0.682742</f>
        <v>71.79714872</v>
      </c>
      <c r="U71" s="10">
        <f aca="true" t="shared" si="17" ref="U71:U131">T71*R71</f>
        <v>114229.26361351999</v>
      </c>
    </row>
    <row r="72" spans="1:21" ht="12.75">
      <c r="A72" s="4" t="s">
        <v>66</v>
      </c>
      <c r="B72" s="5">
        <v>6996</v>
      </c>
      <c r="C72" s="3">
        <v>34.19</v>
      </c>
      <c r="D72">
        <f t="shared" si="14"/>
        <v>239193.24</v>
      </c>
      <c r="E72" s="10">
        <f t="shared" si="15"/>
        <v>23.342948979999996</v>
      </c>
      <c r="F72" s="10"/>
      <c r="G72" t="s">
        <v>121</v>
      </c>
      <c r="H72">
        <v>12795</v>
      </c>
      <c r="I72" s="3">
        <v>11.71</v>
      </c>
      <c r="J72" s="10">
        <f t="shared" si="13"/>
        <v>149829.45</v>
      </c>
      <c r="L72" t="s">
        <v>121</v>
      </c>
      <c r="M72">
        <v>13848</v>
      </c>
      <c r="N72" s="3">
        <v>17.35</v>
      </c>
      <c r="O72" s="10">
        <f t="shared" si="12"/>
        <v>240262.80000000002</v>
      </c>
      <c r="Q72" t="s">
        <v>121</v>
      </c>
      <c r="R72">
        <v>13848</v>
      </c>
      <c r="S72" s="3">
        <v>17.35</v>
      </c>
      <c r="T72" s="10">
        <f t="shared" si="16"/>
        <v>11.845573700000001</v>
      </c>
      <c r="U72" s="10">
        <f t="shared" si="17"/>
        <v>164037.50459760003</v>
      </c>
    </row>
    <row r="73" spans="1:21" ht="12.75">
      <c r="A73" s="4" t="s">
        <v>67</v>
      </c>
      <c r="B73" s="5">
        <v>2856</v>
      </c>
      <c r="C73" s="3">
        <v>29.95</v>
      </c>
      <c r="D73">
        <f t="shared" si="14"/>
        <v>85537.2</v>
      </c>
      <c r="E73" s="10">
        <f t="shared" si="15"/>
        <v>20.448122899999998</v>
      </c>
      <c r="F73" s="10"/>
      <c r="G73" t="s">
        <v>134</v>
      </c>
      <c r="H73">
        <v>8063</v>
      </c>
      <c r="I73" s="3">
        <v>22.14</v>
      </c>
      <c r="J73" s="10">
        <f t="shared" si="13"/>
        <v>178514.82</v>
      </c>
      <c r="L73" t="s">
        <v>134</v>
      </c>
      <c r="M73">
        <v>8727</v>
      </c>
      <c r="N73" s="3">
        <v>32.8</v>
      </c>
      <c r="O73" s="10">
        <f t="shared" si="12"/>
        <v>286245.6</v>
      </c>
      <c r="Q73" t="s">
        <v>134</v>
      </c>
      <c r="R73">
        <v>8727</v>
      </c>
      <c r="S73" s="3">
        <v>32.8</v>
      </c>
      <c r="T73" s="10">
        <f t="shared" si="16"/>
        <v>22.393937599999997</v>
      </c>
      <c r="U73" s="10">
        <f t="shared" si="17"/>
        <v>195431.89343519998</v>
      </c>
    </row>
    <row r="74" spans="1:21" ht="12.75">
      <c r="A74" s="4" t="s">
        <v>68</v>
      </c>
      <c r="B74" s="5">
        <v>16310</v>
      </c>
      <c r="C74" s="3">
        <v>25.74</v>
      </c>
      <c r="D74">
        <f t="shared" si="14"/>
        <v>419819.39999999997</v>
      </c>
      <c r="E74" s="10">
        <f t="shared" si="15"/>
        <v>17.573779079999998</v>
      </c>
      <c r="F74" s="10"/>
      <c r="G74" t="s">
        <v>59</v>
      </c>
      <c r="H74">
        <v>3149</v>
      </c>
      <c r="I74" s="3">
        <v>26.278046988107217</v>
      </c>
      <c r="J74" s="10">
        <f t="shared" si="13"/>
        <v>82749.56996554963</v>
      </c>
      <c r="L74" t="s">
        <v>59</v>
      </c>
      <c r="M74" s="5">
        <v>3123</v>
      </c>
      <c r="N74" s="3">
        <v>26.81</v>
      </c>
      <c r="O74" s="10">
        <f t="shared" si="12"/>
        <v>83727.62999999999</v>
      </c>
      <c r="Q74" t="s">
        <v>59</v>
      </c>
      <c r="R74" s="5">
        <v>3123</v>
      </c>
      <c r="S74" s="3">
        <v>26.81</v>
      </c>
      <c r="T74" s="10">
        <f t="shared" si="16"/>
        <v>18.30431302</v>
      </c>
      <c r="U74" s="10">
        <f t="shared" si="17"/>
        <v>57164.36956145999</v>
      </c>
    </row>
    <row r="75" spans="1:21" ht="12.75">
      <c r="A75" s="4" t="s">
        <v>69</v>
      </c>
      <c r="B75" s="5">
        <v>19912</v>
      </c>
      <c r="C75" s="3">
        <v>29.97</v>
      </c>
      <c r="D75">
        <f t="shared" si="14"/>
        <v>596762.64</v>
      </c>
      <c r="E75" s="10">
        <f t="shared" si="15"/>
        <v>20.46177774</v>
      </c>
      <c r="F75" s="10"/>
      <c r="G75" t="s">
        <v>60</v>
      </c>
      <c r="H75">
        <v>17109</v>
      </c>
      <c r="I75" s="3">
        <v>15.565903689504497</v>
      </c>
      <c r="J75" s="10">
        <f t="shared" si="13"/>
        <v>266317.0462237324</v>
      </c>
      <c r="L75" t="s">
        <v>60</v>
      </c>
      <c r="M75" s="5">
        <v>17367</v>
      </c>
      <c r="N75" s="3">
        <v>23.7</v>
      </c>
      <c r="O75" s="10">
        <f t="shared" si="12"/>
        <v>411597.89999999997</v>
      </c>
      <c r="Q75" t="s">
        <v>60</v>
      </c>
      <c r="R75" s="5">
        <v>17367</v>
      </c>
      <c r="S75" s="3">
        <v>23.7</v>
      </c>
      <c r="T75" s="10">
        <f t="shared" si="16"/>
        <v>16.180985399999997</v>
      </c>
      <c r="U75" s="10">
        <f t="shared" si="17"/>
        <v>281015.17344179994</v>
      </c>
    </row>
    <row r="76" spans="1:21" ht="12.75">
      <c r="A76" s="4" t="s">
        <v>70</v>
      </c>
      <c r="B76" s="5">
        <v>23265</v>
      </c>
      <c r="C76" s="3">
        <v>21.96</v>
      </c>
      <c r="D76">
        <f t="shared" si="14"/>
        <v>510899.4</v>
      </c>
      <c r="E76" s="10">
        <f t="shared" si="15"/>
        <v>14.99301432</v>
      </c>
      <c r="F76" s="10"/>
      <c r="G76" t="s">
        <v>61</v>
      </c>
      <c r="H76">
        <v>987</v>
      </c>
      <c r="I76" s="3">
        <v>98.87008828134957</v>
      </c>
      <c r="J76" s="10">
        <f t="shared" si="13"/>
        <v>97584.77713369203</v>
      </c>
      <c r="L76" t="s">
        <v>61</v>
      </c>
      <c r="M76" s="5">
        <v>949</v>
      </c>
      <c r="N76" s="3">
        <v>89.43</v>
      </c>
      <c r="O76" s="10">
        <f t="shared" si="12"/>
        <v>84869.07</v>
      </c>
      <c r="Q76" t="s">
        <v>61</v>
      </c>
      <c r="R76" s="5">
        <v>949</v>
      </c>
      <c r="S76" s="3">
        <v>89.43</v>
      </c>
      <c r="T76" s="10">
        <f t="shared" si="16"/>
        <v>61.05761706</v>
      </c>
      <c r="U76" s="10">
        <f t="shared" si="17"/>
        <v>57943.67858994</v>
      </c>
    </row>
    <row r="77" spans="1:21" ht="12.75">
      <c r="A77" s="4" t="s">
        <v>71</v>
      </c>
      <c r="B77" s="5">
        <v>27782</v>
      </c>
      <c r="C77" s="3">
        <v>22</v>
      </c>
      <c r="D77">
        <f t="shared" si="14"/>
        <v>611204</v>
      </c>
      <c r="E77" s="10">
        <f t="shared" si="15"/>
        <v>15.020323999999999</v>
      </c>
      <c r="F77" s="10"/>
      <c r="G77" t="s">
        <v>125</v>
      </c>
      <c r="H77">
        <v>7066.5</v>
      </c>
      <c r="I77" s="3">
        <v>12.39</v>
      </c>
      <c r="J77" s="10">
        <f t="shared" si="13"/>
        <v>87553.935</v>
      </c>
      <c r="L77" t="s">
        <v>125</v>
      </c>
      <c r="M77">
        <v>7253</v>
      </c>
      <c r="N77" s="3">
        <v>16.96</v>
      </c>
      <c r="O77" s="10">
        <f t="shared" si="12"/>
        <v>123010.88</v>
      </c>
      <c r="Q77" t="s">
        <v>125</v>
      </c>
      <c r="R77">
        <v>7253</v>
      </c>
      <c r="S77" s="3">
        <v>16.96</v>
      </c>
      <c r="T77" s="10">
        <f t="shared" si="16"/>
        <v>11.57930432</v>
      </c>
      <c r="U77" s="10">
        <f t="shared" si="17"/>
        <v>83984.69423296</v>
      </c>
    </row>
    <row r="78" spans="1:21" ht="12.75">
      <c r="A78" s="4" t="s">
        <v>72</v>
      </c>
      <c r="B78" s="5">
        <v>964</v>
      </c>
      <c r="C78" s="3">
        <v>29.68</v>
      </c>
      <c r="D78">
        <f t="shared" si="14"/>
        <v>28611.52</v>
      </c>
      <c r="E78" s="10">
        <f t="shared" si="15"/>
        <v>20.26378256</v>
      </c>
      <c r="F78" s="10"/>
      <c r="G78" t="s">
        <v>133</v>
      </c>
      <c r="H78">
        <v>6550.5</v>
      </c>
      <c r="I78" s="3">
        <v>21.88</v>
      </c>
      <c r="J78" s="10">
        <f t="shared" si="13"/>
        <v>143324.94</v>
      </c>
      <c r="L78" t="s">
        <v>133</v>
      </c>
      <c r="M78">
        <v>6724</v>
      </c>
      <c r="N78" s="3">
        <v>29.96</v>
      </c>
      <c r="O78" s="10">
        <f t="shared" si="12"/>
        <v>201451.04</v>
      </c>
      <c r="Q78" t="s">
        <v>133</v>
      </c>
      <c r="R78">
        <v>6724</v>
      </c>
      <c r="S78" s="3">
        <v>29.96</v>
      </c>
      <c r="T78" s="10">
        <f t="shared" si="16"/>
        <v>20.45495032</v>
      </c>
      <c r="U78" s="10">
        <f t="shared" si="17"/>
        <v>137539.08595168</v>
      </c>
    </row>
    <row r="79" spans="1:21" ht="12.75">
      <c r="A79" s="4" t="s">
        <v>73</v>
      </c>
      <c r="B79" s="5">
        <v>1748</v>
      </c>
      <c r="C79" s="3">
        <v>88.08</v>
      </c>
      <c r="D79">
        <f t="shared" si="14"/>
        <v>153963.84</v>
      </c>
      <c r="E79" s="10">
        <f t="shared" si="15"/>
        <v>60.13591536</v>
      </c>
      <c r="F79" s="10"/>
      <c r="G79" t="s">
        <v>63</v>
      </c>
      <c r="H79">
        <v>49586</v>
      </c>
      <c r="I79" s="3">
        <v>11.697283417293777</v>
      </c>
      <c r="J79" s="10">
        <f t="shared" si="13"/>
        <v>580021.4955299292</v>
      </c>
      <c r="L79" t="s">
        <v>63</v>
      </c>
      <c r="M79" s="5">
        <v>51817</v>
      </c>
      <c r="N79" s="3">
        <v>20.05</v>
      </c>
      <c r="O79" s="10">
        <f t="shared" si="12"/>
        <v>1038930.8500000001</v>
      </c>
      <c r="Q79" t="s">
        <v>63</v>
      </c>
      <c r="R79" s="5">
        <v>51817</v>
      </c>
      <c r="S79" s="3">
        <v>20.05</v>
      </c>
      <c r="T79" s="10">
        <f t="shared" si="16"/>
        <v>13.688977099999999</v>
      </c>
      <c r="U79" s="10">
        <f t="shared" si="17"/>
        <v>709321.7263907</v>
      </c>
    </row>
    <row r="80" spans="1:21" ht="12.75">
      <c r="A80" s="4" t="s">
        <v>74</v>
      </c>
      <c r="B80" s="5">
        <v>39684</v>
      </c>
      <c r="C80" s="3">
        <v>18.98</v>
      </c>
      <c r="D80">
        <f t="shared" si="14"/>
        <v>753202.3200000001</v>
      </c>
      <c r="E80" s="10">
        <f t="shared" si="15"/>
        <v>12.95844316</v>
      </c>
      <c r="F80" s="10"/>
      <c r="G80" t="s">
        <v>64</v>
      </c>
      <c r="H80">
        <v>4107</v>
      </c>
      <c r="I80" s="3">
        <v>24.211478886414753</v>
      </c>
      <c r="J80" s="10">
        <f t="shared" si="13"/>
        <v>99436.54378650538</v>
      </c>
      <c r="L80" t="s">
        <v>64</v>
      </c>
      <c r="M80" s="5">
        <v>4077</v>
      </c>
      <c r="N80" s="3">
        <v>29.73</v>
      </c>
      <c r="O80" s="10">
        <f t="shared" si="12"/>
        <v>121209.21</v>
      </c>
      <c r="Q80" t="s">
        <v>64</v>
      </c>
      <c r="R80" s="5">
        <v>4077</v>
      </c>
      <c r="S80" s="3">
        <v>29.73</v>
      </c>
      <c r="T80" s="10">
        <f t="shared" si="16"/>
        <v>20.297919659999998</v>
      </c>
      <c r="U80" s="10">
        <f t="shared" si="17"/>
        <v>82754.61845381999</v>
      </c>
    </row>
    <row r="81" spans="1:21" ht="12.75">
      <c r="A81" s="4" t="s">
        <v>75</v>
      </c>
      <c r="B81" s="5">
        <v>4788</v>
      </c>
      <c r="C81" s="3">
        <v>28.03</v>
      </c>
      <c r="D81">
        <f t="shared" si="14"/>
        <v>134207.64</v>
      </c>
      <c r="E81" s="10">
        <f t="shared" si="15"/>
        <v>19.13725826</v>
      </c>
      <c r="F81" s="10"/>
      <c r="G81" t="s">
        <v>65</v>
      </c>
      <c r="H81">
        <v>71314</v>
      </c>
      <c r="I81" s="3">
        <v>11.596031163057575</v>
      </c>
      <c r="J81" s="10">
        <f t="shared" si="13"/>
        <v>826959.3663622879</v>
      </c>
      <c r="L81" t="s">
        <v>65</v>
      </c>
      <c r="M81" s="5">
        <v>75218</v>
      </c>
      <c r="N81" s="3">
        <v>20.39</v>
      </c>
      <c r="O81" s="10">
        <f t="shared" si="12"/>
        <v>1533695.02</v>
      </c>
      <c r="Q81" t="s">
        <v>65</v>
      </c>
      <c r="R81" s="5">
        <v>75218</v>
      </c>
      <c r="S81" s="3">
        <v>20.39</v>
      </c>
      <c r="T81" s="10">
        <f t="shared" si="16"/>
        <v>13.921109379999999</v>
      </c>
      <c r="U81" s="10">
        <f t="shared" si="17"/>
        <v>1047118.0053448399</v>
      </c>
    </row>
    <row r="82" spans="1:21" ht="12.75">
      <c r="A82" s="4" t="s">
        <v>76</v>
      </c>
      <c r="B82" s="5">
        <v>32613</v>
      </c>
      <c r="C82" s="3">
        <v>20.28</v>
      </c>
      <c r="D82">
        <f t="shared" si="14"/>
        <v>661391.64</v>
      </c>
      <c r="E82" s="10">
        <f t="shared" si="15"/>
        <v>13.846007759999999</v>
      </c>
      <c r="F82" s="10"/>
      <c r="G82" t="s">
        <v>66</v>
      </c>
      <c r="H82">
        <v>6957</v>
      </c>
      <c r="I82" s="3">
        <v>27.758155916234553</v>
      </c>
      <c r="J82" s="10">
        <f t="shared" si="13"/>
        <v>193113.49070924378</v>
      </c>
      <c r="L82" t="s">
        <v>66</v>
      </c>
      <c r="M82" s="5">
        <v>6996</v>
      </c>
      <c r="N82" s="3">
        <v>34.19</v>
      </c>
      <c r="O82" s="10">
        <f t="shared" si="12"/>
        <v>239193.24</v>
      </c>
      <c r="Q82" t="s">
        <v>66</v>
      </c>
      <c r="R82" s="5">
        <v>6996</v>
      </c>
      <c r="S82" s="3">
        <v>34.19</v>
      </c>
      <c r="T82" s="10">
        <f t="shared" si="16"/>
        <v>23.342948979999996</v>
      </c>
      <c r="U82" s="10">
        <f t="shared" si="17"/>
        <v>163307.27106407998</v>
      </c>
    </row>
    <row r="83" spans="1:21" ht="12.75">
      <c r="A83" s="4" t="s">
        <v>77</v>
      </c>
      <c r="B83" s="5">
        <v>25233</v>
      </c>
      <c r="C83" s="3">
        <v>19.88</v>
      </c>
      <c r="D83">
        <f t="shared" si="14"/>
        <v>501632.04</v>
      </c>
      <c r="E83" s="10">
        <f t="shared" si="15"/>
        <v>13.572910959999998</v>
      </c>
      <c r="F83" s="10"/>
      <c r="G83" t="s">
        <v>67</v>
      </c>
      <c r="H83">
        <v>2914</v>
      </c>
      <c r="I83" s="3">
        <v>29.89151146666407</v>
      </c>
      <c r="J83" s="10">
        <f t="shared" si="13"/>
        <v>87103.8644138591</v>
      </c>
      <c r="L83" t="s">
        <v>67</v>
      </c>
      <c r="M83" s="5">
        <v>2856</v>
      </c>
      <c r="N83" s="3">
        <v>29.95</v>
      </c>
      <c r="O83" s="10">
        <f t="shared" si="12"/>
        <v>85537.2</v>
      </c>
      <c r="Q83" t="s">
        <v>67</v>
      </c>
      <c r="R83" s="5">
        <v>2856</v>
      </c>
      <c r="S83" s="3">
        <v>29.95</v>
      </c>
      <c r="T83" s="10">
        <f t="shared" si="16"/>
        <v>20.448122899999998</v>
      </c>
      <c r="U83" s="10">
        <f t="shared" si="17"/>
        <v>58399.8390024</v>
      </c>
    </row>
    <row r="84" spans="1:21" ht="12.75">
      <c r="A84" s="4" t="s">
        <v>78</v>
      </c>
      <c r="B84" s="5">
        <v>22804</v>
      </c>
      <c r="C84" s="3">
        <v>20.3</v>
      </c>
      <c r="D84">
        <f t="shared" si="14"/>
        <v>462921.2</v>
      </c>
      <c r="E84" s="10">
        <f t="shared" si="15"/>
        <v>13.8596626</v>
      </c>
      <c r="F84" s="10"/>
      <c r="G84" t="s">
        <v>112</v>
      </c>
      <c r="H84">
        <v>5047.5</v>
      </c>
      <c r="I84" s="3">
        <v>10.09</v>
      </c>
      <c r="J84" s="10">
        <f t="shared" si="13"/>
        <v>50929.275</v>
      </c>
      <c r="L84" t="s">
        <v>112</v>
      </c>
      <c r="M84">
        <v>5078.6</v>
      </c>
      <c r="N84" s="3">
        <v>14.43</v>
      </c>
      <c r="O84" s="10">
        <f t="shared" si="12"/>
        <v>73284.198</v>
      </c>
      <c r="Q84" t="s">
        <v>112</v>
      </c>
      <c r="R84">
        <v>5078.6</v>
      </c>
      <c r="S84" s="3">
        <v>14.43</v>
      </c>
      <c r="T84" s="10">
        <f t="shared" si="16"/>
        <v>9.85196706</v>
      </c>
      <c r="U84" s="10">
        <f t="shared" si="17"/>
        <v>50034.199910916</v>
      </c>
    </row>
    <row r="85" spans="1:21" ht="12.75">
      <c r="A85" s="4" t="s">
        <v>79</v>
      </c>
      <c r="B85" s="5">
        <v>11692</v>
      </c>
      <c r="C85" s="3">
        <v>24.19</v>
      </c>
      <c r="D85">
        <f t="shared" si="14"/>
        <v>282829.48000000004</v>
      </c>
      <c r="E85" s="10">
        <f t="shared" si="15"/>
        <v>16.51552898</v>
      </c>
      <c r="F85" s="10"/>
      <c r="G85" t="s">
        <v>132</v>
      </c>
      <c r="H85">
        <v>11162.5</v>
      </c>
      <c r="I85" s="3">
        <v>21.58</v>
      </c>
      <c r="J85" s="10">
        <f t="shared" si="13"/>
        <v>240886.74999999997</v>
      </c>
      <c r="L85" t="s">
        <v>132</v>
      </c>
      <c r="M85">
        <v>11231</v>
      </c>
      <c r="N85" s="3">
        <v>30.86</v>
      </c>
      <c r="O85" s="10">
        <f t="shared" si="12"/>
        <v>346588.66</v>
      </c>
      <c r="Q85" t="s">
        <v>132</v>
      </c>
      <c r="R85">
        <v>11231</v>
      </c>
      <c r="S85" s="3">
        <v>30.86</v>
      </c>
      <c r="T85" s="10">
        <f t="shared" si="16"/>
        <v>21.069418119999998</v>
      </c>
      <c r="U85" s="10">
        <f t="shared" si="17"/>
        <v>236630.63490571998</v>
      </c>
    </row>
    <row r="86" spans="1:21" ht="12.75">
      <c r="A86" s="4" t="s">
        <v>80</v>
      </c>
      <c r="B86" s="5">
        <v>58050</v>
      </c>
      <c r="C86" s="3">
        <v>22.7</v>
      </c>
      <c r="D86">
        <f t="shared" si="14"/>
        <v>1317735</v>
      </c>
      <c r="E86" s="10">
        <f t="shared" si="15"/>
        <v>15.498243399999998</v>
      </c>
      <c r="F86" s="10"/>
      <c r="G86" t="s">
        <v>114</v>
      </c>
      <c r="H86">
        <v>6708.2</v>
      </c>
      <c r="I86" s="3">
        <v>10.71</v>
      </c>
      <c r="J86" s="10">
        <f t="shared" si="13"/>
        <v>71844.822</v>
      </c>
      <c r="L86" t="s">
        <v>114</v>
      </c>
      <c r="M86">
        <v>6860</v>
      </c>
      <c r="N86" s="3">
        <v>14.86</v>
      </c>
      <c r="O86" s="10">
        <f t="shared" si="12"/>
        <v>101939.59999999999</v>
      </c>
      <c r="Q86" t="s">
        <v>114</v>
      </c>
      <c r="R86">
        <v>6860</v>
      </c>
      <c r="S86" s="3">
        <v>14.86</v>
      </c>
      <c r="T86" s="10">
        <f t="shared" si="16"/>
        <v>10.145546119999999</v>
      </c>
      <c r="U86" s="10">
        <f t="shared" si="17"/>
        <v>69598.44638319999</v>
      </c>
    </row>
    <row r="87" spans="1:21" ht="12.75">
      <c r="A87" s="4" t="s">
        <v>81</v>
      </c>
      <c r="B87" s="5">
        <v>29225</v>
      </c>
      <c r="C87" s="3">
        <v>22.94</v>
      </c>
      <c r="D87">
        <f t="shared" si="14"/>
        <v>670421.5</v>
      </c>
      <c r="E87" s="10">
        <f t="shared" si="15"/>
        <v>15.66210148</v>
      </c>
      <c r="F87" s="10"/>
      <c r="G87" t="s">
        <v>136</v>
      </c>
      <c r="H87">
        <v>12762.8</v>
      </c>
      <c r="I87" s="3">
        <v>27.32</v>
      </c>
      <c r="J87" s="10">
        <f t="shared" si="13"/>
        <v>348679.696</v>
      </c>
      <c r="L87" t="s">
        <v>136</v>
      </c>
      <c r="M87">
        <v>13052</v>
      </c>
      <c r="N87" s="3">
        <v>37.91</v>
      </c>
      <c r="O87" s="10">
        <f t="shared" si="12"/>
        <v>494801.31999999995</v>
      </c>
      <c r="Q87" t="s">
        <v>136</v>
      </c>
      <c r="R87">
        <v>13052</v>
      </c>
      <c r="S87" s="3">
        <v>37.91</v>
      </c>
      <c r="T87" s="10">
        <f t="shared" si="16"/>
        <v>25.882749219999997</v>
      </c>
      <c r="U87" s="10">
        <f t="shared" si="17"/>
        <v>337821.64281944</v>
      </c>
    </row>
    <row r="88" spans="1:21" ht="12.75">
      <c r="A88" s="4" t="s">
        <v>82</v>
      </c>
      <c r="B88" s="5">
        <v>65341</v>
      </c>
      <c r="C88" s="3">
        <v>16.65</v>
      </c>
      <c r="D88">
        <f t="shared" si="14"/>
        <v>1087927.65</v>
      </c>
      <c r="E88" s="10">
        <f t="shared" si="15"/>
        <v>11.367654299999998</v>
      </c>
      <c r="F88" s="10"/>
      <c r="G88" t="s">
        <v>70</v>
      </c>
      <c r="H88">
        <v>22329</v>
      </c>
      <c r="I88" s="3">
        <v>13.928190055609594</v>
      </c>
      <c r="J88" s="10">
        <f t="shared" si="13"/>
        <v>311002.55575170665</v>
      </c>
      <c r="L88" t="s">
        <v>70</v>
      </c>
      <c r="M88" s="5">
        <v>23265</v>
      </c>
      <c r="N88" s="3">
        <v>21.96</v>
      </c>
      <c r="O88" s="10">
        <f t="shared" si="12"/>
        <v>510899.4</v>
      </c>
      <c r="Q88" t="s">
        <v>70</v>
      </c>
      <c r="R88" s="5">
        <v>23265</v>
      </c>
      <c r="S88" s="3">
        <v>21.96</v>
      </c>
      <c r="T88" s="10">
        <f t="shared" si="16"/>
        <v>14.99301432</v>
      </c>
      <c r="U88" s="10">
        <f t="shared" si="17"/>
        <v>348812.4781548</v>
      </c>
    </row>
    <row r="89" spans="1:21" ht="12.75">
      <c r="A89" s="4" t="s">
        <v>83</v>
      </c>
      <c r="B89" s="5">
        <v>58697</v>
      </c>
      <c r="C89" s="3">
        <v>18.55</v>
      </c>
      <c r="D89">
        <f t="shared" si="14"/>
        <v>1088829.35</v>
      </c>
      <c r="E89" s="10">
        <f t="shared" si="15"/>
        <v>12.664864099999999</v>
      </c>
      <c r="F89" s="10"/>
      <c r="G89" t="s">
        <v>71</v>
      </c>
      <c r="H89">
        <v>27396</v>
      </c>
      <c r="I89" s="3">
        <v>12.664797765722415</v>
      </c>
      <c r="J89" s="10">
        <f t="shared" si="13"/>
        <v>346964.79958973126</v>
      </c>
      <c r="L89" t="s">
        <v>71</v>
      </c>
      <c r="M89" s="5">
        <v>27782</v>
      </c>
      <c r="N89" s="3">
        <v>22</v>
      </c>
      <c r="O89" s="10">
        <f t="shared" si="12"/>
        <v>611204</v>
      </c>
      <c r="Q89" t="s">
        <v>71</v>
      </c>
      <c r="R89" s="5">
        <v>27782</v>
      </c>
      <c r="S89" s="3">
        <v>22</v>
      </c>
      <c r="T89" s="10">
        <f t="shared" si="16"/>
        <v>15.020323999999999</v>
      </c>
      <c r="U89" s="10">
        <f t="shared" si="17"/>
        <v>417294.64136799995</v>
      </c>
    </row>
    <row r="90" spans="1:21" ht="12.75">
      <c r="A90" s="4" t="s">
        <v>84</v>
      </c>
      <c r="B90" s="5">
        <v>48225</v>
      </c>
      <c r="C90" s="3">
        <v>16.36</v>
      </c>
      <c r="D90">
        <f t="shared" si="14"/>
        <v>788961</v>
      </c>
      <c r="E90" s="10">
        <f t="shared" si="15"/>
        <v>11.169659119999999</v>
      </c>
      <c r="F90" s="10"/>
      <c r="G90" t="s">
        <v>72</v>
      </c>
      <c r="H90">
        <v>945</v>
      </c>
      <c r="I90" s="3">
        <v>23.03063228672214</v>
      </c>
      <c r="J90" s="10">
        <f t="shared" si="13"/>
        <v>21763.94751095242</v>
      </c>
      <c r="L90" t="s">
        <v>72</v>
      </c>
      <c r="M90" s="5">
        <v>964</v>
      </c>
      <c r="N90" s="3">
        <v>29.68</v>
      </c>
      <c r="O90" s="10">
        <f t="shared" si="12"/>
        <v>28611.52</v>
      </c>
      <c r="Q90" t="s">
        <v>72</v>
      </c>
      <c r="R90" s="5">
        <v>964</v>
      </c>
      <c r="S90" s="3">
        <v>29.68</v>
      </c>
      <c r="T90" s="10">
        <f t="shared" si="16"/>
        <v>20.26378256</v>
      </c>
      <c r="U90" s="10">
        <f t="shared" si="17"/>
        <v>19534.28638784</v>
      </c>
    </row>
    <row r="91" spans="1:21" ht="12.75">
      <c r="A91" s="4" t="s">
        <v>85</v>
      </c>
      <c r="B91" s="5">
        <v>93010</v>
      </c>
      <c r="C91" s="3">
        <v>14.33</v>
      </c>
      <c r="D91">
        <f t="shared" si="14"/>
        <v>1332833.3</v>
      </c>
      <c r="E91" s="10">
        <f t="shared" si="15"/>
        <v>9.783692859999999</v>
      </c>
      <c r="F91" s="10"/>
      <c r="G91" t="s">
        <v>73</v>
      </c>
      <c r="H91">
        <v>1786</v>
      </c>
      <c r="I91" s="3">
        <v>73.2708331914134</v>
      </c>
      <c r="J91" s="10">
        <f t="shared" si="13"/>
        <v>130861.70807986433</v>
      </c>
      <c r="L91" t="s">
        <v>73</v>
      </c>
      <c r="M91" s="5">
        <v>1748</v>
      </c>
      <c r="N91" s="3">
        <v>88.08</v>
      </c>
      <c r="O91" s="10">
        <f t="shared" si="12"/>
        <v>153963.84</v>
      </c>
      <c r="Q91" t="s">
        <v>73</v>
      </c>
      <c r="R91" s="5">
        <v>1748</v>
      </c>
      <c r="S91" s="3">
        <v>88.08</v>
      </c>
      <c r="T91" s="10">
        <f t="shared" si="16"/>
        <v>60.13591536</v>
      </c>
      <c r="U91" s="10">
        <f t="shared" si="17"/>
        <v>105117.58004928</v>
      </c>
    </row>
    <row r="92" spans="1:21" ht="12.75">
      <c r="A92" s="4" t="s">
        <v>86</v>
      </c>
      <c r="B92" s="5">
        <v>30029</v>
      </c>
      <c r="C92" s="3">
        <v>15.93</v>
      </c>
      <c r="D92">
        <f t="shared" si="14"/>
        <v>478361.97</v>
      </c>
      <c r="E92" s="10">
        <f t="shared" si="15"/>
        <v>10.87608006</v>
      </c>
      <c r="F92" s="10"/>
      <c r="G92" t="s">
        <v>74</v>
      </c>
      <c r="H92">
        <v>35353</v>
      </c>
      <c r="I92" s="3">
        <v>13.670819807152487</v>
      </c>
      <c r="J92" s="10">
        <f t="shared" si="13"/>
        <v>483304.49264226184</v>
      </c>
      <c r="L92" t="s">
        <v>74</v>
      </c>
      <c r="M92" s="5">
        <v>39684</v>
      </c>
      <c r="N92" s="3">
        <v>18.98</v>
      </c>
      <c r="O92" s="10">
        <f t="shared" si="12"/>
        <v>753202.3200000001</v>
      </c>
      <c r="Q92" t="s">
        <v>74</v>
      </c>
      <c r="R92" s="5">
        <v>39684</v>
      </c>
      <c r="S92" s="3">
        <v>18.98</v>
      </c>
      <c r="T92" s="10">
        <f t="shared" si="16"/>
        <v>12.95844316</v>
      </c>
      <c r="U92" s="10">
        <f t="shared" si="17"/>
        <v>514242.85836144</v>
      </c>
    </row>
    <row r="93" spans="1:21" ht="12.75">
      <c r="A93" s="4" t="s">
        <v>87</v>
      </c>
      <c r="B93" s="5">
        <v>64962</v>
      </c>
      <c r="C93" s="3">
        <v>19.08</v>
      </c>
      <c r="D93">
        <f t="shared" si="14"/>
        <v>1239474.96</v>
      </c>
      <c r="E93" s="10">
        <f t="shared" si="15"/>
        <v>13.026717359999997</v>
      </c>
      <c r="F93" s="10"/>
      <c r="G93" t="s">
        <v>75</v>
      </c>
      <c r="H93">
        <v>4642</v>
      </c>
      <c r="I93" s="3">
        <v>21.26441179368343</v>
      </c>
      <c r="J93" s="10">
        <f t="shared" si="13"/>
        <v>98709.39954627848</v>
      </c>
      <c r="L93" t="s">
        <v>75</v>
      </c>
      <c r="M93" s="5">
        <v>4788</v>
      </c>
      <c r="N93" s="3">
        <v>28.03</v>
      </c>
      <c r="O93" s="10">
        <f t="shared" si="12"/>
        <v>134207.64</v>
      </c>
      <c r="Q93" t="s">
        <v>75</v>
      </c>
      <c r="R93" s="5">
        <v>4788</v>
      </c>
      <c r="S93" s="3">
        <v>28.03</v>
      </c>
      <c r="T93" s="10">
        <f t="shared" si="16"/>
        <v>19.13725826</v>
      </c>
      <c r="U93" s="10">
        <f t="shared" si="17"/>
        <v>91629.19254888</v>
      </c>
    </row>
    <row r="94" spans="1:21" ht="12.75">
      <c r="A94" s="4" t="s">
        <v>88</v>
      </c>
      <c r="B94" s="5">
        <v>27135</v>
      </c>
      <c r="C94" s="3">
        <v>18.74</v>
      </c>
      <c r="D94">
        <f t="shared" si="14"/>
        <v>508509.89999999997</v>
      </c>
      <c r="E94" s="10">
        <f t="shared" si="15"/>
        <v>12.794585079999997</v>
      </c>
      <c r="F94" s="10"/>
      <c r="G94" t="s">
        <v>76</v>
      </c>
      <c r="H94">
        <v>30920</v>
      </c>
      <c r="I94" s="3">
        <v>11.796840264950207</v>
      </c>
      <c r="J94" s="10">
        <f t="shared" si="13"/>
        <v>364758.3009922604</v>
      </c>
      <c r="L94" t="s">
        <v>76</v>
      </c>
      <c r="M94" s="5">
        <v>32613</v>
      </c>
      <c r="N94" s="3">
        <v>20.28</v>
      </c>
      <c r="O94" s="10">
        <f aca="true" t="shared" si="18" ref="O94:O125">N94*M94</f>
        <v>661391.64</v>
      </c>
      <c r="Q94" t="s">
        <v>76</v>
      </c>
      <c r="R94" s="5">
        <v>32613</v>
      </c>
      <c r="S94" s="3">
        <v>20.28</v>
      </c>
      <c r="T94" s="10">
        <f t="shared" si="16"/>
        <v>13.846007759999999</v>
      </c>
      <c r="U94" s="10">
        <f t="shared" si="17"/>
        <v>451559.85107687995</v>
      </c>
    </row>
    <row r="95" spans="1:21" ht="12.75">
      <c r="A95" s="4" t="s">
        <v>89</v>
      </c>
      <c r="B95" s="5">
        <v>0</v>
      </c>
      <c r="C95" s="3">
        <v>0</v>
      </c>
      <c r="D95">
        <f t="shared" si="14"/>
        <v>0</v>
      </c>
      <c r="E95" s="10">
        <f t="shared" si="15"/>
        <v>0</v>
      </c>
      <c r="F95" s="10"/>
      <c r="G95" t="s">
        <v>77</v>
      </c>
      <c r="H95">
        <v>24272</v>
      </c>
      <c r="I95" s="3">
        <v>11.85107845999233</v>
      </c>
      <c r="J95" s="10">
        <f t="shared" si="13"/>
        <v>287649.37638093386</v>
      </c>
      <c r="L95" t="s">
        <v>77</v>
      </c>
      <c r="M95" s="5">
        <v>25233</v>
      </c>
      <c r="N95" s="3">
        <v>19.88</v>
      </c>
      <c r="O95" s="10">
        <f t="shared" si="18"/>
        <v>501632.04</v>
      </c>
      <c r="Q95" t="s">
        <v>77</v>
      </c>
      <c r="R95" s="5">
        <v>25233</v>
      </c>
      <c r="S95" s="3">
        <v>19.88</v>
      </c>
      <c r="T95" s="10">
        <f t="shared" si="16"/>
        <v>13.572910959999998</v>
      </c>
      <c r="U95" s="10">
        <f t="shared" si="17"/>
        <v>342485.26225368</v>
      </c>
    </row>
    <row r="96" spans="1:21" ht="12.75">
      <c r="A96" s="4" t="s">
        <v>90</v>
      </c>
      <c r="B96" s="5">
        <v>53571</v>
      </c>
      <c r="C96" s="3">
        <v>17.48</v>
      </c>
      <c r="D96">
        <f t="shared" si="14"/>
        <v>936421.0800000001</v>
      </c>
      <c r="E96" s="10">
        <f t="shared" si="15"/>
        <v>11.93433016</v>
      </c>
      <c r="F96" s="10"/>
      <c r="G96" t="s">
        <v>78</v>
      </c>
      <c r="H96">
        <v>21376</v>
      </c>
      <c r="I96" s="3">
        <v>12.199714546955185</v>
      </c>
      <c r="J96" s="10">
        <f t="shared" si="13"/>
        <v>260781.09815571405</v>
      </c>
      <c r="L96" t="s">
        <v>78</v>
      </c>
      <c r="M96" s="5">
        <v>22804</v>
      </c>
      <c r="N96" s="3">
        <v>20.3</v>
      </c>
      <c r="O96" s="10">
        <f t="shared" si="18"/>
        <v>462921.2</v>
      </c>
      <c r="Q96" t="s">
        <v>78</v>
      </c>
      <c r="R96" s="5">
        <v>22804</v>
      </c>
      <c r="S96" s="3">
        <v>20.3</v>
      </c>
      <c r="T96" s="10">
        <f t="shared" si="16"/>
        <v>13.8596626</v>
      </c>
      <c r="U96" s="10">
        <f t="shared" si="17"/>
        <v>316055.7459304</v>
      </c>
    </row>
    <row r="97" spans="1:21" ht="12.75">
      <c r="A97" s="4" t="s">
        <v>91</v>
      </c>
      <c r="B97" s="5">
        <v>30410</v>
      </c>
      <c r="C97" s="3">
        <v>18.28</v>
      </c>
      <c r="D97">
        <f t="shared" si="14"/>
        <v>555894.8</v>
      </c>
      <c r="E97" s="10">
        <f t="shared" si="15"/>
        <v>12.48052376</v>
      </c>
      <c r="F97" s="10"/>
      <c r="G97" t="s">
        <v>79</v>
      </c>
      <c r="H97">
        <v>11612</v>
      </c>
      <c r="I97" s="3">
        <v>16.041930836582605</v>
      </c>
      <c r="J97" s="10">
        <f t="shared" si="13"/>
        <v>186278.9008743972</v>
      </c>
      <c r="L97" t="s">
        <v>79</v>
      </c>
      <c r="M97" s="5">
        <v>11692</v>
      </c>
      <c r="N97" s="3">
        <v>24.19</v>
      </c>
      <c r="O97" s="10">
        <f t="shared" si="18"/>
        <v>282829.48000000004</v>
      </c>
      <c r="Q97" t="s">
        <v>79</v>
      </c>
      <c r="R97" s="5">
        <v>11692</v>
      </c>
      <c r="S97" s="3">
        <v>24.19</v>
      </c>
      <c r="T97" s="10">
        <f t="shared" si="16"/>
        <v>16.51552898</v>
      </c>
      <c r="U97" s="10">
        <f t="shared" si="17"/>
        <v>193099.56483416</v>
      </c>
    </row>
    <row r="98" spans="1:21" ht="12.75">
      <c r="A98" s="4" t="s">
        <v>92</v>
      </c>
      <c r="B98" s="5">
        <v>46046</v>
      </c>
      <c r="C98" s="3">
        <v>16.98</v>
      </c>
      <c r="D98">
        <f t="shared" si="14"/>
        <v>781861.0800000001</v>
      </c>
      <c r="E98" s="10">
        <f t="shared" si="15"/>
        <v>11.59295916</v>
      </c>
      <c r="F98" s="10"/>
      <c r="G98" t="s">
        <v>80</v>
      </c>
      <c r="H98">
        <v>55526</v>
      </c>
      <c r="I98" s="3">
        <v>13.341158444859207</v>
      </c>
      <c r="J98" s="10">
        <f t="shared" si="13"/>
        <v>740781.1638092523</v>
      </c>
      <c r="L98" t="s">
        <v>80</v>
      </c>
      <c r="M98" s="5">
        <v>58050</v>
      </c>
      <c r="N98" s="3">
        <v>22.7</v>
      </c>
      <c r="O98" s="10">
        <f t="shared" si="18"/>
        <v>1317735</v>
      </c>
      <c r="Q98" t="s">
        <v>80</v>
      </c>
      <c r="R98" s="5">
        <v>58050</v>
      </c>
      <c r="S98" s="3">
        <v>22.7</v>
      </c>
      <c r="T98" s="10">
        <f t="shared" si="16"/>
        <v>15.498243399999998</v>
      </c>
      <c r="U98" s="10">
        <f t="shared" si="17"/>
        <v>899673.0293699999</v>
      </c>
    </row>
    <row r="99" spans="1:21" ht="12.75">
      <c r="A99" s="4" t="s">
        <v>93</v>
      </c>
      <c r="B99" s="5">
        <v>38024</v>
      </c>
      <c r="C99" s="3">
        <v>17.84</v>
      </c>
      <c r="D99">
        <f t="shared" si="14"/>
        <v>678348.16</v>
      </c>
      <c r="E99" s="10">
        <f t="shared" si="15"/>
        <v>12.18011728</v>
      </c>
      <c r="F99" s="10"/>
      <c r="G99" t="s">
        <v>81</v>
      </c>
      <c r="H99">
        <v>28516</v>
      </c>
      <c r="I99" s="3">
        <v>14.050375326469652</v>
      </c>
      <c r="J99" s="10">
        <f t="shared" si="13"/>
        <v>400660.5028096086</v>
      </c>
      <c r="L99" t="s">
        <v>81</v>
      </c>
      <c r="M99" s="5">
        <v>29225</v>
      </c>
      <c r="N99" s="3">
        <v>22.94</v>
      </c>
      <c r="O99" s="10">
        <f t="shared" si="18"/>
        <v>670421.5</v>
      </c>
      <c r="Q99" t="s">
        <v>81</v>
      </c>
      <c r="R99" s="5">
        <v>29225</v>
      </c>
      <c r="S99" s="3">
        <v>22.94</v>
      </c>
      <c r="T99" s="10">
        <f t="shared" si="16"/>
        <v>15.66210148</v>
      </c>
      <c r="U99" s="10">
        <f t="shared" si="17"/>
        <v>457724.915753</v>
      </c>
    </row>
    <row r="100" spans="1:21" ht="12.75">
      <c r="A100" s="4" t="s">
        <v>94</v>
      </c>
      <c r="B100" s="5">
        <v>37775</v>
      </c>
      <c r="C100" s="3">
        <v>17.93</v>
      </c>
      <c r="D100">
        <f t="shared" si="14"/>
        <v>677305.75</v>
      </c>
      <c r="E100" s="10">
        <f t="shared" si="15"/>
        <v>12.24156406</v>
      </c>
      <c r="F100" s="10"/>
      <c r="G100" t="s">
        <v>82</v>
      </c>
      <c r="H100">
        <v>61494</v>
      </c>
      <c r="I100" s="3">
        <v>10.999176102974456</v>
      </c>
      <c r="J100" s="10">
        <f t="shared" si="13"/>
        <v>676383.3352763111</v>
      </c>
      <c r="L100" t="s">
        <v>82</v>
      </c>
      <c r="M100" s="5">
        <v>65341</v>
      </c>
      <c r="N100" s="3">
        <v>16.65</v>
      </c>
      <c r="O100" s="10">
        <f t="shared" si="18"/>
        <v>1087927.65</v>
      </c>
      <c r="Q100" t="s">
        <v>82</v>
      </c>
      <c r="R100" s="5">
        <v>65341</v>
      </c>
      <c r="S100" s="3">
        <v>16.65</v>
      </c>
      <c r="T100" s="10">
        <f t="shared" si="16"/>
        <v>11.367654299999998</v>
      </c>
      <c r="U100" s="10">
        <f t="shared" si="17"/>
        <v>742773.8996162999</v>
      </c>
    </row>
    <row r="101" spans="1:21" ht="12.75">
      <c r="A101" s="4" t="s">
        <v>95</v>
      </c>
      <c r="B101" s="5">
        <v>12801</v>
      </c>
      <c r="C101" s="3">
        <v>18.65</v>
      </c>
      <c r="D101">
        <f t="shared" si="14"/>
        <v>238738.65</v>
      </c>
      <c r="E101" s="10">
        <f t="shared" si="15"/>
        <v>12.733138299999998</v>
      </c>
      <c r="F101" s="10"/>
      <c r="G101" t="s">
        <v>83</v>
      </c>
      <c r="H101">
        <v>56729</v>
      </c>
      <c r="I101" s="3">
        <v>11.651374934830292</v>
      </c>
      <c r="J101" s="10">
        <f t="shared" si="13"/>
        <v>660970.8486779876</v>
      </c>
      <c r="L101" t="s">
        <v>83</v>
      </c>
      <c r="M101" s="5">
        <v>58697</v>
      </c>
      <c r="N101" s="3">
        <v>18.55</v>
      </c>
      <c r="O101" s="10">
        <f t="shared" si="18"/>
        <v>1088829.35</v>
      </c>
      <c r="Q101" t="s">
        <v>83</v>
      </c>
      <c r="R101" s="5">
        <v>58697</v>
      </c>
      <c r="S101" s="3">
        <v>18.55</v>
      </c>
      <c r="T101" s="10">
        <f t="shared" si="16"/>
        <v>12.664864099999999</v>
      </c>
      <c r="U101" s="10">
        <f t="shared" si="17"/>
        <v>743389.5280777</v>
      </c>
    </row>
    <row r="102" spans="1:21" ht="12.75">
      <c r="A102" s="4" t="s">
        <v>96</v>
      </c>
      <c r="B102" s="5">
        <v>33227</v>
      </c>
      <c r="C102" s="3">
        <v>20.71</v>
      </c>
      <c r="D102">
        <f t="shared" si="14"/>
        <v>688131.17</v>
      </c>
      <c r="E102" s="10">
        <f t="shared" si="15"/>
        <v>14.13958682</v>
      </c>
      <c r="F102" s="10"/>
      <c r="G102" t="s">
        <v>84</v>
      </c>
      <c r="H102">
        <v>44241</v>
      </c>
      <c r="I102" s="3">
        <v>10.953316944852174</v>
      </c>
      <c r="J102" s="10">
        <f aca="true" t="shared" si="19" ref="J102:J131">I102*H102</f>
        <v>484585.69495720504</v>
      </c>
      <c r="L102" t="s">
        <v>84</v>
      </c>
      <c r="M102" s="5">
        <v>48225</v>
      </c>
      <c r="N102" s="3">
        <v>16.36</v>
      </c>
      <c r="O102" s="10">
        <f t="shared" si="18"/>
        <v>788961</v>
      </c>
      <c r="Q102" t="s">
        <v>84</v>
      </c>
      <c r="R102" s="5">
        <v>48225</v>
      </c>
      <c r="S102" s="3">
        <v>16.36</v>
      </c>
      <c r="T102" s="10">
        <f t="shared" si="16"/>
        <v>11.169659119999999</v>
      </c>
      <c r="U102" s="10">
        <f t="shared" si="17"/>
        <v>538656.8110619999</v>
      </c>
    </row>
    <row r="103" spans="1:21" ht="12.75">
      <c r="A103" s="4" t="s">
        <v>97</v>
      </c>
      <c r="B103" s="5">
        <v>41799</v>
      </c>
      <c r="C103" s="3">
        <v>19.05</v>
      </c>
      <c r="D103">
        <f t="shared" si="14"/>
        <v>796270.9500000001</v>
      </c>
      <c r="E103" s="10">
        <f t="shared" si="15"/>
        <v>13.0062351</v>
      </c>
      <c r="F103" s="10"/>
      <c r="G103" t="s">
        <v>85</v>
      </c>
      <c r="H103">
        <v>85319</v>
      </c>
      <c r="I103" s="3">
        <v>10.033040935658192</v>
      </c>
      <c r="J103" s="10">
        <f t="shared" si="19"/>
        <v>856009.0195894213</v>
      </c>
      <c r="L103" t="s">
        <v>85</v>
      </c>
      <c r="M103" s="5">
        <v>93010</v>
      </c>
      <c r="N103" s="3">
        <v>14.33</v>
      </c>
      <c r="O103" s="10">
        <f t="shared" si="18"/>
        <v>1332833.3</v>
      </c>
      <c r="Q103" t="s">
        <v>85</v>
      </c>
      <c r="R103" s="5">
        <v>93010</v>
      </c>
      <c r="S103" s="3">
        <v>14.33</v>
      </c>
      <c r="T103" s="10">
        <f t="shared" si="16"/>
        <v>9.783692859999999</v>
      </c>
      <c r="U103" s="10">
        <f t="shared" si="17"/>
        <v>909981.2729085998</v>
      </c>
    </row>
    <row r="104" spans="1:21" ht="12.75">
      <c r="A104" s="4" t="s">
        <v>98</v>
      </c>
      <c r="B104" s="5">
        <v>41482</v>
      </c>
      <c r="C104" s="3">
        <v>21.56</v>
      </c>
      <c r="D104">
        <f t="shared" si="14"/>
        <v>894351.9199999999</v>
      </c>
      <c r="E104" s="10">
        <f t="shared" si="15"/>
        <v>14.719917519999997</v>
      </c>
      <c r="F104" s="10"/>
      <c r="G104" t="s">
        <v>86</v>
      </c>
      <c r="H104">
        <v>28008</v>
      </c>
      <c r="I104" s="3">
        <v>10.416475725845057</v>
      </c>
      <c r="J104" s="10">
        <f t="shared" si="19"/>
        <v>291744.65212946833</v>
      </c>
      <c r="L104" t="s">
        <v>86</v>
      </c>
      <c r="M104" s="5">
        <v>30029</v>
      </c>
      <c r="N104" s="3">
        <v>15.93</v>
      </c>
      <c r="O104" s="10">
        <f t="shared" si="18"/>
        <v>478361.97</v>
      </c>
      <c r="Q104" t="s">
        <v>86</v>
      </c>
      <c r="R104" s="5">
        <v>30029</v>
      </c>
      <c r="S104" s="3">
        <v>15.93</v>
      </c>
      <c r="T104" s="10">
        <f t="shared" si="16"/>
        <v>10.87608006</v>
      </c>
      <c r="U104" s="10">
        <f t="shared" si="17"/>
        <v>326597.80812174</v>
      </c>
    </row>
    <row r="105" spans="1:21" ht="12.75">
      <c r="A105" s="4" t="s">
        <v>99</v>
      </c>
      <c r="B105" s="5">
        <v>24251</v>
      </c>
      <c r="C105" s="3">
        <v>19.04</v>
      </c>
      <c r="D105">
        <f t="shared" si="14"/>
        <v>461739.04</v>
      </c>
      <c r="E105" s="10">
        <f t="shared" si="15"/>
        <v>12.99940768</v>
      </c>
      <c r="F105" s="10"/>
      <c r="G105" t="s">
        <v>87</v>
      </c>
      <c r="H105">
        <v>60524</v>
      </c>
      <c r="I105" s="3">
        <v>11.446331456935805</v>
      </c>
      <c r="J105" s="10">
        <f t="shared" si="19"/>
        <v>692777.7650995827</v>
      </c>
      <c r="L105" t="s">
        <v>87</v>
      </c>
      <c r="M105" s="5">
        <v>64962</v>
      </c>
      <c r="N105" s="3">
        <v>19.08</v>
      </c>
      <c r="O105" s="10">
        <f t="shared" si="18"/>
        <v>1239474.96</v>
      </c>
      <c r="Q105" t="s">
        <v>87</v>
      </c>
      <c r="R105" s="5">
        <v>64962</v>
      </c>
      <c r="S105" s="3">
        <v>19.08</v>
      </c>
      <c r="T105" s="10">
        <f t="shared" si="16"/>
        <v>13.026717359999997</v>
      </c>
      <c r="U105" s="10">
        <f t="shared" si="17"/>
        <v>846241.6131403198</v>
      </c>
    </row>
    <row r="106" spans="1:21" ht="12.75">
      <c r="A106" s="4" t="s">
        <v>100</v>
      </c>
      <c r="B106" s="5">
        <v>21487</v>
      </c>
      <c r="C106" s="3">
        <v>21.24</v>
      </c>
      <c r="D106">
        <f t="shared" si="14"/>
        <v>456383.87999999995</v>
      </c>
      <c r="E106" s="10">
        <f t="shared" si="15"/>
        <v>14.501440079999998</v>
      </c>
      <c r="F106" s="10"/>
      <c r="G106" t="s">
        <v>88</v>
      </c>
      <c r="H106">
        <v>24309</v>
      </c>
      <c r="I106" s="3">
        <v>11.609409573866987</v>
      </c>
      <c r="J106" s="10">
        <f t="shared" si="19"/>
        <v>282213.1373311326</v>
      </c>
      <c r="L106" t="s">
        <v>88</v>
      </c>
      <c r="M106" s="5">
        <v>27135</v>
      </c>
      <c r="N106" s="3">
        <v>18.74</v>
      </c>
      <c r="O106" s="10">
        <f t="shared" si="18"/>
        <v>508509.89999999997</v>
      </c>
      <c r="Q106" t="s">
        <v>88</v>
      </c>
      <c r="R106" s="5">
        <v>27135</v>
      </c>
      <c r="S106" s="3">
        <v>18.74</v>
      </c>
      <c r="T106" s="10">
        <f t="shared" si="16"/>
        <v>12.794585079999997</v>
      </c>
      <c r="U106" s="10">
        <f t="shared" si="17"/>
        <v>347181.06614579994</v>
      </c>
    </row>
    <row r="107" spans="1:21" ht="12.75">
      <c r="A107" s="4" t="s">
        <v>101</v>
      </c>
      <c r="B107" s="5">
        <v>13026</v>
      </c>
      <c r="C107" s="3">
        <v>19.43</v>
      </c>
      <c r="D107">
        <f t="shared" si="14"/>
        <v>253095.18</v>
      </c>
      <c r="E107" s="10">
        <f t="shared" si="15"/>
        <v>13.26567706</v>
      </c>
      <c r="F107" s="10"/>
      <c r="G107" t="s">
        <v>89</v>
      </c>
      <c r="H107">
        <v>19793</v>
      </c>
      <c r="I107" s="3">
        <v>10.588403292451392</v>
      </c>
      <c r="J107" s="10">
        <f t="shared" si="19"/>
        <v>209576.2663674904</v>
      </c>
      <c r="L107" t="s">
        <v>89</v>
      </c>
      <c r="M107">
        <v>20599.5</v>
      </c>
      <c r="N107" s="3">
        <v>16.34</v>
      </c>
      <c r="O107" s="10">
        <f t="shared" si="18"/>
        <v>336595.83</v>
      </c>
      <c r="Q107" t="s">
        <v>89</v>
      </c>
      <c r="R107">
        <v>20599.5</v>
      </c>
      <c r="S107" s="3">
        <v>16.34</v>
      </c>
      <c r="T107" s="10">
        <f t="shared" si="16"/>
        <v>11.15600428</v>
      </c>
      <c r="U107" s="10">
        <f t="shared" si="17"/>
        <v>229808.11016585998</v>
      </c>
    </row>
    <row r="108" spans="1:21" ht="12.75">
      <c r="A108" s="4" t="s">
        <v>102</v>
      </c>
      <c r="B108" s="5">
        <v>47092</v>
      </c>
      <c r="C108" s="3">
        <v>19.95</v>
      </c>
      <c r="D108">
        <f t="shared" si="14"/>
        <v>939485.4</v>
      </c>
      <c r="E108" s="10">
        <f t="shared" si="15"/>
        <v>13.6207029</v>
      </c>
      <c r="F108" s="10"/>
      <c r="G108" t="s">
        <v>90</v>
      </c>
      <c r="H108">
        <v>50998</v>
      </c>
      <c r="I108" s="3">
        <v>11.190040028891557</v>
      </c>
      <c r="J108" s="10">
        <f t="shared" si="19"/>
        <v>570669.6613934117</v>
      </c>
      <c r="L108" t="s">
        <v>90</v>
      </c>
      <c r="M108" s="5">
        <v>53571</v>
      </c>
      <c r="N108" s="3">
        <v>17.48</v>
      </c>
      <c r="O108" s="10">
        <f t="shared" si="18"/>
        <v>936421.0800000001</v>
      </c>
      <c r="Q108" t="s">
        <v>90</v>
      </c>
      <c r="R108" s="5">
        <v>53571</v>
      </c>
      <c r="S108" s="3">
        <v>17.48</v>
      </c>
      <c r="T108" s="10">
        <f t="shared" si="16"/>
        <v>11.93433016</v>
      </c>
      <c r="U108" s="10">
        <f t="shared" si="17"/>
        <v>639334.00100136</v>
      </c>
    </row>
    <row r="109" spans="1:21" ht="12.75">
      <c r="A109" s="4" t="s">
        <v>103</v>
      </c>
      <c r="B109" s="5">
        <v>44722</v>
      </c>
      <c r="C109" s="3">
        <v>19.25</v>
      </c>
      <c r="D109">
        <f t="shared" si="14"/>
        <v>860898.5</v>
      </c>
      <c r="E109" s="10">
        <f t="shared" si="15"/>
        <v>13.142783499999998</v>
      </c>
      <c r="F109" s="10"/>
      <c r="G109" t="s">
        <v>91</v>
      </c>
      <c r="H109">
        <v>30020</v>
      </c>
      <c r="I109" s="3">
        <v>11.21982726527647</v>
      </c>
      <c r="J109" s="10">
        <f t="shared" si="19"/>
        <v>336819.2145035996</v>
      </c>
      <c r="L109" t="s">
        <v>91</v>
      </c>
      <c r="M109" s="5">
        <v>30410</v>
      </c>
      <c r="N109" s="3">
        <v>18.28</v>
      </c>
      <c r="O109" s="10">
        <f t="shared" si="18"/>
        <v>555894.8</v>
      </c>
      <c r="Q109" t="s">
        <v>91</v>
      </c>
      <c r="R109" s="5">
        <v>30410</v>
      </c>
      <c r="S109" s="3">
        <v>18.28</v>
      </c>
      <c r="T109" s="10">
        <f t="shared" si="16"/>
        <v>12.48052376</v>
      </c>
      <c r="U109" s="10">
        <f t="shared" si="17"/>
        <v>379532.7275416</v>
      </c>
    </row>
    <row r="110" spans="1:21" ht="12.75">
      <c r="A110" s="4" t="s">
        <v>104</v>
      </c>
      <c r="B110" s="5">
        <v>25246</v>
      </c>
      <c r="C110" s="3">
        <v>21.72</v>
      </c>
      <c r="D110">
        <f t="shared" si="14"/>
        <v>548343.12</v>
      </c>
      <c r="E110" s="10">
        <f t="shared" si="15"/>
        <v>14.829156239999998</v>
      </c>
      <c r="F110" s="10"/>
      <c r="G110" t="s">
        <v>92</v>
      </c>
      <c r="H110">
        <v>44231</v>
      </c>
      <c r="I110" s="3">
        <v>10.776997748315527</v>
      </c>
      <c r="J110" s="10">
        <f t="shared" si="19"/>
        <v>476677.38740574406</v>
      </c>
      <c r="L110" t="s">
        <v>92</v>
      </c>
      <c r="M110" s="5">
        <v>46046</v>
      </c>
      <c r="N110" s="3">
        <v>16.98</v>
      </c>
      <c r="O110" s="10">
        <f t="shared" si="18"/>
        <v>781861.0800000001</v>
      </c>
      <c r="Q110" t="s">
        <v>92</v>
      </c>
      <c r="R110" s="5">
        <v>46046</v>
      </c>
      <c r="S110" s="3">
        <v>16.98</v>
      </c>
      <c r="T110" s="10">
        <f t="shared" si="16"/>
        <v>11.59295916</v>
      </c>
      <c r="U110" s="10">
        <f t="shared" si="17"/>
        <v>533809.39748136</v>
      </c>
    </row>
    <row r="111" spans="1:21" ht="12.75">
      <c r="A111" s="4" t="s">
        <v>105</v>
      </c>
      <c r="B111" s="5">
        <v>28606</v>
      </c>
      <c r="C111" s="3">
        <v>23.98</v>
      </c>
      <c r="D111">
        <f t="shared" si="14"/>
        <v>685971.88</v>
      </c>
      <c r="E111" s="10">
        <f t="shared" si="15"/>
        <v>16.37215316</v>
      </c>
      <c r="F111" s="10"/>
      <c r="G111" t="s">
        <v>93</v>
      </c>
      <c r="H111">
        <v>36821</v>
      </c>
      <c r="I111" s="3">
        <v>10.71275435531789</v>
      </c>
      <c r="J111" s="10">
        <f t="shared" si="19"/>
        <v>394454.32811716</v>
      </c>
      <c r="L111" t="s">
        <v>93</v>
      </c>
      <c r="M111" s="5">
        <v>38024</v>
      </c>
      <c r="N111" s="3">
        <v>17.84</v>
      </c>
      <c r="O111" s="10">
        <f t="shared" si="18"/>
        <v>678348.16</v>
      </c>
      <c r="Q111" t="s">
        <v>93</v>
      </c>
      <c r="R111" s="5">
        <v>38024</v>
      </c>
      <c r="S111" s="3">
        <v>17.84</v>
      </c>
      <c r="T111" s="10">
        <f t="shared" si="16"/>
        <v>12.18011728</v>
      </c>
      <c r="U111" s="10">
        <f t="shared" si="17"/>
        <v>463136.77945472</v>
      </c>
    </row>
    <row r="112" spans="1:21" ht="12.75">
      <c r="A112" s="4" t="s">
        <v>106</v>
      </c>
      <c r="B112" s="5">
        <v>2507</v>
      </c>
      <c r="C112" s="3">
        <v>35.57</v>
      </c>
      <c r="D112">
        <f t="shared" si="14"/>
        <v>89173.99</v>
      </c>
      <c r="E112" s="10">
        <f t="shared" si="15"/>
        <v>24.28513294</v>
      </c>
      <c r="F112" s="10"/>
      <c r="G112" t="s">
        <v>94</v>
      </c>
      <c r="H112">
        <v>30935</v>
      </c>
      <c r="I112" s="3">
        <v>13.501221558195374</v>
      </c>
      <c r="J112" s="10">
        <f t="shared" si="19"/>
        <v>417660.2889027739</v>
      </c>
      <c r="L112" t="s">
        <v>94</v>
      </c>
      <c r="M112" s="5">
        <v>37775</v>
      </c>
      <c r="N112" s="3">
        <v>17.93</v>
      </c>
      <c r="O112" s="10">
        <f t="shared" si="18"/>
        <v>677305.75</v>
      </c>
      <c r="Q112" t="s">
        <v>94</v>
      </c>
      <c r="R112" s="5">
        <v>37775</v>
      </c>
      <c r="S112" s="3">
        <v>17.93</v>
      </c>
      <c r="T112" s="10">
        <f t="shared" si="16"/>
        <v>12.24156406</v>
      </c>
      <c r="U112" s="10">
        <f t="shared" si="17"/>
        <v>462425.0823665</v>
      </c>
    </row>
    <row r="113" spans="1:21" ht="12.75">
      <c r="A113" s="4" t="s">
        <v>107</v>
      </c>
      <c r="B113" s="5">
        <v>1614</v>
      </c>
      <c r="C113" s="3">
        <v>56.43</v>
      </c>
      <c r="D113">
        <f t="shared" si="14"/>
        <v>91078.02</v>
      </c>
      <c r="E113" s="10">
        <f t="shared" si="15"/>
        <v>38.527131059999995</v>
      </c>
      <c r="F113" s="10"/>
      <c r="G113" t="s">
        <v>95</v>
      </c>
      <c r="H113">
        <v>12706</v>
      </c>
      <c r="I113" s="3">
        <v>11.177458638555242</v>
      </c>
      <c r="J113" s="10">
        <f t="shared" si="19"/>
        <v>142020.7894614829</v>
      </c>
      <c r="L113" t="s">
        <v>95</v>
      </c>
      <c r="M113" s="5">
        <v>12801</v>
      </c>
      <c r="N113" s="3">
        <v>18.65</v>
      </c>
      <c r="O113" s="10">
        <f t="shared" si="18"/>
        <v>238738.65</v>
      </c>
      <c r="Q113" t="s">
        <v>95</v>
      </c>
      <c r="R113" s="5">
        <v>12801</v>
      </c>
      <c r="S113" s="3">
        <v>18.65</v>
      </c>
      <c r="T113" s="10">
        <f t="shared" si="16"/>
        <v>12.733138299999998</v>
      </c>
      <c r="U113" s="10">
        <f t="shared" si="17"/>
        <v>162996.9033783</v>
      </c>
    </row>
    <row r="114" spans="1:21" ht="12.75">
      <c r="A114" s="4" t="s">
        <v>108</v>
      </c>
      <c r="B114" s="5">
        <v>949</v>
      </c>
      <c r="C114" s="3">
        <v>55.41</v>
      </c>
      <c r="D114">
        <f t="shared" si="14"/>
        <v>52584.09</v>
      </c>
      <c r="E114" s="10">
        <f t="shared" si="15"/>
        <v>37.83073422</v>
      </c>
      <c r="F114" s="10"/>
      <c r="G114" t="s">
        <v>96</v>
      </c>
      <c r="H114">
        <v>32109</v>
      </c>
      <c r="I114" s="3">
        <v>11.698080525969921</v>
      </c>
      <c r="J114" s="10">
        <f t="shared" si="19"/>
        <v>375613.6676083682</v>
      </c>
      <c r="L114" t="s">
        <v>96</v>
      </c>
      <c r="M114" s="5">
        <v>33227</v>
      </c>
      <c r="N114" s="3">
        <v>20.71</v>
      </c>
      <c r="O114" s="10">
        <f t="shared" si="18"/>
        <v>688131.17</v>
      </c>
      <c r="Q114" t="s">
        <v>96</v>
      </c>
      <c r="R114" s="5">
        <v>33227</v>
      </c>
      <c r="S114" s="3">
        <v>20.71</v>
      </c>
      <c r="T114" s="10">
        <f t="shared" si="16"/>
        <v>14.13958682</v>
      </c>
      <c r="U114" s="10">
        <f t="shared" si="17"/>
        <v>469816.05126813997</v>
      </c>
    </row>
    <row r="115" spans="1:21" ht="12.75">
      <c r="A115" s="4" t="s">
        <v>109</v>
      </c>
      <c r="B115" s="5">
        <v>49525</v>
      </c>
      <c r="C115" s="3">
        <v>21.57</v>
      </c>
      <c r="D115">
        <f t="shared" si="14"/>
        <v>1068254.25</v>
      </c>
      <c r="E115" s="10">
        <f t="shared" si="15"/>
        <v>14.72674494</v>
      </c>
      <c r="F115" s="10"/>
      <c r="G115" t="s">
        <v>97</v>
      </c>
      <c r="H115">
        <v>40216</v>
      </c>
      <c r="I115" s="3">
        <v>11.707847416503713</v>
      </c>
      <c r="J115" s="10">
        <f t="shared" si="19"/>
        <v>470842.7917021133</v>
      </c>
      <c r="L115" t="s">
        <v>97</v>
      </c>
      <c r="M115" s="5">
        <v>41799</v>
      </c>
      <c r="N115" s="3">
        <v>19.05</v>
      </c>
      <c r="O115" s="10">
        <f t="shared" si="18"/>
        <v>796270.9500000001</v>
      </c>
      <c r="Q115" t="s">
        <v>97</v>
      </c>
      <c r="R115" s="5">
        <v>41799</v>
      </c>
      <c r="S115" s="3">
        <v>19.05</v>
      </c>
      <c r="T115" s="10">
        <f t="shared" si="16"/>
        <v>13.0062351</v>
      </c>
      <c r="U115" s="10">
        <f t="shared" si="17"/>
        <v>543647.6209449</v>
      </c>
    </row>
    <row r="116" spans="1:21" ht="12.75">
      <c r="A116" s="4" t="s">
        <v>110</v>
      </c>
      <c r="B116" s="5">
        <v>20759</v>
      </c>
      <c r="C116" s="3">
        <v>25.51</v>
      </c>
      <c r="D116">
        <f t="shared" si="14"/>
        <v>529562.0900000001</v>
      </c>
      <c r="E116" s="10">
        <f t="shared" si="15"/>
        <v>17.41674842</v>
      </c>
      <c r="F116" s="10"/>
      <c r="G116" t="s">
        <v>98</v>
      </c>
      <c r="H116">
        <v>41210</v>
      </c>
      <c r="I116" s="3">
        <v>12.312214948128682</v>
      </c>
      <c r="J116" s="10">
        <f t="shared" si="19"/>
        <v>507386.378012383</v>
      </c>
      <c r="L116" t="s">
        <v>98</v>
      </c>
      <c r="M116" s="5">
        <v>41482</v>
      </c>
      <c r="N116" s="3">
        <v>21.56</v>
      </c>
      <c r="O116" s="10">
        <f t="shared" si="18"/>
        <v>894351.9199999999</v>
      </c>
      <c r="Q116" t="s">
        <v>98</v>
      </c>
      <c r="R116" s="5">
        <v>41482</v>
      </c>
      <c r="S116" s="3">
        <v>21.56</v>
      </c>
      <c r="T116" s="10">
        <f t="shared" si="16"/>
        <v>14.719917519999997</v>
      </c>
      <c r="U116" s="10">
        <f t="shared" si="17"/>
        <v>610611.6185646399</v>
      </c>
    </row>
    <row r="117" spans="2:21" ht="12.75">
      <c r="B117" s="8">
        <f>SUM(B6:B116)</f>
        <v>2465274</v>
      </c>
      <c r="D117">
        <f>SUM(D6:D116)</f>
        <v>52254218.970000006</v>
      </c>
      <c r="G117" t="s">
        <v>99</v>
      </c>
      <c r="H117">
        <v>23916</v>
      </c>
      <c r="I117" s="3">
        <v>11.526813636059767</v>
      </c>
      <c r="J117" s="10">
        <f t="shared" si="19"/>
        <v>275675.2749200054</v>
      </c>
      <c r="L117" t="s">
        <v>99</v>
      </c>
      <c r="M117" s="5">
        <v>24251</v>
      </c>
      <c r="N117" s="3">
        <v>19.04</v>
      </c>
      <c r="O117" s="10">
        <f t="shared" si="18"/>
        <v>461739.04</v>
      </c>
      <c r="Q117" t="s">
        <v>99</v>
      </c>
      <c r="R117" s="5">
        <v>24251</v>
      </c>
      <c r="S117" s="3">
        <v>19.04</v>
      </c>
      <c r="T117" s="10">
        <f t="shared" si="16"/>
        <v>12.99940768</v>
      </c>
      <c r="U117" s="10">
        <f t="shared" si="17"/>
        <v>315248.63564767997</v>
      </c>
    </row>
    <row r="118" spans="3:21" ht="12.75">
      <c r="C118" s="3">
        <f>D117/B117</f>
        <v>21.196110034827775</v>
      </c>
      <c r="G118" t="s">
        <v>100</v>
      </c>
      <c r="H118">
        <v>21511</v>
      </c>
      <c r="I118" s="3">
        <v>11.68506896553288</v>
      </c>
      <c r="J118" s="10">
        <f t="shared" si="19"/>
        <v>251357.5185175778</v>
      </c>
      <c r="L118" t="s">
        <v>100</v>
      </c>
      <c r="M118" s="5">
        <v>21487</v>
      </c>
      <c r="N118" s="3">
        <v>21.24</v>
      </c>
      <c r="O118" s="10">
        <f t="shared" si="18"/>
        <v>456383.87999999995</v>
      </c>
      <c r="Q118" t="s">
        <v>100</v>
      </c>
      <c r="R118" s="5">
        <v>21487</v>
      </c>
      <c r="S118" s="3">
        <v>21.24</v>
      </c>
      <c r="T118" s="10">
        <f t="shared" si="16"/>
        <v>14.501440079999998</v>
      </c>
      <c r="U118" s="10">
        <f t="shared" si="17"/>
        <v>311592.44299896</v>
      </c>
    </row>
    <row r="119" spans="7:21" ht="12.75">
      <c r="G119" t="s">
        <v>101</v>
      </c>
      <c r="H119">
        <v>12116</v>
      </c>
      <c r="I119" s="3">
        <v>12.636765000756132</v>
      </c>
      <c r="J119" s="10">
        <f t="shared" si="19"/>
        <v>153107.0447491613</v>
      </c>
      <c r="L119" t="s">
        <v>101</v>
      </c>
      <c r="M119" s="5">
        <v>13026</v>
      </c>
      <c r="N119" s="3">
        <v>19.43</v>
      </c>
      <c r="O119" s="10">
        <f t="shared" si="18"/>
        <v>253095.18</v>
      </c>
      <c r="Q119" t="s">
        <v>101</v>
      </c>
      <c r="R119" s="5">
        <v>13026</v>
      </c>
      <c r="S119" s="3">
        <v>19.43</v>
      </c>
      <c r="T119" s="10">
        <f t="shared" si="16"/>
        <v>13.26567706</v>
      </c>
      <c r="U119" s="10">
        <f t="shared" si="17"/>
        <v>172798.70938356</v>
      </c>
    </row>
    <row r="120" spans="7:21" ht="12.75">
      <c r="G120" t="s">
        <v>102</v>
      </c>
      <c r="H120">
        <v>45803</v>
      </c>
      <c r="I120" s="3">
        <v>11.35554115818065</v>
      </c>
      <c r="J120" s="10">
        <f t="shared" si="19"/>
        <v>520117.8516681483</v>
      </c>
      <c r="L120" t="s">
        <v>102</v>
      </c>
      <c r="M120" s="5">
        <v>47092</v>
      </c>
      <c r="N120" s="3">
        <v>19.95</v>
      </c>
      <c r="O120" s="10">
        <f t="shared" si="18"/>
        <v>939485.4</v>
      </c>
      <c r="Q120" t="s">
        <v>102</v>
      </c>
      <c r="R120" s="5">
        <v>47092</v>
      </c>
      <c r="S120" s="3">
        <v>19.95</v>
      </c>
      <c r="T120" s="10">
        <f t="shared" si="16"/>
        <v>13.6207029</v>
      </c>
      <c r="U120" s="10">
        <f t="shared" si="17"/>
        <v>641426.1409667999</v>
      </c>
    </row>
    <row r="121" spans="7:21" ht="12.75">
      <c r="G121" t="s">
        <v>103</v>
      </c>
      <c r="H121">
        <v>41170</v>
      </c>
      <c r="I121" s="3">
        <v>11.554282674069777</v>
      </c>
      <c r="J121" s="10">
        <f t="shared" si="19"/>
        <v>475689.8176914527</v>
      </c>
      <c r="L121" t="s">
        <v>103</v>
      </c>
      <c r="M121" s="5">
        <v>44722</v>
      </c>
      <c r="N121" s="3">
        <v>19.25</v>
      </c>
      <c r="O121" s="10">
        <f t="shared" si="18"/>
        <v>860898.5</v>
      </c>
      <c r="Q121" t="s">
        <v>103</v>
      </c>
      <c r="R121" s="5">
        <v>44722</v>
      </c>
      <c r="S121" s="3">
        <v>19.25</v>
      </c>
      <c r="T121" s="10">
        <f t="shared" si="16"/>
        <v>13.142783499999998</v>
      </c>
      <c r="U121" s="10">
        <f t="shared" si="17"/>
        <v>587771.563687</v>
      </c>
    </row>
    <row r="122" spans="7:21" ht="12.75">
      <c r="G122" t="s">
        <v>104</v>
      </c>
      <c r="H122">
        <v>24462</v>
      </c>
      <c r="I122" s="3">
        <v>12.315172025833325</v>
      </c>
      <c r="J122" s="10">
        <f t="shared" si="19"/>
        <v>301253.7380959348</v>
      </c>
      <c r="L122" t="s">
        <v>104</v>
      </c>
      <c r="M122" s="5">
        <v>25246</v>
      </c>
      <c r="N122" s="3">
        <v>21.72</v>
      </c>
      <c r="O122" s="10">
        <f t="shared" si="18"/>
        <v>548343.12</v>
      </c>
      <c r="Q122" t="s">
        <v>104</v>
      </c>
      <c r="R122" s="5">
        <v>25246</v>
      </c>
      <c r="S122" s="3">
        <v>21.72</v>
      </c>
      <c r="T122" s="10">
        <f t="shared" si="16"/>
        <v>14.829156239999998</v>
      </c>
      <c r="U122" s="10">
        <f t="shared" si="17"/>
        <v>374376.87843503995</v>
      </c>
    </row>
    <row r="123" spans="2:21" ht="12.75">
      <c r="B123" t="s">
        <v>148</v>
      </c>
      <c r="G123" t="s">
        <v>120</v>
      </c>
      <c r="H123">
        <v>21616.5</v>
      </c>
      <c r="I123" s="3">
        <v>11.61</v>
      </c>
      <c r="J123" s="10">
        <f t="shared" si="19"/>
        <v>250967.56499999997</v>
      </c>
      <c r="L123" t="s">
        <v>120</v>
      </c>
      <c r="M123">
        <v>22726</v>
      </c>
      <c r="N123" s="3">
        <v>17.2</v>
      </c>
      <c r="O123" s="10">
        <f t="shared" si="18"/>
        <v>390887.2</v>
      </c>
      <c r="Q123" t="s">
        <v>120</v>
      </c>
      <c r="R123">
        <v>22726</v>
      </c>
      <c r="S123" s="3">
        <v>17.2</v>
      </c>
      <c r="T123" s="10">
        <f t="shared" si="16"/>
        <v>11.7431624</v>
      </c>
      <c r="U123" s="10">
        <f t="shared" si="17"/>
        <v>266875.1087024</v>
      </c>
    </row>
    <row r="124" spans="2:21" ht="12.75">
      <c r="B124" t="s">
        <v>142</v>
      </c>
      <c r="G124" t="s">
        <v>140</v>
      </c>
      <c r="H124">
        <v>5592.5</v>
      </c>
      <c r="I124" s="3">
        <v>34.44</v>
      </c>
      <c r="J124" s="10">
        <f t="shared" si="19"/>
        <v>192605.69999999998</v>
      </c>
      <c r="L124" t="s">
        <v>140</v>
      </c>
      <c r="M124">
        <v>5880</v>
      </c>
      <c r="N124" s="3">
        <v>50.18</v>
      </c>
      <c r="O124" s="10">
        <f t="shared" si="18"/>
        <v>295058.4</v>
      </c>
      <c r="Q124" t="s">
        <v>140</v>
      </c>
      <c r="R124">
        <v>5880</v>
      </c>
      <c r="S124" s="3">
        <v>50.18</v>
      </c>
      <c r="T124" s="10">
        <f t="shared" si="16"/>
        <v>34.25999356</v>
      </c>
      <c r="U124" s="10">
        <f t="shared" si="17"/>
        <v>201448.76213279998</v>
      </c>
    </row>
    <row r="125" spans="2:21" ht="12.75">
      <c r="B125" t="s">
        <v>143</v>
      </c>
      <c r="C125" s="9">
        <f>B117/H132</f>
        <v>1.0407445245613738</v>
      </c>
      <c r="D125" s="9">
        <f>H107*C125</f>
        <v>20599.456374643272</v>
      </c>
      <c r="G125" t="s">
        <v>106</v>
      </c>
      <c r="H125">
        <v>2532</v>
      </c>
      <c r="I125" s="3">
        <v>33.68701245686336</v>
      </c>
      <c r="J125" s="10">
        <f t="shared" si="19"/>
        <v>85295.51554077803</v>
      </c>
      <c r="L125" t="s">
        <v>106</v>
      </c>
      <c r="M125" s="5">
        <v>2507</v>
      </c>
      <c r="N125" s="3">
        <v>35.57</v>
      </c>
      <c r="O125" s="10">
        <f t="shared" si="18"/>
        <v>89173.99</v>
      </c>
      <c r="Q125" t="s">
        <v>106</v>
      </c>
      <c r="R125" s="5">
        <v>2507</v>
      </c>
      <c r="S125" s="3">
        <v>35.57</v>
      </c>
      <c r="T125" s="10">
        <f t="shared" si="16"/>
        <v>24.28513294</v>
      </c>
      <c r="U125" s="10">
        <f t="shared" si="17"/>
        <v>60882.828280580005</v>
      </c>
    </row>
    <row r="126" spans="2:21" ht="12.75">
      <c r="B126" t="s">
        <v>144</v>
      </c>
      <c r="C126">
        <f>C118/I133</f>
        <v>1.5431832586102092</v>
      </c>
      <c r="D126" s="10">
        <f>I107*C126</f>
        <v>16.33984669632421</v>
      </c>
      <c r="G126" t="s">
        <v>107</v>
      </c>
      <c r="H126">
        <v>1628</v>
      </c>
      <c r="I126" s="3">
        <v>53.39930192236824</v>
      </c>
      <c r="J126" s="10">
        <f t="shared" si="19"/>
        <v>86934.0635296155</v>
      </c>
      <c r="L126" t="s">
        <v>107</v>
      </c>
      <c r="M126" s="5">
        <v>1614</v>
      </c>
      <c r="N126" s="3">
        <v>56.43</v>
      </c>
      <c r="O126" s="10">
        <f aca="true" t="shared" si="20" ref="O126:O131">N126*M126</f>
        <v>91078.02</v>
      </c>
      <c r="Q126" t="s">
        <v>107</v>
      </c>
      <c r="R126" s="5">
        <v>1614</v>
      </c>
      <c r="S126" s="3">
        <v>56.43</v>
      </c>
      <c r="T126" s="10">
        <f t="shared" si="16"/>
        <v>38.527131059999995</v>
      </c>
      <c r="U126" s="10">
        <f t="shared" si="17"/>
        <v>62182.78953083999</v>
      </c>
    </row>
    <row r="127" spans="7:21" ht="12.75">
      <c r="G127" t="s">
        <v>108</v>
      </c>
      <c r="H127">
        <v>988</v>
      </c>
      <c r="I127" s="3">
        <v>53.12489403148522</v>
      </c>
      <c r="J127" s="10">
        <f t="shared" si="19"/>
        <v>52487.3953031074</v>
      </c>
      <c r="L127" t="s">
        <v>108</v>
      </c>
      <c r="M127" s="5">
        <v>949</v>
      </c>
      <c r="N127" s="3">
        <v>55.41</v>
      </c>
      <c r="O127" s="10">
        <f t="shared" si="20"/>
        <v>52584.09</v>
      </c>
      <c r="Q127" t="s">
        <v>108</v>
      </c>
      <c r="R127" s="5">
        <v>949</v>
      </c>
      <c r="S127" s="3">
        <v>55.41</v>
      </c>
      <c r="T127" s="10">
        <f t="shared" si="16"/>
        <v>37.83073422</v>
      </c>
      <c r="U127" s="10">
        <f t="shared" si="17"/>
        <v>35901.36677478</v>
      </c>
    </row>
    <row r="128" spans="7:21" ht="12.75">
      <c r="G128" t="s">
        <v>116</v>
      </c>
      <c r="H128">
        <v>39177</v>
      </c>
      <c r="I128" s="3">
        <v>10.78</v>
      </c>
      <c r="J128" s="10">
        <f t="shared" si="19"/>
        <v>422328.06</v>
      </c>
      <c r="L128" t="s">
        <v>116</v>
      </c>
      <c r="M128">
        <v>42585.5</v>
      </c>
      <c r="N128" s="3">
        <v>18.54</v>
      </c>
      <c r="O128" s="10">
        <f t="shared" si="20"/>
        <v>789535.1699999999</v>
      </c>
      <c r="Q128" t="s">
        <v>116</v>
      </c>
      <c r="R128">
        <v>42585.5</v>
      </c>
      <c r="S128" s="3">
        <v>18.54</v>
      </c>
      <c r="T128" s="10">
        <f t="shared" si="16"/>
        <v>12.658036679999999</v>
      </c>
      <c r="U128" s="10">
        <f t="shared" si="17"/>
        <v>539048.82103614</v>
      </c>
    </row>
    <row r="129" spans="7:21" ht="12.75">
      <c r="G129" t="s">
        <v>135</v>
      </c>
      <c r="H129">
        <v>6384</v>
      </c>
      <c r="I129" s="3">
        <v>23.36</v>
      </c>
      <c r="J129" s="10">
        <f t="shared" si="19"/>
        <v>149130.24</v>
      </c>
      <c r="L129" t="s">
        <v>135</v>
      </c>
      <c r="M129">
        <v>6939</v>
      </c>
      <c r="N129" s="3">
        <v>40.18</v>
      </c>
      <c r="O129" s="10">
        <f t="shared" si="20"/>
        <v>278809.02</v>
      </c>
      <c r="Q129" t="s">
        <v>135</v>
      </c>
      <c r="R129">
        <v>6939</v>
      </c>
      <c r="S129" s="3">
        <v>40.18</v>
      </c>
      <c r="T129" s="10">
        <f t="shared" si="16"/>
        <v>27.432573559999998</v>
      </c>
      <c r="U129" s="10">
        <f t="shared" si="17"/>
        <v>190354.62793284</v>
      </c>
    </row>
    <row r="130" spans="7:21" ht="12.75">
      <c r="G130" t="s">
        <v>115</v>
      </c>
      <c r="H130">
        <v>9969.9</v>
      </c>
      <c r="I130" s="3">
        <v>10.73</v>
      </c>
      <c r="J130" s="10">
        <f t="shared" si="19"/>
        <v>106977.027</v>
      </c>
      <c r="L130" t="s">
        <v>115</v>
      </c>
      <c r="M130">
        <v>10159.3</v>
      </c>
      <c r="N130" s="3">
        <v>17.4</v>
      </c>
      <c r="O130" s="10">
        <f t="shared" si="20"/>
        <v>176771.81999999998</v>
      </c>
      <c r="Q130" t="s">
        <v>115</v>
      </c>
      <c r="R130">
        <v>10159.3</v>
      </c>
      <c r="S130" s="3">
        <v>17.4</v>
      </c>
      <c r="T130" s="10">
        <f t="shared" si="16"/>
        <v>11.879710799999998</v>
      </c>
      <c r="U130" s="10">
        <f t="shared" si="17"/>
        <v>120689.54593043997</v>
      </c>
    </row>
    <row r="131" spans="7:21" ht="12.75">
      <c r="G131" t="s">
        <v>128</v>
      </c>
      <c r="H131">
        <v>10402.1</v>
      </c>
      <c r="I131" s="3">
        <v>20.52</v>
      </c>
      <c r="J131" s="10">
        <f t="shared" si="19"/>
        <v>213451.092</v>
      </c>
      <c r="L131" t="s">
        <v>128</v>
      </c>
      <c r="M131">
        <v>10600</v>
      </c>
      <c r="N131" s="3">
        <v>33.28</v>
      </c>
      <c r="O131" s="10">
        <f t="shared" si="20"/>
        <v>352768</v>
      </c>
      <c r="Q131" t="s">
        <v>128</v>
      </c>
      <c r="R131">
        <v>10600</v>
      </c>
      <c r="S131" s="3">
        <v>33.28</v>
      </c>
      <c r="T131" s="10">
        <f t="shared" si="16"/>
        <v>22.72165376</v>
      </c>
      <c r="U131" s="10">
        <f t="shared" si="17"/>
        <v>240849.52985599998</v>
      </c>
    </row>
    <row r="132" spans="8:21" ht="12.75">
      <c r="H132">
        <f>SUM(H6:H131)</f>
        <v>2368760</v>
      </c>
      <c r="J132" s="10">
        <f>SUM(J6:J131)</f>
        <v>32535667.63763133</v>
      </c>
      <c r="M132">
        <f>SUM(M6:M131)</f>
        <v>2485872.2</v>
      </c>
      <c r="O132" s="10">
        <f>SUM(O6:O131)</f>
        <v>52580952.695</v>
      </c>
      <c r="R132">
        <f>SUM(R6:R131)</f>
        <v>2485872.2</v>
      </c>
      <c r="U132" s="10">
        <f>SUM(U6:U131)</f>
        <v>35899224.80488968</v>
      </c>
    </row>
    <row r="133" spans="9:20" ht="12.75">
      <c r="I133" s="10">
        <f>J132/H132</f>
        <v>13.735316215079337</v>
      </c>
      <c r="N133" s="10">
        <f>O132/M132</f>
        <v>21.151913077027853</v>
      </c>
      <c r="T133" s="10">
        <f>U132/R132</f>
        <v>14.441299438036145</v>
      </c>
    </row>
    <row r="134" ht="12.75">
      <c r="L134" t="s">
        <v>111</v>
      </c>
    </row>
    <row r="135" ht="12.75">
      <c r="L135" t="s">
        <v>147</v>
      </c>
    </row>
    <row r="136" ht="12.75">
      <c r="L136" s="11" t="s">
        <v>170</v>
      </c>
    </row>
    <row r="138" spans="9:14" ht="12.75">
      <c r="I138" t="s">
        <v>159</v>
      </c>
      <c r="N138">
        <f>14.44/21.15</f>
        <v>0.68274231678487</v>
      </c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&amp;RExhibit__TLS-11
Docket UT-023003
Witness: Thomas Spinks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9"/>
  <sheetViews>
    <sheetView workbookViewId="0" topLeftCell="A1">
      <selection activeCell="D5" sqref="D5"/>
    </sheetView>
  </sheetViews>
  <sheetFormatPr defaultColWidth="9.140625" defaultRowHeight="12.75"/>
  <cols>
    <col min="1" max="1" width="12.140625" style="0" customWidth="1"/>
  </cols>
  <sheetData>
    <row r="5" spans="1:11" ht="12.75">
      <c r="A5" s="1" t="s">
        <v>0</v>
      </c>
      <c r="B5" s="2">
        <v>21634</v>
      </c>
      <c r="C5" s="3">
        <v>25.23</v>
      </c>
      <c r="D5" s="3">
        <v>15.79</v>
      </c>
      <c r="E5">
        <v>17507.5</v>
      </c>
      <c r="F5">
        <f>((B5-E7)*(E5/E7)+E5)</f>
        <v>18664.428867097027</v>
      </c>
      <c r="H5">
        <f>C5/D5</f>
        <v>1.597846738442052</v>
      </c>
      <c r="J5" s="3">
        <v>11.83</v>
      </c>
      <c r="K5" s="3">
        <f>J5*(C5/D5)</f>
        <v>18.902526915769474</v>
      </c>
    </row>
    <row r="6" spans="1:11" ht="12.75">
      <c r="A6" s="1"/>
      <c r="B6" s="2"/>
      <c r="C6" s="3"/>
      <c r="D6" s="3"/>
      <c r="E6">
        <v>2785.5</v>
      </c>
      <c r="F6" s="8">
        <f>B5-F5</f>
        <v>2969.5711329029727</v>
      </c>
      <c r="J6" s="3">
        <v>40.7</v>
      </c>
      <c r="K6" s="10">
        <f>J6*H5</f>
        <v>65.03236225459152</v>
      </c>
    </row>
    <row r="7" spans="1:10" ht="12.75">
      <c r="A7" s="1"/>
      <c r="B7" s="2"/>
      <c r="C7" s="3"/>
      <c r="D7" s="3"/>
      <c r="E7">
        <f>SUM(E5:E6)</f>
        <v>20293</v>
      </c>
      <c r="H7" t="s">
        <v>111</v>
      </c>
      <c r="J7" s="3"/>
    </row>
    <row r="8" spans="1:11" ht="12.75">
      <c r="A8" s="4" t="s">
        <v>12</v>
      </c>
      <c r="B8" s="5">
        <v>13354</v>
      </c>
      <c r="C8" s="3">
        <v>23.52</v>
      </c>
      <c r="D8" s="3">
        <v>15.54</v>
      </c>
      <c r="E8">
        <v>8210.5</v>
      </c>
      <c r="F8">
        <f>((B8-E10)*(E8/E10)+E8)</f>
        <v>8372.252367135003</v>
      </c>
      <c r="H8">
        <f>C8/D8</f>
        <v>1.5135135135135136</v>
      </c>
      <c r="J8" s="3">
        <v>12.17</v>
      </c>
      <c r="K8" s="3">
        <f>J8*(C8/D8)</f>
        <v>18.41945945945946</v>
      </c>
    </row>
    <row r="9" spans="1:11" ht="12.75">
      <c r="A9" s="4"/>
      <c r="B9" s="5"/>
      <c r="C9" s="3"/>
      <c r="D9" s="3"/>
      <c r="E9">
        <v>4885.5</v>
      </c>
      <c r="F9" s="8">
        <f>B8-F8</f>
        <v>4981.747632864997</v>
      </c>
      <c r="H9" t="s">
        <v>111</v>
      </c>
      <c r="J9" s="3">
        <v>21.2</v>
      </c>
      <c r="K9" s="10">
        <f>J9*H8</f>
        <v>32.086486486486486</v>
      </c>
    </row>
    <row r="10" spans="1:10" ht="12.75">
      <c r="A10" s="4"/>
      <c r="B10" s="5"/>
      <c r="C10" s="3"/>
      <c r="D10" s="3"/>
      <c r="E10">
        <f>SUM(E8:E9)</f>
        <v>13096</v>
      </c>
      <c r="H10" t="s">
        <v>111</v>
      </c>
      <c r="J10" s="3"/>
    </row>
    <row r="11" spans="1:11" ht="12.75">
      <c r="A11" s="4" t="s">
        <v>13</v>
      </c>
      <c r="B11" s="5">
        <v>10624</v>
      </c>
      <c r="C11" s="3">
        <v>26.34</v>
      </c>
      <c r="D11" s="3">
        <v>19.14</v>
      </c>
      <c r="E11">
        <v>5299.5</v>
      </c>
      <c r="F11">
        <f>((B11-E13)*(E11/E13)+E11)</f>
        <v>5486.97865705097</v>
      </c>
      <c r="H11">
        <f>C11/D11</f>
        <v>1.3761755485893417</v>
      </c>
      <c r="J11" s="3">
        <v>11.17</v>
      </c>
      <c r="K11" s="3">
        <f>J11*(C11/D11)</f>
        <v>15.371880877742946</v>
      </c>
    </row>
    <row r="12" spans="1:11" ht="12.75">
      <c r="A12" s="4"/>
      <c r="B12" s="5"/>
      <c r="C12" s="3"/>
      <c r="D12" s="3"/>
      <c r="E12">
        <v>4961.5</v>
      </c>
      <c r="F12" s="8">
        <f>B11-F11</f>
        <v>5137.02134294903</v>
      </c>
      <c r="H12" t="s">
        <v>111</v>
      </c>
      <c r="J12" s="3">
        <v>27.66</v>
      </c>
      <c r="K12" s="10">
        <f>J12*H11</f>
        <v>38.06501567398119</v>
      </c>
    </row>
    <row r="13" spans="1:10" ht="12.75">
      <c r="A13" s="4"/>
      <c r="B13" s="5"/>
      <c r="C13" s="3"/>
      <c r="D13" s="3"/>
      <c r="E13">
        <f>SUM(E11:E12)</f>
        <v>10261</v>
      </c>
      <c r="H13" t="s">
        <v>111</v>
      </c>
      <c r="J13" s="3"/>
    </row>
    <row r="14" spans="1:11" ht="12.75">
      <c r="A14" s="4" t="s">
        <v>38</v>
      </c>
      <c r="B14" s="5">
        <v>50516</v>
      </c>
      <c r="C14" s="3">
        <v>22.13</v>
      </c>
      <c r="D14" s="3">
        <v>12.72</v>
      </c>
      <c r="E14">
        <v>26327.4</v>
      </c>
      <c r="F14">
        <f>((B14-E16)*(E14/E16)+E14)</f>
        <v>27260.99574468085</v>
      </c>
      <c r="H14">
        <f>C14/D14</f>
        <v>1.7397798742138364</v>
      </c>
      <c r="J14" s="3">
        <v>10.42</v>
      </c>
      <c r="K14" s="3">
        <f>J14*(C14/D14)</f>
        <v>18.128506289308174</v>
      </c>
    </row>
    <row r="15" spans="1:11" ht="12.75">
      <c r="A15" s="4"/>
      <c r="B15" s="5"/>
      <c r="C15" s="3"/>
      <c r="D15" s="3"/>
      <c r="E15">
        <v>22458.6</v>
      </c>
      <c r="F15" s="8">
        <f>B14-F14</f>
        <v>23255.00425531915</v>
      </c>
      <c r="H15" t="s">
        <v>111</v>
      </c>
      <c r="J15" s="3">
        <v>15.42</v>
      </c>
      <c r="K15" s="10">
        <f>J15*H14</f>
        <v>26.82740566037736</v>
      </c>
    </row>
    <row r="16" spans="1:10" ht="12.75">
      <c r="A16" s="4"/>
      <c r="B16" s="5"/>
      <c r="C16" s="3"/>
      <c r="D16" s="3"/>
      <c r="E16">
        <f>SUM(E14:E15)</f>
        <v>48786</v>
      </c>
      <c r="H16" t="s">
        <v>111</v>
      </c>
      <c r="J16" s="3"/>
    </row>
    <row r="17" spans="1:11" ht="12.75">
      <c r="A17" s="4" t="s">
        <v>40</v>
      </c>
      <c r="B17" s="5">
        <v>41859</v>
      </c>
      <c r="C17" s="3">
        <v>23.02</v>
      </c>
      <c r="D17" s="3">
        <v>14.13</v>
      </c>
      <c r="E17">
        <v>29109</v>
      </c>
      <c r="F17">
        <f>((B17-E19)*(E17/E19)+E17)</f>
        <v>30374.514047114546</v>
      </c>
      <c r="H17">
        <f>C17/D17</f>
        <v>1.6291578202406227</v>
      </c>
      <c r="J17" s="3">
        <v>11.45</v>
      </c>
      <c r="K17" s="3">
        <f>J17*(C17/D17)</f>
        <v>18.653857041755128</v>
      </c>
    </row>
    <row r="18" spans="1:11" ht="12.75">
      <c r="A18" s="4"/>
      <c r="B18" s="5"/>
      <c r="C18" s="3"/>
      <c r="D18" s="3"/>
      <c r="E18">
        <v>11006</v>
      </c>
      <c r="F18" s="8">
        <f>B17-F17</f>
        <v>11484.485952885454</v>
      </c>
      <c r="H18" t="s">
        <v>111</v>
      </c>
      <c r="J18" s="3">
        <v>21.23</v>
      </c>
      <c r="K18" s="10">
        <f>J18*H17</f>
        <v>34.58702052370842</v>
      </c>
    </row>
    <row r="19" spans="1:10" ht="12.75">
      <c r="A19" s="4"/>
      <c r="B19" s="5"/>
      <c r="C19" s="3"/>
      <c r="D19" s="3"/>
      <c r="E19">
        <f>SUM(E17:E18)</f>
        <v>40115</v>
      </c>
      <c r="H19" t="s">
        <v>111</v>
      </c>
      <c r="J19" s="3"/>
    </row>
    <row r="20" spans="1:11" ht="12.75">
      <c r="A20" s="4" t="s">
        <v>44</v>
      </c>
      <c r="B20" s="5">
        <v>15987</v>
      </c>
      <c r="C20" s="3">
        <v>25.05</v>
      </c>
      <c r="D20" s="3">
        <v>16.76</v>
      </c>
      <c r="E20">
        <v>12011.4</v>
      </c>
      <c r="F20">
        <f>((B20-E22)*(E20/E22)+E20)</f>
        <v>12619.1924689492</v>
      </c>
      <c r="H20">
        <f>C20/D20</f>
        <v>1.4946300715990453</v>
      </c>
      <c r="J20" s="3">
        <v>12.83</v>
      </c>
      <c r="K20" s="3">
        <f>J20*(C20/D20)</f>
        <v>19.17610381861575</v>
      </c>
    </row>
    <row r="21" spans="1:11" ht="12.75">
      <c r="A21" s="4"/>
      <c r="B21" s="5"/>
      <c r="C21" s="3"/>
      <c r="D21" s="3"/>
      <c r="E21">
        <v>3205.6</v>
      </c>
      <c r="F21" s="8">
        <f>B20-F20</f>
        <v>3367.8075310507993</v>
      </c>
      <c r="H21" t="s">
        <v>111</v>
      </c>
      <c r="J21" s="3">
        <v>31.48</v>
      </c>
      <c r="K21" s="10">
        <f>J21*H20</f>
        <v>47.05095465393794</v>
      </c>
    </row>
    <row r="22" spans="1:10" ht="12.75">
      <c r="A22" s="4"/>
      <c r="B22" s="5"/>
      <c r="C22" s="3"/>
      <c r="D22" s="3"/>
      <c r="E22">
        <f>SUM(E20:E21)</f>
        <v>15217</v>
      </c>
      <c r="H22" t="s">
        <v>111</v>
      </c>
      <c r="J22" s="3"/>
    </row>
    <row r="23" spans="1:11" ht="12.75">
      <c r="A23" s="4" t="s">
        <v>50</v>
      </c>
      <c r="B23" s="5">
        <v>61135</v>
      </c>
      <c r="C23" s="3">
        <v>20.66</v>
      </c>
      <c r="D23" s="3">
        <v>13.35</v>
      </c>
      <c r="E23">
        <v>41717.4</v>
      </c>
      <c r="F23">
        <f>((B23-E25)*(E23/E25)+E23)</f>
        <v>46098.47011020355</v>
      </c>
      <c r="H23">
        <f>C23/D23</f>
        <v>1.547565543071161</v>
      </c>
      <c r="J23" s="3">
        <v>10.81</v>
      </c>
      <c r="K23" s="3">
        <f>J23*(C23/D23)</f>
        <v>16.72918352059925</v>
      </c>
    </row>
    <row r="24" spans="1:11" ht="12.75">
      <c r="A24" s="4"/>
      <c r="B24" s="5"/>
      <c r="C24" s="3"/>
      <c r="D24" s="3"/>
      <c r="E24">
        <v>13607.5</v>
      </c>
      <c r="F24" s="8">
        <f>B23-F23</f>
        <v>15036.529889796453</v>
      </c>
      <c r="H24" t="s">
        <v>111</v>
      </c>
      <c r="J24" s="3">
        <v>20.7</v>
      </c>
      <c r="K24" s="10">
        <f>J24*H23</f>
        <v>32.03460674157303</v>
      </c>
    </row>
    <row r="25" spans="1:10" ht="12.75">
      <c r="A25" s="4"/>
      <c r="B25" s="5"/>
      <c r="C25" s="3"/>
      <c r="D25" s="3"/>
      <c r="E25">
        <f>SUM(E23:E24)</f>
        <v>55324.9</v>
      </c>
      <c r="H25" t="s">
        <v>111</v>
      </c>
      <c r="J25" s="3"/>
    </row>
    <row r="26" spans="1:11" ht="12.75">
      <c r="A26" s="4" t="s">
        <v>56</v>
      </c>
      <c r="B26" s="5">
        <v>23618</v>
      </c>
      <c r="C26" s="3">
        <v>25.86</v>
      </c>
      <c r="D26" s="3">
        <v>16.76</v>
      </c>
      <c r="E26">
        <v>16944</v>
      </c>
      <c r="F26">
        <f>((B26-E28)*(E26/E28)+E26)</f>
        <v>18225.77729197978</v>
      </c>
      <c r="H26">
        <f>C26/D26</f>
        <v>1.542959427207637</v>
      </c>
      <c r="J26" s="3">
        <v>12.05</v>
      </c>
      <c r="K26" s="3">
        <f>J26*(C26/D26)</f>
        <v>18.592661097852027</v>
      </c>
    </row>
    <row r="27" spans="1:11" ht="12.75">
      <c r="A27" s="4"/>
      <c r="B27" s="5"/>
      <c r="C27" s="3"/>
      <c r="D27" s="3"/>
      <c r="E27">
        <v>5013</v>
      </c>
      <c r="F27" s="8">
        <f>B26-F26</f>
        <v>5392.222708020221</v>
      </c>
      <c r="H27" t="s">
        <v>111</v>
      </c>
      <c r="J27" s="3">
        <v>32.66</v>
      </c>
      <c r="K27" s="10">
        <f>J27*H26</f>
        <v>50.39305489260142</v>
      </c>
    </row>
    <row r="28" spans="1:10" ht="12.75">
      <c r="A28" s="4"/>
      <c r="B28" s="5"/>
      <c r="C28" s="3"/>
      <c r="D28" s="3"/>
      <c r="E28">
        <f>SUM(E26:E27)</f>
        <v>21957</v>
      </c>
      <c r="H28" t="s">
        <v>111</v>
      </c>
      <c r="J28" s="3"/>
    </row>
    <row r="29" spans="1:11" ht="12.75">
      <c r="A29" s="4" t="s">
        <v>58</v>
      </c>
      <c r="B29" s="5">
        <v>22575</v>
      </c>
      <c r="C29" s="3">
        <v>23.32</v>
      </c>
      <c r="D29" s="3">
        <v>15.74</v>
      </c>
      <c r="E29">
        <v>12795</v>
      </c>
      <c r="F29">
        <f>((B29-E31)*(E29/E31)+E29)</f>
        <v>13848.265653466296</v>
      </c>
      <c r="H29">
        <f>C29/D29</f>
        <v>1.4815756035578145</v>
      </c>
      <c r="J29" s="3">
        <v>11.71</v>
      </c>
      <c r="K29" s="3">
        <f>J29*(C29/D29)</f>
        <v>17.34925031766201</v>
      </c>
    </row>
    <row r="30" spans="1:11" ht="12.75">
      <c r="A30" s="4"/>
      <c r="B30" s="5"/>
      <c r="C30" s="3"/>
      <c r="D30" s="3"/>
      <c r="E30">
        <v>8063</v>
      </c>
      <c r="F30" s="8">
        <f>B29-F29</f>
        <v>8726.734346533704</v>
      </c>
      <c r="H30" t="s">
        <v>111</v>
      </c>
      <c r="J30" s="3">
        <v>22.14</v>
      </c>
      <c r="K30" s="10">
        <f>J30*H29</f>
        <v>32.80208386277001</v>
      </c>
    </row>
    <row r="31" spans="1:10" ht="12.75">
      <c r="A31" s="4"/>
      <c r="B31" s="5"/>
      <c r="C31" s="3"/>
      <c r="D31" s="3"/>
      <c r="E31">
        <f>SUM(E29:E30)</f>
        <v>20858</v>
      </c>
      <c r="H31" t="s">
        <v>111</v>
      </c>
      <c r="J31" s="3"/>
    </row>
    <row r="32" spans="1:11" ht="12.75">
      <c r="A32" s="4" t="s">
        <v>62</v>
      </c>
      <c r="B32" s="5">
        <v>13977</v>
      </c>
      <c r="C32" s="3">
        <v>23.22</v>
      </c>
      <c r="D32" s="3">
        <v>16.96</v>
      </c>
      <c r="E32">
        <v>7066.5</v>
      </c>
      <c r="F32">
        <f>((B32-E34)*(E32/E34)+E32)</f>
        <v>7253.320885657634</v>
      </c>
      <c r="H32">
        <f>C32/D32</f>
        <v>1.3691037735849054</v>
      </c>
      <c r="J32" s="3">
        <v>12.39</v>
      </c>
      <c r="K32" s="3">
        <f>J32*(C32/D32)</f>
        <v>16.963195754716978</v>
      </c>
    </row>
    <row r="33" spans="1:11" ht="12.75">
      <c r="A33" s="4"/>
      <c r="B33" s="5"/>
      <c r="C33" s="3"/>
      <c r="D33" s="3"/>
      <c r="E33">
        <v>6550.5</v>
      </c>
      <c r="F33" s="8">
        <f>B32-F32</f>
        <v>6723.679114342366</v>
      </c>
      <c r="H33" t="s">
        <v>111</v>
      </c>
      <c r="J33" s="3">
        <v>21.88</v>
      </c>
      <c r="K33" s="10">
        <f>J33*H32</f>
        <v>29.95599056603773</v>
      </c>
    </row>
    <row r="34" spans="1:8" ht="12.75">
      <c r="A34" s="4"/>
      <c r="B34" s="5"/>
      <c r="C34" s="3"/>
      <c r="D34" s="3"/>
      <c r="E34">
        <f>SUM(E32:E33)</f>
        <v>13617</v>
      </c>
      <c r="F34" s="3"/>
      <c r="H34" t="s">
        <v>111</v>
      </c>
    </row>
    <row r="35" spans="1:11" ht="12.75">
      <c r="A35" s="4" t="s">
        <v>68</v>
      </c>
      <c r="B35" s="5">
        <v>16310</v>
      </c>
      <c r="C35" s="3">
        <v>25.74</v>
      </c>
      <c r="D35" s="3">
        <v>18</v>
      </c>
      <c r="E35">
        <v>5047.5</v>
      </c>
      <c r="F35">
        <f>((B35-E37)*(E35/E37)+E35)</f>
        <v>5078.63818630475</v>
      </c>
      <c r="H35">
        <f>C35/D35</f>
        <v>1.43</v>
      </c>
      <c r="J35" s="3">
        <v>10.09</v>
      </c>
      <c r="K35" s="3">
        <f>J35*(C35/D35)</f>
        <v>14.4287</v>
      </c>
    </row>
    <row r="36" spans="1:11" ht="12.75">
      <c r="A36" s="4"/>
      <c r="B36" s="5"/>
      <c r="C36" s="3"/>
      <c r="D36" s="3"/>
      <c r="E36">
        <v>11162.5</v>
      </c>
      <c r="F36" s="8">
        <f>B35-F35</f>
        <v>11231.36181369525</v>
      </c>
      <c r="J36" s="3">
        <v>21.58</v>
      </c>
      <c r="K36" s="10">
        <f>J36*H35</f>
        <v>30.859399999999997</v>
      </c>
    </row>
    <row r="37" spans="1:10" ht="12.75">
      <c r="A37" s="4"/>
      <c r="B37" s="5"/>
      <c r="C37" s="3"/>
      <c r="D37" s="3"/>
      <c r="E37">
        <f>SUM(E35:E36)</f>
        <v>16210</v>
      </c>
      <c r="J37" s="3"/>
    </row>
    <row r="38" spans="1:11" ht="12.75">
      <c r="A38" s="4" t="s">
        <v>69</v>
      </c>
      <c r="B38" s="5">
        <v>19912</v>
      </c>
      <c r="C38" s="3">
        <v>29.97</v>
      </c>
      <c r="D38" s="3">
        <v>21.6</v>
      </c>
      <c r="E38">
        <v>6708.2</v>
      </c>
      <c r="F38">
        <f>((B38-E40)*(E38/E40)+E38)</f>
        <v>6860.134476914385</v>
      </c>
      <c r="H38">
        <f>C38/D38</f>
        <v>1.3875</v>
      </c>
      <c r="J38" s="3">
        <v>10.71</v>
      </c>
      <c r="K38" s="3">
        <f>J38*(C38/D38)</f>
        <v>14.860125</v>
      </c>
    </row>
    <row r="39" spans="1:11" ht="12.75">
      <c r="A39" s="4"/>
      <c r="B39" s="5"/>
      <c r="C39" s="3"/>
      <c r="D39" s="3"/>
      <c r="E39">
        <v>12762.8</v>
      </c>
      <c r="F39" s="8">
        <f>B38-F38</f>
        <v>13051.865523085615</v>
      </c>
      <c r="J39" s="3">
        <v>27.32</v>
      </c>
      <c r="K39" s="10">
        <f>J39*H38</f>
        <v>37.9065</v>
      </c>
    </row>
    <row r="40" spans="1:10" ht="12.75">
      <c r="A40" s="4"/>
      <c r="B40" s="5"/>
      <c r="C40" s="3"/>
      <c r="D40" s="3"/>
      <c r="E40">
        <f>SUM(E38:E39)</f>
        <v>19471</v>
      </c>
      <c r="J40" s="3"/>
    </row>
    <row r="41" spans="1:11" ht="12.75">
      <c r="A41" s="4" t="s">
        <v>105</v>
      </c>
      <c r="B41" s="5">
        <v>28606</v>
      </c>
      <c r="C41" s="3">
        <v>23.98</v>
      </c>
      <c r="D41" s="3">
        <v>16.19</v>
      </c>
      <c r="E41">
        <v>21616.5</v>
      </c>
      <c r="F41">
        <f>((B41-E43)*(E41/E43)+E41)</f>
        <v>22726.362563857547</v>
      </c>
      <c r="H41">
        <f>C41/D41</f>
        <v>1.4811612106238419</v>
      </c>
      <c r="J41" s="3">
        <v>11.61</v>
      </c>
      <c r="K41" s="3">
        <f>J41*(C41/D41)</f>
        <v>17.196281655342805</v>
      </c>
    </row>
    <row r="42" spans="1:11" ht="12.75">
      <c r="A42" s="4"/>
      <c r="B42" s="5"/>
      <c r="C42" s="3"/>
      <c r="D42" s="3"/>
      <c r="E42">
        <v>5592.5</v>
      </c>
      <c r="F42" s="8">
        <f>B41-F41</f>
        <v>5879.637436142453</v>
      </c>
      <c r="J42" s="3">
        <v>33.88</v>
      </c>
      <c r="K42" s="10">
        <f>J42*H41</f>
        <v>50.181741815935766</v>
      </c>
    </row>
    <row r="43" spans="1:10" ht="12.75">
      <c r="A43" s="4"/>
      <c r="B43" s="5"/>
      <c r="C43" s="3"/>
      <c r="D43" s="3"/>
      <c r="E43">
        <f>SUM(E41:E42)</f>
        <v>27209</v>
      </c>
      <c r="J43" s="3"/>
    </row>
    <row r="44" spans="1:11" ht="12.75">
      <c r="A44" s="4" t="s">
        <v>109</v>
      </c>
      <c r="B44" s="5">
        <v>49525</v>
      </c>
      <c r="C44" s="3">
        <v>21.57</v>
      </c>
      <c r="D44" s="3">
        <v>12.54</v>
      </c>
      <c r="E44">
        <v>39177</v>
      </c>
      <c r="F44">
        <f>((B44-E46)*(E44/E46)+E44)</f>
        <v>42585.56495687101</v>
      </c>
      <c r="H44">
        <f>C44/D44</f>
        <v>1.7200956937799043</v>
      </c>
      <c r="J44" s="3">
        <v>10.78</v>
      </c>
      <c r="K44" s="3">
        <f>J44*(C44/D44)</f>
        <v>18.54263157894737</v>
      </c>
    </row>
    <row r="45" spans="1:11" ht="12.75">
      <c r="A45" s="4"/>
      <c r="B45" s="5"/>
      <c r="C45" s="3"/>
      <c r="D45" s="3"/>
      <c r="E45">
        <v>6384</v>
      </c>
      <c r="F45" s="8">
        <f>B44-F44</f>
        <v>6939.435043128993</v>
      </c>
      <c r="J45" s="3">
        <v>23.36</v>
      </c>
      <c r="K45" s="10">
        <f>J45*H44</f>
        <v>40.18143540669856</v>
      </c>
    </row>
    <row r="46" spans="1:10" ht="12.75">
      <c r="A46" s="4"/>
      <c r="B46" s="5"/>
      <c r="C46" s="3"/>
      <c r="D46" s="3"/>
      <c r="E46">
        <f>SUM(E44:E45)</f>
        <v>45561</v>
      </c>
      <c r="J46" s="3"/>
    </row>
    <row r="47" spans="1:11" ht="12.75">
      <c r="A47" s="4" t="s">
        <v>110</v>
      </c>
      <c r="B47" s="5">
        <v>20759</v>
      </c>
      <c r="C47" s="3">
        <v>25.51</v>
      </c>
      <c r="D47" s="3">
        <v>15.73</v>
      </c>
      <c r="E47">
        <v>9969.9</v>
      </c>
      <c r="F47">
        <f>((B47-E49)*(E47/E49)+E47)</f>
        <v>10159.294821323385</v>
      </c>
      <c r="H47">
        <f>C47/D47</f>
        <v>1.6217418944691673</v>
      </c>
      <c r="J47" s="3">
        <v>10.73</v>
      </c>
      <c r="K47" s="3">
        <f>J47*(C47/D47)</f>
        <v>17.401290527654165</v>
      </c>
    </row>
    <row r="48" spans="5:11" ht="12.75">
      <c r="E48">
        <v>10402.1</v>
      </c>
      <c r="F48" s="8">
        <f>B47-F47</f>
        <v>10599.705178676615</v>
      </c>
      <c r="J48">
        <v>20.52</v>
      </c>
      <c r="K48" s="10">
        <f>J48*H47</f>
        <v>33.27814367450731</v>
      </c>
    </row>
    <row r="49" ht="12.75">
      <c r="E49">
        <f>SUM(E47:E48)</f>
        <v>20372</v>
      </c>
    </row>
  </sheetData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&amp;RExhibit__TLS-11
Docket UT-023003
Witness:Thomas Spinks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4"/>
  <sheetViews>
    <sheetView workbookViewId="0" topLeftCell="A1">
      <selection activeCell="L13" sqref="L13"/>
    </sheetView>
  </sheetViews>
  <sheetFormatPr defaultColWidth="9.140625" defaultRowHeight="12.75"/>
  <cols>
    <col min="1" max="1" width="12.28125" style="0" customWidth="1"/>
    <col min="2" max="2" width="8.421875" style="0" customWidth="1"/>
    <col min="4" max="4" width="12.28125" style="0" customWidth="1"/>
    <col min="7" max="7" width="12.28125" style="0" customWidth="1"/>
    <col min="13" max="13" width="2.421875" style="0" customWidth="1"/>
  </cols>
  <sheetData>
    <row r="3" ht="12.75">
      <c r="J3" t="s">
        <v>157</v>
      </c>
    </row>
    <row r="4" spans="1:10" ht="12.75">
      <c r="A4" s="12" t="s">
        <v>150</v>
      </c>
      <c r="D4" s="12" t="s">
        <v>153</v>
      </c>
      <c r="G4" s="12" t="s">
        <v>154</v>
      </c>
      <c r="J4" t="s">
        <v>158</v>
      </c>
    </row>
    <row r="5" spans="1:12" ht="12.75">
      <c r="A5" s="4" t="s">
        <v>85</v>
      </c>
      <c r="B5" s="5">
        <v>93010</v>
      </c>
      <c r="D5" s="4" t="s">
        <v>1</v>
      </c>
      <c r="E5" s="5">
        <v>43464</v>
      </c>
      <c r="G5" s="1" t="s">
        <v>0</v>
      </c>
      <c r="H5" s="2">
        <v>21634</v>
      </c>
      <c r="J5" s="13" t="s">
        <v>149</v>
      </c>
      <c r="K5" t="s">
        <v>155</v>
      </c>
      <c r="L5" t="s">
        <v>156</v>
      </c>
    </row>
    <row r="6" spans="1:13" ht="12.75">
      <c r="A6" s="4" t="s">
        <v>89</v>
      </c>
      <c r="B6" s="5">
        <v>20599.5</v>
      </c>
      <c r="D6" s="4" t="s">
        <v>12</v>
      </c>
      <c r="E6" s="5">
        <v>13354</v>
      </c>
      <c r="G6" s="4" t="s">
        <v>2</v>
      </c>
      <c r="H6" s="6">
        <v>3900</v>
      </c>
      <c r="J6" s="13">
        <v>1</v>
      </c>
      <c r="K6">
        <v>113610</v>
      </c>
      <c r="L6" s="3">
        <v>6.05</v>
      </c>
      <c r="M6" s="10">
        <f>L6*K6</f>
        <v>687340.5</v>
      </c>
    </row>
    <row r="7" spans="2:13" ht="12.75">
      <c r="B7" s="8">
        <f>SUM(B5:B6)</f>
        <v>113609.5</v>
      </c>
      <c r="D7" s="4" t="s">
        <v>36</v>
      </c>
      <c r="E7" s="5">
        <v>26440</v>
      </c>
      <c r="G7" s="4" t="s">
        <v>3</v>
      </c>
      <c r="H7" s="5">
        <v>3939</v>
      </c>
      <c r="J7" s="13">
        <v>2</v>
      </c>
      <c r="K7">
        <v>464191</v>
      </c>
      <c r="L7" s="3">
        <v>10.99</v>
      </c>
      <c r="M7" s="10">
        <f>L7*K7</f>
        <v>5101459.09</v>
      </c>
    </row>
    <row r="8" spans="4:13" ht="12.75">
      <c r="D8" s="4" t="s">
        <v>45</v>
      </c>
      <c r="E8" s="5">
        <v>3265</v>
      </c>
      <c r="G8" s="4" t="s">
        <v>4</v>
      </c>
      <c r="H8" s="5">
        <v>9010</v>
      </c>
      <c r="J8" s="13">
        <v>3</v>
      </c>
      <c r="K8">
        <v>489964</v>
      </c>
      <c r="L8" s="3">
        <v>12.4</v>
      </c>
      <c r="M8" s="10">
        <f>L8*K8</f>
        <v>6075553.600000001</v>
      </c>
    </row>
    <row r="9" spans="1:13" ht="12.75">
      <c r="A9" s="12" t="s">
        <v>151</v>
      </c>
      <c r="D9" s="4" t="s">
        <v>50</v>
      </c>
      <c r="E9" s="5">
        <v>61135</v>
      </c>
      <c r="G9" s="4" t="s">
        <v>5</v>
      </c>
      <c r="H9" s="5">
        <v>54430</v>
      </c>
      <c r="J9" s="13">
        <v>4</v>
      </c>
      <c r="K9">
        <v>523616</v>
      </c>
      <c r="L9" s="3">
        <v>13.95</v>
      </c>
      <c r="M9" s="10">
        <f>L9*K9</f>
        <v>7304443.199999999</v>
      </c>
    </row>
    <row r="10" spans="1:13" ht="12.75">
      <c r="A10" s="4" t="s">
        <v>7</v>
      </c>
      <c r="B10" s="5">
        <v>44102</v>
      </c>
      <c r="D10" s="4" t="s">
        <v>63</v>
      </c>
      <c r="E10" s="5">
        <v>51817</v>
      </c>
      <c r="G10" s="4" t="s">
        <v>6</v>
      </c>
      <c r="H10" s="5">
        <v>1664</v>
      </c>
      <c r="J10" s="13">
        <v>5</v>
      </c>
      <c r="K10">
        <v>894493</v>
      </c>
      <c r="L10" s="3">
        <v>18.7</v>
      </c>
      <c r="M10" s="10">
        <f>L10*K10</f>
        <v>16727019.1</v>
      </c>
    </row>
    <row r="11" spans="1:13" ht="12.75">
      <c r="A11" s="4" t="s">
        <v>9</v>
      </c>
      <c r="B11" s="5">
        <v>44160</v>
      </c>
      <c r="D11" s="4" t="s">
        <v>65</v>
      </c>
      <c r="E11" s="5">
        <v>75218</v>
      </c>
      <c r="G11" s="4" t="s">
        <v>10</v>
      </c>
      <c r="H11" s="5">
        <v>16396</v>
      </c>
      <c r="K11">
        <f>SUM(K6:K10)</f>
        <v>2485874</v>
      </c>
      <c r="L11" s="3"/>
      <c r="M11" s="10">
        <f>SUM(M6:M10)</f>
        <v>35895815.49</v>
      </c>
    </row>
    <row r="12" spans="1:12" ht="12.75">
      <c r="A12" s="4" t="s">
        <v>35</v>
      </c>
      <c r="B12" s="5">
        <v>40358</v>
      </c>
      <c r="D12" s="4" t="s">
        <v>74</v>
      </c>
      <c r="E12" s="5">
        <v>39684</v>
      </c>
      <c r="G12" s="4" t="s">
        <v>11</v>
      </c>
      <c r="H12" s="5">
        <v>11479</v>
      </c>
      <c r="L12" s="3"/>
    </row>
    <row r="13" spans="1:12" ht="12.75">
      <c r="A13" s="4" t="s">
        <v>43</v>
      </c>
      <c r="B13" s="5">
        <v>15587</v>
      </c>
      <c r="D13" s="4" t="s">
        <v>76</v>
      </c>
      <c r="E13" s="5">
        <v>32613</v>
      </c>
      <c r="G13" s="4" t="s">
        <v>13</v>
      </c>
      <c r="H13" s="5">
        <v>10624</v>
      </c>
      <c r="L13" s="3">
        <f>M11/K11</f>
        <v>14.439917505875197</v>
      </c>
    </row>
    <row r="14" spans="1:8" ht="12.75">
      <c r="A14" s="4" t="s">
        <v>71</v>
      </c>
      <c r="B14" s="5">
        <v>27782</v>
      </c>
      <c r="D14" s="4" t="s">
        <v>96</v>
      </c>
      <c r="E14" s="5">
        <v>33227</v>
      </c>
      <c r="G14" s="4" t="s">
        <v>14</v>
      </c>
      <c r="H14" s="5">
        <v>2978</v>
      </c>
    </row>
    <row r="15" spans="1:8" ht="12.75">
      <c r="A15" s="4" t="s">
        <v>82</v>
      </c>
      <c r="B15" s="5">
        <v>65341</v>
      </c>
      <c r="D15" s="4" t="s">
        <v>97</v>
      </c>
      <c r="E15" s="5">
        <v>41799</v>
      </c>
      <c r="G15" s="4" t="s">
        <v>15</v>
      </c>
      <c r="H15" s="5">
        <v>3743</v>
      </c>
    </row>
    <row r="16" spans="1:8" ht="12.75">
      <c r="A16" s="4" t="s">
        <v>86</v>
      </c>
      <c r="B16" s="5">
        <v>30029</v>
      </c>
      <c r="D16" s="4" t="s">
        <v>98</v>
      </c>
      <c r="E16" s="5">
        <v>41482</v>
      </c>
      <c r="G16" s="4" t="s">
        <v>16</v>
      </c>
      <c r="H16" s="5">
        <v>3206</v>
      </c>
    </row>
    <row r="17" spans="1:8" ht="12.75">
      <c r="A17" s="4" t="s">
        <v>90</v>
      </c>
      <c r="B17" s="5">
        <v>53571</v>
      </c>
      <c r="D17" s="4" t="s">
        <v>101</v>
      </c>
      <c r="E17" s="5">
        <v>13026</v>
      </c>
      <c r="G17" s="4" t="s">
        <v>17</v>
      </c>
      <c r="H17" s="5">
        <v>8369</v>
      </c>
    </row>
    <row r="18" spans="1:8" ht="12.75">
      <c r="A18" s="4" t="s">
        <v>91</v>
      </c>
      <c r="B18" s="5">
        <v>30410</v>
      </c>
      <c r="D18" s="4" t="s">
        <v>102</v>
      </c>
      <c r="E18" s="5">
        <v>47092</v>
      </c>
      <c r="G18" s="4" t="s">
        <v>18</v>
      </c>
      <c r="H18" s="5">
        <v>10796</v>
      </c>
    </row>
    <row r="19" spans="1:8" ht="12.75">
      <c r="A19" s="4" t="s">
        <v>93</v>
      </c>
      <c r="B19" s="5">
        <v>38024</v>
      </c>
      <c r="E19" s="8">
        <f>SUM(E5:E18)</f>
        <v>523616</v>
      </c>
      <c r="G19" s="4" t="s">
        <v>19</v>
      </c>
      <c r="H19" s="5">
        <v>748</v>
      </c>
    </row>
    <row r="20" spans="1:8" ht="12.75">
      <c r="A20" s="4" t="s">
        <v>94</v>
      </c>
      <c r="B20" s="5">
        <v>37775</v>
      </c>
      <c r="G20" s="7" t="s">
        <v>20</v>
      </c>
      <c r="H20" s="5">
        <v>3718</v>
      </c>
    </row>
    <row r="21" spans="1:8" ht="12.75">
      <c r="A21" s="4" t="s">
        <v>95</v>
      </c>
      <c r="B21" s="5">
        <v>12801</v>
      </c>
      <c r="G21" s="7" t="s">
        <v>21</v>
      </c>
      <c r="H21" s="5">
        <v>5491</v>
      </c>
    </row>
    <row r="22" spans="1:8" ht="12.75">
      <c r="A22" s="4" t="s">
        <v>99</v>
      </c>
      <c r="B22" s="5">
        <v>24251</v>
      </c>
      <c r="G22" s="4" t="s">
        <v>23</v>
      </c>
      <c r="H22" s="5">
        <v>6485</v>
      </c>
    </row>
    <row r="23" spans="2:8" ht="12.75">
      <c r="B23" s="8">
        <f>SUM(B10:B22)</f>
        <v>464191</v>
      </c>
      <c r="G23" s="4" t="s">
        <v>24</v>
      </c>
      <c r="H23" s="5">
        <v>2310</v>
      </c>
    </row>
    <row r="24" spans="7:8" ht="12.75">
      <c r="G24" s="4" t="s">
        <v>25</v>
      </c>
      <c r="H24" s="5">
        <v>2936</v>
      </c>
    </row>
    <row r="25" spans="1:8" ht="12.75">
      <c r="A25" s="12" t="s">
        <v>152</v>
      </c>
      <c r="G25" s="4" t="s">
        <v>26</v>
      </c>
      <c r="H25" s="5">
        <v>11420</v>
      </c>
    </row>
    <row r="26" spans="1:8" ht="12.75">
      <c r="A26" s="4" t="s">
        <v>8</v>
      </c>
      <c r="B26" s="5">
        <v>64720</v>
      </c>
      <c r="G26" s="4" t="s">
        <v>27</v>
      </c>
      <c r="H26" s="5">
        <v>5039</v>
      </c>
    </row>
    <row r="27" spans="1:8" ht="12.75">
      <c r="A27" s="7" t="s">
        <v>22</v>
      </c>
      <c r="B27" s="5">
        <v>20079</v>
      </c>
      <c r="G27" s="4" t="s">
        <v>28</v>
      </c>
      <c r="H27" s="5">
        <v>736</v>
      </c>
    </row>
    <row r="28" spans="1:8" ht="12.75">
      <c r="A28" s="4" t="s">
        <v>29</v>
      </c>
      <c r="B28" s="5">
        <v>28321</v>
      </c>
      <c r="G28" s="4" t="s">
        <v>30</v>
      </c>
      <c r="H28" s="5">
        <v>3059</v>
      </c>
    </row>
    <row r="29" spans="1:8" ht="12.75">
      <c r="A29" s="4" t="s">
        <v>37</v>
      </c>
      <c r="B29" s="5">
        <v>22007</v>
      </c>
      <c r="G29" s="4" t="s">
        <v>31</v>
      </c>
      <c r="H29" s="5">
        <v>22212</v>
      </c>
    </row>
    <row r="30" spans="1:8" ht="12.75">
      <c r="A30" s="4" t="s">
        <v>84</v>
      </c>
      <c r="B30" s="5">
        <v>48225</v>
      </c>
      <c r="G30" s="4" t="s">
        <v>32</v>
      </c>
      <c r="H30" s="5">
        <v>2660</v>
      </c>
    </row>
    <row r="31" spans="1:8" ht="12.75">
      <c r="A31" s="4" t="s">
        <v>83</v>
      </c>
      <c r="B31" s="5">
        <v>58697</v>
      </c>
      <c r="G31" s="4" t="s">
        <v>33</v>
      </c>
      <c r="H31" s="5">
        <v>30599</v>
      </c>
    </row>
    <row r="32" spans="1:8" ht="12.75">
      <c r="A32" s="4" t="s">
        <v>87</v>
      </c>
      <c r="B32" s="5">
        <v>64962</v>
      </c>
      <c r="G32" s="4" t="s">
        <v>34</v>
      </c>
      <c r="H32" s="5">
        <v>1365</v>
      </c>
    </row>
    <row r="33" spans="1:8" ht="12.75">
      <c r="A33" s="4" t="s">
        <v>88</v>
      </c>
      <c r="B33" s="5">
        <v>27135</v>
      </c>
      <c r="G33" s="4" t="s">
        <v>38</v>
      </c>
      <c r="H33" s="5">
        <v>50516</v>
      </c>
    </row>
    <row r="34" spans="1:8" ht="12.75">
      <c r="A34" s="4" t="s">
        <v>92</v>
      </c>
      <c r="B34" s="5">
        <v>46046</v>
      </c>
      <c r="G34" s="4" t="s">
        <v>39</v>
      </c>
      <c r="H34" s="5">
        <v>1881</v>
      </c>
    </row>
    <row r="35" spans="1:8" ht="12.75">
      <c r="A35" s="4" t="s">
        <v>78</v>
      </c>
      <c r="B35" s="5">
        <v>22804</v>
      </c>
      <c r="G35" s="4" t="s">
        <v>40</v>
      </c>
      <c r="H35" s="5">
        <v>41859</v>
      </c>
    </row>
    <row r="36" spans="1:8" ht="12.75">
      <c r="A36" s="4" t="s">
        <v>100</v>
      </c>
      <c r="B36" s="5">
        <v>21487</v>
      </c>
      <c r="G36" s="4" t="s">
        <v>41</v>
      </c>
      <c r="H36" s="5">
        <v>1557</v>
      </c>
    </row>
    <row r="37" spans="1:8" ht="12.75">
      <c r="A37" s="4" t="s">
        <v>103</v>
      </c>
      <c r="B37" s="5">
        <v>44722</v>
      </c>
      <c r="G37" s="4" t="s">
        <v>42</v>
      </c>
      <c r="H37" s="5">
        <v>14668</v>
      </c>
    </row>
    <row r="38" spans="1:8" ht="12.75">
      <c r="A38" s="4" t="s">
        <v>110</v>
      </c>
      <c r="B38" s="5">
        <v>20759</v>
      </c>
      <c r="G38" s="4" t="s">
        <v>44</v>
      </c>
      <c r="H38" s="5">
        <v>15987</v>
      </c>
    </row>
    <row r="39" spans="2:8" ht="12.75">
      <c r="B39" s="8">
        <f>SUM(B26:B38)</f>
        <v>489964</v>
      </c>
      <c r="G39" s="4" t="s">
        <v>46</v>
      </c>
      <c r="H39" s="5">
        <v>1046</v>
      </c>
    </row>
    <row r="40" spans="7:8" ht="12.75">
      <c r="G40" s="4" t="s">
        <v>47</v>
      </c>
      <c r="H40" s="5">
        <v>2927</v>
      </c>
    </row>
    <row r="41" spans="7:8" ht="12.75">
      <c r="G41" s="4" t="s">
        <v>48</v>
      </c>
      <c r="H41" s="5">
        <v>2944</v>
      </c>
    </row>
    <row r="42" spans="7:8" ht="12.75">
      <c r="G42" s="4" t="s">
        <v>49</v>
      </c>
      <c r="H42" s="5">
        <v>4438</v>
      </c>
    </row>
    <row r="43" spans="7:8" ht="12.75">
      <c r="G43" s="4" t="s">
        <v>51</v>
      </c>
      <c r="H43" s="5">
        <v>8328</v>
      </c>
    </row>
    <row r="44" spans="7:8" ht="12.75">
      <c r="G44" s="4" t="s">
        <v>52</v>
      </c>
      <c r="H44" s="5">
        <v>8961</v>
      </c>
    </row>
    <row r="45" spans="7:8" ht="12.75">
      <c r="G45" s="4" t="s">
        <v>53</v>
      </c>
      <c r="H45" s="5">
        <v>73917</v>
      </c>
    </row>
    <row r="46" spans="7:8" ht="12.75">
      <c r="G46" s="4" t="s">
        <v>54</v>
      </c>
      <c r="H46" s="5">
        <v>2224</v>
      </c>
    </row>
    <row r="47" spans="7:8" ht="12.75">
      <c r="G47" s="4" t="s">
        <v>55</v>
      </c>
      <c r="H47" s="5">
        <v>5531</v>
      </c>
    </row>
    <row r="48" spans="7:8" ht="12.75">
      <c r="G48" s="4" t="s">
        <v>56</v>
      </c>
      <c r="H48" s="5">
        <v>23618</v>
      </c>
    </row>
    <row r="49" spans="7:8" ht="12.75">
      <c r="G49" s="4" t="s">
        <v>57</v>
      </c>
      <c r="H49" s="5">
        <v>1591</v>
      </c>
    </row>
    <row r="50" spans="7:8" ht="12.75">
      <c r="G50" s="4" t="s">
        <v>58</v>
      </c>
      <c r="H50" s="5">
        <v>22575</v>
      </c>
    </row>
    <row r="51" spans="7:8" ht="12.75">
      <c r="G51" s="4" t="s">
        <v>59</v>
      </c>
      <c r="H51" s="5">
        <v>3123</v>
      </c>
    </row>
    <row r="52" spans="7:8" ht="12.75">
      <c r="G52" s="4" t="s">
        <v>60</v>
      </c>
      <c r="H52" s="5">
        <v>17367</v>
      </c>
    </row>
    <row r="53" spans="7:8" ht="12.75">
      <c r="G53" s="4" t="s">
        <v>61</v>
      </c>
      <c r="H53" s="5">
        <v>949</v>
      </c>
    </row>
    <row r="54" spans="7:8" ht="12.75">
      <c r="G54" s="4" t="s">
        <v>62</v>
      </c>
      <c r="H54" s="5">
        <v>13977</v>
      </c>
    </row>
    <row r="55" spans="7:8" ht="12.75">
      <c r="G55" s="4" t="s">
        <v>64</v>
      </c>
      <c r="H55" s="5">
        <v>4077</v>
      </c>
    </row>
    <row r="56" spans="7:8" ht="12.75">
      <c r="G56" s="4" t="s">
        <v>66</v>
      </c>
      <c r="H56" s="5">
        <v>6996</v>
      </c>
    </row>
    <row r="57" spans="7:8" ht="12.75">
      <c r="G57" s="4" t="s">
        <v>67</v>
      </c>
      <c r="H57" s="5">
        <v>2856</v>
      </c>
    </row>
    <row r="58" spans="7:8" ht="12.75">
      <c r="G58" s="4" t="s">
        <v>68</v>
      </c>
      <c r="H58" s="5">
        <v>16310</v>
      </c>
    </row>
    <row r="59" spans="7:8" ht="12.75">
      <c r="G59" s="4" t="s">
        <v>69</v>
      </c>
      <c r="H59" s="5">
        <v>19912</v>
      </c>
    </row>
    <row r="60" spans="7:8" ht="12.75">
      <c r="G60" s="4" t="s">
        <v>70</v>
      </c>
      <c r="H60" s="5">
        <v>23265</v>
      </c>
    </row>
    <row r="61" spans="7:8" ht="12.75">
      <c r="G61" s="4" t="s">
        <v>72</v>
      </c>
      <c r="H61" s="5">
        <v>964</v>
      </c>
    </row>
    <row r="62" spans="7:8" ht="12.75">
      <c r="G62" s="4" t="s">
        <v>73</v>
      </c>
      <c r="H62" s="5">
        <v>1748</v>
      </c>
    </row>
    <row r="63" spans="7:8" ht="12.75">
      <c r="G63" s="4" t="s">
        <v>75</v>
      </c>
      <c r="H63" s="5">
        <v>4788</v>
      </c>
    </row>
    <row r="64" spans="7:8" ht="12.75">
      <c r="G64" s="4" t="s">
        <v>77</v>
      </c>
      <c r="H64" s="5">
        <v>25233</v>
      </c>
    </row>
    <row r="65" spans="7:8" ht="12.75">
      <c r="G65" s="4" t="s">
        <v>79</v>
      </c>
      <c r="H65" s="5">
        <v>11692</v>
      </c>
    </row>
    <row r="66" spans="7:8" ht="12.75">
      <c r="G66" s="4" t="s">
        <v>80</v>
      </c>
      <c r="H66" s="5">
        <v>58050</v>
      </c>
    </row>
    <row r="67" spans="7:8" ht="12.75">
      <c r="G67" s="4" t="s">
        <v>81</v>
      </c>
      <c r="H67" s="5">
        <v>29225</v>
      </c>
    </row>
    <row r="68" spans="7:8" ht="12.75">
      <c r="G68" s="4" t="s">
        <v>104</v>
      </c>
      <c r="H68" s="5">
        <v>25246</v>
      </c>
    </row>
    <row r="69" spans="7:8" ht="12.75">
      <c r="G69" s="4" t="s">
        <v>105</v>
      </c>
      <c r="H69" s="5">
        <v>28606</v>
      </c>
    </row>
    <row r="70" spans="7:8" ht="12.75">
      <c r="G70" s="4" t="s">
        <v>106</v>
      </c>
      <c r="H70" s="5">
        <v>2507</v>
      </c>
    </row>
    <row r="71" spans="7:8" ht="12.75">
      <c r="G71" s="4" t="s">
        <v>107</v>
      </c>
      <c r="H71" s="5">
        <v>1614</v>
      </c>
    </row>
    <row r="72" spans="7:8" ht="12.75">
      <c r="G72" s="4" t="s">
        <v>108</v>
      </c>
      <c r="H72" s="5">
        <v>949</v>
      </c>
    </row>
    <row r="73" spans="7:8" ht="12.75">
      <c r="G73" s="4" t="s">
        <v>109</v>
      </c>
      <c r="H73" s="5">
        <v>49525</v>
      </c>
    </row>
    <row r="74" ht="12.75">
      <c r="H74" s="8">
        <f>SUM(H5:H73)</f>
        <v>894493</v>
      </c>
    </row>
  </sheetData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&amp;RExhibit__TLS-11
Docket UT-023003
Witness: Thomas Spinks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ttrodahl</cp:lastModifiedBy>
  <cp:lastPrinted>2004-02-06T19:50:53Z</cp:lastPrinted>
  <dcterms:created xsi:type="dcterms:W3CDTF">2003-12-24T16:31:55Z</dcterms:created>
  <dcterms:modified xsi:type="dcterms:W3CDTF">2004-02-09T22:04:01Z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2004-02-09T00:00:00Z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