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4"/>
  </bookViews>
  <sheets>
    <sheet name="Exhibit GB-4" sheetId="1" r:id="rId1"/>
    <sheet name="Sum of Squared Errors" sheetId="2" r:id="rId2"/>
    <sheet name="Simple Errors" sheetId="3" r:id="rId3"/>
    <sheet name="Equal Sizes" sheetId="4" r:id="rId4"/>
    <sheet name="Rate Comparison" sheetId="5" r:id="rId5"/>
  </sheets>
  <definedNames>
    <definedName name="solver_adj" localSheetId="3" hidden="1">'Equal Sizes'!$V$9:$V$12</definedName>
    <definedName name="solver_adj" localSheetId="2" hidden="1">'Simple Errors'!$W$9:$W$12</definedName>
    <definedName name="solver_adj" localSheetId="1" hidden="1">'Sum of Squared Errors'!$V$9:$V$12</definedName>
    <definedName name="solver_cvg" localSheetId="3" hidden="1">0.0000000001</definedName>
    <definedName name="solver_cvg" localSheetId="2" hidden="1">0.0000000001</definedName>
    <definedName name="solver_cvg" localSheetId="1" hidden="1">0.0000000001</definedName>
    <definedName name="solver_drv" localSheetId="3" hidden="1">1</definedName>
    <definedName name="solver_drv" localSheetId="2" hidden="1">1</definedName>
    <definedName name="solver_drv" localSheetId="1" hidden="1">1</definedName>
    <definedName name="solver_est" localSheetId="3" hidden="1">1</definedName>
    <definedName name="solver_est" localSheetId="2" hidden="1">2</definedName>
    <definedName name="solver_est" localSheetId="1" hidden="1">1</definedName>
    <definedName name="solver_itr" localSheetId="3" hidden="1">32767</definedName>
    <definedName name="solver_itr" localSheetId="2" hidden="1">32767</definedName>
    <definedName name="solver_itr" localSheetId="1" hidden="1">32767</definedName>
    <definedName name="solver_lhs1" localSheetId="3" hidden="1">'Equal Sizes'!$V$9</definedName>
    <definedName name="solver_lhs1" localSheetId="2" hidden="1">'Simple Errors'!$W$9</definedName>
    <definedName name="solver_lhs1" localSheetId="1" hidden="1">'Sum of Squared Errors'!$V$9</definedName>
    <definedName name="solver_lhs2" localSheetId="3" hidden="1">'Equal Sizes'!$V$10</definedName>
    <definedName name="solver_lhs2" localSheetId="2" hidden="1">'Simple Errors'!$W$10</definedName>
    <definedName name="solver_lhs2" localSheetId="1" hidden="1">'Sum of Squared Errors'!$V$10</definedName>
    <definedName name="solver_lhs3" localSheetId="3" hidden="1">'Equal Sizes'!$V$11</definedName>
    <definedName name="solver_lhs3" localSheetId="2" hidden="1">'Simple Errors'!$W$11</definedName>
    <definedName name="solver_lhs3" localSheetId="1" hidden="1">'Sum of Squared Errors'!$V$11</definedName>
    <definedName name="solver_lhs4" localSheetId="3" hidden="1">'Equal Sizes'!$V$12</definedName>
    <definedName name="solver_lhs4" localSheetId="2" hidden="1">'Simple Errors'!$W$12</definedName>
    <definedName name="solver_lhs4" localSheetId="1" hidden="1">'Sum of Squared Errors'!$V$12</definedName>
    <definedName name="solver_lhs5" localSheetId="3" hidden="1">'Equal Sizes'!$V$12</definedName>
    <definedName name="solver_lhs5" localSheetId="2" hidden="1">'Simple Errors'!$W$12</definedName>
    <definedName name="solver_lhs5" localSheetId="1" hidden="1">'Sum of Squared Errors'!$V$12</definedName>
    <definedName name="solver_lhs6" localSheetId="3" hidden="1">'Equal Sizes'!$V$9</definedName>
    <definedName name="solver_lhs6" localSheetId="2" hidden="1">'Simple Errors'!$W$9</definedName>
    <definedName name="solver_lhs6" localSheetId="1" hidden="1">'Sum of Squared Errors'!$V$9</definedName>
    <definedName name="solver_lhs7" localSheetId="3" hidden="1">'Equal Sizes'!$V$10</definedName>
    <definedName name="solver_lhs7" localSheetId="2" hidden="1">'Simple Errors'!$W$10</definedName>
    <definedName name="solver_lhs7" localSheetId="1" hidden="1">'Sum of Squared Errors'!$V$10</definedName>
    <definedName name="solver_lhs8" localSheetId="3" hidden="1">'Equal Sizes'!$V$11</definedName>
    <definedName name="solver_lhs8" localSheetId="2" hidden="1">'Simple Errors'!$W$11</definedName>
    <definedName name="solver_lhs8" localSheetId="1" hidden="1">'Sum of Squared Errors'!$V$11</definedName>
    <definedName name="solver_lhs9" localSheetId="3" hidden="1">'Equal Sizes'!$V$12</definedName>
    <definedName name="solver_lhs9" localSheetId="2" hidden="1">'Simple Errors'!$W$12</definedName>
    <definedName name="solver_lhs9" localSheetId="1" hidden="1">'Sum of Squared Errors'!$V$12</definedName>
    <definedName name="solver_lin" localSheetId="3" hidden="1">2</definedName>
    <definedName name="solver_lin" localSheetId="2" hidden="1">2</definedName>
    <definedName name="solver_lin" localSheetId="1" hidden="1">2</definedName>
    <definedName name="solver_neg" localSheetId="3" hidden="1">2</definedName>
    <definedName name="solver_neg" localSheetId="2" hidden="1">2</definedName>
    <definedName name="solver_neg" localSheetId="1" hidden="1">2</definedName>
    <definedName name="solver_num" localSheetId="3" hidden="1">9</definedName>
    <definedName name="solver_num" localSheetId="2" hidden="1">9</definedName>
    <definedName name="solver_num" localSheetId="1" hidden="1">9</definedName>
    <definedName name="solver_nwt" localSheetId="3" hidden="1">1</definedName>
    <definedName name="solver_nwt" localSheetId="2" hidden="1">1</definedName>
    <definedName name="solver_nwt" localSheetId="1" hidden="1">1</definedName>
    <definedName name="solver_opt" localSheetId="3" hidden="1">'Equal Sizes'!$Q$14</definedName>
    <definedName name="solver_opt" localSheetId="2" hidden="1">'Simple Errors'!$S$14</definedName>
    <definedName name="solver_opt" localSheetId="1" hidden="1">'Sum of Squared Errors'!$Q$14</definedName>
    <definedName name="solver_pre" localSheetId="3" hidden="1">0.0000000001</definedName>
    <definedName name="solver_pre" localSheetId="2" hidden="1">0.0000000001</definedName>
    <definedName name="solver_pre" localSheetId="1" hidden="1">0.0000000001</definedName>
    <definedName name="solver_rel1" localSheetId="3" hidden="1">3</definedName>
    <definedName name="solver_rel1" localSheetId="2" hidden="1">3</definedName>
    <definedName name="solver_rel1" localSheetId="1" hidden="1">3</definedName>
    <definedName name="solver_rel2" localSheetId="3" hidden="1">3</definedName>
    <definedName name="solver_rel2" localSheetId="2" hidden="1">3</definedName>
    <definedName name="solver_rel2" localSheetId="1" hidden="1">3</definedName>
    <definedName name="solver_rel3" localSheetId="3" hidden="1">3</definedName>
    <definedName name="solver_rel3" localSheetId="2" hidden="1">3</definedName>
    <definedName name="solver_rel3" localSheetId="1" hidden="1">3</definedName>
    <definedName name="solver_rel4" localSheetId="3" hidden="1">3</definedName>
    <definedName name="solver_rel4" localSheetId="2" hidden="1">3</definedName>
    <definedName name="solver_rel4" localSheetId="1" hidden="1">3</definedName>
    <definedName name="solver_rel5" localSheetId="3" hidden="1">4</definedName>
    <definedName name="solver_rel5" localSheetId="2" hidden="1">4</definedName>
    <definedName name="solver_rel5" localSheetId="1" hidden="1">4</definedName>
    <definedName name="solver_rel6" localSheetId="3" hidden="1">4</definedName>
    <definedName name="solver_rel6" localSheetId="2" hidden="1">4</definedName>
    <definedName name="solver_rel6" localSheetId="1" hidden="1">4</definedName>
    <definedName name="solver_rel7" localSheetId="3" hidden="1">4</definedName>
    <definedName name="solver_rel7" localSheetId="2" hidden="1">4</definedName>
    <definedName name="solver_rel7" localSheetId="1" hidden="1">4</definedName>
    <definedName name="solver_rel8" localSheetId="3" hidden="1">4</definedName>
    <definedName name="solver_rel8" localSheetId="2" hidden="1">4</definedName>
    <definedName name="solver_rel8" localSheetId="1" hidden="1">4</definedName>
    <definedName name="solver_rel9" localSheetId="3" hidden="1">1</definedName>
    <definedName name="solver_rel9" localSheetId="2" hidden="1">1</definedName>
    <definedName name="solver_rel9" localSheetId="1" hidden="1">1</definedName>
    <definedName name="solver_rhs1" localSheetId="3" hidden="1">'Equal Sizes'!$V$8</definedName>
    <definedName name="solver_rhs1" localSheetId="2" hidden="1">'Simple Errors'!$W$8</definedName>
    <definedName name="solver_rhs1" localSheetId="1" hidden="1">'Sum of Squared Errors'!$V$8</definedName>
    <definedName name="solver_rhs2" localSheetId="3" hidden="1">'Equal Sizes'!$V$9</definedName>
    <definedName name="solver_rhs2" localSheetId="2" hidden="1">'Simple Errors'!$W$9</definedName>
    <definedName name="solver_rhs2" localSheetId="1" hidden="1">'Sum of Squared Errors'!$V$9</definedName>
    <definedName name="solver_rhs3" localSheetId="3" hidden="1">'Equal Sizes'!$V$10</definedName>
    <definedName name="solver_rhs3" localSheetId="2" hidden="1">'Simple Errors'!$W$10</definedName>
    <definedName name="solver_rhs3" localSheetId="1" hidden="1">'Sum of Squared Errors'!$V$10</definedName>
    <definedName name="solver_rhs4" localSheetId="3" hidden="1">'Equal Sizes'!$V$11</definedName>
    <definedName name="solver_rhs4" localSheetId="2" hidden="1">'Simple Errors'!$W$11</definedName>
    <definedName name="solver_rhs4" localSheetId="1" hidden="1">'Sum of Squared Errors'!$V$11</definedName>
    <definedName name="solver_rhs5" localSheetId="3" hidden="1">integer</definedName>
    <definedName name="solver_rhs5" localSheetId="2" hidden="1">integer</definedName>
    <definedName name="solver_rhs5" localSheetId="1" hidden="1">integer</definedName>
    <definedName name="solver_rhs6" localSheetId="3" hidden="1">integer</definedName>
    <definedName name="solver_rhs6" localSheetId="2" hidden="1">integer</definedName>
    <definedName name="solver_rhs6" localSheetId="1" hidden="1">integer</definedName>
    <definedName name="solver_rhs7" localSheetId="3" hidden="1">integer</definedName>
    <definedName name="solver_rhs7" localSheetId="2" hidden="1">integer</definedName>
    <definedName name="solver_rhs7" localSheetId="1" hidden="1">integer</definedName>
    <definedName name="solver_rhs8" localSheetId="3" hidden="1">integer</definedName>
    <definedName name="solver_rhs8" localSheetId="2" hidden="1">integer</definedName>
    <definedName name="solver_rhs8" localSheetId="1" hidden="1">integer</definedName>
    <definedName name="solver_rhs9" localSheetId="3" hidden="1">'Equal Sizes'!$V$13</definedName>
    <definedName name="solver_rhs9" localSheetId="2" hidden="1">'Simple Errors'!$W$13</definedName>
    <definedName name="solver_rhs9" localSheetId="1" hidden="1">'Sum of Squared Errors'!$V$13</definedName>
    <definedName name="solver_scl" localSheetId="3" hidden="1">2</definedName>
    <definedName name="solver_scl" localSheetId="2" hidden="1">2</definedName>
    <definedName name="solver_scl" localSheetId="1" hidden="1">2</definedName>
    <definedName name="solver_sho" localSheetId="3" hidden="1">2</definedName>
    <definedName name="solver_sho" localSheetId="2" hidden="1">2</definedName>
    <definedName name="solver_sho" localSheetId="1" hidden="1">2</definedName>
    <definedName name="solver_tim" localSheetId="3" hidden="1">1000</definedName>
    <definedName name="solver_tim" localSheetId="2" hidden="1">1000</definedName>
    <definedName name="solver_tim" localSheetId="1" hidden="1">1000</definedName>
    <definedName name="solver_tol" localSheetId="3" hidden="1">0.000000000001</definedName>
    <definedName name="solver_tol" localSheetId="2" hidden="1">0.000000000001</definedName>
    <definedName name="solver_tol" localSheetId="1" hidden="1">0.000000000001</definedName>
    <definedName name="solver_typ" localSheetId="3" hidden="1">2</definedName>
    <definedName name="solver_typ" localSheetId="2" hidden="1">2</definedName>
    <definedName name="solver_typ" localSheetId="1" hidden="1">2</definedName>
    <definedName name="solver_val" localSheetId="3" hidden="1">0</definedName>
    <definedName name="solver_val" localSheetId="2" hidden="1">0</definedName>
    <definedName name="solver_val" localSheetId="1" hidden="1">0</definedName>
  </definedNames>
  <calcPr fullCalcOnLoad="1"/>
</workbook>
</file>

<file path=xl/sharedStrings.xml><?xml version="1.0" encoding="utf-8"?>
<sst xmlns="http://schemas.openxmlformats.org/spreadsheetml/2006/main" count="483" uniqueCount="127">
  <si>
    <t>Zone</t>
  </si>
  <si>
    <t>WireCenter</t>
  </si>
  <si>
    <t>Lines</t>
  </si>
  <si>
    <t>Cost</t>
  </si>
  <si>
    <t>CumulLines</t>
  </si>
  <si>
    <t>Rate</t>
  </si>
  <si>
    <t>SSE</t>
  </si>
  <si>
    <t>EVRTWAXF</t>
  </si>
  <si>
    <t>JUNTWAXA</t>
  </si>
  <si>
    <t>WireCenters</t>
  </si>
  <si>
    <t>Solver Inputs</t>
  </si>
  <si>
    <t>RDMDWAXA</t>
  </si>
  <si>
    <t>EVRTWAXC</t>
  </si>
  <si>
    <t>RCBHWAXX</t>
  </si>
  <si>
    <t>HLLKWAXX</t>
  </si>
  <si>
    <t>MRWYWAXA</t>
  </si>
  <si>
    <t>SLLKWAXA</t>
  </si>
  <si>
    <t>Avg/Total</t>
  </si>
  <si>
    <t>KRLDWAXX</t>
  </si>
  <si>
    <t>KNWCWAXA</t>
  </si>
  <si>
    <t>Wtd SSE</t>
  </si>
  <si>
    <t>RCLDWAXA</t>
  </si>
  <si>
    <t>MTVRWAXX</t>
  </si>
  <si>
    <t>RCLDWAXB</t>
  </si>
  <si>
    <t>BOTHWAXB</t>
  </si>
  <si>
    <t>MYVIWAXX</t>
  </si>
  <si>
    <t>KNWCWAXC</t>
  </si>
  <si>
    <t>CAMSWAXX</t>
  </si>
  <si>
    <t>WNTCWAXX</t>
  </si>
  <si>
    <t>ANCRWAXX</t>
  </si>
  <si>
    <t>BURLWAXX</t>
  </si>
  <si>
    <t>LKSTWAXA</t>
  </si>
  <si>
    <t>OKHRWAXX</t>
  </si>
  <si>
    <t>MONRWAXX</t>
  </si>
  <si>
    <t>KNWCWAXB</t>
  </si>
  <si>
    <t>WRLDWAXA</t>
  </si>
  <si>
    <t>SMSHWAXA</t>
  </si>
  <si>
    <t>PLMNWAXX</t>
  </si>
  <si>
    <t>SWLYWAXX</t>
  </si>
  <si>
    <t>DVLLWAXX</t>
  </si>
  <si>
    <t>SNHSWAXX</t>
  </si>
  <si>
    <t>CMISWAXA</t>
  </si>
  <si>
    <t>EWNCWAXA</t>
  </si>
  <si>
    <t>LKGWWAXA</t>
  </si>
  <si>
    <t>ARTNWAXX</t>
  </si>
  <si>
    <t>CLVWWAXA</t>
  </si>
  <si>
    <t>FNDLWAXA</t>
  </si>
  <si>
    <t>STWDWAXX</t>
  </si>
  <si>
    <t>LYNDWAXX</t>
  </si>
  <si>
    <t>WSPTWAXA</t>
  </si>
  <si>
    <t>BRBAWAXA</t>
  </si>
  <si>
    <t>WSHGWAXA</t>
  </si>
  <si>
    <t>CPVLWAXX</t>
  </si>
  <si>
    <t>BLANWAXB</t>
  </si>
  <si>
    <t>SULTWAXX</t>
  </si>
  <si>
    <t>LACNWAXX</t>
  </si>
  <si>
    <t>WDLDWAXA</t>
  </si>
  <si>
    <t>LVWOWAXX</t>
  </si>
  <si>
    <t>CHLNWAXX</t>
  </si>
  <si>
    <t>LARLWAXX</t>
  </si>
  <si>
    <t>CSHRWAXX</t>
  </si>
  <si>
    <t>GRFLWAXX</t>
  </si>
  <si>
    <t>MPFLWAXA</t>
  </si>
  <si>
    <t>BNCYWAXX</t>
  </si>
  <si>
    <t>SUMSWAXX</t>
  </si>
  <si>
    <t>CSTRWAXA</t>
  </si>
  <si>
    <t>LKWNWAXA</t>
  </si>
  <si>
    <t>EVSNWAXX</t>
  </si>
  <si>
    <t>CNWYWAXX</t>
  </si>
  <si>
    <t>ALGRWAXX</t>
  </si>
  <si>
    <t>NCHSWAXX</t>
  </si>
  <si>
    <t>SOLKWAXX</t>
  </si>
  <si>
    <t>QNCYWAXX</t>
  </si>
  <si>
    <t>GRLDWAXX</t>
  </si>
  <si>
    <t>MNSNWAXA</t>
  </si>
  <si>
    <t>HMTNWAXA</t>
  </si>
  <si>
    <t>CNCRWAXX</t>
  </si>
  <si>
    <t>BGLKWAXX</t>
  </si>
  <si>
    <t>EDSNWAXX</t>
  </si>
  <si>
    <t>BRWSWAXA</t>
  </si>
  <si>
    <t>NWPTWAXX</t>
  </si>
  <si>
    <t>ACMEWAXA</t>
  </si>
  <si>
    <t>DMNGWAXA</t>
  </si>
  <si>
    <t>DRTNWAXX</t>
  </si>
  <si>
    <t>WSRVWAXA</t>
  </si>
  <si>
    <t>NILEWAXX</t>
  </si>
  <si>
    <t>BRPTWAXX</t>
  </si>
  <si>
    <t>PALSWAXX</t>
  </si>
  <si>
    <t>TEKOWAXX</t>
  </si>
  <si>
    <t>RPBLWAXA</t>
  </si>
  <si>
    <t>RCFRWAXB</t>
  </si>
  <si>
    <t>GERGWAXX</t>
  </si>
  <si>
    <t>ENTTWAXX</t>
  </si>
  <si>
    <t>FRFDWAXA</t>
  </si>
  <si>
    <t>TNSKWAXA</t>
  </si>
  <si>
    <t>GRFDWAXX</t>
  </si>
  <si>
    <t>OKDLWAXX</t>
  </si>
  <si>
    <t>WTVLWAXA</t>
  </si>
  <si>
    <t>LATHWAXA</t>
  </si>
  <si>
    <t>ROSLWAXA</t>
  </si>
  <si>
    <t>SKYKWAXX</t>
  </si>
  <si>
    <t>FRTNWAXX</t>
  </si>
  <si>
    <t>MLDNWAXA</t>
  </si>
  <si>
    <t>CRLWWAXA</t>
  </si>
  <si>
    <t>MLSNWAXA</t>
  </si>
  <si>
    <t>MNFDWAXX</t>
  </si>
  <si>
    <t>MRBLWAXX</t>
  </si>
  <si>
    <t>LOMSWAXA</t>
  </si>
  <si>
    <t>THTNWAXA</t>
  </si>
  <si>
    <t>STPSWAXA</t>
  </si>
  <si>
    <t>Simple Error</t>
  </si>
  <si>
    <t>Total Error</t>
  </si>
  <si>
    <t>Results</t>
  </si>
  <si>
    <t>Optimized Using Sum of Squared Errors Method</t>
  </si>
  <si>
    <t>% of Lines</t>
  </si>
  <si>
    <t>Wire Centers</t>
  </si>
  <si>
    <t>Wtd. Average</t>
  </si>
  <si>
    <t>Optimized Using Simple Errors Divided by Zone Price (AT&amp;T Method)</t>
  </si>
  <si>
    <t>Verizon - Without Core and Fringe</t>
  </si>
  <si>
    <t>Exhibit ____ (GB-4)</t>
  </si>
  <si>
    <t>R-squared</t>
  </si>
  <si>
    <t>Proposed</t>
  </si>
  <si>
    <t>Current</t>
  </si>
  <si>
    <t>CLLI</t>
  </si>
  <si>
    <t>Zone Rates</t>
  </si>
  <si>
    <t>Difference</t>
  </si>
  <si>
    <t>Staff 5 Zone Proposal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</si>
</sst>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0%"/>
    <numFmt numFmtId="168" formatCode="0.0000%"/>
    <numFmt numFmtId="169" formatCode="_(* #,##0.000_);_(* \(#,##0.000\);_(* &quot;-&quot;??_);_(@_)"/>
    <numFmt numFmtId="170" formatCode="_(* #,##0.0000_);_(* \(#,##0.0000\);_(* &quot;-&quot;??_);_(@_)"/>
    <numFmt numFmtId="171" formatCode="0.0"/>
    <numFmt numFmtId="172" formatCode="0.000"/>
    <numFmt numFmtId="173" formatCode="0.0000"/>
    <numFmt numFmtId="174" formatCode="0.00000"/>
    <numFmt numFmtId="175" formatCode="_(* #,##0.00000_);_(* \(#,##0.00000\);_(* &quot;-&quot;??_);_(@_)"/>
    <numFmt numFmtId="176" formatCode="_(* #,##0.00000_);_(* \(#,##0.00000\);_(* &quot;-&quot;?????_);_(@_)"/>
    <numFmt numFmtId="177" formatCode="_(* #,##0.000000_);_(* \(#,##0.000000\);_(* &quot;-&quot;??_);_(@_)"/>
    <numFmt numFmtId="178" formatCode="_(* #,##0.0000000_);_(* \(#,##0.0000000\);_(* &quot;-&quot;??_);_(@_)"/>
    <numFmt numFmtId="179" formatCode="_(&quot;$&quot;* #,##0.0000_);_(&quot;$&quot;* \(#,##0.0000\);_(&quot;$&quot;* &quot;-&quot;????_);_(@_)"/>
    <numFmt numFmtId="180" formatCode="&quot;$&quot;#,##0.0000_);\(&quot;$&quot;#,##0.0000\)"/>
    <numFmt numFmtId="181" formatCode="&quot;$&quot;#,##0.000_);\(&quot;$&quot;#,##0.000\)"/>
  </numFmts>
  <fonts count="4">
    <font>
      <sz val="10"/>
      <name val="Arial"/>
      <family val="0"/>
    </font>
    <font>
      <u val="singleAccounting"/>
      <sz val="10"/>
      <name val="Arial"/>
      <family val="2"/>
    </font>
    <font>
      <sz val="10"/>
      <name val="Geneva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68" fontId="0" fillId="0" borderId="0" xfId="19" applyNumberFormat="1" applyAlignment="1">
      <alignment/>
    </xf>
    <xf numFmtId="164" fontId="0" fillId="0" borderId="0" xfId="15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44" fontId="0" fillId="0" borderId="0" xfId="17" applyAlignment="1">
      <alignment/>
    </xf>
    <xf numFmtId="43" fontId="0" fillId="0" borderId="0" xfId="15" applyNumberFormat="1" applyAlignment="1">
      <alignment/>
    </xf>
    <xf numFmtId="172" fontId="0" fillId="0" borderId="0" xfId="0" applyNumberFormat="1" applyAlignment="1">
      <alignment/>
    </xf>
    <xf numFmtId="43" fontId="0" fillId="0" borderId="0" xfId="15" applyAlignment="1">
      <alignment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/>
    </xf>
    <xf numFmtId="164" fontId="1" fillId="0" borderId="0" xfId="15" applyNumberFormat="1" applyFont="1" applyAlignment="1">
      <alignment/>
    </xf>
    <xf numFmtId="43" fontId="1" fillId="0" borderId="0" xfId="15" applyFont="1" applyAlignment="1">
      <alignment/>
    </xf>
    <xf numFmtId="175" fontId="0" fillId="0" borderId="0" xfId="15" applyNumberFormat="1" applyAlignment="1">
      <alignment/>
    </xf>
    <xf numFmtId="164" fontId="0" fillId="0" borderId="0" xfId="15" applyNumberFormat="1" applyFon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Alignment="1">
      <alignment/>
    </xf>
    <xf numFmtId="164" fontId="0" fillId="0" borderId="0" xfId="15" applyNumberFormat="1" applyFont="1" applyFill="1" applyAlignment="1">
      <alignment/>
    </xf>
    <xf numFmtId="170" fontId="0" fillId="0" borderId="0" xfId="0" applyNumberFormat="1" applyAlignment="1">
      <alignment/>
    </xf>
    <xf numFmtId="164" fontId="0" fillId="0" borderId="0" xfId="15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9" fontId="0" fillId="0" borderId="0" xfId="19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0" fillId="0" borderId="0" xfId="0" applyAlignment="1" quotePrefix="1">
      <alignment horizontal="left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">
      <selection activeCell="A3" sqref="A3"/>
    </sheetView>
  </sheetViews>
  <sheetFormatPr defaultColWidth="9.140625" defaultRowHeight="12.75"/>
  <cols>
    <col min="1" max="1" width="12.8515625" style="0" customWidth="1"/>
    <col min="3" max="3" width="9.7109375" style="0" bestFit="1" customWidth="1"/>
    <col min="4" max="4" width="11.8515625" style="0" bestFit="1" customWidth="1"/>
  </cols>
  <sheetData>
    <row r="1" ht="12.75">
      <c r="E1" t="s">
        <v>119</v>
      </c>
    </row>
    <row r="4" ht="12.75">
      <c r="A4" t="s">
        <v>118</v>
      </c>
    </row>
    <row r="6" ht="12.75">
      <c r="A6" t="s">
        <v>113</v>
      </c>
    </row>
    <row r="7" spans="1:2" ht="12.75">
      <c r="A7" t="s">
        <v>120</v>
      </c>
      <c r="B7" s="27">
        <f>'Sum of Squared Errors'!I2</f>
        <v>0.8783903089541615</v>
      </c>
    </row>
    <row r="9" spans="1:4" ht="12.75">
      <c r="A9" s="22" t="s">
        <v>0</v>
      </c>
      <c r="B9" s="23" t="s">
        <v>5</v>
      </c>
      <c r="C9" s="23" t="s">
        <v>114</v>
      </c>
      <c r="D9" s="23" t="s">
        <v>115</v>
      </c>
    </row>
    <row r="10" spans="1:4" ht="12.75">
      <c r="A10" s="24">
        <v>1</v>
      </c>
      <c r="B10" s="16">
        <f>'Sum of Squared Errors'!Q7</f>
        <v>12.849895826970853</v>
      </c>
      <c r="C10" s="25">
        <f>'Sum of Squared Errors'!R7/'Sum of Squared Errors'!$R$12</f>
        <v>0.748981478659311</v>
      </c>
      <c r="D10" s="21">
        <f>'Sum of Squared Errors'!S7</f>
        <v>27</v>
      </c>
    </row>
    <row r="11" spans="1:4" ht="12.75">
      <c r="A11" s="24">
        <v>2</v>
      </c>
      <c r="B11" s="16">
        <f>'Sum of Squared Errors'!Q8</f>
        <v>21.441005276849317</v>
      </c>
      <c r="C11" s="25">
        <f>'Sum of Squared Errors'!R8/'Sum of Squared Errors'!$R$12</f>
        <v>0.18776803564514255</v>
      </c>
      <c r="D11" s="21">
        <f>'Sum of Squared Errors'!S8</f>
        <v>28</v>
      </c>
    </row>
    <row r="12" spans="1:4" ht="12.75">
      <c r="A12" s="24">
        <v>3</v>
      </c>
      <c r="B12" s="16">
        <f>'Sum of Squared Errors'!Q9</f>
        <v>42.671974984117895</v>
      </c>
      <c r="C12" s="25">
        <f>'Sum of Squared Errors'!R9/'Sum of Squared Errors'!$R$12</f>
        <v>0.049746964191171576</v>
      </c>
      <c r="D12" s="21">
        <f>'Sum of Squared Errors'!S9</f>
        <v>25</v>
      </c>
    </row>
    <row r="13" spans="1:4" ht="12.75">
      <c r="A13" s="24">
        <v>4</v>
      </c>
      <c r="B13" s="16">
        <f>'Sum of Squared Errors'!Q10</f>
        <v>104.73806582292531</v>
      </c>
      <c r="C13" s="25">
        <f>'Sum of Squared Errors'!R10/'Sum of Squared Errors'!$R$12</f>
        <v>0.013363541846580037</v>
      </c>
      <c r="D13" s="21">
        <f>'Sum of Squared Errors'!S10</f>
        <v>18</v>
      </c>
    </row>
    <row r="14" spans="1:4" ht="15">
      <c r="A14" s="24">
        <v>5</v>
      </c>
      <c r="B14" s="26">
        <f>'Sum of Squared Errors'!Q11</f>
        <v>529.1009627316307</v>
      </c>
      <c r="C14" s="25">
        <f>'Sum of Squared Errors'!R11/'Sum of Squared Errors'!$R$12</f>
        <v>0.00013997965779489143</v>
      </c>
      <c r="D14" s="21">
        <f>'Sum of Squared Errors'!S11</f>
        <v>1</v>
      </c>
    </row>
    <row r="15" spans="1:2" ht="12.75">
      <c r="A15" t="s">
        <v>116</v>
      </c>
      <c r="B15" s="16">
        <f>'Sum of Squared Errors'!Q12</f>
        <v>17.24680552895199</v>
      </c>
    </row>
    <row r="18" ht="12.75">
      <c r="A18" t="s">
        <v>117</v>
      </c>
    </row>
    <row r="19" spans="1:2" ht="12.75">
      <c r="A19" t="s">
        <v>120</v>
      </c>
      <c r="B19" s="27">
        <f>'Simple Errors'!J2</f>
        <v>0.8658291937042308</v>
      </c>
    </row>
    <row r="21" spans="1:4" ht="12.75">
      <c r="A21" s="22" t="s">
        <v>0</v>
      </c>
      <c r="B21" s="23" t="s">
        <v>5</v>
      </c>
      <c r="C21" s="23" t="s">
        <v>114</v>
      </c>
      <c r="D21" s="23" t="s">
        <v>115</v>
      </c>
    </row>
    <row r="22" spans="1:4" ht="12.75">
      <c r="A22" s="24">
        <v>1</v>
      </c>
      <c r="B22" s="16">
        <f>'Simple Errors'!R7</f>
        <v>12.184051592115027</v>
      </c>
      <c r="C22" s="25">
        <f>'Simple Errors'!S7/'Simple Errors'!$S$12</f>
        <v>0.6188816754210397</v>
      </c>
      <c r="D22" s="21">
        <f>'Simple Errors'!T7</f>
        <v>19</v>
      </c>
    </row>
    <row r="23" spans="1:4" ht="12.75">
      <c r="A23" s="24">
        <v>2</v>
      </c>
      <c r="B23" s="16">
        <f>'Simple Errors'!R8</f>
        <v>18.576539382898474</v>
      </c>
      <c r="C23" s="25">
        <f>'Simple Errors'!S8/'Simple Errors'!$S$12</f>
        <v>0.2981544133667027</v>
      </c>
      <c r="D23" s="21">
        <f>'Simple Errors'!T8</f>
        <v>30</v>
      </c>
    </row>
    <row r="24" spans="1:4" ht="12.75">
      <c r="A24" s="24">
        <v>3</v>
      </c>
      <c r="B24" s="16">
        <f>'Simple Errors'!R9</f>
        <v>35.834773874916436</v>
      </c>
      <c r="C24" s="25">
        <f>'Simple Errors'!S9/'Simple Errors'!$S$12</f>
        <v>0.06280571162158531</v>
      </c>
      <c r="D24" s="21">
        <f>'Simple Errors'!T9</f>
        <v>25</v>
      </c>
    </row>
    <row r="25" spans="1:4" ht="12.75">
      <c r="A25" s="24">
        <v>4</v>
      </c>
      <c r="B25" s="16">
        <f>'Simple Errors'!R10</f>
        <v>92.0636412518503</v>
      </c>
      <c r="C25" s="25">
        <f>'Simple Errors'!S10/'Simple Errors'!$S$12</f>
        <v>0.020018219932877498</v>
      </c>
      <c r="D25" s="21">
        <f>'Simple Errors'!T10</f>
        <v>24</v>
      </c>
    </row>
    <row r="26" spans="1:4" ht="15">
      <c r="A26" s="24">
        <v>5</v>
      </c>
      <c r="B26" s="26">
        <f>'Simple Errors'!R11</f>
        <v>529.1009627316307</v>
      </c>
      <c r="C26" s="25">
        <f>'Simple Errors'!S11/'Simple Errors'!$S$12</f>
        <v>0.00013997965779489143</v>
      </c>
      <c r="D26" s="21">
        <f>'Simple Errors'!T11</f>
        <v>1</v>
      </c>
    </row>
    <row r="27" spans="1:2" ht="12.75">
      <c r="A27" t="s">
        <v>116</v>
      </c>
      <c r="B27" s="16">
        <f>'Simple Errors'!R12</f>
        <v>17.24680552895199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A1">
      <pane ySplit="4" topLeftCell="BM79" activePane="bottomLeft" state="frozen"/>
      <selection pane="topLeft" activeCell="A1" sqref="A1"/>
      <selection pane="bottomLeft" activeCell="G5" sqref="G5:G103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8:15" ht="12.75">
      <c r="H2" s="1"/>
      <c r="I2" s="20">
        <f>1-H3/I3</f>
        <v>0.8783903089541615</v>
      </c>
      <c r="K2">
        <f>DSUM($C$4:$G$130,$C$4,K3:K4)</f>
        <v>663480</v>
      </c>
      <c r="L2">
        <f>DSUM($C$4:$G$130,$C$4,L3:L4)</f>
        <v>166333</v>
      </c>
      <c r="M2">
        <f>DSUM($C$4:$G$130,$C$4,M3:M4)</f>
        <v>44068</v>
      </c>
      <c r="N2">
        <f>DSUM($C$4:$G$130,$C$4,N3:N4)</f>
        <v>11838</v>
      </c>
      <c r="O2">
        <f>DSUM($C$4:$G$130,$C$4,O3:O4)</f>
        <v>124</v>
      </c>
    </row>
    <row r="3" spans="8:15" ht="12.75">
      <c r="H3" s="21">
        <f>SUM(H5:H115)</f>
        <v>20350671.482990123</v>
      </c>
      <c r="I3" s="2">
        <f>SUM(I5:I115)</f>
        <v>167344159.07133022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111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5" t="s">
        <v>7</v>
      </c>
      <c r="C5" s="2">
        <v>30192</v>
      </c>
      <c r="D5" s="6">
        <v>10.867093072026542</v>
      </c>
      <c r="E5" s="3">
        <f>C5</f>
        <v>30192</v>
      </c>
      <c r="F5" s="2">
        <f aca="true" t="shared" si="0" ref="F5:F36">VLOOKUP(A5,$V$8:$W$12,2)</f>
        <v>1</v>
      </c>
      <c r="G5" s="7">
        <f aca="true" t="shared" si="1" ref="G5:G36">VLOOKUP(F5,$P$7:$Q$11,2)</f>
        <v>12.849895826970853</v>
      </c>
      <c r="H5" s="8">
        <f aca="true" t="shared" si="2" ref="H5:H36">(G5-D5)^2*C5</f>
        <v>118700.05224932532</v>
      </c>
      <c r="I5" s="9">
        <f>($Q$12-G5)^2*C5</f>
        <v>583696.3482873322</v>
      </c>
      <c r="K5">
        <f>IF($F5=K$4,$C5*$D5,0)</f>
        <v>328099.27403062535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1" t="s">
        <v>112</v>
      </c>
      <c r="R5" s="32"/>
      <c r="S5" s="33"/>
      <c r="T5" s="10"/>
    </row>
    <row r="6" spans="1:22" ht="12.75">
      <c r="A6">
        <v>2</v>
      </c>
      <c r="B6" s="5" t="s">
        <v>8</v>
      </c>
      <c r="C6" s="2">
        <v>27158</v>
      </c>
      <c r="D6" s="6">
        <v>11.157574434765223</v>
      </c>
      <c r="E6" s="3">
        <f aca="true" t="shared" si="3" ref="E6:E37">C6+E5</f>
        <v>57350</v>
      </c>
      <c r="F6" s="2">
        <f t="shared" si="0"/>
        <v>1</v>
      </c>
      <c r="G6" s="7">
        <f t="shared" si="1"/>
        <v>12.849895826970853</v>
      </c>
      <c r="H6" s="8">
        <f t="shared" si="2"/>
        <v>77779.20011968726</v>
      </c>
      <c r="I6" s="9">
        <f aca="true" t="shared" si="4" ref="I6:I69">($Q$12-G6)^2*C6</f>
        <v>525040.5877976738</v>
      </c>
      <c r="K6">
        <f aca="true" t="shared" si="5" ref="K6:K37">IF(F6=K$4,$C6*$D6,0)</f>
        <v>303017.40649935394</v>
      </c>
      <c r="L6">
        <f aca="true" t="shared" si="6" ref="L6:O25">IF($F6=L$4,$C6*$D6,0)</f>
        <v>0</v>
      </c>
      <c r="M6">
        <f t="shared" si="6"/>
        <v>0</v>
      </c>
      <c r="N6">
        <f t="shared" si="6"/>
        <v>0</v>
      </c>
      <c r="O6">
        <f t="shared" si="6"/>
        <v>0</v>
      </c>
      <c r="P6" t="s">
        <v>0</v>
      </c>
      <c r="Q6" t="s">
        <v>5</v>
      </c>
      <c r="R6" t="s">
        <v>2</v>
      </c>
      <c r="S6" t="s">
        <v>9</v>
      </c>
      <c r="V6" t="s">
        <v>10</v>
      </c>
    </row>
    <row r="7" spans="1:20" ht="12.75">
      <c r="A7">
        <v>3</v>
      </c>
      <c r="B7" s="5" t="s">
        <v>11</v>
      </c>
      <c r="C7" s="2">
        <v>52422</v>
      </c>
      <c r="D7" s="6">
        <v>11.42512765439746</v>
      </c>
      <c r="E7" s="3">
        <f t="shared" si="3"/>
        <v>109772</v>
      </c>
      <c r="F7" s="2">
        <f t="shared" si="0"/>
        <v>1</v>
      </c>
      <c r="G7" s="7">
        <f t="shared" si="1"/>
        <v>12.849895826970853</v>
      </c>
      <c r="H7" s="8">
        <f t="shared" si="2"/>
        <v>106414.79092389639</v>
      </c>
      <c r="I7" s="9">
        <f t="shared" si="4"/>
        <v>1013464.8241228977</v>
      </c>
      <c r="K7">
        <f t="shared" si="5"/>
        <v>598928.0418988237</v>
      </c>
      <c r="L7">
        <f t="shared" si="6"/>
        <v>0</v>
      </c>
      <c r="M7">
        <f t="shared" si="6"/>
        <v>0</v>
      </c>
      <c r="N7">
        <f t="shared" si="6"/>
        <v>0</v>
      </c>
      <c r="O7">
        <f t="shared" si="6"/>
        <v>0</v>
      </c>
      <c r="P7">
        <v>1</v>
      </c>
      <c r="Q7" s="9">
        <f>SUM(K$5:K$130)/K2</f>
        <v>12.849895826970853</v>
      </c>
      <c r="R7" s="2">
        <f>K2</f>
        <v>663480</v>
      </c>
      <c r="S7" s="2">
        <f>V9-1</f>
        <v>27</v>
      </c>
      <c r="T7" s="9"/>
    </row>
    <row r="8" spans="1:23" ht="12.75">
      <c r="A8">
        <v>4</v>
      </c>
      <c r="B8" s="5" t="s">
        <v>12</v>
      </c>
      <c r="C8" s="2">
        <v>54218</v>
      </c>
      <c r="D8" s="6">
        <v>11.434037668333428</v>
      </c>
      <c r="E8" s="3">
        <f t="shared" si="3"/>
        <v>163990</v>
      </c>
      <c r="F8" s="2">
        <f t="shared" si="0"/>
        <v>1</v>
      </c>
      <c r="G8" s="7">
        <f t="shared" si="1"/>
        <v>12.849895826970853</v>
      </c>
      <c r="H8" s="8">
        <f t="shared" si="2"/>
        <v>108688.34821346149</v>
      </c>
      <c r="I8" s="9">
        <f t="shared" si="4"/>
        <v>1048186.5597324648</v>
      </c>
      <c r="K8">
        <f t="shared" si="5"/>
        <v>619930.6543017018</v>
      </c>
      <c r="L8">
        <f t="shared" si="6"/>
        <v>0</v>
      </c>
      <c r="M8">
        <f t="shared" si="6"/>
        <v>0</v>
      </c>
      <c r="N8">
        <f t="shared" si="6"/>
        <v>0</v>
      </c>
      <c r="O8">
        <f t="shared" si="6"/>
        <v>0</v>
      </c>
      <c r="P8">
        <v>2</v>
      </c>
      <c r="Q8" s="9">
        <f>SUM(L$5:L$130)/L2</f>
        <v>21.441005276849317</v>
      </c>
      <c r="R8" s="2">
        <f>L2</f>
        <v>166333</v>
      </c>
      <c r="S8" s="2">
        <f>V10-V9</f>
        <v>28</v>
      </c>
      <c r="T8" s="9"/>
      <c r="V8">
        <v>0</v>
      </c>
      <c r="W8">
        <v>1</v>
      </c>
    </row>
    <row r="9" spans="1:23" ht="12.75">
      <c r="A9">
        <v>5</v>
      </c>
      <c r="B9" s="5" t="s">
        <v>13</v>
      </c>
      <c r="C9" s="2">
        <v>16414</v>
      </c>
      <c r="D9" s="6">
        <v>11.503810891777523</v>
      </c>
      <c r="E9" s="3">
        <f t="shared" si="3"/>
        <v>180404</v>
      </c>
      <c r="F9" s="2">
        <f t="shared" si="0"/>
        <v>1</v>
      </c>
      <c r="G9" s="7">
        <f t="shared" si="1"/>
        <v>12.849895826970853</v>
      </c>
      <c r="H9" s="8">
        <f t="shared" si="2"/>
        <v>29741.259530311243</v>
      </c>
      <c r="I9" s="9">
        <f t="shared" si="4"/>
        <v>317328.8242179475</v>
      </c>
      <c r="K9">
        <f t="shared" si="5"/>
        <v>188823.55197763626</v>
      </c>
      <c r="L9">
        <f t="shared" si="6"/>
        <v>0</v>
      </c>
      <c r="M9">
        <f t="shared" si="6"/>
        <v>0</v>
      </c>
      <c r="N9">
        <f t="shared" si="6"/>
        <v>0</v>
      </c>
      <c r="O9">
        <f t="shared" si="6"/>
        <v>0</v>
      </c>
      <c r="P9">
        <v>3</v>
      </c>
      <c r="Q9" s="9">
        <f>SUM(M$5:M$130)/M2</f>
        <v>42.671974984117895</v>
      </c>
      <c r="R9" s="2">
        <f>M2</f>
        <v>44068</v>
      </c>
      <c r="S9" s="2">
        <f>V11-V10</f>
        <v>25</v>
      </c>
      <c r="T9" s="9"/>
      <c r="U9">
        <v>15</v>
      </c>
      <c r="V9" s="11">
        <v>28</v>
      </c>
      <c r="W9">
        <v>2</v>
      </c>
    </row>
    <row r="10" spans="1:23" ht="12.75">
      <c r="A10">
        <v>6</v>
      </c>
      <c r="B10" s="5" t="s">
        <v>14</v>
      </c>
      <c r="C10" s="2">
        <v>61763</v>
      </c>
      <c r="D10" s="6">
        <v>11.518824538260034</v>
      </c>
      <c r="E10" s="3">
        <f t="shared" si="3"/>
        <v>242167</v>
      </c>
      <c r="F10" s="2">
        <f t="shared" si="0"/>
        <v>1</v>
      </c>
      <c r="G10" s="7">
        <f t="shared" si="1"/>
        <v>12.849895826970853</v>
      </c>
      <c r="H10" s="8">
        <f t="shared" si="2"/>
        <v>109428.64315525292</v>
      </c>
      <c r="I10" s="9">
        <f t="shared" si="4"/>
        <v>1194052.6483595157</v>
      </c>
      <c r="K10">
        <f t="shared" si="5"/>
        <v>711437.1599565545</v>
      </c>
      <c r="L10">
        <f t="shared" si="6"/>
        <v>0</v>
      </c>
      <c r="M10">
        <f t="shared" si="6"/>
        <v>0</v>
      </c>
      <c r="N10">
        <f t="shared" si="6"/>
        <v>0</v>
      </c>
      <c r="O10">
        <f t="shared" si="6"/>
        <v>0</v>
      </c>
      <c r="P10">
        <v>4</v>
      </c>
      <c r="Q10" s="9">
        <f>SUM(N$5:N$130)/N2</f>
        <v>104.73806582292531</v>
      </c>
      <c r="R10" s="2">
        <f>N2</f>
        <v>11838</v>
      </c>
      <c r="S10" s="2">
        <f>V12-V11</f>
        <v>18</v>
      </c>
      <c r="T10" s="9"/>
      <c r="U10">
        <v>16</v>
      </c>
      <c r="V10" s="11">
        <v>56</v>
      </c>
      <c r="W10">
        <v>3</v>
      </c>
    </row>
    <row r="11" spans="1:23" ht="15">
      <c r="A11">
        <v>7</v>
      </c>
      <c r="B11" s="5" t="s">
        <v>15</v>
      </c>
      <c r="C11" s="2">
        <v>30733</v>
      </c>
      <c r="D11" s="6">
        <v>11.773434261337634</v>
      </c>
      <c r="E11" s="3">
        <f t="shared" si="3"/>
        <v>272900</v>
      </c>
      <c r="F11" s="2">
        <f t="shared" si="0"/>
        <v>1</v>
      </c>
      <c r="G11" s="7">
        <f t="shared" si="1"/>
        <v>12.849895826970853</v>
      </c>
      <c r="H11" s="8">
        <f t="shared" si="2"/>
        <v>35612.463113740894</v>
      </c>
      <c r="I11" s="9">
        <f t="shared" si="4"/>
        <v>594155.4011630425</v>
      </c>
      <c r="K11">
        <f t="shared" si="5"/>
        <v>361832.9551536895</v>
      </c>
      <c r="L11">
        <f t="shared" si="6"/>
        <v>0</v>
      </c>
      <c r="M11">
        <f t="shared" si="6"/>
        <v>0</v>
      </c>
      <c r="N11">
        <f t="shared" si="6"/>
        <v>0</v>
      </c>
      <c r="O11">
        <f t="shared" si="6"/>
        <v>0</v>
      </c>
      <c r="P11">
        <v>5</v>
      </c>
      <c r="Q11" s="9">
        <f>SUM(O$5:O$130)/O2</f>
        <v>529.1009627316307</v>
      </c>
      <c r="R11" s="12">
        <f>O2</f>
        <v>124</v>
      </c>
      <c r="S11" s="12">
        <f>V13-V12+1</f>
        <v>1</v>
      </c>
      <c r="T11" s="13"/>
      <c r="U11">
        <v>15</v>
      </c>
      <c r="V11" s="11">
        <v>81</v>
      </c>
      <c r="W11">
        <v>4</v>
      </c>
    </row>
    <row r="12" spans="1:23" ht="12.75">
      <c r="A12">
        <v>8</v>
      </c>
      <c r="B12" s="5" t="s">
        <v>16</v>
      </c>
      <c r="C12" s="2">
        <v>25246</v>
      </c>
      <c r="D12" s="6">
        <v>11.851166463278714</v>
      </c>
      <c r="E12" s="3">
        <f t="shared" si="3"/>
        <v>298146</v>
      </c>
      <c r="F12" s="2">
        <f t="shared" si="0"/>
        <v>1</v>
      </c>
      <c r="G12" s="7">
        <f t="shared" si="1"/>
        <v>12.849895826970853</v>
      </c>
      <c r="H12" s="8">
        <f t="shared" si="2"/>
        <v>25181.883791630222</v>
      </c>
      <c r="I12" s="9">
        <f t="shared" si="4"/>
        <v>488076.24565653113</v>
      </c>
      <c r="K12">
        <f t="shared" si="5"/>
        <v>299194.54853193444</v>
      </c>
      <c r="L12">
        <f t="shared" si="6"/>
        <v>0</v>
      </c>
      <c r="M12">
        <f t="shared" si="6"/>
        <v>0</v>
      </c>
      <c r="N12">
        <f t="shared" si="6"/>
        <v>0</v>
      </c>
      <c r="O12">
        <f t="shared" si="6"/>
        <v>0</v>
      </c>
      <c r="P12" t="s">
        <v>17</v>
      </c>
      <c r="Q12" s="9">
        <f>SUMPRODUCT(Q7:Q11,R7:R11)/R12</f>
        <v>17.24680552895199</v>
      </c>
      <c r="R12" s="3">
        <f>SUM(R7:R11)</f>
        <v>885843</v>
      </c>
      <c r="S12" s="3">
        <f>SUM(S7:S11)</f>
        <v>99</v>
      </c>
      <c r="T12" s="9"/>
      <c r="U12">
        <v>28</v>
      </c>
      <c r="V12" s="11">
        <v>99</v>
      </c>
      <c r="W12">
        <v>5</v>
      </c>
    </row>
    <row r="13" spans="1:22" ht="12.75">
      <c r="A13">
        <v>9</v>
      </c>
      <c r="B13" s="5" t="s">
        <v>18</v>
      </c>
      <c r="C13" s="2">
        <v>27443</v>
      </c>
      <c r="D13" s="6">
        <v>11.918544123628541</v>
      </c>
      <c r="E13" s="3">
        <f t="shared" si="3"/>
        <v>325589</v>
      </c>
      <c r="F13" s="2">
        <f t="shared" si="0"/>
        <v>1</v>
      </c>
      <c r="G13" s="7">
        <f t="shared" si="1"/>
        <v>12.849895826970853</v>
      </c>
      <c r="H13" s="8">
        <f t="shared" si="2"/>
        <v>23804.497159529037</v>
      </c>
      <c r="I13" s="9">
        <f t="shared" si="4"/>
        <v>530550.4400519759</v>
      </c>
      <c r="K13">
        <f t="shared" si="5"/>
        <v>327080.60638473806</v>
      </c>
      <c r="L13">
        <f t="shared" si="6"/>
        <v>0</v>
      </c>
      <c r="M13">
        <f t="shared" si="6"/>
        <v>0</v>
      </c>
      <c r="N13">
        <f t="shared" si="6"/>
        <v>0</v>
      </c>
      <c r="O13">
        <f t="shared" si="6"/>
        <v>0</v>
      </c>
      <c r="U13">
        <v>37</v>
      </c>
      <c r="V13">
        <f>COUNT(C5:C130)</f>
        <v>99</v>
      </c>
    </row>
    <row r="14" spans="1:20" ht="12.75">
      <c r="A14">
        <v>10</v>
      </c>
      <c r="B14" s="5" t="s">
        <v>19</v>
      </c>
      <c r="C14" s="2">
        <v>24492</v>
      </c>
      <c r="D14" s="6">
        <v>12.664774730632406</v>
      </c>
      <c r="E14" s="3">
        <f t="shared" si="3"/>
        <v>350081</v>
      </c>
      <c r="F14" s="2">
        <f t="shared" si="0"/>
        <v>1</v>
      </c>
      <c r="G14" s="7">
        <f t="shared" si="1"/>
        <v>12.849895826970853</v>
      </c>
      <c r="H14" s="8">
        <f t="shared" si="2"/>
        <v>839.3364390214646</v>
      </c>
      <c r="I14" s="9">
        <f t="shared" si="4"/>
        <v>473499.30320128973</v>
      </c>
      <c r="K14">
        <f t="shared" si="5"/>
        <v>310185.6627026489</v>
      </c>
      <c r="L14">
        <f t="shared" si="6"/>
        <v>0</v>
      </c>
      <c r="M14">
        <f t="shared" si="6"/>
        <v>0</v>
      </c>
      <c r="N14">
        <f t="shared" si="6"/>
        <v>0</v>
      </c>
      <c r="O14">
        <f t="shared" si="6"/>
        <v>0</v>
      </c>
      <c r="P14" t="s">
        <v>20</v>
      </c>
      <c r="Q14">
        <f>SQRT(R14*1000000/R12)</f>
        <v>4.79303933314492</v>
      </c>
      <c r="R14" s="14">
        <f>H3/1000000</f>
        <v>20.350671482990123</v>
      </c>
      <c r="S14" s="9"/>
      <c r="T14" s="9"/>
    </row>
    <row r="15" spans="1:15" ht="12.75">
      <c r="A15">
        <v>11</v>
      </c>
      <c r="B15" s="5" t="s">
        <v>21</v>
      </c>
      <c r="C15" s="2">
        <v>4685</v>
      </c>
      <c r="D15" s="6">
        <v>12.686677546578341</v>
      </c>
      <c r="E15" s="3">
        <f t="shared" si="3"/>
        <v>354766</v>
      </c>
      <c r="F15" s="2">
        <f t="shared" si="0"/>
        <v>1</v>
      </c>
      <c r="G15" s="7">
        <f t="shared" si="1"/>
        <v>12.849895826970853</v>
      </c>
      <c r="H15" s="8">
        <f t="shared" si="2"/>
        <v>124.80937004934167</v>
      </c>
      <c r="I15" s="9">
        <f t="shared" si="4"/>
        <v>90574.23793475593</v>
      </c>
      <c r="K15">
        <f t="shared" si="5"/>
        <v>59437.08430571953</v>
      </c>
      <c r="L15">
        <f t="shared" si="6"/>
        <v>0</v>
      </c>
      <c r="M15">
        <f t="shared" si="6"/>
        <v>0</v>
      </c>
      <c r="N15">
        <f t="shared" si="6"/>
        <v>0</v>
      </c>
      <c r="O15">
        <f t="shared" si="6"/>
        <v>0</v>
      </c>
    </row>
    <row r="16" spans="1:19" ht="12.75">
      <c r="A16">
        <v>12</v>
      </c>
      <c r="B16" s="5" t="s">
        <v>22</v>
      </c>
      <c r="C16" s="2">
        <v>20752</v>
      </c>
      <c r="D16" s="6">
        <v>12.820415814060432</v>
      </c>
      <c r="E16" s="3">
        <f t="shared" si="3"/>
        <v>375518</v>
      </c>
      <c r="F16" s="2">
        <f t="shared" si="0"/>
        <v>1</v>
      </c>
      <c r="G16" s="7">
        <f t="shared" si="1"/>
        <v>12.849895826970853</v>
      </c>
      <c r="H16" s="8">
        <f t="shared" si="2"/>
        <v>18.034964737192727</v>
      </c>
      <c r="I16" s="9">
        <f t="shared" si="4"/>
        <v>401194.575372904</v>
      </c>
      <c r="K16">
        <f t="shared" si="5"/>
        <v>266049.2689733821</v>
      </c>
      <c r="L16">
        <f t="shared" si="6"/>
        <v>0</v>
      </c>
      <c r="M16">
        <f t="shared" si="6"/>
        <v>0</v>
      </c>
      <c r="N16">
        <f t="shared" si="6"/>
        <v>0</v>
      </c>
      <c r="O16">
        <f t="shared" si="6"/>
        <v>0</v>
      </c>
      <c r="P16">
        <v>1</v>
      </c>
      <c r="Q16" s="3"/>
      <c r="R16" s="3">
        <f>R7*Q7</f>
        <v>8525648.883278621</v>
      </c>
      <c r="S16" s="3"/>
    </row>
    <row r="17" spans="1:19" ht="12.75">
      <c r="A17">
        <v>13</v>
      </c>
      <c r="B17" s="5" t="s">
        <v>23</v>
      </c>
      <c r="C17" s="2">
        <v>14946</v>
      </c>
      <c r="D17" s="6">
        <v>12.826719682970577</v>
      </c>
      <c r="E17" s="3">
        <f t="shared" si="3"/>
        <v>390464</v>
      </c>
      <c r="F17" s="2">
        <f t="shared" si="0"/>
        <v>1</v>
      </c>
      <c r="G17" s="7">
        <f t="shared" si="1"/>
        <v>12.849895826970853</v>
      </c>
      <c r="H17" s="8">
        <f t="shared" si="2"/>
        <v>8.027999543683984</v>
      </c>
      <c r="I17" s="9">
        <f t="shared" si="4"/>
        <v>288948.25190455973</v>
      </c>
      <c r="K17">
        <f t="shared" si="5"/>
        <v>191708.15238167823</v>
      </c>
      <c r="L17">
        <f t="shared" si="6"/>
        <v>0</v>
      </c>
      <c r="M17">
        <f t="shared" si="6"/>
        <v>0</v>
      </c>
      <c r="N17">
        <f t="shared" si="6"/>
        <v>0</v>
      </c>
      <c r="O17">
        <f t="shared" si="6"/>
        <v>0</v>
      </c>
      <c r="P17">
        <v>2</v>
      </c>
      <c r="Q17" s="3"/>
      <c r="R17" s="3">
        <f>R8*Q8</f>
        <v>3566346.7307141777</v>
      </c>
      <c r="S17" s="3"/>
    </row>
    <row r="18" spans="1:19" ht="12.75">
      <c r="A18">
        <v>14</v>
      </c>
      <c r="B18" s="5" t="s">
        <v>24</v>
      </c>
      <c r="C18" s="2">
        <v>67183</v>
      </c>
      <c r="D18" s="6">
        <v>12.987204181522994</v>
      </c>
      <c r="E18" s="3">
        <f t="shared" si="3"/>
        <v>457647</v>
      </c>
      <c r="F18" s="2">
        <f t="shared" si="0"/>
        <v>1</v>
      </c>
      <c r="G18" s="7">
        <f t="shared" si="1"/>
        <v>12.849895826970853</v>
      </c>
      <c r="H18" s="8">
        <f t="shared" si="2"/>
        <v>1266.6403493117668</v>
      </c>
      <c r="I18" s="9">
        <f t="shared" si="4"/>
        <v>1298836.505265893</v>
      </c>
      <c r="K18">
        <f t="shared" si="5"/>
        <v>872519.3385272593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v>3</v>
      </c>
      <c r="Q18" s="3"/>
      <c r="R18" s="3">
        <f>R9*Q9</f>
        <v>1880468.5936001074</v>
      </c>
      <c r="S18" s="3"/>
    </row>
    <row r="19" spans="1:19" ht="12.75">
      <c r="A19">
        <v>15</v>
      </c>
      <c r="B19" s="5" t="s">
        <v>25</v>
      </c>
      <c r="C19" s="2">
        <v>31564</v>
      </c>
      <c r="D19" s="6">
        <v>13.194695754719033</v>
      </c>
      <c r="E19" s="3">
        <f t="shared" si="3"/>
        <v>489211</v>
      </c>
      <c r="F19" s="2">
        <f t="shared" si="0"/>
        <v>1</v>
      </c>
      <c r="G19" s="7">
        <f t="shared" si="1"/>
        <v>12.849895826970853</v>
      </c>
      <c r="H19" s="8">
        <f t="shared" si="2"/>
        <v>3752.5489578884517</v>
      </c>
      <c r="I19" s="9">
        <f t="shared" si="4"/>
        <v>610220.9703676918</v>
      </c>
      <c r="K19">
        <f t="shared" si="5"/>
        <v>416477.37680195156</v>
      </c>
      <c r="L19">
        <f t="shared" si="6"/>
        <v>0</v>
      </c>
      <c r="M19">
        <f t="shared" si="6"/>
        <v>0</v>
      </c>
      <c r="N19">
        <f t="shared" si="6"/>
        <v>0</v>
      </c>
      <c r="O19">
        <f t="shared" si="6"/>
        <v>0</v>
      </c>
      <c r="P19">
        <v>4</v>
      </c>
      <c r="Q19" s="3"/>
      <c r="R19" s="3">
        <f>R10*Q10</f>
        <v>1239889.2232117897</v>
      </c>
      <c r="S19" s="3"/>
    </row>
    <row r="20" spans="1:19" ht="12.75">
      <c r="A20">
        <v>16</v>
      </c>
      <c r="B20" s="5" t="s">
        <v>26</v>
      </c>
      <c r="C20" s="2">
        <v>8594</v>
      </c>
      <c r="D20" s="6">
        <v>13.653390776117504</v>
      </c>
      <c r="E20" s="3">
        <f t="shared" si="3"/>
        <v>497805</v>
      </c>
      <c r="F20" s="2">
        <f t="shared" si="0"/>
        <v>1</v>
      </c>
      <c r="G20" s="7">
        <f t="shared" si="1"/>
        <v>12.849895826970853</v>
      </c>
      <c r="H20" s="8">
        <f t="shared" si="2"/>
        <v>5548.321921616126</v>
      </c>
      <c r="I20" s="9">
        <f t="shared" si="4"/>
        <v>166146.2114858682</v>
      </c>
      <c r="K20">
        <f t="shared" si="5"/>
        <v>117337.24032995383</v>
      </c>
      <c r="L20">
        <f t="shared" si="6"/>
        <v>0</v>
      </c>
      <c r="M20">
        <f t="shared" si="6"/>
        <v>0</v>
      </c>
      <c r="N20">
        <f t="shared" si="6"/>
        <v>0</v>
      </c>
      <c r="O20">
        <f t="shared" si="6"/>
        <v>0</v>
      </c>
      <c r="P20">
        <v>5</v>
      </c>
      <c r="Q20" s="3"/>
      <c r="R20" s="3">
        <f>R11*Q11</f>
        <v>65608.51937872221</v>
      </c>
      <c r="S20" s="3"/>
    </row>
    <row r="21" spans="1:19" ht="12.75">
      <c r="A21">
        <v>17</v>
      </c>
      <c r="B21" s="5" t="s">
        <v>27</v>
      </c>
      <c r="C21" s="2">
        <v>12115</v>
      </c>
      <c r="D21" s="6">
        <v>13.761404718429674</v>
      </c>
      <c r="E21" s="3">
        <f t="shared" si="3"/>
        <v>509920</v>
      </c>
      <c r="F21" s="2">
        <f t="shared" si="0"/>
        <v>1</v>
      </c>
      <c r="G21" s="7">
        <f t="shared" si="1"/>
        <v>12.849895826970853</v>
      </c>
      <c r="H21" s="8">
        <f t="shared" si="2"/>
        <v>10065.72908331084</v>
      </c>
      <c r="I21" s="9">
        <f t="shared" si="4"/>
        <v>234217.05284515864</v>
      </c>
      <c r="K21">
        <f t="shared" si="5"/>
        <v>166719.4181637755</v>
      </c>
      <c r="L21">
        <f t="shared" si="6"/>
        <v>0</v>
      </c>
      <c r="M21">
        <f t="shared" si="6"/>
        <v>0</v>
      </c>
      <c r="N21">
        <f t="shared" si="6"/>
        <v>0</v>
      </c>
      <c r="O21">
        <f t="shared" si="6"/>
        <v>0</v>
      </c>
      <c r="Q21" s="3"/>
      <c r="R21" s="3">
        <f>SUM(R16:R20)</f>
        <v>15277961.950183418</v>
      </c>
      <c r="S21" s="3"/>
    </row>
    <row r="22" spans="1:15" ht="12.75">
      <c r="A22">
        <v>18</v>
      </c>
      <c r="B22" s="5" t="s">
        <v>28</v>
      </c>
      <c r="C22" s="2">
        <v>25414</v>
      </c>
      <c r="D22" s="6">
        <v>13.973508338698407</v>
      </c>
      <c r="E22" s="3">
        <f t="shared" si="3"/>
        <v>535334</v>
      </c>
      <c r="F22" s="2">
        <f t="shared" si="0"/>
        <v>1</v>
      </c>
      <c r="G22" s="7">
        <f t="shared" si="1"/>
        <v>12.849895826970853</v>
      </c>
      <c r="H22" s="8">
        <f t="shared" si="2"/>
        <v>32085.30401444301</v>
      </c>
      <c r="I22" s="9">
        <f t="shared" si="4"/>
        <v>491324.1585643303</v>
      </c>
      <c r="K22">
        <f t="shared" si="5"/>
        <v>355122.7409196813</v>
      </c>
      <c r="L22">
        <f t="shared" si="6"/>
        <v>0</v>
      </c>
      <c r="M22">
        <f t="shared" si="6"/>
        <v>0</v>
      </c>
      <c r="N22">
        <f t="shared" si="6"/>
        <v>0</v>
      </c>
      <c r="O22">
        <f t="shared" si="6"/>
        <v>0</v>
      </c>
    </row>
    <row r="23" spans="1:18" ht="12.75">
      <c r="A23">
        <v>19</v>
      </c>
      <c r="B23" s="5" t="s">
        <v>29</v>
      </c>
      <c r="C23" s="15">
        <v>12898</v>
      </c>
      <c r="D23" s="6">
        <v>14.40428675820269</v>
      </c>
      <c r="E23" s="3">
        <f t="shared" si="3"/>
        <v>548232</v>
      </c>
      <c r="F23" s="2">
        <f t="shared" si="0"/>
        <v>1</v>
      </c>
      <c r="G23" s="7">
        <f t="shared" si="1"/>
        <v>12.849895826970853</v>
      </c>
      <c r="H23" s="8">
        <f t="shared" si="2"/>
        <v>31163.25979320138</v>
      </c>
      <c r="I23" s="9">
        <f t="shared" si="4"/>
        <v>249354.64693329393</v>
      </c>
      <c r="K23">
        <f t="shared" si="5"/>
        <v>185786.4906072983</v>
      </c>
      <c r="L23">
        <f t="shared" si="6"/>
        <v>0</v>
      </c>
      <c r="M23">
        <f t="shared" si="6"/>
        <v>0</v>
      </c>
      <c r="N23">
        <f t="shared" si="6"/>
        <v>0</v>
      </c>
      <c r="O23">
        <f t="shared" si="6"/>
        <v>0</v>
      </c>
      <c r="R23" s="16"/>
    </row>
    <row r="24" spans="1:15" ht="12.75">
      <c r="A24">
        <v>20</v>
      </c>
      <c r="B24" s="5" t="s">
        <v>30</v>
      </c>
      <c r="C24" s="2">
        <v>9758</v>
      </c>
      <c r="D24" s="6">
        <v>15.250161545916356</v>
      </c>
      <c r="E24" s="3">
        <f t="shared" si="3"/>
        <v>557990</v>
      </c>
      <c r="F24" s="2">
        <f t="shared" si="0"/>
        <v>1</v>
      </c>
      <c r="G24" s="7">
        <f t="shared" si="1"/>
        <v>12.849895826970853</v>
      </c>
      <c r="H24" s="8">
        <f t="shared" si="2"/>
        <v>56218.526539235856</v>
      </c>
      <c r="I24" s="9">
        <f t="shared" si="4"/>
        <v>188649.6080613337</v>
      </c>
      <c r="K24">
        <f t="shared" si="5"/>
        <v>148811.0763650518</v>
      </c>
      <c r="L24">
        <f t="shared" si="6"/>
        <v>0</v>
      </c>
      <c r="M24">
        <f t="shared" si="6"/>
        <v>0</v>
      </c>
      <c r="N24">
        <f t="shared" si="6"/>
        <v>0</v>
      </c>
      <c r="O24">
        <f t="shared" si="6"/>
        <v>0</v>
      </c>
    </row>
    <row r="25" spans="1:15" ht="12.75">
      <c r="A25">
        <v>21</v>
      </c>
      <c r="B25" s="5" t="s">
        <v>31</v>
      </c>
      <c r="C25" s="2">
        <v>19538</v>
      </c>
      <c r="D25" s="6">
        <v>15.7221238596059</v>
      </c>
      <c r="E25" s="3">
        <f t="shared" si="3"/>
        <v>577528</v>
      </c>
      <c r="F25" s="2">
        <f t="shared" si="0"/>
        <v>1</v>
      </c>
      <c r="G25" s="7">
        <f t="shared" si="1"/>
        <v>12.849895826970853</v>
      </c>
      <c r="H25" s="8">
        <f t="shared" si="2"/>
        <v>161182.51886047976</v>
      </c>
      <c r="I25" s="9">
        <f t="shared" si="4"/>
        <v>377724.5380510697</v>
      </c>
      <c r="K25">
        <f t="shared" si="5"/>
        <v>307178.85596898006</v>
      </c>
      <c r="L25">
        <f t="shared" si="6"/>
        <v>0</v>
      </c>
      <c r="M25">
        <f t="shared" si="6"/>
        <v>0</v>
      </c>
      <c r="N25">
        <f t="shared" si="6"/>
        <v>0</v>
      </c>
      <c r="O25">
        <f t="shared" si="6"/>
        <v>0</v>
      </c>
    </row>
    <row r="26" spans="1:15" ht="12.75">
      <c r="A26">
        <v>22</v>
      </c>
      <c r="B26" s="5" t="s">
        <v>32</v>
      </c>
      <c r="C26" s="2">
        <v>20202</v>
      </c>
      <c r="D26" s="6">
        <v>15.738820606688561</v>
      </c>
      <c r="E26" s="3">
        <f t="shared" si="3"/>
        <v>597730</v>
      </c>
      <c r="F26" s="2">
        <f t="shared" si="0"/>
        <v>1</v>
      </c>
      <c r="G26" s="7">
        <f t="shared" si="1"/>
        <v>12.849895826970853</v>
      </c>
      <c r="H26" s="8">
        <f t="shared" si="2"/>
        <v>168603.59670667935</v>
      </c>
      <c r="I26" s="9">
        <f t="shared" si="4"/>
        <v>390561.5271628473</v>
      </c>
      <c r="K26">
        <f t="shared" si="5"/>
        <v>317955.6538963223</v>
      </c>
      <c r="L26">
        <f aca="true" t="shared" si="7" ref="L26:O45">IF($F26=L$4,$C26*$D26,0)</f>
        <v>0</v>
      </c>
      <c r="M26">
        <f t="shared" si="7"/>
        <v>0</v>
      </c>
      <c r="N26">
        <f t="shared" si="7"/>
        <v>0</v>
      </c>
      <c r="O26">
        <f t="shared" si="7"/>
        <v>0</v>
      </c>
    </row>
    <row r="27" spans="1:15" ht="12.75">
      <c r="A27">
        <v>23</v>
      </c>
      <c r="B27" s="5" t="s">
        <v>33</v>
      </c>
      <c r="C27" s="2">
        <v>13159</v>
      </c>
      <c r="D27" s="6">
        <v>16.04082924511989</v>
      </c>
      <c r="E27" s="3">
        <f t="shared" si="3"/>
        <v>610889</v>
      </c>
      <c r="F27" s="2">
        <f t="shared" si="0"/>
        <v>1</v>
      </c>
      <c r="G27" s="7">
        <f t="shared" si="1"/>
        <v>12.849895826970853</v>
      </c>
      <c r="H27" s="8">
        <f t="shared" si="2"/>
        <v>133985.67594435456</v>
      </c>
      <c r="I27" s="9">
        <f t="shared" si="4"/>
        <v>254400.51162933905</v>
      </c>
      <c r="K27">
        <f t="shared" si="5"/>
        <v>211081.27203653264</v>
      </c>
      <c r="L27">
        <f t="shared" si="7"/>
        <v>0</v>
      </c>
      <c r="M27">
        <f t="shared" si="7"/>
        <v>0</v>
      </c>
      <c r="N27">
        <f t="shared" si="7"/>
        <v>0</v>
      </c>
      <c r="O27">
        <f t="shared" si="7"/>
        <v>0</v>
      </c>
    </row>
    <row r="28" spans="1:15" ht="12.75">
      <c r="A28">
        <v>24</v>
      </c>
      <c r="B28" s="5" t="s">
        <v>34</v>
      </c>
      <c r="C28" s="2">
        <v>19812</v>
      </c>
      <c r="D28" s="6">
        <v>16.07384308625927</v>
      </c>
      <c r="E28" s="3">
        <f t="shared" si="3"/>
        <v>630701</v>
      </c>
      <c r="F28" s="2">
        <f t="shared" si="0"/>
        <v>1</v>
      </c>
      <c r="G28" s="7">
        <f t="shared" si="1"/>
        <v>12.849895826970853</v>
      </c>
      <c r="H28" s="8">
        <f t="shared" si="2"/>
        <v>205922.67745849938</v>
      </c>
      <c r="I28" s="9">
        <f t="shared" si="4"/>
        <v>383021.7293411707</v>
      </c>
      <c r="K28">
        <f t="shared" si="5"/>
        <v>318454.97922496864</v>
      </c>
      <c r="L28">
        <f t="shared" si="7"/>
        <v>0</v>
      </c>
      <c r="M28">
        <f t="shared" si="7"/>
        <v>0</v>
      </c>
      <c r="N28">
        <f t="shared" si="7"/>
        <v>0</v>
      </c>
      <c r="O28">
        <f t="shared" si="7"/>
        <v>0</v>
      </c>
    </row>
    <row r="29" spans="1:15" ht="12.75">
      <c r="A29">
        <v>25</v>
      </c>
      <c r="B29" s="5" t="s">
        <v>35</v>
      </c>
      <c r="C29" s="2">
        <v>4200</v>
      </c>
      <c r="D29" s="6">
        <v>16.285755023227093</v>
      </c>
      <c r="E29" s="3">
        <f t="shared" si="3"/>
        <v>634901</v>
      </c>
      <c r="F29" s="2">
        <f t="shared" si="0"/>
        <v>1</v>
      </c>
      <c r="G29" s="7">
        <f t="shared" si="1"/>
        <v>12.849895826970853</v>
      </c>
      <c r="H29" s="8">
        <f t="shared" si="2"/>
        <v>49581.53934929403</v>
      </c>
      <c r="I29" s="9">
        <f t="shared" si="4"/>
        <v>81197.82269497865</v>
      </c>
      <c r="K29">
        <f t="shared" si="5"/>
        <v>68400.17109755379</v>
      </c>
      <c r="L29">
        <f t="shared" si="7"/>
        <v>0</v>
      </c>
      <c r="M29">
        <f t="shared" si="7"/>
        <v>0</v>
      </c>
      <c r="N29">
        <f t="shared" si="7"/>
        <v>0</v>
      </c>
      <c r="O29">
        <f t="shared" si="7"/>
        <v>0</v>
      </c>
    </row>
    <row r="30" spans="1:15" ht="12.75">
      <c r="A30">
        <v>26</v>
      </c>
      <c r="B30" s="5" t="s">
        <v>36</v>
      </c>
      <c r="C30" s="2">
        <v>14542</v>
      </c>
      <c r="D30" s="6">
        <v>16.58395591212947</v>
      </c>
      <c r="E30" s="3">
        <f t="shared" si="3"/>
        <v>649443</v>
      </c>
      <c r="F30" s="2">
        <f t="shared" si="0"/>
        <v>1</v>
      </c>
      <c r="G30" s="7">
        <f t="shared" si="1"/>
        <v>12.849895826970853</v>
      </c>
      <c r="H30" s="8">
        <f t="shared" si="2"/>
        <v>202762.08303205628</v>
      </c>
      <c r="I30" s="9">
        <f t="shared" si="4"/>
        <v>281137.7946738999</v>
      </c>
      <c r="K30">
        <f t="shared" si="5"/>
        <v>241163.88687418672</v>
      </c>
      <c r="L30">
        <f t="shared" si="7"/>
        <v>0</v>
      </c>
      <c r="M30">
        <f t="shared" si="7"/>
        <v>0</v>
      </c>
      <c r="N30">
        <f t="shared" si="7"/>
        <v>0</v>
      </c>
      <c r="O30">
        <f t="shared" si="7"/>
        <v>0</v>
      </c>
    </row>
    <row r="31" spans="1:15" ht="12.75">
      <c r="A31">
        <v>27</v>
      </c>
      <c r="B31" s="5" t="s">
        <v>37</v>
      </c>
      <c r="C31" s="2">
        <v>14037</v>
      </c>
      <c r="D31" s="6">
        <v>16.59300529789979</v>
      </c>
      <c r="E31" s="3">
        <f t="shared" si="3"/>
        <v>663480</v>
      </c>
      <c r="F31" s="2">
        <f t="shared" si="0"/>
        <v>1</v>
      </c>
      <c r="G31" s="7">
        <f t="shared" si="1"/>
        <v>12.849895826970853</v>
      </c>
      <c r="H31" s="8">
        <f t="shared" si="2"/>
        <v>196670.56129393095</v>
      </c>
      <c r="I31" s="9">
        <f t="shared" si="4"/>
        <v>271374.72313557507</v>
      </c>
      <c r="K31">
        <f t="shared" si="5"/>
        <v>232916.01536661937</v>
      </c>
      <c r="L31">
        <f t="shared" si="7"/>
        <v>0</v>
      </c>
      <c r="M31">
        <f t="shared" si="7"/>
        <v>0</v>
      </c>
      <c r="N31">
        <f t="shared" si="7"/>
        <v>0</v>
      </c>
      <c r="O31">
        <f t="shared" si="7"/>
        <v>0</v>
      </c>
    </row>
    <row r="32" spans="1:15" ht="12.75">
      <c r="A32">
        <v>28</v>
      </c>
      <c r="B32" s="5" t="s">
        <v>38</v>
      </c>
      <c r="C32" s="2">
        <v>9278</v>
      </c>
      <c r="D32" s="6">
        <v>17.87974733194584</v>
      </c>
      <c r="E32" s="3">
        <f t="shared" si="3"/>
        <v>672758</v>
      </c>
      <c r="F32" s="2">
        <f t="shared" si="0"/>
        <v>2</v>
      </c>
      <c r="G32" s="7">
        <f t="shared" si="1"/>
        <v>21.441005276849317</v>
      </c>
      <c r="H32" s="8">
        <f t="shared" si="2"/>
        <v>117668.77451698166</v>
      </c>
      <c r="I32" s="9">
        <f t="shared" si="4"/>
        <v>163212.18833138075</v>
      </c>
      <c r="K32">
        <f t="shared" si="5"/>
        <v>0</v>
      </c>
      <c r="L32">
        <f t="shared" si="7"/>
        <v>165888.2957457935</v>
      </c>
      <c r="M32">
        <f t="shared" si="7"/>
        <v>0</v>
      </c>
      <c r="N32">
        <f t="shared" si="7"/>
        <v>0</v>
      </c>
      <c r="O32">
        <f t="shared" si="7"/>
        <v>0</v>
      </c>
    </row>
    <row r="33" spans="1:15" ht="12.75">
      <c r="A33">
        <v>29</v>
      </c>
      <c r="B33" s="5" t="s">
        <v>39</v>
      </c>
      <c r="C33" s="2">
        <v>11816</v>
      </c>
      <c r="D33" s="6">
        <v>17.90280147895682</v>
      </c>
      <c r="E33" s="3">
        <f t="shared" si="3"/>
        <v>684574</v>
      </c>
      <c r="F33" s="2">
        <f t="shared" si="0"/>
        <v>2</v>
      </c>
      <c r="G33" s="7">
        <f t="shared" si="1"/>
        <v>21.441005276849317</v>
      </c>
      <c r="H33" s="8">
        <f t="shared" si="2"/>
        <v>147923.15833981318</v>
      </c>
      <c r="I33" s="9">
        <f t="shared" si="4"/>
        <v>207858.93698249568</v>
      </c>
      <c r="K33">
        <f t="shared" si="5"/>
        <v>0</v>
      </c>
      <c r="L33">
        <f t="shared" si="7"/>
        <v>211539.5022753538</v>
      </c>
      <c r="M33">
        <f t="shared" si="7"/>
        <v>0</v>
      </c>
      <c r="N33">
        <f t="shared" si="7"/>
        <v>0</v>
      </c>
      <c r="O33">
        <f t="shared" si="7"/>
        <v>0</v>
      </c>
    </row>
    <row r="34" spans="1:15" ht="12.75">
      <c r="A34">
        <v>30</v>
      </c>
      <c r="B34" s="5" t="s">
        <v>40</v>
      </c>
      <c r="C34" s="2">
        <v>10703</v>
      </c>
      <c r="D34" s="6">
        <v>18.826912796159984</v>
      </c>
      <c r="E34" s="3">
        <f t="shared" si="3"/>
        <v>695277</v>
      </c>
      <c r="F34" s="2">
        <f t="shared" si="0"/>
        <v>2</v>
      </c>
      <c r="G34" s="7">
        <f t="shared" si="1"/>
        <v>21.441005276849317</v>
      </c>
      <c r="H34" s="8">
        <f t="shared" si="2"/>
        <v>73138.73106277546</v>
      </c>
      <c r="I34" s="9">
        <f t="shared" si="4"/>
        <v>188279.80725487907</v>
      </c>
      <c r="K34">
        <f t="shared" si="5"/>
        <v>0</v>
      </c>
      <c r="L34">
        <f t="shared" si="7"/>
        <v>201504.4476573003</v>
      </c>
      <c r="M34">
        <f t="shared" si="7"/>
        <v>0</v>
      </c>
      <c r="N34">
        <f t="shared" si="7"/>
        <v>0</v>
      </c>
      <c r="O34">
        <f t="shared" si="7"/>
        <v>0</v>
      </c>
    </row>
    <row r="35" spans="1:15" ht="12.75">
      <c r="A35">
        <v>31</v>
      </c>
      <c r="B35" s="5" t="s">
        <v>41</v>
      </c>
      <c r="C35" s="2">
        <v>8044</v>
      </c>
      <c r="D35" s="6">
        <v>19.070504975276304</v>
      </c>
      <c r="E35" s="3">
        <f t="shared" si="3"/>
        <v>703321</v>
      </c>
      <c r="F35" s="2">
        <f t="shared" si="0"/>
        <v>2</v>
      </c>
      <c r="G35" s="7">
        <f t="shared" si="1"/>
        <v>21.441005276849317</v>
      </c>
      <c r="H35" s="8">
        <f t="shared" si="2"/>
        <v>45201.42139197133</v>
      </c>
      <c r="I35" s="9">
        <f t="shared" si="4"/>
        <v>141504.50990920744</v>
      </c>
      <c r="K35">
        <f t="shared" si="5"/>
        <v>0</v>
      </c>
      <c r="L35">
        <f t="shared" si="7"/>
        <v>153403.1420211226</v>
      </c>
      <c r="M35">
        <f t="shared" si="7"/>
        <v>0</v>
      </c>
      <c r="N35">
        <f t="shared" si="7"/>
        <v>0</v>
      </c>
      <c r="O35">
        <f t="shared" si="7"/>
        <v>0</v>
      </c>
    </row>
    <row r="36" spans="1:15" ht="12.75">
      <c r="A36">
        <v>32</v>
      </c>
      <c r="B36" s="5" t="s">
        <v>42</v>
      </c>
      <c r="C36" s="2">
        <v>13014</v>
      </c>
      <c r="D36" s="6">
        <v>19.50262690021032</v>
      </c>
      <c r="E36" s="3">
        <f t="shared" si="3"/>
        <v>716335</v>
      </c>
      <c r="F36" s="2">
        <f t="shared" si="0"/>
        <v>2</v>
      </c>
      <c r="G36" s="7">
        <f t="shared" si="1"/>
        <v>21.441005276849317</v>
      </c>
      <c r="H36" s="8">
        <f t="shared" si="2"/>
        <v>48897.64185351556</v>
      </c>
      <c r="I36" s="9">
        <f t="shared" si="4"/>
        <v>228933.32818975954</v>
      </c>
      <c r="K36">
        <f t="shared" si="5"/>
        <v>0</v>
      </c>
      <c r="L36">
        <f t="shared" si="7"/>
        <v>253807.1864793371</v>
      </c>
      <c r="M36">
        <f t="shared" si="7"/>
        <v>0</v>
      </c>
      <c r="N36">
        <f t="shared" si="7"/>
        <v>0</v>
      </c>
      <c r="O36">
        <f t="shared" si="7"/>
        <v>0</v>
      </c>
    </row>
    <row r="37" spans="1:15" ht="12.75">
      <c r="A37">
        <v>33</v>
      </c>
      <c r="B37" s="5" t="s">
        <v>43</v>
      </c>
      <c r="C37" s="2">
        <v>8699</v>
      </c>
      <c r="D37" s="6">
        <v>19.599709641758725</v>
      </c>
      <c r="E37" s="3">
        <f t="shared" si="3"/>
        <v>725034</v>
      </c>
      <c r="F37" s="2">
        <f aca="true" t="shared" si="8" ref="F37:F68">VLOOKUP(A37,$V$8:$W$12,2)</f>
        <v>2</v>
      </c>
      <c r="G37" s="7">
        <f aca="true" t="shared" si="9" ref="G37:G68">VLOOKUP(F37,$P$7:$Q$11,2)</f>
        <v>21.441005276849317</v>
      </c>
      <c r="H37" s="8">
        <f aca="true" t="shared" si="10" ref="H37:H68">(G37-D37)^2*C37</f>
        <v>29492.8252878761</v>
      </c>
      <c r="I37" s="9">
        <f t="shared" si="4"/>
        <v>153026.81895825404</v>
      </c>
      <c r="K37">
        <f t="shared" si="5"/>
        <v>0</v>
      </c>
      <c r="L37">
        <f t="shared" si="7"/>
        <v>170497.87417365916</v>
      </c>
      <c r="M37">
        <f t="shared" si="7"/>
        <v>0</v>
      </c>
      <c r="N37">
        <f t="shared" si="7"/>
        <v>0</v>
      </c>
      <c r="O37">
        <f t="shared" si="7"/>
        <v>0</v>
      </c>
    </row>
    <row r="38" spans="1:15" ht="12.75">
      <c r="A38">
        <v>34</v>
      </c>
      <c r="B38" s="5" t="s">
        <v>44</v>
      </c>
      <c r="C38" s="2">
        <v>13034</v>
      </c>
      <c r="D38" s="6">
        <v>19.731614827656482</v>
      </c>
      <c r="E38" s="3">
        <f aca="true" t="shared" si="11" ref="E38:E69">C38+E37</f>
        <v>738068</v>
      </c>
      <c r="F38" s="2">
        <f t="shared" si="8"/>
        <v>2</v>
      </c>
      <c r="G38" s="7">
        <f t="shared" si="9"/>
        <v>21.441005276849317</v>
      </c>
      <c r="H38" s="8">
        <f t="shared" si="10"/>
        <v>38085.55273535678</v>
      </c>
      <c r="I38" s="9">
        <f t="shared" si="4"/>
        <v>229285.15442026476</v>
      </c>
      <c r="K38">
        <f aca="true" t="shared" si="12" ref="K38:K69">IF(F38=K$4,$C38*$D38,0)</f>
        <v>0</v>
      </c>
      <c r="L38">
        <f t="shared" si="7"/>
        <v>257181.86766367458</v>
      </c>
      <c r="M38">
        <f t="shared" si="7"/>
        <v>0</v>
      </c>
      <c r="N38">
        <f t="shared" si="7"/>
        <v>0</v>
      </c>
      <c r="O38">
        <f t="shared" si="7"/>
        <v>0</v>
      </c>
    </row>
    <row r="39" spans="1:15" ht="12.75">
      <c r="A39">
        <v>35</v>
      </c>
      <c r="B39" s="5" t="s">
        <v>45</v>
      </c>
      <c r="C39" s="2">
        <v>5587</v>
      </c>
      <c r="D39" s="6">
        <v>20.131992986662933</v>
      </c>
      <c r="E39" s="3">
        <f t="shared" si="11"/>
        <v>743655</v>
      </c>
      <c r="F39" s="2">
        <f t="shared" si="8"/>
        <v>2</v>
      </c>
      <c r="G39" s="7">
        <f t="shared" si="9"/>
        <v>21.441005276849317</v>
      </c>
      <c r="H39" s="8">
        <f t="shared" si="10"/>
        <v>9573.398113524248</v>
      </c>
      <c r="I39" s="9">
        <f t="shared" si="4"/>
        <v>98282.65749163873</v>
      </c>
      <c r="K39">
        <f t="shared" si="12"/>
        <v>0</v>
      </c>
      <c r="L39">
        <f t="shared" si="7"/>
        <v>112477.4448164858</v>
      </c>
      <c r="M39">
        <f t="shared" si="7"/>
        <v>0</v>
      </c>
      <c r="N39">
        <f t="shared" si="7"/>
        <v>0</v>
      </c>
      <c r="O39">
        <f t="shared" si="7"/>
        <v>0</v>
      </c>
    </row>
    <row r="40" spans="1:15" ht="12.75">
      <c r="A40">
        <v>36</v>
      </c>
      <c r="B40" s="5" t="s">
        <v>46</v>
      </c>
      <c r="C40" s="2">
        <v>8427</v>
      </c>
      <c r="D40" s="6">
        <v>20.214232523266364</v>
      </c>
      <c r="E40" s="3">
        <f t="shared" si="11"/>
        <v>752082</v>
      </c>
      <c r="F40" s="2">
        <f t="shared" si="8"/>
        <v>2</v>
      </c>
      <c r="G40" s="7">
        <f t="shared" si="9"/>
        <v>21.441005276849317</v>
      </c>
      <c r="H40" s="8">
        <f t="shared" si="10"/>
        <v>12682.393894542609</v>
      </c>
      <c r="I40" s="9">
        <f t="shared" si="4"/>
        <v>148241.98222338277</v>
      </c>
      <c r="K40">
        <f t="shared" si="12"/>
        <v>0</v>
      </c>
      <c r="L40">
        <f t="shared" si="7"/>
        <v>170345.33747356565</v>
      </c>
      <c r="M40">
        <f t="shared" si="7"/>
        <v>0</v>
      </c>
      <c r="N40">
        <f t="shared" si="7"/>
        <v>0</v>
      </c>
      <c r="O40">
        <f t="shared" si="7"/>
        <v>0</v>
      </c>
    </row>
    <row r="41" spans="1:15" ht="12.75">
      <c r="A41">
        <v>37</v>
      </c>
      <c r="B41" s="5" t="s">
        <v>47</v>
      </c>
      <c r="C41" s="2">
        <v>6084</v>
      </c>
      <c r="D41" s="6">
        <v>20.377540517891433</v>
      </c>
      <c r="E41" s="3">
        <f t="shared" si="11"/>
        <v>758166</v>
      </c>
      <c r="F41" s="2">
        <f t="shared" si="8"/>
        <v>2</v>
      </c>
      <c r="G41" s="7">
        <f t="shared" si="9"/>
        <v>21.441005276849317</v>
      </c>
      <c r="H41" s="8">
        <f t="shared" si="10"/>
        <v>6880.74417392992</v>
      </c>
      <c r="I41" s="9">
        <f t="shared" si="4"/>
        <v>107025.53931969394</v>
      </c>
      <c r="K41">
        <f t="shared" si="12"/>
        <v>0</v>
      </c>
      <c r="L41">
        <f t="shared" si="7"/>
        <v>123976.95651085148</v>
      </c>
      <c r="M41">
        <f t="shared" si="7"/>
        <v>0</v>
      </c>
      <c r="N41">
        <f t="shared" si="7"/>
        <v>0</v>
      </c>
      <c r="O41">
        <f t="shared" si="7"/>
        <v>0</v>
      </c>
    </row>
    <row r="42" spans="1:15" ht="12.75">
      <c r="A42">
        <v>38</v>
      </c>
      <c r="B42" s="5" t="s">
        <v>48</v>
      </c>
      <c r="C42" s="2">
        <v>7595</v>
      </c>
      <c r="D42" s="6">
        <v>20.418154142740512</v>
      </c>
      <c r="E42" s="3">
        <f t="shared" si="11"/>
        <v>765761</v>
      </c>
      <c r="F42" s="2">
        <f t="shared" si="8"/>
        <v>2</v>
      </c>
      <c r="G42" s="7">
        <f t="shared" si="9"/>
        <v>21.441005276849317</v>
      </c>
      <c r="H42" s="8">
        <f t="shared" si="10"/>
        <v>7946.074641149545</v>
      </c>
      <c r="I42" s="9">
        <f t="shared" si="4"/>
        <v>133606.0110343648</v>
      </c>
      <c r="K42">
        <f t="shared" si="12"/>
        <v>0</v>
      </c>
      <c r="L42">
        <f t="shared" si="7"/>
        <v>155075.8807141142</v>
      </c>
      <c r="M42">
        <f t="shared" si="7"/>
        <v>0</v>
      </c>
      <c r="N42">
        <f t="shared" si="7"/>
        <v>0</v>
      </c>
      <c r="O42">
        <f t="shared" si="7"/>
        <v>0</v>
      </c>
    </row>
    <row r="43" spans="1:15" ht="12.75">
      <c r="A43">
        <v>39</v>
      </c>
      <c r="B43" s="5" t="s">
        <v>49</v>
      </c>
      <c r="C43" s="2">
        <v>2188</v>
      </c>
      <c r="D43" s="6">
        <v>21.086588202912193</v>
      </c>
      <c r="E43" s="3">
        <f t="shared" si="11"/>
        <v>767949</v>
      </c>
      <c r="F43" s="2">
        <f t="shared" si="8"/>
        <v>2</v>
      </c>
      <c r="G43" s="7">
        <f t="shared" si="9"/>
        <v>21.441005276849317</v>
      </c>
      <c r="H43" s="8">
        <f t="shared" si="10"/>
        <v>274.8378795083593</v>
      </c>
      <c r="I43" s="9">
        <f t="shared" si="4"/>
        <v>38489.789617273236</v>
      </c>
      <c r="K43">
        <f t="shared" si="12"/>
        <v>0</v>
      </c>
      <c r="L43">
        <f t="shared" si="7"/>
        <v>46137.454987971876</v>
      </c>
      <c r="M43">
        <f t="shared" si="7"/>
        <v>0</v>
      </c>
      <c r="N43">
        <f t="shared" si="7"/>
        <v>0</v>
      </c>
      <c r="O43">
        <f t="shared" si="7"/>
        <v>0</v>
      </c>
    </row>
    <row r="44" spans="1:15" ht="12.75">
      <c r="A44">
        <v>40</v>
      </c>
      <c r="B44" s="5" t="s">
        <v>50</v>
      </c>
      <c r="C44" s="2">
        <v>3430</v>
      </c>
      <c r="D44" s="6">
        <v>21.461493239232336</v>
      </c>
      <c r="E44" s="3">
        <f t="shared" si="11"/>
        <v>771379</v>
      </c>
      <c r="F44" s="2">
        <f t="shared" si="8"/>
        <v>2</v>
      </c>
      <c r="G44" s="7">
        <f t="shared" si="9"/>
        <v>21.441005276849317</v>
      </c>
      <c r="H44" s="8">
        <f t="shared" si="10"/>
        <v>1.439765146945411</v>
      </c>
      <c r="I44" s="9">
        <f t="shared" si="4"/>
        <v>60338.198531648624</v>
      </c>
      <c r="K44">
        <f t="shared" si="12"/>
        <v>0</v>
      </c>
      <c r="L44">
        <f t="shared" si="7"/>
        <v>73612.92181056691</v>
      </c>
      <c r="M44">
        <f t="shared" si="7"/>
        <v>0</v>
      </c>
      <c r="N44">
        <f t="shared" si="7"/>
        <v>0</v>
      </c>
      <c r="O44">
        <f t="shared" si="7"/>
        <v>0</v>
      </c>
    </row>
    <row r="45" spans="1:15" ht="12.75">
      <c r="A45">
        <v>41</v>
      </c>
      <c r="B45" s="5" t="s">
        <v>51</v>
      </c>
      <c r="C45" s="2">
        <v>5929</v>
      </c>
      <c r="D45" s="6">
        <v>22.26597793013724</v>
      </c>
      <c r="E45" s="3">
        <f t="shared" si="11"/>
        <v>777308</v>
      </c>
      <c r="F45" s="2">
        <f t="shared" si="8"/>
        <v>2</v>
      </c>
      <c r="G45" s="7">
        <f t="shared" si="9"/>
        <v>21.441005276849317</v>
      </c>
      <c r="H45" s="8">
        <f t="shared" si="10"/>
        <v>4035.1581006517094</v>
      </c>
      <c r="I45" s="9">
        <f t="shared" si="4"/>
        <v>104298.88603327834</v>
      </c>
      <c r="K45">
        <f t="shared" si="12"/>
        <v>0</v>
      </c>
      <c r="L45">
        <f t="shared" si="7"/>
        <v>132014.9831477837</v>
      </c>
      <c r="M45">
        <f t="shared" si="7"/>
        <v>0</v>
      </c>
      <c r="N45">
        <f t="shared" si="7"/>
        <v>0</v>
      </c>
      <c r="O45">
        <f t="shared" si="7"/>
        <v>0</v>
      </c>
    </row>
    <row r="46" spans="1:15" ht="12.75">
      <c r="A46">
        <v>42</v>
      </c>
      <c r="B46" s="5" t="s">
        <v>52</v>
      </c>
      <c r="C46" s="2">
        <v>5924</v>
      </c>
      <c r="D46" s="6">
        <v>22.667554711523064</v>
      </c>
      <c r="E46" s="3">
        <f t="shared" si="11"/>
        <v>783232</v>
      </c>
      <c r="F46" s="2">
        <f t="shared" si="8"/>
        <v>2</v>
      </c>
      <c r="G46" s="7">
        <f t="shared" si="9"/>
        <v>21.441005276849317</v>
      </c>
      <c r="H46" s="8">
        <f t="shared" si="10"/>
        <v>8912.204906997833</v>
      </c>
      <c r="I46" s="9">
        <f t="shared" si="4"/>
        <v>104210.92947565202</v>
      </c>
      <c r="K46">
        <f t="shared" si="12"/>
        <v>0</v>
      </c>
      <c r="L46">
        <f aca="true" t="shared" si="13" ref="L46:O65">IF($F46=L$4,$C46*$D46,0)</f>
        <v>134282.59411106262</v>
      </c>
      <c r="M46">
        <f t="shared" si="13"/>
        <v>0</v>
      </c>
      <c r="N46">
        <f t="shared" si="13"/>
        <v>0</v>
      </c>
      <c r="O46">
        <f t="shared" si="13"/>
        <v>0</v>
      </c>
    </row>
    <row r="47" spans="1:15" ht="12.75">
      <c r="A47">
        <v>43</v>
      </c>
      <c r="B47" s="5" t="s">
        <v>53</v>
      </c>
      <c r="C47" s="2">
        <v>2887</v>
      </c>
      <c r="D47" s="6">
        <v>22.831548155388873</v>
      </c>
      <c r="E47" s="3">
        <f t="shared" si="11"/>
        <v>786119</v>
      </c>
      <c r="F47" s="2">
        <f t="shared" si="8"/>
        <v>2</v>
      </c>
      <c r="G47" s="7">
        <f t="shared" si="9"/>
        <v>21.441005276849317</v>
      </c>
      <c r="H47" s="8">
        <f t="shared" si="10"/>
        <v>5582.330618003772</v>
      </c>
      <c r="I47" s="9">
        <f t="shared" si="4"/>
        <v>50786.11637343137</v>
      </c>
      <c r="K47">
        <f t="shared" si="12"/>
        <v>0</v>
      </c>
      <c r="L47">
        <f t="shared" si="13"/>
        <v>65914.67952460768</v>
      </c>
      <c r="M47">
        <f t="shared" si="13"/>
        <v>0</v>
      </c>
      <c r="N47">
        <f t="shared" si="13"/>
        <v>0</v>
      </c>
      <c r="O47">
        <f t="shared" si="13"/>
        <v>0</v>
      </c>
    </row>
    <row r="48" spans="1:15" ht="12.75">
      <c r="A48">
        <v>44</v>
      </c>
      <c r="B48" s="5" t="s">
        <v>54</v>
      </c>
      <c r="C48" s="2">
        <v>5900</v>
      </c>
      <c r="D48" s="6">
        <v>23.223956726961482</v>
      </c>
      <c r="E48" s="3">
        <f t="shared" si="11"/>
        <v>792019</v>
      </c>
      <c r="F48" s="2">
        <f t="shared" si="8"/>
        <v>2</v>
      </c>
      <c r="G48" s="7">
        <f t="shared" si="9"/>
        <v>21.441005276849317</v>
      </c>
      <c r="H48" s="8">
        <f t="shared" si="10"/>
        <v>18755.603653396727</v>
      </c>
      <c r="I48" s="9">
        <f t="shared" si="4"/>
        <v>103788.73799904574</v>
      </c>
      <c r="K48">
        <f t="shared" si="12"/>
        <v>0</v>
      </c>
      <c r="L48">
        <f t="shared" si="13"/>
        <v>137021.34468907275</v>
      </c>
      <c r="M48">
        <f t="shared" si="13"/>
        <v>0</v>
      </c>
      <c r="N48">
        <f t="shared" si="13"/>
        <v>0</v>
      </c>
      <c r="O48">
        <f t="shared" si="13"/>
        <v>0</v>
      </c>
    </row>
    <row r="49" spans="1:15" ht="12.75">
      <c r="A49">
        <v>45</v>
      </c>
      <c r="B49" s="5" t="s">
        <v>55</v>
      </c>
      <c r="C49" s="2">
        <v>3220</v>
      </c>
      <c r="D49" s="6">
        <v>23.320605408268406</v>
      </c>
      <c r="E49" s="3">
        <f t="shared" si="11"/>
        <v>795239</v>
      </c>
      <c r="F49" s="2">
        <f t="shared" si="8"/>
        <v>2</v>
      </c>
      <c r="G49" s="7">
        <f t="shared" si="9"/>
        <v>21.441005276849317</v>
      </c>
      <c r="H49" s="8">
        <f t="shared" si="10"/>
        <v>11375.927225978714</v>
      </c>
      <c r="I49" s="9">
        <f t="shared" si="4"/>
        <v>56644.02311134361</v>
      </c>
      <c r="K49">
        <f t="shared" si="12"/>
        <v>0</v>
      </c>
      <c r="L49">
        <f t="shared" si="13"/>
        <v>75092.34941462427</v>
      </c>
      <c r="M49">
        <f t="shared" si="13"/>
        <v>0</v>
      </c>
      <c r="N49">
        <f t="shared" si="13"/>
        <v>0</v>
      </c>
      <c r="O49">
        <f t="shared" si="13"/>
        <v>0</v>
      </c>
    </row>
    <row r="50" spans="1:15" ht="12.75">
      <c r="A50">
        <v>46</v>
      </c>
      <c r="B50" s="5" t="s">
        <v>56</v>
      </c>
      <c r="C50" s="2">
        <v>5558</v>
      </c>
      <c r="D50" s="6">
        <v>23.545980254054374</v>
      </c>
      <c r="E50" s="3">
        <f t="shared" si="11"/>
        <v>800797</v>
      </c>
      <c r="F50" s="2">
        <f t="shared" si="8"/>
        <v>2</v>
      </c>
      <c r="G50" s="7">
        <f t="shared" si="9"/>
        <v>21.441005276849317</v>
      </c>
      <c r="H50" s="8">
        <f t="shared" si="10"/>
        <v>24627.051440597108</v>
      </c>
      <c r="I50" s="9">
        <f t="shared" si="4"/>
        <v>97772.50945740614</v>
      </c>
      <c r="K50">
        <f t="shared" si="12"/>
        <v>0</v>
      </c>
      <c r="L50">
        <f t="shared" si="13"/>
        <v>130868.55825203421</v>
      </c>
      <c r="M50">
        <f t="shared" si="13"/>
        <v>0</v>
      </c>
      <c r="N50">
        <f t="shared" si="13"/>
        <v>0</v>
      </c>
      <c r="O50">
        <f t="shared" si="13"/>
        <v>0</v>
      </c>
    </row>
    <row r="51" spans="1:15" ht="12.75">
      <c r="A51">
        <v>47</v>
      </c>
      <c r="B51" s="5" t="s">
        <v>57</v>
      </c>
      <c r="C51" s="2">
        <v>4571</v>
      </c>
      <c r="D51" s="6">
        <v>24.860389488542584</v>
      </c>
      <c r="E51" s="3">
        <f t="shared" si="11"/>
        <v>805368</v>
      </c>
      <c r="F51" s="2">
        <f t="shared" si="8"/>
        <v>2</v>
      </c>
      <c r="G51" s="7">
        <f t="shared" si="9"/>
        <v>21.441005276849317</v>
      </c>
      <c r="H51" s="8">
        <f t="shared" si="10"/>
        <v>53444.99311778689</v>
      </c>
      <c r="I51" s="9">
        <f t="shared" si="4"/>
        <v>80409.88498197256</v>
      </c>
      <c r="K51">
        <f t="shared" si="12"/>
        <v>0</v>
      </c>
      <c r="L51">
        <f t="shared" si="13"/>
        <v>113636.84035212814</v>
      </c>
      <c r="M51">
        <f t="shared" si="13"/>
        <v>0</v>
      </c>
      <c r="N51">
        <f t="shared" si="13"/>
        <v>0</v>
      </c>
      <c r="O51">
        <f t="shared" si="13"/>
        <v>0</v>
      </c>
    </row>
    <row r="52" spans="1:15" ht="12.75">
      <c r="A52">
        <v>48</v>
      </c>
      <c r="B52" s="5" t="s">
        <v>58</v>
      </c>
      <c r="C52" s="2">
        <v>4317</v>
      </c>
      <c r="D52" s="6">
        <v>25.00353866562812</v>
      </c>
      <c r="E52" s="3">
        <f t="shared" si="11"/>
        <v>809685</v>
      </c>
      <c r="F52" s="2">
        <f t="shared" si="8"/>
        <v>2</v>
      </c>
      <c r="G52" s="7">
        <f t="shared" si="9"/>
        <v>21.441005276849317</v>
      </c>
      <c r="H52" s="8">
        <f t="shared" si="10"/>
        <v>54789.827778989056</v>
      </c>
      <c r="I52" s="9">
        <f t="shared" si="4"/>
        <v>75941.691854556</v>
      </c>
      <c r="K52">
        <f t="shared" si="12"/>
        <v>0</v>
      </c>
      <c r="L52">
        <f t="shared" si="13"/>
        <v>107940.2764195166</v>
      </c>
      <c r="M52">
        <f t="shared" si="13"/>
        <v>0</v>
      </c>
      <c r="N52">
        <f t="shared" si="13"/>
        <v>0</v>
      </c>
      <c r="O52">
        <f t="shared" si="13"/>
        <v>0</v>
      </c>
    </row>
    <row r="53" spans="1:15" ht="12.75">
      <c r="A53">
        <v>49</v>
      </c>
      <c r="B53" s="5" t="s">
        <v>59</v>
      </c>
      <c r="C53" s="2">
        <v>2665</v>
      </c>
      <c r="D53" s="6">
        <v>25.597215632846428</v>
      </c>
      <c r="E53" s="3">
        <f t="shared" si="11"/>
        <v>812350</v>
      </c>
      <c r="F53" s="2">
        <f t="shared" si="8"/>
        <v>2</v>
      </c>
      <c r="G53" s="7">
        <f t="shared" si="9"/>
        <v>21.441005276849317</v>
      </c>
      <c r="H53" s="8">
        <f t="shared" si="10"/>
        <v>46035.43525458818</v>
      </c>
      <c r="I53" s="9">
        <f t="shared" si="4"/>
        <v>46880.8452148232</v>
      </c>
      <c r="K53">
        <f t="shared" si="12"/>
        <v>0</v>
      </c>
      <c r="L53">
        <f t="shared" si="13"/>
        <v>68216.57966153572</v>
      </c>
      <c r="M53">
        <f t="shared" si="13"/>
        <v>0</v>
      </c>
      <c r="N53">
        <f t="shared" si="13"/>
        <v>0</v>
      </c>
      <c r="O53">
        <f t="shared" si="13"/>
        <v>0</v>
      </c>
    </row>
    <row r="54" spans="1:15" ht="12.75">
      <c r="A54">
        <v>50</v>
      </c>
      <c r="B54" s="17" t="s">
        <v>60</v>
      </c>
      <c r="C54" s="2">
        <v>4027</v>
      </c>
      <c r="D54" s="6">
        <v>25.772134676962818</v>
      </c>
      <c r="E54" s="3">
        <f t="shared" si="11"/>
        <v>816377</v>
      </c>
      <c r="F54" s="2">
        <f t="shared" si="8"/>
        <v>2</v>
      </c>
      <c r="G54" s="7">
        <f t="shared" si="9"/>
        <v>21.441005276849317</v>
      </c>
      <c r="H54" s="8">
        <f t="shared" si="10"/>
        <v>75541.21193288435</v>
      </c>
      <c r="I54" s="9">
        <f t="shared" si="4"/>
        <v>70840.21151223003</v>
      </c>
      <c r="K54">
        <f t="shared" si="12"/>
        <v>0</v>
      </c>
      <c r="L54">
        <f t="shared" si="13"/>
        <v>103784.38634412926</v>
      </c>
      <c r="M54">
        <f t="shared" si="13"/>
        <v>0</v>
      </c>
      <c r="N54">
        <f t="shared" si="13"/>
        <v>0</v>
      </c>
      <c r="O54">
        <f t="shared" si="13"/>
        <v>0</v>
      </c>
    </row>
    <row r="55" spans="1:15" ht="12.75">
      <c r="A55">
        <v>51</v>
      </c>
      <c r="B55" s="5" t="s">
        <v>61</v>
      </c>
      <c r="C55" s="2">
        <v>5296</v>
      </c>
      <c r="D55" s="6">
        <v>28.67778371886948</v>
      </c>
      <c r="E55" s="3">
        <f t="shared" si="11"/>
        <v>821673</v>
      </c>
      <c r="F55" s="2">
        <f t="shared" si="8"/>
        <v>2</v>
      </c>
      <c r="G55" s="7">
        <f t="shared" si="9"/>
        <v>21.441005276849317</v>
      </c>
      <c r="H55" s="8">
        <f t="shared" si="10"/>
        <v>277356.61591122975</v>
      </c>
      <c r="I55" s="9">
        <f t="shared" si="4"/>
        <v>93163.5858377875</v>
      </c>
      <c r="K55">
        <f t="shared" si="12"/>
        <v>0</v>
      </c>
      <c r="L55">
        <f t="shared" si="13"/>
        <v>151877.54257513277</v>
      </c>
      <c r="M55">
        <f t="shared" si="13"/>
        <v>0</v>
      </c>
      <c r="N55">
        <f t="shared" si="13"/>
        <v>0</v>
      </c>
      <c r="O55">
        <f t="shared" si="13"/>
        <v>0</v>
      </c>
    </row>
    <row r="56" spans="1:15" ht="12.75">
      <c r="A56">
        <v>52</v>
      </c>
      <c r="B56" s="5" t="s">
        <v>62</v>
      </c>
      <c r="C56" s="2">
        <v>1756</v>
      </c>
      <c r="D56" s="6">
        <v>30.090128822316235</v>
      </c>
      <c r="E56" s="3">
        <f t="shared" si="11"/>
        <v>823429</v>
      </c>
      <c r="F56" s="2">
        <f t="shared" si="8"/>
        <v>2</v>
      </c>
      <c r="G56" s="7">
        <f t="shared" si="9"/>
        <v>21.441005276849317</v>
      </c>
      <c r="H56" s="8">
        <f t="shared" si="10"/>
        <v>131361.6857119414</v>
      </c>
      <c r="I56" s="9">
        <f t="shared" si="4"/>
        <v>30890.343038360053</v>
      </c>
      <c r="K56">
        <f t="shared" si="12"/>
        <v>0</v>
      </c>
      <c r="L56">
        <f t="shared" si="13"/>
        <v>52838.266211987306</v>
      </c>
      <c r="M56">
        <f t="shared" si="13"/>
        <v>0</v>
      </c>
      <c r="N56">
        <f t="shared" si="13"/>
        <v>0</v>
      </c>
      <c r="O56">
        <f t="shared" si="13"/>
        <v>0</v>
      </c>
    </row>
    <row r="57" spans="1:15" ht="12.75">
      <c r="A57">
        <v>53</v>
      </c>
      <c r="B57" s="5" t="s">
        <v>63</v>
      </c>
      <c r="C57" s="2">
        <v>2924</v>
      </c>
      <c r="D57" s="6">
        <v>30.44717967699067</v>
      </c>
      <c r="E57" s="3">
        <f t="shared" si="11"/>
        <v>826353</v>
      </c>
      <c r="F57" s="2">
        <f t="shared" si="8"/>
        <v>2</v>
      </c>
      <c r="G57" s="7">
        <f t="shared" si="9"/>
        <v>21.441005276849317</v>
      </c>
      <c r="H57" s="8">
        <f t="shared" si="10"/>
        <v>237169.0825005266</v>
      </c>
      <c r="I57" s="9">
        <f t="shared" si="4"/>
        <v>51436.994899866055</v>
      </c>
      <c r="K57">
        <f t="shared" si="12"/>
        <v>0</v>
      </c>
      <c r="L57">
        <f t="shared" si="13"/>
        <v>89027.55337552073</v>
      </c>
      <c r="M57">
        <f t="shared" si="13"/>
        <v>0</v>
      </c>
      <c r="N57">
        <f t="shared" si="13"/>
        <v>0</v>
      </c>
      <c r="O57">
        <f t="shared" si="13"/>
        <v>0</v>
      </c>
    </row>
    <row r="58" spans="1:15" ht="12.75">
      <c r="A58">
        <v>54</v>
      </c>
      <c r="B58" s="5" t="s">
        <v>64</v>
      </c>
      <c r="C58" s="2">
        <v>1352</v>
      </c>
      <c r="D58" s="6">
        <v>30.81466336376024</v>
      </c>
      <c r="E58" s="3">
        <f t="shared" si="11"/>
        <v>827705</v>
      </c>
      <c r="F58" s="2">
        <f t="shared" si="8"/>
        <v>2</v>
      </c>
      <c r="G58" s="7">
        <f t="shared" si="9"/>
        <v>21.441005276849317</v>
      </c>
      <c r="H58" s="8">
        <f t="shared" si="10"/>
        <v>118794.10993777982</v>
      </c>
      <c r="I58" s="9">
        <f t="shared" si="4"/>
        <v>23783.45318215421</v>
      </c>
      <c r="K58">
        <f t="shared" si="12"/>
        <v>0</v>
      </c>
      <c r="L58">
        <f t="shared" si="13"/>
        <v>41661.42486780384</v>
      </c>
      <c r="M58">
        <f t="shared" si="13"/>
        <v>0</v>
      </c>
      <c r="N58">
        <f t="shared" si="13"/>
        <v>0</v>
      </c>
      <c r="O58">
        <f t="shared" si="13"/>
        <v>0</v>
      </c>
    </row>
    <row r="59" spans="1:15" ht="12.75">
      <c r="A59">
        <v>55</v>
      </c>
      <c r="B59" s="17" t="s">
        <v>65</v>
      </c>
      <c r="C59" s="2">
        <v>2108</v>
      </c>
      <c r="D59" s="6">
        <v>31.65134698170848</v>
      </c>
      <c r="E59" s="3">
        <f t="shared" si="11"/>
        <v>829813</v>
      </c>
      <c r="F59" s="2">
        <f t="shared" si="8"/>
        <v>2</v>
      </c>
      <c r="G59" s="7">
        <f t="shared" si="9"/>
        <v>21.441005276849317</v>
      </c>
      <c r="H59" s="8">
        <f t="shared" si="10"/>
        <v>219761.2718548111</v>
      </c>
      <c r="I59" s="9">
        <f t="shared" si="4"/>
        <v>37082.48469525227</v>
      </c>
      <c r="K59">
        <f t="shared" si="12"/>
        <v>0</v>
      </c>
      <c r="L59">
        <f t="shared" si="13"/>
        <v>66721.03943744148</v>
      </c>
      <c r="M59">
        <f t="shared" si="13"/>
        <v>0</v>
      </c>
      <c r="N59">
        <f t="shared" si="13"/>
        <v>0</v>
      </c>
      <c r="O59">
        <f t="shared" si="13"/>
        <v>0</v>
      </c>
    </row>
    <row r="60" spans="1:15" ht="12.75">
      <c r="A60">
        <v>56</v>
      </c>
      <c r="B60" s="5" t="s">
        <v>66</v>
      </c>
      <c r="C60" s="2">
        <v>1856</v>
      </c>
      <c r="D60" s="6">
        <v>32.63861478532465</v>
      </c>
      <c r="E60" s="3">
        <f t="shared" si="11"/>
        <v>831669</v>
      </c>
      <c r="F60" s="2">
        <f t="shared" si="8"/>
        <v>3</v>
      </c>
      <c r="G60" s="7">
        <f t="shared" si="9"/>
        <v>42.671974984117895</v>
      </c>
      <c r="H60" s="8">
        <f t="shared" si="10"/>
        <v>186840.39612692004</v>
      </c>
      <c r="I60" s="9">
        <f t="shared" si="4"/>
        <v>1199791.2328251607</v>
      </c>
      <c r="K60">
        <f t="shared" si="12"/>
        <v>0</v>
      </c>
      <c r="L60">
        <f t="shared" si="13"/>
        <v>0</v>
      </c>
      <c r="M60">
        <f t="shared" si="13"/>
        <v>60577.26904156255</v>
      </c>
      <c r="N60">
        <f t="shared" si="13"/>
        <v>0</v>
      </c>
      <c r="O60">
        <f t="shared" si="13"/>
        <v>0</v>
      </c>
    </row>
    <row r="61" spans="1:15" ht="12.75">
      <c r="A61">
        <v>57</v>
      </c>
      <c r="B61" s="5" t="s">
        <v>67</v>
      </c>
      <c r="C61" s="2">
        <v>2982</v>
      </c>
      <c r="D61" s="6">
        <v>32.64715090783255</v>
      </c>
      <c r="E61" s="3">
        <f t="shared" si="11"/>
        <v>834651</v>
      </c>
      <c r="F61" s="2">
        <f t="shared" si="8"/>
        <v>3</v>
      </c>
      <c r="G61" s="7">
        <f t="shared" si="9"/>
        <v>42.671974984117895</v>
      </c>
      <c r="H61" s="8">
        <f t="shared" si="10"/>
        <v>299682.34552172275</v>
      </c>
      <c r="I61" s="9">
        <f t="shared" si="4"/>
        <v>1927681.8191188737</v>
      </c>
      <c r="K61">
        <f t="shared" si="12"/>
        <v>0</v>
      </c>
      <c r="L61">
        <f t="shared" si="13"/>
        <v>0</v>
      </c>
      <c r="M61">
        <f t="shared" si="13"/>
        <v>97353.80400715665</v>
      </c>
      <c r="N61">
        <f t="shared" si="13"/>
        <v>0</v>
      </c>
      <c r="O61">
        <f t="shared" si="13"/>
        <v>0</v>
      </c>
    </row>
    <row r="62" spans="1:15" ht="12.75">
      <c r="A62">
        <v>58</v>
      </c>
      <c r="B62" s="5" t="s">
        <v>68</v>
      </c>
      <c r="C62" s="2">
        <v>1423</v>
      </c>
      <c r="D62" s="6">
        <v>32.871831536564216</v>
      </c>
      <c r="E62" s="3">
        <f t="shared" si="11"/>
        <v>836074</v>
      </c>
      <c r="F62" s="2">
        <f t="shared" si="8"/>
        <v>3</v>
      </c>
      <c r="G62" s="7">
        <f t="shared" si="9"/>
        <v>42.671974984117895</v>
      </c>
      <c r="H62" s="8">
        <f t="shared" si="10"/>
        <v>136668.92089631152</v>
      </c>
      <c r="I62" s="9">
        <f t="shared" si="4"/>
        <v>919883.0411154116</v>
      </c>
      <c r="K62">
        <f t="shared" si="12"/>
        <v>0</v>
      </c>
      <c r="L62">
        <f t="shared" si="13"/>
        <v>0</v>
      </c>
      <c r="M62">
        <f t="shared" si="13"/>
        <v>46776.616276530876</v>
      </c>
      <c r="N62">
        <f t="shared" si="13"/>
        <v>0</v>
      </c>
      <c r="O62">
        <f t="shared" si="13"/>
        <v>0</v>
      </c>
    </row>
    <row r="63" spans="1:15" ht="12.75">
      <c r="A63">
        <v>59</v>
      </c>
      <c r="B63" s="5" t="s">
        <v>69</v>
      </c>
      <c r="C63" s="2">
        <v>1226</v>
      </c>
      <c r="D63" s="6">
        <v>34.436706818689196</v>
      </c>
      <c r="E63" s="3">
        <f t="shared" si="11"/>
        <v>837300</v>
      </c>
      <c r="F63" s="2">
        <f t="shared" si="8"/>
        <v>3</v>
      </c>
      <c r="G63" s="7">
        <f t="shared" si="9"/>
        <v>42.671974984117895</v>
      </c>
      <c r="H63" s="8">
        <f t="shared" si="10"/>
        <v>83146.88079349766</v>
      </c>
      <c r="I63" s="9">
        <f t="shared" si="4"/>
        <v>792534.5104761029</v>
      </c>
      <c r="K63">
        <f t="shared" si="12"/>
        <v>0</v>
      </c>
      <c r="L63">
        <f t="shared" si="13"/>
        <v>0</v>
      </c>
      <c r="M63">
        <f t="shared" si="13"/>
        <v>42219.40255971295</v>
      </c>
      <c r="N63">
        <f t="shared" si="13"/>
        <v>0</v>
      </c>
      <c r="O63">
        <f t="shared" si="13"/>
        <v>0</v>
      </c>
    </row>
    <row r="64" spans="1:15" ht="12.75">
      <c r="A64">
        <v>60</v>
      </c>
      <c r="B64" s="5" t="s">
        <v>70</v>
      </c>
      <c r="C64" s="2">
        <v>1082</v>
      </c>
      <c r="D64" s="6">
        <v>34.96549942018375</v>
      </c>
      <c r="E64" s="3">
        <f t="shared" si="11"/>
        <v>838382</v>
      </c>
      <c r="F64" s="2">
        <f t="shared" si="8"/>
        <v>3</v>
      </c>
      <c r="G64" s="7">
        <f t="shared" si="9"/>
        <v>42.671974984117895</v>
      </c>
      <c r="H64" s="8">
        <f t="shared" si="10"/>
        <v>64259.72639815031</v>
      </c>
      <c r="I64" s="9">
        <f t="shared" si="4"/>
        <v>699447.2596534612</v>
      </c>
      <c r="K64">
        <f t="shared" si="12"/>
        <v>0</v>
      </c>
      <c r="L64">
        <f t="shared" si="13"/>
        <v>0</v>
      </c>
      <c r="M64">
        <f t="shared" si="13"/>
        <v>37832.670372638815</v>
      </c>
      <c r="N64">
        <f t="shared" si="13"/>
        <v>0</v>
      </c>
      <c r="O64">
        <f t="shared" si="13"/>
        <v>0</v>
      </c>
    </row>
    <row r="65" spans="1:15" ht="12.75">
      <c r="A65">
        <v>61</v>
      </c>
      <c r="B65" s="5" t="s">
        <v>71</v>
      </c>
      <c r="C65" s="2">
        <v>1835</v>
      </c>
      <c r="D65" s="6">
        <v>35.99764198881239</v>
      </c>
      <c r="E65" s="3">
        <f t="shared" si="11"/>
        <v>840217</v>
      </c>
      <c r="F65" s="2">
        <f t="shared" si="8"/>
        <v>3</v>
      </c>
      <c r="G65" s="7">
        <f t="shared" si="9"/>
        <v>42.671974984117895</v>
      </c>
      <c r="H65" s="8">
        <f t="shared" si="10"/>
        <v>81743.2329106306</v>
      </c>
      <c r="I65" s="9">
        <f t="shared" si="4"/>
        <v>1186216.008746859</v>
      </c>
      <c r="K65">
        <f t="shared" si="12"/>
        <v>0</v>
      </c>
      <c r="L65">
        <f t="shared" si="13"/>
        <v>0</v>
      </c>
      <c r="M65">
        <f t="shared" si="13"/>
        <v>66055.67304947073</v>
      </c>
      <c r="N65">
        <f t="shared" si="13"/>
        <v>0</v>
      </c>
      <c r="O65">
        <f t="shared" si="13"/>
        <v>0</v>
      </c>
    </row>
    <row r="66" spans="1:15" ht="12.75">
      <c r="A66">
        <v>62</v>
      </c>
      <c r="B66" s="5" t="s">
        <v>72</v>
      </c>
      <c r="C66" s="2">
        <v>4851</v>
      </c>
      <c r="D66" s="6">
        <v>36.266391541298184</v>
      </c>
      <c r="E66" s="3">
        <f t="shared" si="11"/>
        <v>845068</v>
      </c>
      <c r="F66" s="2">
        <f t="shared" si="8"/>
        <v>3</v>
      </c>
      <c r="G66" s="7">
        <f t="shared" si="9"/>
        <v>42.671974984117895</v>
      </c>
      <c r="H66" s="8">
        <f t="shared" si="10"/>
        <v>199043.80282743418</v>
      </c>
      <c r="I66" s="9">
        <f t="shared" si="4"/>
        <v>3135876.762087745</v>
      </c>
      <c r="K66">
        <f t="shared" si="12"/>
        <v>0</v>
      </c>
      <c r="L66">
        <f aca="true" t="shared" si="14" ref="L66:O85">IF($F66=L$4,$C66*$D66,0)</f>
        <v>0</v>
      </c>
      <c r="M66">
        <f t="shared" si="14"/>
        <v>175928.2653668375</v>
      </c>
      <c r="N66">
        <f t="shared" si="14"/>
        <v>0</v>
      </c>
      <c r="O66">
        <f t="shared" si="14"/>
        <v>0</v>
      </c>
    </row>
    <row r="67" spans="1:15" ht="12.75">
      <c r="A67">
        <v>63</v>
      </c>
      <c r="B67" s="5" t="s">
        <v>73</v>
      </c>
      <c r="C67" s="2">
        <v>1417</v>
      </c>
      <c r="D67" s="6">
        <v>36.3242670018855</v>
      </c>
      <c r="E67" s="3">
        <f t="shared" si="11"/>
        <v>846485</v>
      </c>
      <c r="F67" s="2">
        <f t="shared" si="8"/>
        <v>3</v>
      </c>
      <c r="G67" s="7">
        <f t="shared" si="9"/>
        <v>42.671974984117895</v>
      </c>
      <c r="H67" s="8">
        <f t="shared" si="10"/>
        <v>57095.74302144642</v>
      </c>
      <c r="I67" s="9">
        <f t="shared" si="4"/>
        <v>916004.4056644681</v>
      </c>
      <c r="K67">
        <f t="shared" si="12"/>
        <v>0</v>
      </c>
      <c r="L67">
        <f t="shared" si="14"/>
        <v>0</v>
      </c>
      <c r="M67">
        <f t="shared" si="14"/>
        <v>51471.486341671756</v>
      </c>
      <c r="N67">
        <f t="shared" si="14"/>
        <v>0</v>
      </c>
      <c r="O67">
        <f t="shared" si="14"/>
        <v>0</v>
      </c>
    </row>
    <row r="68" spans="1:15" ht="12.75">
      <c r="A68">
        <v>64</v>
      </c>
      <c r="B68" s="5" t="s">
        <v>74</v>
      </c>
      <c r="C68" s="2">
        <v>2568</v>
      </c>
      <c r="D68" s="6">
        <v>38.48992524110852</v>
      </c>
      <c r="E68" s="3">
        <f t="shared" si="11"/>
        <v>849053</v>
      </c>
      <c r="F68" s="2">
        <f t="shared" si="8"/>
        <v>3</v>
      </c>
      <c r="G68" s="7">
        <f t="shared" si="9"/>
        <v>42.671974984117895</v>
      </c>
      <c r="H68" s="8">
        <f t="shared" si="10"/>
        <v>44913.13885611622</v>
      </c>
      <c r="I68" s="9">
        <f t="shared" si="4"/>
        <v>1660055.9730037786</v>
      </c>
      <c r="K68">
        <f t="shared" si="12"/>
        <v>0</v>
      </c>
      <c r="L68">
        <f t="shared" si="14"/>
        <v>0</v>
      </c>
      <c r="M68">
        <f t="shared" si="14"/>
        <v>98842.12801916669</v>
      </c>
      <c r="N68">
        <f t="shared" si="14"/>
        <v>0</v>
      </c>
      <c r="O68">
        <f t="shared" si="14"/>
        <v>0</v>
      </c>
    </row>
    <row r="69" spans="1:15" ht="12.75">
      <c r="A69">
        <v>65</v>
      </c>
      <c r="B69" s="5" t="s">
        <v>75</v>
      </c>
      <c r="C69" s="2">
        <v>1896</v>
      </c>
      <c r="D69" s="6">
        <v>38.501182901899305</v>
      </c>
      <c r="E69" s="3">
        <f t="shared" si="11"/>
        <v>850949</v>
      </c>
      <c r="F69" s="2">
        <f aca="true" t="shared" si="15" ref="F69:F103">VLOOKUP(A69,$V$8:$W$12,2)</f>
        <v>3</v>
      </c>
      <c r="G69" s="7">
        <f aca="true" t="shared" si="16" ref="G69:G100">VLOOKUP(F69,$P$7:$Q$11,2)</f>
        <v>42.671974984117895</v>
      </c>
      <c r="H69" s="8">
        <f aca="true" t="shared" si="17" ref="H69:H100">(G69-D69)^2*C69</f>
        <v>32981.880500512445</v>
      </c>
      <c r="I69" s="9">
        <f t="shared" si="4"/>
        <v>1225648.8024981169</v>
      </c>
      <c r="K69">
        <f t="shared" si="12"/>
        <v>0</v>
      </c>
      <c r="L69">
        <f t="shared" si="14"/>
        <v>0</v>
      </c>
      <c r="M69">
        <f t="shared" si="14"/>
        <v>72998.24278200108</v>
      </c>
      <c r="N69">
        <f t="shared" si="14"/>
        <v>0</v>
      </c>
      <c r="O69">
        <f t="shared" si="14"/>
        <v>0</v>
      </c>
    </row>
    <row r="70" spans="1:15" ht="12.75">
      <c r="A70">
        <v>66</v>
      </c>
      <c r="B70" s="5" t="s">
        <v>76</v>
      </c>
      <c r="C70" s="2">
        <v>1430</v>
      </c>
      <c r="D70" s="6">
        <v>38.54760607522576</v>
      </c>
      <c r="E70" s="3">
        <f aca="true" t="shared" si="18" ref="E70:E103">C70+E69</f>
        <v>852379</v>
      </c>
      <c r="F70" s="2">
        <f t="shared" si="15"/>
        <v>3</v>
      </c>
      <c r="G70" s="7">
        <f t="shared" si="16"/>
        <v>42.671974984117895</v>
      </c>
      <c r="H70" s="8">
        <f t="shared" si="17"/>
        <v>24324.89902218965</v>
      </c>
      <c r="I70" s="9">
        <f aca="true" t="shared" si="19" ref="I70:I103">($Q$12-G70)^2*C70</f>
        <v>924408.1158081788</v>
      </c>
      <c r="K70">
        <f aca="true" t="shared" si="20" ref="K70:K101">IF(F70=K$4,$C70*$D70,0)</f>
        <v>0</v>
      </c>
      <c r="L70">
        <f t="shared" si="14"/>
        <v>0</v>
      </c>
      <c r="M70">
        <f t="shared" si="14"/>
        <v>55123.07668757284</v>
      </c>
      <c r="N70">
        <f t="shared" si="14"/>
        <v>0</v>
      </c>
      <c r="O70">
        <f t="shared" si="14"/>
        <v>0</v>
      </c>
    </row>
    <row r="71" spans="1:15" ht="12.75">
      <c r="A71">
        <v>67</v>
      </c>
      <c r="B71" s="5" t="s">
        <v>77</v>
      </c>
      <c r="C71" s="2">
        <v>1491</v>
      </c>
      <c r="D71" s="6">
        <v>39.20458866679477</v>
      </c>
      <c r="E71" s="3">
        <f t="shared" si="18"/>
        <v>853870</v>
      </c>
      <c r="F71" s="2">
        <f t="shared" si="15"/>
        <v>3</v>
      </c>
      <c r="G71" s="7">
        <f t="shared" si="16"/>
        <v>42.671974984117895</v>
      </c>
      <c r="H71" s="8">
        <f t="shared" si="17"/>
        <v>17925.946899477403</v>
      </c>
      <c r="I71" s="9">
        <f t="shared" si="19"/>
        <v>963840.9095594368</v>
      </c>
      <c r="K71">
        <f t="shared" si="20"/>
        <v>0</v>
      </c>
      <c r="L71">
        <f t="shared" si="14"/>
        <v>0</v>
      </c>
      <c r="M71">
        <f t="shared" si="14"/>
        <v>58454.041702191</v>
      </c>
      <c r="N71">
        <f t="shared" si="14"/>
        <v>0</v>
      </c>
      <c r="O71">
        <f t="shared" si="14"/>
        <v>0</v>
      </c>
    </row>
    <row r="72" spans="1:15" ht="12.75">
      <c r="A72">
        <v>68</v>
      </c>
      <c r="B72" s="5" t="s">
        <v>78</v>
      </c>
      <c r="C72" s="2">
        <v>1446</v>
      </c>
      <c r="D72" s="6">
        <v>40.08488444316277</v>
      </c>
      <c r="E72" s="3">
        <f t="shared" si="18"/>
        <v>855316</v>
      </c>
      <c r="F72" s="2">
        <f t="shared" si="15"/>
        <v>3</v>
      </c>
      <c r="G72" s="7">
        <f t="shared" si="16"/>
        <v>42.671974984117895</v>
      </c>
      <c r="H72" s="8">
        <f t="shared" si="17"/>
        <v>9678.132177425843</v>
      </c>
      <c r="I72" s="9">
        <f t="shared" si="19"/>
        <v>934751.1436773613</v>
      </c>
      <c r="K72">
        <f t="shared" si="20"/>
        <v>0</v>
      </c>
      <c r="L72">
        <f t="shared" si="14"/>
        <v>0</v>
      </c>
      <c r="M72">
        <f t="shared" si="14"/>
        <v>57962.74290481336</v>
      </c>
      <c r="N72">
        <f t="shared" si="14"/>
        <v>0</v>
      </c>
      <c r="O72">
        <f t="shared" si="14"/>
        <v>0</v>
      </c>
    </row>
    <row r="73" spans="1:15" ht="12.75">
      <c r="A73">
        <v>69</v>
      </c>
      <c r="B73" s="5" t="s">
        <v>79</v>
      </c>
      <c r="C73" s="2">
        <v>1990</v>
      </c>
      <c r="D73" s="6">
        <v>40.896966076041686</v>
      </c>
      <c r="E73" s="3">
        <f t="shared" si="18"/>
        <v>857306</v>
      </c>
      <c r="F73" s="2">
        <f t="shared" si="15"/>
        <v>3</v>
      </c>
      <c r="G73" s="7">
        <f t="shared" si="16"/>
        <v>42.671974984117895</v>
      </c>
      <c r="H73" s="8">
        <f t="shared" si="17"/>
        <v>6269.8066812622965</v>
      </c>
      <c r="I73" s="9">
        <f t="shared" si="19"/>
        <v>1286414.0912295636</v>
      </c>
      <c r="K73">
        <f t="shared" si="20"/>
        <v>0</v>
      </c>
      <c r="L73">
        <f t="shared" si="14"/>
        <v>0</v>
      </c>
      <c r="M73">
        <f t="shared" si="14"/>
        <v>81384.96249132295</v>
      </c>
      <c r="N73">
        <f t="shared" si="14"/>
        <v>0</v>
      </c>
      <c r="O73">
        <f t="shared" si="14"/>
        <v>0</v>
      </c>
    </row>
    <row r="74" spans="1:15" ht="12.75">
      <c r="A74">
        <v>70</v>
      </c>
      <c r="B74" s="5" t="s">
        <v>80</v>
      </c>
      <c r="C74" s="2">
        <v>4220</v>
      </c>
      <c r="D74" s="6">
        <v>41.13422145238373</v>
      </c>
      <c r="E74" s="3">
        <f t="shared" si="18"/>
        <v>861526</v>
      </c>
      <c r="F74" s="2">
        <f t="shared" si="15"/>
        <v>3</v>
      </c>
      <c r="G74" s="7">
        <f t="shared" si="16"/>
        <v>42.671974984117895</v>
      </c>
      <c r="H74" s="8">
        <f t="shared" si="17"/>
        <v>9978.97460080303</v>
      </c>
      <c r="I74" s="9">
        <f t="shared" si="19"/>
        <v>2727973.6004968635</v>
      </c>
      <c r="K74">
        <f t="shared" si="20"/>
        <v>0</v>
      </c>
      <c r="L74">
        <f t="shared" si="14"/>
        <v>0</v>
      </c>
      <c r="M74">
        <f t="shared" si="14"/>
        <v>173586.41452905932</v>
      </c>
      <c r="N74">
        <f t="shared" si="14"/>
        <v>0</v>
      </c>
      <c r="O74">
        <f t="shared" si="14"/>
        <v>0</v>
      </c>
    </row>
    <row r="75" spans="1:15" ht="12.75">
      <c r="A75">
        <v>71</v>
      </c>
      <c r="B75" s="18" t="s">
        <v>81</v>
      </c>
      <c r="C75" s="19">
        <v>1415</v>
      </c>
      <c r="D75" s="6">
        <v>42.474475206429915</v>
      </c>
      <c r="E75" s="3">
        <f t="shared" si="18"/>
        <v>862941</v>
      </c>
      <c r="F75" s="2">
        <f t="shared" si="15"/>
        <v>3</v>
      </c>
      <c r="G75" s="7">
        <f t="shared" si="16"/>
        <v>42.671974984117895</v>
      </c>
      <c r="H75" s="8">
        <f t="shared" si="17"/>
        <v>55.19371949432434</v>
      </c>
      <c r="I75" s="9">
        <f t="shared" si="19"/>
        <v>914711.5271808204</v>
      </c>
      <c r="K75">
        <f t="shared" si="20"/>
        <v>0</v>
      </c>
      <c r="L75">
        <f t="shared" si="14"/>
        <v>0</v>
      </c>
      <c r="M75">
        <f t="shared" si="14"/>
        <v>60101.38241709833</v>
      </c>
      <c r="N75">
        <f t="shared" si="14"/>
        <v>0</v>
      </c>
      <c r="O75">
        <f t="shared" si="14"/>
        <v>0</v>
      </c>
    </row>
    <row r="76" spans="1:15" ht="12.75">
      <c r="A76">
        <v>72</v>
      </c>
      <c r="B76" s="17" t="s">
        <v>82</v>
      </c>
      <c r="C76" s="2">
        <v>1963</v>
      </c>
      <c r="D76" s="6">
        <v>47.62536718019161</v>
      </c>
      <c r="E76" s="3">
        <f t="shared" si="18"/>
        <v>864904</v>
      </c>
      <c r="F76" s="2">
        <f t="shared" si="15"/>
        <v>3</v>
      </c>
      <c r="G76" s="7">
        <f t="shared" si="16"/>
        <v>42.671974984117895</v>
      </c>
      <c r="H76" s="8">
        <f t="shared" si="17"/>
        <v>48164.35300906737</v>
      </c>
      <c r="I76" s="9">
        <f t="shared" si="19"/>
        <v>1268960.2317003182</v>
      </c>
      <c r="K76">
        <f t="shared" si="20"/>
        <v>0</v>
      </c>
      <c r="L76">
        <f t="shared" si="14"/>
        <v>0</v>
      </c>
      <c r="M76">
        <f t="shared" si="14"/>
        <v>93488.59577471613</v>
      </c>
      <c r="N76">
        <f t="shared" si="14"/>
        <v>0</v>
      </c>
      <c r="O76">
        <f t="shared" si="14"/>
        <v>0</v>
      </c>
    </row>
    <row r="77" spans="1:15" ht="12.75">
      <c r="A77">
        <v>73</v>
      </c>
      <c r="B77" s="5" t="s">
        <v>83</v>
      </c>
      <c r="C77" s="2">
        <v>1781</v>
      </c>
      <c r="D77" s="6">
        <v>49.10827183105814</v>
      </c>
      <c r="E77" s="3">
        <f t="shared" si="18"/>
        <v>866685</v>
      </c>
      <c r="F77" s="2">
        <f t="shared" si="15"/>
        <v>3</v>
      </c>
      <c r="G77" s="7">
        <f t="shared" si="16"/>
        <v>42.671974984117895</v>
      </c>
      <c r="H77" s="8">
        <f t="shared" si="17"/>
        <v>73779.55835854255</v>
      </c>
      <c r="I77" s="9">
        <f t="shared" si="19"/>
        <v>1151308.289688368</v>
      </c>
      <c r="K77">
        <f t="shared" si="20"/>
        <v>0</v>
      </c>
      <c r="L77">
        <f t="shared" si="14"/>
        <v>0</v>
      </c>
      <c r="M77">
        <f t="shared" si="14"/>
        <v>87461.83213111454</v>
      </c>
      <c r="N77">
        <f t="shared" si="14"/>
        <v>0</v>
      </c>
      <c r="O77">
        <f t="shared" si="14"/>
        <v>0</v>
      </c>
    </row>
    <row r="78" spans="1:15" ht="12.75">
      <c r="A78">
        <v>74</v>
      </c>
      <c r="B78" s="5" t="s">
        <v>84</v>
      </c>
      <c r="C78" s="2">
        <v>1301</v>
      </c>
      <c r="D78" s="6">
        <v>53.93901617078957</v>
      </c>
      <c r="E78" s="3">
        <f t="shared" si="18"/>
        <v>867986</v>
      </c>
      <c r="F78" s="2">
        <f t="shared" si="15"/>
        <v>3</v>
      </c>
      <c r="G78" s="7">
        <f t="shared" si="16"/>
        <v>42.671974984117895</v>
      </c>
      <c r="H78" s="8">
        <f t="shared" si="17"/>
        <v>165157.0284499048</v>
      </c>
      <c r="I78" s="9">
        <f t="shared" si="19"/>
        <v>841017.4536128956</v>
      </c>
      <c r="K78">
        <f t="shared" si="20"/>
        <v>0</v>
      </c>
      <c r="L78">
        <f t="shared" si="14"/>
        <v>0</v>
      </c>
      <c r="M78">
        <f t="shared" si="14"/>
        <v>70174.66003819724</v>
      </c>
      <c r="N78">
        <f t="shared" si="14"/>
        <v>0</v>
      </c>
      <c r="O78">
        <f t="shared" si="14"/>
        <v>0</v>
      </c>
    </row>
    <row r="79" spans="1:15" ht="12.75">
      <c r="A79">
        <v>75</v>
      </c>
      <c r="B79" s="5" t="s">
        <v>85</v>
      </c>
      <c r="C79" s="2">
        <v>672</v>
      </c>
      <c r="D79" s="6">
        <v>57.14287768552191</v>
      </c>
      <c r="E79" s="3">
        <f t="shared" si="18"/>
        <v>868658</v>
      </c>
      <c r="F79" s="2">
        <f t="shared" si="15"/>
        <v>3</v>
      </c>
      <c r="G79" s="7">
        <f t="shared" si="16"/>
        <v>42.671974984117895</v>
      </c>
      <c r="H79" s="8">
        <f t="shared" si="17"/>
        <v>140721.52079563335</v>
      </c>
      <c r="I79" s="9">
        <f t="shared" si="19"/>
        <v>434407.17050566163</v>
      </c>
      <c r="K79">
        <f t="shared" si="20"/>
        <v>0</v>
      </c>
      <c r="L79">
        <f t="shared" si="14"/>
        <v>0</v>
      </c>
      <c r="M79">
        <f t="shared" si="14"/>
        <v>38400.01380467072</v>
      </c>
      <c r="N79">
        <f t="shared" si="14"/>
        <v>0</v>
      </c>
      <c r="O79">
        <f t="shared" si="14"/>
        <v>0</v>
      </c>
    </row>
    <row r="80" spans="1:15" ht="12.75">
      <c r="A80">
        <v>76</v>
      </c>
      <c r="B80" s="5" t="s">
        <v>86</v>
      </c>
      <c r="C80" s="2">
        <v>1244</v>
      </c>
      <c r="D80" s="6">
        <v>59.8810643679844</v>
      </c>
      <c r="E80" s="3">
        <f t="shared" si="18"/>
        <v>869902</v>
      </c>
      <c r="F80" s="2">
        <f t="shared" si="15"/>
        <v>3</v>
      </c>
      <c r="G80" s="7">
        <f t="shared" si="16"/>
        <v>42.671974984117895</v>
      </c>
      <c r="H80" s="8">
        <f t="shared" si="17"/>
        <v>368414.03023285215</v>
      </c>
      <c r="I80" s="9">
        <f t="shared" si="19"/>
        <v>804170.4168289332</v>
      </c>
      <c r="K80">
        <f t="shared" si="20"/>
        <v>0</v>
      </c>
      <c r="L80">
        <f t="shared" si="14"/>
        <v>0</v>
      </c>
      <c r="M80">
        <f t="shared" si="14"/>
        <v>74492.04407377259</v>
      </c>
      <c r="N80">
        <f t="shared" si="14"/>
        <v>0</v>
      </c>
      <c r="O80">
        <f t="shared" si="14"/>
        <v>0</v>
      </c>
    </row>
    <row r="81" spans="1:15" ht="12.75">
      <c r="A81">
        <v>77</v>
      </c>
      <c r="B81" s="5" t="s">
        <v>87</v>
      </c>
      <c r="C81" s="2">
        <v>744</v>
      </c>
      <c r="D81" s="6">
        <v>68.97520521272605</v>
      </c>
      <c r="E81" s="3">
        <f t="shared" si="18"/>
        <v>870646</v>
      </c>
      <c r="F81" s="2">
        <f t="shared" si="15"/>
        <v>3</v>
      </c>
      <c r="G81" s="7">
        <f t="shared" si="16"/>
        <v>42.671974984117895</v>
      </c>
      <c r="H81" s="8">
        <f t="shared" si="17"/>
        <v>514743.78082161944</v>
      </c>
      <c r="I81" s="9">
        <f t="shared" si="19"/>
        <v>480950.7959169826</v>
      </c>
      <c r="K81">
        <f t="shared" si="20"/>
        <v>0</v>
      </c>
      <c r="L81">
        <f t="shared" si="14"/>
        <v>0</v>
      </c>
      <c r="M81">
        <f t="shared" si="14"/>
        <v>51317.552678268185</v>
      </c>
      <c r="N81">
        <f t="shared" si="14"/>
        <v>0</v>
      </c>
      <c r="O81">
        <f t="shared" si="14"/>
        <v>0</v>
      </c>
    </row>
    <row r="82" spans="1:15" ht="12.75">
      <c r="A82">
        <v>78</v>
      </c>
      <c r="B82" s="5" t="s">
        <v>88</v>
      </c>
      <c r="C82" s="2">
        <v>577</v>
      </c>
      <c r="D82" s="6">
        <v>69.21951036803691</v>
      </c>
      <c r="E82" s="3">
        <f t="shared" si="18"/>
        <v>871223</v>
      </c>
      <c r="F82" s="2">
        <f t="shared" si="15"/>
        <v>3</v>
      </c>
      <c r="G82" s="7">
        <f t="shared" si="16"/>
        <v>42.671974984117895</v>
      </c>
      <c r="H82" s="8">
        <f t="shared" si="17"/>
        <v>406653.2333721692</v>
      </c>
      <c r="I82" s="9">
        <f t="shared" si="19"/>
        <v>372995.44253239105</v>
      </c>
      <c r="K82">
        <f t="shared" si="20"/>
        <v>0</v>
      </c>
      <c r="L82">
        <f t="shared" si="14"/>
        <v>0</v>
      </c>
      <c r="M82">
        <f t="shared" si="14"/>
        <v>39939.657482357296</v>
      </c>
      <c r="N82">
        <f t="shared" si="14"/>
        <v>0</v>
      </c>
      <c r="O82">
        <f t="shared" si="14"/>
        <v>0</v>
      </c>
    </row>
    <row r="83" spans="1:15" ht="12.75">
      <c r="A83">
        <v>79</v>
      </c>
      <c r="B83" s="5" t="s">
        <v>89</v>
      </c>
      <c r="C83" s="2">
        <v>1916</v>
      </c>
      <c r="D83" s="6">
        <v>70.91816761181566</v>
      </c>
      <c r="E83" s="3">
        <f t="shared" si="18"/>
        <v>873139</v>
      </c>
      <c r="F83" s="2">
        <f t="shared" si="15"/>
        <v>3</v>
      </c>
      <c r="G83" s="7">
        <f t="shared" si="16"/>
        <v>42.671974984117895</v>
      </c>
      <c r="H83" s="8">
        <f t="shared" si="17"/>
        <v>1528675.6144932907</v>
      </c>
      <c r="I83" s="9">
        <f t="shared" si="19"/>
        <v>1238577.587334595</v>
      </c>
      <c r="K83">
        <f t="shared" si="20"/>
        <v>0</v>
      </c>
      <c r="L83">
        <f t="shared" si="14"/>
        <v>0</v>
      </c>
      <c r="M83">
        <f t="shared" si="14"/>
        <v>135879.20914423882</v>
      </c>
      <c r="N83">
        <f t="shared" si="14"/>
        <v>0</v>
      </c>
      <c r="O83">
        <f t="shared" si="14"/>
        <v>0</v>
      </c>
    </row>
    <row r="84" spans="1:15" ht="12.75">
      <c r="A84">
        <v>80</v>
      </c>
      <c r="B84" s="5" t="s">
        <v>90</v>
      </c>
      <c r="C84" s="2">
        <v>742</v>
      </c>
      <c r="D84" s="6">
        <v>70.95262792987114</v>
      </c>
      <c r="E84" s="3">
        <f t="shared" si="18"/>
        <v>873881</v>
      </c>
      <c r="F84" s="2">
        <f t="shared" si="15"/>
        <v>3</v>
      </c>
      <c r="G84" s="7">
        <f t="shared" si="16"/>
        <v>42.671974984117895</v>
      </c>
      <c r="H84" s="8">
        <f t="shared" si="17"/>
        <v>593448.1356303012</v>
      </c>
      <c r="I84" s="9">
        <f t="shared" si="19"/>
        <v>479657.91743333475</v>
      </c>
      <c r="K84">
        <f t="shared" si="20"/>
        <v>0</v>
      </c>
      <c r="L84">
        <f t="shared" si="14"/>
        <v>0</v>
      </c>
      <c r="M84">
        <f t="shared" si="14"/>
        <v>52646.849923964386</v>
      </c>
      <c r="N84">
        <f t="shared" si="14"/>
        <v>0</v>
      </c>
      <c r="O84">
        <f t="shared" si="14"/>
        <v>0</v>
      </c>
    </row>
    <row r="85" spans="1:15" ht="12.75">
      <c r="A85">
        <v>81</v>
      </c>
      <c r="B85" s="5" t="s">
        <v>91</v>
      </c>
      <c r="C85" s="2">
        <v>1187</v>
      </c>
      <c r="D85" s="6">
        <v>75.86047168278867</v>
      </c>
      <c r="E85" s="3">
        <f t="shared" si="18"/>
        <v>875068</v>
      </c>
      <c r="F85" s="2">
        <f t="shared" si="15"/>
        <v>4</v>
      </c>
      <c r="G85" s="7">
        <f t="shared" si="16"/>
        <v>104.73806582292531</v>
      </c>
      <c r="H85" s="8">
        <f t="shared" si="17"/>
        <v>989857.6312237527</v>
      </c>
      <c r="I85" s="9">
        <f t="shared" si="19"/>
        <v>9086153.385231588</v>
      </c>
      <c r="K85">
        <f t="shared" si="20"/>
        <v>0</v>
      </c>
      <c r="L85">
        <f t="shared" si="14"/>
        <v>0</v>
      </c>
      <c r="M85">
        <f t="shared" si="14"/>
        <v>0</v>
      </c>
      <c r="N85">
        <f t="shared" si="14"/>
        <v>90046.37988747015</v>
      </c>
      <c r="O85">
        <f t="shared" si="14"/>
        <v>0</v>
      </c>
    </row>
    <row r="86" spans="1:15" ht="12.75">
      <c r="A86">
        <v>82</v>
      </c>
      <c r="B86" s="5" t="s">
        <v>92</v>
      </c>
      <c r="C86" s="2">
        <v>1792</v>
      </c>
      <c r="D86" s="6">
        <v>82.22386183403319</v>
      </c>
      <c r="E86" s="3">
        <f t="shared" si="18"/>
        <v>876860</v>
      </c>
      <c r="F86" s="2">
        <f t="shared" si="15"/>
        <v>4</v>
      </c>
      <c r="G86" s="7">
        <f t="shared" si="16"/>
        <v>104.73806582292531</v>
      </c>
      <c r="H86" s="8">
        <f t="shared" si="17"/>
        <v>908345.771206175</v>
      </c>
      <c r="I86" s="9">
        <f t="shared" si="19"/>
        <v>13717259.365067402</v>
      </c>
      <c r="K86">
        <f t="shared" si="20"/>
        <v>0</v>
      </c>
      <c r="L86">
        <f aca="true" t="shared" si="21" ref="L86:O105">IF($F86=L$4,$C86*$D86,0)</f>
        <v>0</v>
      </c>
      <c r="M86">
        <f t="shared" si="21"/>
        <v>0</v>
      </c>
      <c r="N86">
        <f t="shared" si="21"/>
        <v>147345.16040658747</v>
      </c>
      <c r="O86">
        <f t="shared" si="21"/>
        <v>0</v>
      </c>
    </row>
    <row r="87" spans="1:15" ht="12.75">
      <c r="A87">
        <v>83</v>
      </c>
      <c r="B87" s="5" t="s">
        <v>93</v>
      </c>
      <c r="C87" s="2">
        <v>596</v>
      </c>
      <c r="D87" s="6">
        <v>83.66062624855704</v>
      </c>
      <c r="E87" s="3">
        <f t="shared" si="18"/>
        <v>877456</v>
      </c>
      <c r="F87" s="2">
        <f t="shared" si="15"/>
        <v>4</v>
      </c>
      <c r="G87" s="7">
        <f t="shared" si="16"/>
        <v>104.73806582292531</v>
      </c>
      <c r="H87" s="8">
        <f t="shared" si="17"/>
        <v>264778.04157064285</v>
      </c>
      <c r="I87" s="9">
        <f t="shared" si="19"/>
        <v>4562213.494185363</v>
      </c>
      <c r="K87">
        <f t="shared" si="20"/>
        <v>0</v>
      </c>
      <c r="L87">
        <f t="shared" si="21"/>
        <v>0</v>
      </c>
      <c r="M87">
        <f t="shared" si="21"/>
        <v>0</v>
      </c>
      <c r="N87">
        <f t="shared" si="21"/>
        <v>49861.73324413999</v>
      </c>
      <c r="O87">
        <f t="shared" si="21"/>
        <v>0</v>
      </c>
    </row>
    <row r="88" spans="1:15" ht="12.75">
      <c r="A88">
        <v>84</v>
      </c>
      <c r="B88" s="5" t="s">
        <v>94</v>
      </c>
      <c r="C88" s="2">
        <v>2632</v>
      </c>
      <c r="D88" s="6">
        <v>88.84700923549266</v>
      </c>
      <c r="E88" s="3">
        <f t="shared" si="18"/>
        <v>880088</v>
      </c>
      <c r="F88" s="2">
        <f t="shared" si="15"/>
        <v>4</v>
      </c>
      <c r="G88" s="7">
        <f t="shared" si="16"/>
        <v>104.73806582292531</v>
      </c>
      <c r="H88" s="8">
        <f t="shared" si="17"/>
        <v>664647.5883518442</v>
      </c>
      <c r="I88" s="9">
        <f t="shared" si="19"/>
        <v>20147224.692442745</v>
      </c>
      <c r="K88">
        <f t="shared" si="20"/>
        <v>0</v>
      </c>
      <c r="L88">
        <f t="shared" si="21"/>
        <v>0</v>
      </c>
      <c r="M88">
        <f t="shared" si="21"/>
        <v>0</v>
      </c>
      <c r="N88">
        <f t="shared" si="21"/>
        <v>233845.3283078167</v>
      </c>
      <c r="O88">
        <f t="shared" si="21"/>
        <v>0</v>
      </c>
    </row>
    <row r="89" spans="1:15" ht="12.75">
      <c r="A89">
        <v>85</v>
      </c>
      <c r="B89" s="5" t="s">
        <v>95</v>
      </c>
      <c r="C89" s="2">
        <v>452</v>
      </c>
      <c r="D89" s="6">
        <v>94.34650207577339</v>
      </c>
      <c r="E89" s="3">
        <f t="shared" si="18"/>
        <v>880540</v>
      </c>
      <c r="F89" s="2">
        <f t="shared" si="15"/>
        <v>4</v>
      </c>
      <c r="G89" s="7">
        <f t="shared" si="16"/>
        <v>104.73806582292531</v>
      </c>
      <c r="H89" s="8">
        <f t="shared" si="17"/>
        <v>48809.03789422717</v>
      </c>
      <c r="I89" s="9">
        <f t="shared" si="19"/>
        <v>3459933.7237781617</v>
      </c>
      <c r="K89">
        <f t="shared" si="20"/>
        <v>0</v>
      </c>
      <c r="L89">
        <f t="shared" si="21"/>
        <v>0</v>
      </c>
      <c r="M89">
        <f t="shared" si="21"/>
        <v>0</v>
      </c>
      <c r="N89">
        <f t="shared" si="21"/>
        <v>42644.61893824957</v>
      </c>
      <c r="O89">
        <f t="shared" si="21"/>
        <v>0</v>
      </c>
    </row>
    <row r="90" spans="1:15" ht="12.75">
      <c r="A90">
        <v>86</v>
      </c>
      <c r="B90" s="5" t="s">
        <v>96</v>
      </c>
      <c r="C90" s="2">
        <v>394</v>
      </c>
      <c r="D90" s="6">
        <v>97.07940053338565</v>
      </c>
      <c r="E90" s="3">
        <f t="shared" si="18"/>
        <v>880934</v>
      </c>
      <c r="F90" s="2">
        <f t="shared" si="15"/>
        <v>4</v>
      </c>
      <c r="G90" s="7">
        <f t="shared" si="16"/>
        <v>104.73806582292531</v>
      </c>
      <c r="H90" s="8">
        <f t="shared" si="17"/>
        <v>23110.130682776617</v>
      </c>
      <c r="I90" s="9">
        <f t="shared" si="19"/>
        <v>3015959.9273641496</v>
      </c>
      <c r="K90">
        <f t="shared" si="20"/>
        <v>0</v>
      </c>
      <c r="L90">
        <f t="shared" si="21"/>
        <v>0</v>
      </c>
      <c r="M90">
        <f t="shared" si="21"/>
        <v>0</v>
      </c>
      <c r="N90">
        <f t="shared" si="21"/>
        <v>38249.283810153946</v>
      </c>
      <c r="O90">
        <f t="shared" si="21"/>
        <v>0</v>
      </c>
    </row>
    <row r="91" spans="1:15" ht="12.75">
      <c r="A91">
        <v>87</v>
      </c>
      <c r="B91" s="5" t="s">
        <v>97</v>
      </c>
      <c r="C91" s="2">
        <v>951</v>
      </c>
      <c r="D91" s="6">
        <v>99.59595920615196</v>
      </c>
      <c r="E91" s="3">
        <f t="shared" si="18"/>
        <v>881885</v>
      </c>
      <c r="F91" s="2">
        <f t="shared" si="15"/>
        <v>4</v>
      </c>
      <c r="G91" s="7">
        <f t="shared" si="16"/>
        <v>104.73806582292531</v>
      </c>
      <c r="H91" s="8">
        <f t="shared" si="17"/>
        <v>25145.63869580929</v>
      </c>
      <c r="I91" s="9">
        <f t="shared" si="19"/>
        <v>7279639.317064229</v>
      </c>
      <c r="K91">
        <f t="shared" si="20"/>
        <v>0</v>
      </c>
      <c r="L91">
        <f t="shared" si="21"/>
        <v>0</v>
      </c>
      <c r="M91">
        <f t="shared" si="21"/>
        <v>0</v>
      </c>
      <c r="N91">
        <f t="shared" si="21"/>
        <v>94715.75720505051</v>
      </c>
      <c r="O91">
        <f t="shared" si="21"/>
        <v>0</v>
      </c>
    </row>
    <row r="92" spans="1:15" ht="12.75">
      <c r="A92">
        <v>88</v>
      </c>
      <c r="B92" s="5" t="s">
        <v>98</v>
      </c>
      <c r="C92" s="2">
        <v>190</v>
      </c>
      <c r="D92" s="6">
        <v>101.32136627268592</v>
      </c>
      <c r="E92" s="3">
        <f t="shared" si="18"/>
        <v>882075</v>
      </c>
      <c r="F92" s="2">
        <f t="shared" si="15"/>
        <v>4</v>
      </c>
      <c r="G92" s="7">
        <f t="shared" si="16"/>
        <v>104.73806582292531</v>
      </c>
      <c r="H92" s="8">
        <f t="shared" si="17"/>
        <v>2218.0288051551443</v>
      </c>
      <c r="I92" s="9">
        <f t="shared" si="19"/>
        <v>1454396.9192872802</v>
      </c>
      <c r="K92">
        <f t="shared" si="20"/>
        <v>0</v>
      </c>
      <c r="L92">
        <f t="shared" si="21"/>
        <v>0</v>
      </c>
      <c r="M92">
        <f t="shared" si="21"/>
        <v>0</v>
      </c>
      <c r="N92">
        <f t="shared" si="21"/>
        <v>19251.059591810324</v>
      </c>
      <c r="O92">
        <f t="shared" si="21"/>
        <v>0</v>
      </c>
    </row>
    <row r="93" spans="1:15" ht="12.75">
      <c r="A93">
        <v>89</v>
      </c>
      <c r="B93" s="5" t="s">
        <v>99</v>
      </c>
      <c r="C93" s="2">
        <v>646</v>
      </c>
      <c r="D93" s="6">
        <v>102.86634960284064</v>
      </c>
      <c r="E93" s="3">
        <f t="shared" si="18"/>
        <v>882721</v>
      </c>
      <c r="F93" s="2">
        <f t="shared" si="15"/>
        <v>4</v>
      </c>
      <c r="G93" s="7">
        <f t="shared" si="16"/>
        <v>104.73806582292531</v>
      </c>
      <c r="H93" s="8">
        <f t="shared" si="17"/>
        <v>2263.1457591091034</v>
      </c>
      <c r="I93" s="9">
        <f t="shared" si="19"/>
        <v>4944949.525576753</v>
      </c>
      <c r="K93">
        <f t="shared" si="20"/>
        <v>0</v>
      </c>
      <c r="L93">
        <f t="shared" si="21"/>
        <v>0</v>
      </c>
      <c r="M93">
        <f t="shared" si="21"/>
        <v>0</v>
      </c>
      <c r="N93">
        <f t="shared" si="21"/>
        <v>66451.66184343505</v>
      </c>
      <c r="O93">
        <f t="shared" si="21"/>
        <v>0</v>
      </c>
    </row>
    <row r="94" spans="1:15" ht="12.75">
      <c r="A94">
        <v>90</v>
      </c>
      <c r="B94" s="5" t="s">
        <v>100</v>
      </c>
      <c r="C94" s="2">
        <v>471</v>
      </c>
      <c r="D94" s="6">
        <v>111.29626018365545</v>
      </c>
      <c r="E94" s="3">
        <f t="shared" si="18"/>
        <v>883192</v>
      </c>
      <c r="F94" s="2">
        <f t="shared" si="15"/>
        <v>4</v>
      </c>
      <c r="G94" s="7">
        <f t="shared" si="16"/>
        <v>104.73806582292531</v>
      </c>
      <c r="H94" s="8">
        <f t="shared" si="17"/>
        <v>20257.669151636044</v>
      </c>
      <c r="I94" s="9">
        <f t="shared" si="19"/>
        <v>3605373.4157068897</v>
      </c>
      <c r="K94">
        <f t="shared" si="20"/>
        <v>0</v>
      </c>
      <c r="L94">
        <f t="shared" si="21"/>
        <v>0</v>
      </c>
      <c r="M94">
        <f t="shared" si="21"/>
        <v>0</v>
      </c>
      <c r="N94">
        <f t="shared" si="21"/>
        <v>52420.53854650172</v>
      </c>
      <c r="O94">
        <f t="shared" si="21"/>
        <v>0</v>
      </c>
    </row>
    <row r="95" spans="1:15" ht="12.75">
      <c r="A95">
        <v>91</v>
      </c>
      <c r="B95" s="5" t="s">
        <v>101</v>
      </c>
      <c r="C95" s="2">
        <v>134</v>
      </c>
      <c r="D95" s="6">
        <v>113.97458346332671</v>
      </c>
      <c r="E95" s="3">
        <f t="shared" si="18"/>
        <v>883326</v>
      </c>
      <c r="F95" s="2">
        <f t="shared" si="15"/>
        <v>4</v>
      </c>
      <c r="G95" s="7">
        <f t="shared" si="16"/>
        <v>104.73806582292531</v>
      </c>
      <c r="H95" s="8">
        <f t="shared" si="17"/>
        <v>11431.976588273801</v>
      </c>
      <c r="I95" s="9">
        <f t="shared" si="19"/>
        <v>1025732.5641289239</v>
      </c>
      <c r="K95">
        <f t="shared" si="20"/>
        <v>0</v>
      </c>
      <c r="L95">
        <f t="shared" si="21"/>
        <v>0</v>
      </c>
      <c r="M95">
        <f t="shared" si="21"/>
        <v>0</v>
      </c>
      <c r="N95">
        <f t="shared" si="21"/>
        <v>15272.59418408578</v>
      </c>
      <c r="O95">
        <f t="shared" si="21"/>
        <v>0</v>
      </c>
    </row>
    <row r="96" spans="1:15" ht="12.75">
      <c r="A96">
        <v>92</v>
      </c>
      <c r="B96" s="5" t="s">
        <v>102</v>
      </c>
      <c r="C96" s="2">
        <v>191</v>
      </c>
      <c r="D96" s="6">
        <v>131.2828485665747</v>
      </c>
      <c r="E96" s="3">
        <f t="shared" si="18"/>
        <v>883517</v>
      </c>
      <c r="F96" s="2">
        <f t="shared" si="15"/>
        <v>4</v>
      </c>
      <c r="G96" s="7">
        <f t="shared" si="16"/>
        <v>104.73806582292531</v>
      </c>
      <c r="H96" s="8">
        <f t="shared" si="17"/>
        <v>134583.4687633414</v>
      </c>
      <c r="I96" s="9">
        <f t="shared" si="19"/>
        <v>1462051.639915108</v>
      </c>
      <c r="K96">
        <f t="shared" si="20"/>
        <v>0</v>
      </c>
      <c r="L96">
        <f t="shared" si="21"/>
        <v>0</v>
      </c>
      <c r="M96">
        <f t="shared" si="21"/>
        <v>0</v>
      </c>
      <c r="N96">
        <f t="shared" si="21"/>
        <v>25075.024076215766</v>
      </c>
      <c r="O96">
        <f t="shared" si="21"/>
        <v>0</v>
      </c>
    </row>
    <row r="97" spans="1:15" ht="12.75">
      <c r="A97">
        <v>93</v>
      </c>
      <c r="B97" s="5" t="s">
        <v>103</v>
      </c>
      <c r="C97" s="2">
        <v>748</v>
      </c>
      <c r="D97" s="6">
        <v>154.1188030922863</v>
      </c>
      <c r="E97" s="3">
        <f t="shared" si="18"/>
        <v>884265</v>
      </c>
      <c r="F97" s="2">
        <f t="shared" si="15"/>
        <v>4</v>
      </c>
      <c r="G97" s="7">
        <f t="shared" si="16"/>
        <v>104.73806582292531</v>
      </c>
      <c r="H97" s="8">
        <f t="shared" si="17"/>
        <v>1823965.995522712</v>
      </c>
      <c r="I97" s="9">
        <f t="shared" si="19"/>
        <v>5725731.029615188</v>
      </c>
      <c r="K97">
        <f t="shared" si="20"/>
        <v>0</v>
      </c>
      <c r="L97">
        <f t="shared" si="21"/>
        <v>0</v>
      </c>
      <c r="M97">
        <f t="shared" si="21"/>
        <v>0</v>
      </c>
      <c r="N97">
        <f t="shared" si="21"/>
        <v>115280.86471303015</v>
      </c>
      <c r="O97">
        <f t="shared" si="21"/>
        <v>0</v>
      </c>
    </row>
    <row r="98" spans="1:15" ht="12.75">
      <c r="A98">
        <v>94</v>
      </c>
      <c r="B98" s="5" t="s">
        <v>104</v>
      </c>
      <c r="C98" s="2">
        <v>370</v>
      </c>
      <c r="D98" s="6">
        <v>156.79005310442452</v>
      </c>
      <c r="E98" s="3">
        <f t="shared" si="18"/>
        <v>884635</v>
      </c>
      <c r="F98" s="2">
        <f t="shared" si="15"/>
        <v>4</v>
      </c>
      <c r="G98" s="7">
        <f t="shared" si="16"/>
        <v>104.73806582292531</v>
      </c>
      <c r="H98" s="8">
        <f t="shared" si="17"/>
        <v>1002481.4705827414</v>
      </c>
      <c r="I98" s="9">
        <f t="shared" si="19"/>
        <v>2832246.632296283</v>
      </c>
      <c r="K98">
        <f t="shared" si="20"/>
        <v>0</v>
      </c>
      <c r="L98">
        <f t="shared" si="21"/>
        <v>0</v>
      </c>
      <c r="M98">
        <f t="shared" si="21"/>
        <v>0</v>
      </c>
      <c r="N98">
        <f t="shared" si="21"/>
        <v>58012.31964863707</v>
      </c>
      <c r="O98">
        <f t="shared" si="21"/>
        <v>0</v>
      </c>
    </row>
    <row r="99" spans="1:15" ht="12.75">
      <c r="A99">
        <v>95</v>
      </c>
      <c r="B99" s="5" t="s">
        <v>105</v>
      </c>
      <c r="C99" s="2">
        <v>320</v>
      </c>
      <c r="D99" s="6">
        <v>174.0823266530964</v>
      </c>
      <c r="E99" s="3">
        <f t="shared" si="18"/>
        <v>884955</v>
      </c>
      <c r="F99" s="2">
        <f t="shared" si="15"/>
        <v>4</v>
      </c>
      <c r="G99" s="7">
        <f t="shared" si="16"/>
        <v>104.73806582292531</v>
      </c>
      <c r="H99" s="8">
        <f t="shared" si="17"/>
        <v>1538760.4832264965</v>
      </c>
      <c r="I99" s="9">
        <f t="shared" si="19"/>
        <v>2449510.600904893</v>
      </c>
      <c r="K99">
        <f t="shared" si="20"/>
        <v>0</v>
      </c>
      <c r="L99">
        <f t="shared" si="21"/>
        <v>0</v>
      </c>
      <c r="M99">
        <f t="shared" si="21"/>
        <v>0</v>
      </c>
      <c r="N99">
        <f t="shared" si="21"/>
        <v>55706.34452899085</v>
      </c>
      <c r="O99">
        <f t="shared" si="21"/>
        <v>0</v>
      </c>
    </row>
    <row r="100" spans="1:15" ht="12.75">
      <c r="A100">
        <v>96</v>
      </c>
      <c r="B100" s="5" t="s">
        <v>106</v>
      </c>
      <c r="C100" s="2">
        <v>379</v>
      </c>
      <c r="D100" s="6">
        <v>174.89478359165136</v>
      </c>
      <c r="E100" s="3">
        <f t="shared" si="18"/>
        <v>885334</v>
      </c>
      <c r="F100" s="2">
        <f t="shared" si="15"/>
        <v>4</v>
      </c>
      <c r="G100" s="7">
        <f t="shared" si="16"/>
        <v>104.73806582292531</v>
      </c>
      <c r="H100" s="8">
        <f t="shared" si="17"/>
        <v>1865424.7532225787</v>
      </c>
      <c r="I100" s="9">
        <f t="shared" si="19"/>
        <v>2901139.117946733</v>
      </c>
      <c r="K100">
        <f t="shared" si="20"/>
        <v>0</v>
      </c>
      <c r="L100">
        <f t="shared" si="21"/>
        <v>0</v>
      </c>
      <c r="M100">
        <f t="shared" si="21"/>
        <v>0</v>
      </c>
      <c r="N100">
        <f t="shared" si="21"/>
        <v>66285.12298123587</v>
      </c>
      <c r="O100">
        <f t="shared" si="21"/>
        <v>0</v>
      </c>
    </row>
    <row r="101" spans="1:15" ht="12.75">
      <c r="A101">
        <v>97</v>
      </c>
      <c r="B101" s="5" t="s">
        <v>107</v>
      </c>
      <c r="C101" s="2">
        <v>265</v>
      </c>
      <c r="D101" s="6">
        <v>176.88508895867213</v>
      </c>
      <c r="E101" s="3">
        <f t="shared" si="18"/>
        <v>885599</v>
      </c>
      <c r="F101" s="2">
        <f t="shared" si="15"/>
        <v>4</v>
      </c>
      <c r="G101" s="7">
        <f>VLOOKUP(F101,$P$7:$Q$11,2)</f>
        <v>104.73806582292531</v>
      </c>
      <c r="H101" s="8">
        <f>(G101-D101)^2*C101</f>
        <v>1379376.1310477464</v>
      </c>
      <c r="I101" s="9">
        <f t="shared" si="19"/>
        <v>2028500.9663743647</v>
      </c>
      <c r="K101">
        <f t="shared" si="20"/>
        <v>0</v>
      </c>
      <c r="L101">
        <f t="shared" si="21"/>
        <v>0</v>
      </c>
      <c r="M101">
        <f t="shared" si="21"/>
        <v>0</v>
      </c>
      <c r="N101">
        <f t="shared" si="21"/>
        <v>46874.548574048116</v>
      </c>
      <c r="O101">
        <f t="shared" si="21"/>
        <v>0</v>
      </c>
    </row>
    <row r="102" spans="1:15" ht="12.75">
      <c r="A102">
        <v>98</v>
      </c>
      <c r="B102" s="5" t="s">
        <v>108</v>
      </c>
      <c r="C102" s="2">
        <v>120</v>
      </c>
      <c r="D102" s="6">
        <v>187.92402270275707</v>
      </c>
      <c r="E102" s="3">
        <f t="shared" si="18"/>
        <v>885719</v>
      </c>
      <c r="F102" s="2">
        <f t="shared" si="15"/>
        <v>4</v>
      </c>
      <c r="G102" s="7">
        <f>VLOOKUP(F102,$P$7:$Q$11,2)</f>
        <v>104.73806582292531</v>
      </c>
      <c r="H102" s="8">
        <f>(G102-D102)^2*C102</f>
        <v>830388.4106415876</v>
      </c>
      <c r="I102" s="9">
        <f t="shared" si="19"/>
        <v>918566.4753393349</v>
      </c>
      <c r="K102">
        <f aca="true" t="shared" si="22" ref="K102:K130">IF(F102=K$4,$C102*$D102,0)</f>
        <v>0</v>
      </c>
      <c r="L102">
        <f t="shared" si="21"/>
        <v>0</v>
      </c>
      <c r="M102">
        <f t="shared" si="21"/>
        <v>0</v>
      </c>
      <c r="N102">
        <f t="shared" si="21"/>
        <v>22550.882724330848</v>
      </c>
      <c r="O102">
        <f t="shared" si="21"/>
        <v>0</v>
      </c>
    </row>
    <row r="103" spans="1:15" ht="12.75">
      <c r="A103">
        <v>99</v>
      </c>
      <c r="B103" s="5" t="s">
        <v>109</v>
      </c>
      <c r="C103" s="2">
        <v>124</v>
      </c>
      <c r="D103" s="6">
        <v>529.1009627316307</v>
      </c>
      <c r="E103" s="3">
        <f t="shared" si="18"/>
        <v>885843</v>
      </c>
      <c r="F103" s="2">
        <f t="shared" si="15"/>
        <v>5</v>
      </c>
      <c r="G103" s="7">
        <f>VLOOKUP(F103,$P$7:$Q$11,2)</f>
        <v>529.1009627316307</v>
      </c>
      <c r="H103" s="8">
        <f>(G103-D103)^2*C103</f>
        <v>0</v>
      </c>
      <c r="I103" s="9">
        <f t="shared" si="19"/>
        <v>32487340.102462403</v>
      </c>
      <c r="K103">
        <f t="shared" si="22"/>
        <v>0</v>
      </c>
      <c r="L103">
        <f t="shared" si="21"/>
        <v>0</v>
      </c>
      <c r="M103">
        <f t="shared" si="21"/>
        <v>0</v>
      </c>
      <c r="N103">
        <f t="shared" si="21"/>
        <v>0</v>
      </c>
      <c r="O103">
        <f t="shared" si="21"/>
        <v>65608.51937872221</v>
      </c>
    </row>
    <row r="104" spans="1:15" ht="12.75">
      <c r="A104">
        <v>100</v>
      </c>
      <c r="D104" s="6"/>
      <c r="E104" s="3"/>
      <c r="F104" s="2"/>
      <c r="G104" s="7"/>
      <c r="H104" s="8"/>
      <c r="I104" s="9"/>
      <c r="K104">
        <f t="shared" si="22"/>
        <v>0</v>
      </c>
      <c r="L104">
        <f t="shared" si="21"/>
        <v>0</v>
      </c>
      <c r="M104">
        <f t="shared" si="21"/>
        <v>0</v>
      </c>
      <c r="N104">
        <f t="shared" si="21"/>
        <v>0</v>
      </c>
      <c r="O104">
        <f t="shared" si="21"/>
        <v>0</v>
      </c>
    </row>
    <row r="105" spans="1:15" ht="12.75">
      <c r="A105">
        <v>101</v>
      </c>
      <c r="D105" s="6"/>
      <c r="E105" s="3"/>
      <c r="F105" s="2"/>
      <c r="G105" s="7"/>
      <c r="H105" s="8"/>
      <c r="I105" s="9"/>
      <c r="K105">
        <f t="shared" si="22"/>
        <v>0</v>
      </c>
      <c r="L105">
        <f t="shared" si="21"/>
        <v>0</v>
      </c>
      <c r="M105">
        <f t="shared" si="21"/>
        <v>0</v>
      </c>
      <c r="N105">
        <f t="shared" si="21"/>
        <v>0</v>
      </c>
      <c r="O105">
        <f t="shared" si="21"/>
        <v>0</v>
      </c>
    </row>
    <row r="106" spans="1:15" ht="12.75">
      <c r="A106">
        <v>102</v>
      </c>
      <c r="D106" s="6"/>
      <c r="E106" s="3"/>
      <c r="F106" s="2"/>
      <c r="G106" s="7"/>
      <c r="H106" s="8"/>
      <c r="I106" s="9"/>
      <c r="K106">
        <f t="shared" si="22"/>
        <v>0</v>
      </c>
      <c r="L106">
        <f aca="true" t="shared" si="23" ref="L106:O130">IF($F106=L$4,$C106*$D106,0)</f>
        <v>0</v>
      </c>
      <c r="M106">
        <f t="shared" si="23"/>
        <v>0</v>
      </c>
      <c r="N106">
        <f t="shared" si="23"/>
        <v>0</v>
      </c>
      <c r="O106">
        <f t="shared" si="23"/>
        <v>0</v>
      </c>
    </row>
    <row r="107" spans="1:15" ht="12.75">
      <c r="A107">
        <v>103</v>
      </c>
      <c r="D107" s="6"/>
      <c r="E107" s="3"/>
      <c r="F107" s="2"/>
      <c r="G107" s="7"/>
      <c r="H107" s="8"/>
      <c r="I107" s="9"/>
      <c r="K107">
        <f t="shared" si="22"/>
        <v>0</v>
      </c>
      <c r="L107">
        <f t="shared" si="23"/>
        <v>0</v>
      </c>
      <c r="M107">
        <f t="shared" si="23"/>
        <v>0</v>
      </c>
      <c r="N107">
        <f t="shared" si="23"/>
        <v>0</v>
      </c>
      <c r="O107">
        <f t="shared" si="23"/>
        <v>0</v>
      </c>
    </row>
    <row r="108" spans="1:15" ht="12.75">
      <c r="A108">
        <v>104</v>
      </c>
      <c r="D108" s="6"/>
      <c r="E108" s="3"/>
      <c r="F108" s="2"/>
      <c r="G108" s="7"/>
      <c r="H108" s="8"/>
      <c r="I108" s="9"/>
      <c r="K108">
        <f t="shared" si="22"/>
        <v>0</v>
      </c>
      <c r="L108">
        <f t="shared" si="23"/>
        <v>0</v>
      </c>
      <c r="M108">
        <f t="shared" si="23"/>
        <v>0</v>
      </c>
      <c r="N108">
        <f t="shared" si="23"/>
        <v>0</v>
      </c>
      <c r="O108">
        <f t="shared" si="23"/>
        <v>0</v>
      </c>
    </row>
    <row r="109" spans="1:15" ht="12.75">
      <c r="A109">
        <v>105</v>
      </c>
      <c r="D109" s="6"/>
      <c r="E109" s="3"/>
      <c r="F109" s="2"/>
      <c r="G109" s="7"/>
      <c r="H109" s="8"/>
      <c r="I109" s="9"/>
      <c r="K109">
        <f t="shared" si="22"/>
        <v>0</v>
      </c>
      <c r="L109">
        <f t="shared" si="23"/>
        <v>0</v>
      </c>
      <c r="M109">
        <f t="shared" si="23"/>
        <v>0</v>
      </c>
      <c r="N109">
        <f t="shared" si="23"/>
        <v>0</v>
      </c>
      <c r="O109">
        <f t="shared" si="23"/>
        <v>0</v>
      </c>
    </row>
    <row r="110" spans="1:15" ht="12.75">
      <c r="A110">
        <v>106</v>
      </c>
      <c r="D110" s="6"/>
      <c r="E110" s="3"/>
      <c r="F110" s="2"/>
      <c r="G110" s="7"/>
      <c r="H110" s="8"/>
      <c r="I110" s="9"/>
      <c r="K110">
        <f t="shared" si="22"/>
        <v>0</v>
      </c>
      <c r="L110">
        <f t="shared" si="23"/>
        <v>0</v>
      </c>
      <c r="M110">
        <f t="shared" si="23"/>
        <v>0</v>
      </c>
      <c r="N110">
        <f t="shared" si="23"/>
        <v>0</v>
      </c>
      <c r="O110">
        <f t="shared" si="23"/>
        <v>0</v>
      </c>
    </row>
    <row r="111" spans="1:15" ht="12.75">
      <c r="A111">
        <v>107</v>
      </c>
      <c r="D111" s="6"/>
      <c r="E111" s="3"/>
      <c r="F111" s="2"/>
      <c r="G111" s="7"/>
      <c r="H111" s="8"/>
      <c r="I111" s="9"/>
      <c r="K111">
        <f t="shared" si="22"/>
        <v>0</v>
      </c>
      <c r="L111">
        <f t="shared" si="23"/>
        <v>0</v>
      </c>
      <c r="M111">
        <f t="shared" si="23"/>
        <v>0</v>
      </c>
      <c r="N111">
        <f t="shared" si="23"/>
        <v>0</v>
      </c>
      <c r="O111">
        <f t="shared" si="23"/>
        <v>0</v>
      </c>
    </row>
    <row r="112" spans="1:15" ht="12.75">
      <c r="A112">
        <v>108</v>
      </c>
      <c r="D112" s="6"/>
      <c r="E112" s="3"/>
      <c r="F112" s="2"/>
      <c r="G112" s="7"/>
      <c r="H112" s="8"/>
      <c r="I112" s="9"/>
      <c r="K112">
        <f t="shared" si="22"/>
        <v>0</v>
      </c>
      <c r="L112">
        <f t="shared" si="23"/>
        <v>0</v>
      </c>
      <c r="M112">
        <f t="shared" si="23"/>
        <v>0</v>
      </c>
      <c r="N112">
        <f t="shared" si="23"/>
        <v>0</v>
      </c>
      <c r="O112">
        <f t="shared" si="23"/>
        <v>0</v>
      </c>
    </row>
    <row r="113" spans="1:15" ht="12.75">
      <c r="A113">
        <v>109</v>
      </c>
      <c r="D113" s="6"/>
      <c r="E113" s="3"/>
      <c r="F113" s="2"/>
      <c r="G113" s="7"/>
      <c r="H113" s="8"/>
      <c r="I113" s="9"/>
      <c r="K113">
        <f t="shared" si="22"/>
        <v>0</v>
      </c>
      <c r="L113">
        <f t="shared" si="23"/>
        <v>0</v>
      </c>
      <c r="M113">
        <f t="shared" si="23"/>
        <v>0</v>
      </c>
      <c r="N113">
        <f t="shared" si="23"/>
        <v>0</v>
      </c>
      <c r="O113">
        <f t="shared" si="23"/>
        <v>0</v>
      </c>
    </row>
    <row r="114" spans="1:15" ht="12.75">
      <c r="A114">
        <v>110</v>
      </c>
      <c r="D114" s="6"/>
      <c r="E114" s="3"/>
      <c r="F114" s="2"/>
      <c r="G114" s="7"/>
      <c r="H114" s="8"/>
      <c r="I114" s="9"/>
      <c r="K114">
        <f t="shared" si="22"/>
        <v>0</v>
      </c>
      <c r="L114">
        <f t="shared" si="23"/>
        <v>0</v>
      </c>
      <c r="M114">
        <f t="shared" si="23"/>
        <v>0</v>
      </c>
      <c r="N114">
        <f t="shared" si="23"/>
        <v>0</v>
      </c>
      <c r="O114">
        <f t="shared" si="23"/>
        <v>0</v>
      </c>
    </row>
    <row r="115" spans="1:15" ht="12.75">
      <c r="A115">
        <v>111</v>
      </c>
      <c r="D115" s="6"/>
      <c r="E115" s="3"/>
      <c r="F115" s="2"/>
      <c r="G115" s="7"/>
      <c r="H115" s="8"/>
      <c r="I115" s="9"/>
      <c r="K115">
        <f t="shared" si="22"/>
        <v>0</v>
      </c>
      <c r="L115">
        <f t="shared" si="23"/>
        <v>0</v>
      </c>
      <c r="M115">
        <f t="shared" si="23"/>
        <v>0</v>
      </c>
      <c r="N115">
        <f t="shared" si="23"/>
        <v>0</v>
      </c>
      <c r="O115">
        <f t="shared" si="23"/>
        <v>0</v>
      </c>
    </row>
    <row r="116" spans="1:15" ht="12.75">
      <c r="A116">
        <v>112</v>
      </c>
      <c r="D116" s="6"/>
      <c r="E116" s="3"/>
      <c r="F116" s="2"/>
      <c r="G116" s="7"/>
      <c r="H116" s="8"/>
      <c r="I116" s="9"/>
      <c r="K116">
        <f t="shared" si="22"/>
        <v>0</v>
      </c>
      <c r="L116">
        <f t="shared" si="23"/>
        <v>0</v>
      </c>
      <c r="M116">
        <f t="shared" si="23"/>
        <v>0</v>
      </c>
      <c r="N116">
        <f t="shared" si="23"/>
        <v>0</v>
      </c>
      <c r="O116">
        <f t="shared" si="23"/>
        <v>0</v>
      </c>
    </row>
    <row r="117" spans="1:15" ht="12.75">
      <c r="A117">
        <v>113</v>
      </c>
      <c r="D117" s="6"/>
      <c r="E117" s="3"/>
      <c r="F117" s="2"/>
      <c r="G117" s="7"/>
      <c r="H117" s="8"/>
      <c r="I117" s="9"/>
      <c r="K117">
        <f t="shared" si="22"/>
        <v>0</v>
      </c>
      <c r="L117">
        <f t="shared" si="23"/>
        <v>0</v>
      </c>
      <c r="M117">
        <f t="shared" si="23"/>
        <v>0</v>
      </c>
      <c r="N117">
        <f t="shared" si="23"/>
        <v>0</v>
      </c>
      <c r="O117">
        <f t="shared" si="23"/>
        <v>0</v>
      </c>
    </row>
    <row r="118" spans="1:15" ht="12.75">
      <c r="A118">
        <v>114</v>
      </c>
      <c r="D118" s="6"/>
      <c r="E118" s="3"/>
      <c r="F118" s="2"/>
      <c r="G118" s="7"/>
      <c r="H118" s="8"/>
      <c r="I118" s="9"/>
      <c r="K118">
        <f t="shared" si="22"/>
        <v>0</v>
      </c>
      <c r="L118">
        <f t="shared" si="23"/>
        <v>0</v>
      </c>
      <c r="M118">
        <f t="shared" si="23"/>
        <v>0</v>
      </c>
      <c r="N118">
        <f t="shared" si="23"/>
        <v>0</v>
      </c>
      <c r="O118">
        <f t="shared" si="23"/>
        <v>0</v>
      </c>
    </row>
    <row r="119" spans="1:15" ht="12.75">
      <c r="A119">
        <v>115</v>
      </c>
      <c r="D119" s="6"/>
      <c r="E119" s="3"/>
      <c r="F119" s="2"/>
      <c r="G119" s="7"/>
      <c r="H119" s="8"/>
      <c r="I119" s="9"/>
      <c r="K119">
        <f t="shared" si="22"/>
        <v>0</v>
      </c>
      <c r="L119">
        <f t="shared" si="23"/>
        <v>0</v>
      </c>
      <c r="M119">
        <f t="shared" si="23"/>
        <v>0</v>
      </c>
      <c r="N119">
        <f t="shared" si="23"/>
        <v>0</v>
      </c>
      <c r="O119">
        <f t="shared" si="23"/>
        <v>0</v>
      </c>
    </row>
    <row r="120" spans="1:15" ht="12.75">
      <c r="A120">
        <v>116</v>
      </c>
      <c r="D120" s="6"/>
      <c r="E120" s="3"/>
      <c r="F120" s="2"/>
      <c r="G120" s="7"/>
      <c r="H120" s="8"/>
      <c r="I120" s="9"/>
      <c r="K120">
        <f t="shared" si="22"/>
        <v>0</v>
      </c>
      <c r="L120">
        <f t="shared" si="23"/>
        <v>0</v>
      </c>
      <c r="M120">
        <f t="shared" si="23"/>
        <v>0</v>
      </c>
      <c r="N120">
        <f t="shared" si="23"/>
        <v>0</v>
      </c>
      <c r="O120">
        <f t="shared" si="23"/>
        <v>0</v>
      </c>
    </row>
    <row r="121" spans="1:15" ht="12.75">
      <c r="A121">
        <v>117</v>
      </c>
      <c r="D121" s="6"/>
      <c r="E121" s="3"/>
      <c r="F121" s="2"/>
      <c r="G121" s="7"/>
      <c r="H121" s="8"/>
      <c r="I121" s="9"/>
      <c r="K121">
        <f t="shared" si="22"/>
        <v>0</v>
      </c>
      <c r="L121">
        <f t="shared" si="23"/>
        <v>0</v>
      </c>
      <c r="M121">
        <f t="shared" si="23"/>
        <v>0</v>
      </c>
      <c r="N121">
        <f t="shared" si="23"/>
        <v>0</v>
      </c>
      <c r="O121">
        <f t="shared" si="23"/>
        <v>0</v>
      </c>
    </row>
    <row r="122" spans="1:15" ht="12.75">
      <c r="A122">
        <v>118</v>
      </c>
      <c r="D122" s="6"/>
      <c r="E122" s="3"/>
      <c r="F122" s="2"/>
      <c r="G122" s="7"/>
      <c r="H122" s="8"/>
      <c r="I122" s="9"/>
      <c r="K122">
        <f t="shared" si="22"/>
        <v>0</v>
      </c>
      <c r="L122">
        <f t="shared" si="23"/>
        <v>0</v>
      </c>
      <c r="M122">
        <f t="shared" si="23"/>
        <v>0</v>
      </c>
      <c r="N122">
        <f t="shared" si="23"/>
        <v>0</v>
      </c>
      <c r="O122">
        <f t="shared" si="23"/>
        <v>0</v>
      </c>
    </row>
    <row r="123" spans="1:15" ht="12.75">
      <c r="A123">
        <v>119</v>
      </c>
      <c r="D123" s="6"/>
      <c r="E123" s="3"/>
      <c r="F123" s="2"/>
      <c r="G123" s="7"/>
      <c r="H123" s="8"/>
      <c r="I123" s="9"/>
      <c r="K123">
        <f t="shared" si="22"/>
        <v>0</v>
      </c>
      <c r="L123">
        <f t="shared" si="23"/>
        <v>0</v>
      </c>
      <c r="M123">
        <f t="shared" si="23"/>
        <v>0</v>
      </c>
      <c r="N123">
        <f t="shared" si="23"/>
        <v>0</v>
      </c>
      <c r="O123">
        <f t="shared" si="23"/>
        <v>0</v>
      </c>
    </row>
    <row r="124" spans="1:15" ht="12.75">
      <c r="A124">
        <v>120</v>
      </c>
      <c r="D124" s="6"/>
      <c r="E124" s="3"/>
      <c r="F124" s="2"/>
      <c r="G124" s="7"/>
      <c r="H124" s="8"/>
      <c r="I124" s="9"/>
      <c r="K124">
        <f t="shared" si="22"/>
        <v>0</v>
      </c>
      <c r="L124">
        <f t="shared" si="23"/>
        <v>0</v>
      </c>
      <c r="M124">
        <f t="shared" si="23"/>
        <v>0</v>
      </c>
      <c r="N124">
        <f t="shared" si="23"/>
        <v>0</v>
      </c>
      <c r="O124">
        <f t="shared" si="23"/>
        <v>0</v>
      </c>
    </row>
    <row r="125" spans="1:15" ht="12.75">
      <c r="A125">
        <v>121</v>
      </c>
      <c r="D125" s="6"/>
      <c r="E125" s="3"/>
      <c r="F125" s="2"/>
      <c r="G125" s="7"/>
      <c r="H125" s="8"/>
      <c r="I125" s="9"/>
      <c r="K125">
        <f t="shared" si="22"/>
        <v>0</v>
      </c>
      <c r="L125">
        <f t="shared" si="23"/>
        <v>0</v>
      </c>
      <c r="M125">
        <f t="shared" si="23"/>
        <v>0</v>
      </c>
      <c r="N125">
        <f t="shared" si="23"/>
        <v>0</v>
      </c>
      <c r="O125">
        <f t="shared" si="23"/>
        <v>0</v>
      </c>
    </row>
    <row r="126" spans="1:15" ht="12.75">
      <c r="A126">
        <v>122</v>
      </c>
      <c r="D126" s="6"/>
      <c r="E126" s="3"/>
      <c r="F126" s="2"/>
      <c r="G126" s="7"/>
      <c r="H126" s="8"/>
      <c r="I126" s="9"/>
      <c r="K126">
        <f t="shared" si="22"/>
        <v>0</v>
      </c>
      <c r="L126">
        <f t="shared" si="23"/>
        <v>0</v>
      </c>
      <c r="M126">
        <f t="shared" si="23"/>
        <v>0</v>
      </c>
      <c r="N126">
        <f t="shared" si="23"/>
        <v>0</v>
      </c>
      <c r="O126">
        <f t="shared" si="23"/>
        <v>0</v>
      </c>
    </row>
    <row r="127" spans="1:15" ht="12.75">
      <c r="A127">
        <v>123</v>
      </c>
      <c r="D127" s="6"/>
      <c r="E127" s="3"/>
      <c r="F127" s="2"/>
      <c r="G127" s="7"/>
      <c r="H127" s="8"/>
      <c r="I127" s="9"/>
      <c r="K127">
        <f t="shared" si="22"/>
        <v>0</v>
      </c>
      <c r="L127">
        <f t="shared" si="23"/>
        <v>0</v>
      </c>
      <c r="M127">
        <f t="shared" si="23"/>
        <v>0</v>
      </c>
      <c r="N127">
        <f t="shared" si="23"/>
        <v>0</v>
      </c>
      <c r="O127">
        <f t="shared" si="23"/>
        <v>0</v>
      </c>
    </row>
    <row r="128" spans="1:15" ht="12.75">
      <c r="A128">
        <v>124</v>
      </c>
      <c r="D128" s="6"/>
      <c r="E128" s="3"/>
      <c r="F128" s="2"/>
      <c r="G128" s="7"/>
      <c r="H128" s="8"/>
      <c r="I128" s="9"/>
      <c r="K128">
        <f t="shared" si="22"/>
        <v>0</v>
      </c>
      <c r="L128">
        <f t="shared" si="23"/>
        <v>0</v>
      </c>
      <c r="M128">
        <f t="shared" si="23"/>
        <v>0</v>
      </c>
      <c r="N128">
        <f t="shared" si="23"/>
        <v>0</v>
      </c>
      <c r="O128">
        <f t="shared" si="23"/>
        <v>0</v>
      </c>
    </row>
    <row r="129" spans="1:15" ht="12.75">
      <c r="A129">
        <v>125</v>
      </c>
      <c r="D129" s="6"/>
      <c r="E129" s="3"/>
      <c r="F129" s="2"/>
      <c r="G129" s="7"/>
      <c r="H129" s="8"/>
      <c r="I129" s="9"/>
      <c r="K129">
        <f t="shared" si="22"/>
        <v>0</v>
      </c>
      <c r="L129">
        <f t="shared" si="23"/>
        <v>0</v>
      </c>
      <c r="M129">
        <f t="shared" si="23"/>
        <v>0</v>
      </c>
      <c r="N129">
        <f t="shared" si="23"/>
        <v>0</v>
      </c>
      <c r="O129">
        <f t="shared" si="23"/>
        <v>0</v>
      </c>
    </row>
    <row r="130" spans="1:15" ht="12.75">
      <c r="A130">
        <v>126</v>
      </c>
      <c r="D130" s="6"/>
      <c r="E130" s="3"/>
      <c r="F130" s="2"/>
      <c r="G130" s="7"/>
      <c r="H130" s="8"/>
      <c r="I130" s="9"/>
      <c r="K130">
        <f t="shared" si="22"/>
        <v>0</v>
      </c>
      <c r="L130">
        <f t="shared" si="23"/>
        <v>0</v>
      </c>
      <c r="M130">
        <f t="shared" si="23"/>
        <v>0</v>
      </c>
      <c r="N130">
        <f t="shared" si="23"/>
        <v>0</v>
      </c>
      <c r="O130">
        <f t="shared" si="23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X984"/>
  <sheetViews>
    <sheetView workbookViewId="0" topLeftCell="G1">
      <pane ySplit="4" topLeftCell="BM5" activePane="bottomLeft" state="frozen"/>
      <selection pane="topLeft" activeCell="A1" sqref="A1"/>
      <selection pane="bottomLeft" activeCell="J3" sqref="J3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7109375" style="0" customWidth="1"/>
    <col min="10" max="10" width="14.00390625" style="0" bestFit="1" customWidth="1"/>
    <col min="14" max="14" width="7.7109375" style="0" customWidth="1"/>
    <col min="15" max="15" width="10.8515625" style="0" customWidth="1"/>
    <col min="16" max="16" width="7.57421875" style="0" customWidth="1"/>
    <col min="18" max="18" width="14.00390625" style="0" bestFit="1" customWidth="1"/>
    <col min="19" max="19" width="12.57421875" style="0" customWidth="1"/>
    <col min="20" max="20" width="11.28125" style="0" bestFit="1" customWidth="1"/>
  </cols>
  <sheetData>
    <row r="2" spans="8:16" ht="12.75">
      <c r="H2" s="1"/>
      <c r="I2" s="1"/>
      <c r="J2" s="20">
        <f>1-I3/J3</f>
        <v>0.8658291937042308</v>
      </c>
      <c r="L2">
        <f>DSUM($C$4:$G$130,$C$4,L3:L4)</f>
        <v>548232</v>
      </c>
      <c r="M2">
        <f>DSUM($C$4:$G$130,$C$4,M3:M4)</f>
        <v>264118</v>
      </c>
      <c r="N2">
        <f>DSUM($C$4:$G$130,$C$4,N3:N4)</f>
        <v>55636</v>
      </c>
      <c r="O2">
        <f>DSUM($C$4:$G$130,$C$4,O3:O4)</f>
        <v>17733</v>
      </c>
      <c r="P2">
        <f>DSUM($C$4:$G$130,$C$4,P3:P4)</f>
        <v>124</v>
      </c>
    </row>
    <row r="3" spans="8:16" ht="12.75">
      <c r="H3" s="21">
        <f>SUM(H5:H115)</f>
        <v>83128.84794800081</v>
      </c>
      <c r="I3" s="21">
        <f>SUM(I5:I115)</f>
        <v>22204033.654569</v>
      </c>
      <c r="J3" s="2">
        <f>SUM(J5:J115)</f>
        <v>165490796.8997513</v>
      </c>
      <c r="K3" s="3"/>
      <c r="L3" s="4" t="s">
        <v>0</v>
      </c>
      <c r="M3" s="4" t="s">
        <v>0</v>
      </c>
      <c r="N3" s="4" t="s">
        <v>0</v>
      </c>
      <c r="O3" s="4" t="s">
        <v>0</v>
      </c>
      <c r="P3" s="4" t="s">
        <v>0</v>
      </c>
    </row>
    <row r="4" spans="2:16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110</v>
      </c>
      <c r="I4" t="s">
        <v>6</v>
      </c>
      <c r="J4" t="s">
        <v>111</v>
      </c>
      <c r="L4">
        <v>1</v>
      </c>
      <c r="M4">
        <v>2</v>
      </c>
      <c r="N4">
        <v>3</v>
      </c>
      <c r="O4">
        <v>4</v>
      </c>
      <c r="P4">
        <v>5</v>
      </c>
    </row>
    <row r="5" spans="1:21" ht="12.75">
      <c r="A5">
        <v>1</v>
      </c>
      <c r="B5" s="5" t="s">
        <v>7</v>
      </c>
      <c r="C5" s="2">
        <v>30192</v>
      </c>
      <c r="D5" s="6">
        <v>10.867093072026542</v>
      </c>
      <c r="E5" s="3">
        <f>C5</f>
        <v>30192</v>
      </c>
      <c r="F5" s="2">
        <f aca="true" t="shared" si="0" ref="F5:F36">VLOOKUP(A5,$W$8:$X$12,2)</f>
        <v>1</v>
      </c>
      <c r="G5" s="7">
        <f aca="true" t="shared" si="1" ref="G5:G36">VLOOKUP(F5,$Q$7:$R$11,2)</f>
        <v>12.184051592115027</v>
      </c>
      <c r="H5" s="8">
        <f>ABS(G5-D5)/G5*C5</f>
        <v>3263.4145824073407</v>
      </c>
      <c r="I5" s="8">
        <f>(G5-D5)^2*C5</f>
        <v>52364.39321978729</v>
      </c>
      <c r="J5" s="9">
        <f aca="true" t="shared" si="2" ref="J5:J36">($R$12-G5)^2*C5</f>
        <v>773865.5664143374</v>
      </c>
      <c r="L5">
        <f>IF($F5=L$4,$C5*$D5,0)</f>
        <v>328099.27403062535</v>
      </c>
      <c r="M5">
        <f>IF($F5=M$4,$C5*$D5,0)</f>
        <v>0</v>
      </c>
      <c r="N5">
        <f>IF($F5=N$4,$C5*$D5,0)</f>
        <v>0</v>
      </c>
      <c r="O5">
        <f>IF($F5=O$4,$C5*$D5,0)</f>
        <v>0</v>
      </c>
      <c r="P5">
        <f>IF($F5=P$4,$C5*$D5,0)</f>
        <v>0</v>
      </c>
      <c r="R5" s="31" t="s">
        <v>112</v>
      </c>
      <c r="S5" s="32"/>
      <c r="T5" s="33"/>
      <c r="U5" s="10"/>
    </row>
    <row r="6" spans="1:23" ht="12.75">
      <c r="A6">
        <v>2</v>
      </c>
      <c r="B6" s="5" t="s">
        <v>8</v>
      </c>
      <c r="C6" s="2">
        <v>27158</v>
      </c>
      <c r="D6" s="6">
        <v>11.157574434765223</v>
      </c>
      <c r="E6" s="3">
        <f aca="true" t="shared" si="3" ref="E6:E37">C6+E5</f>
        <v>57350</v>
      </c>
      <c r="F6" s="2">
        <f t="shared" si="0"/>
        <v>1</v>
      </c>
      <c r="G6" s="7">
        <f t="shared" si="1"/>
        <v>12.184051592115027</v>
      </c>
      <c r="H6" s="8">
        <f aca="true" t="shared" si="4" ref="H6:H69">ABS(G6-D6)/G6*C6</f>
        <v>2287.996437683075</v>
      </c>
      <c r="I6" s="8">
        <f>(G6-D6)^2*C6</f>
        <v>28615.17211916586</v>
      </c>
      <c r="J6" s="9">
        <f t="shared" si="2"/>
        <v>696099.6639070143</v>
      </c>
      <c r="L6">
        <f aca="true" t="shared" si="5" ref="L6:L37">IF(F6=L$4,$C6*$D6,0)</f>
        <v>303017.40649935394</v>
      </c>
      <c r="M6">
        <f aca="true" t="shared" si="6" ref="M6:P25">IF($F6=M$4,$C6*$D6,0)</f>
        <v>0</v>
      </c>
      <c r="N6">
        <f t="shared" si="6"/>
        <v>0</v>
      </c>
      <c r="O6">
        <f t="shared" si="6"/>
        <v>0</v>
      </c>
      <c r="P6">
        <f t="shared" si="6"/>
        <v>0</v>
      </c>
      <c r="Q6" t="s">
        <v>0</v>
      </c>
      <c r="R6" t="s">
        <v>5</v>
      </c>
      <c r="S6" t="s">
        <v>2</v>
      </c>
      <c r="T6" t="s">
        <v>9</v>
      </c>
      <c r="W6" t="s">
        <v>10</v>
      </c>
    </row>
    <row r="7" spans="1:21" ht="12.75">
      <c r="A7">
        <v>3</v>
      </c>
      <c r="B7" s="5" t="s">
        <v>11</v>
      </c>
      <c r="C7" s="2">
        <v>52422</v>
      </c>
      <c r="D7" s="6">
        <v>11.42512765439746</v>
      </c>
      <c r="E7" s="3">
        <f t="shared" si="3"/>
        <v>109772</v>
      </c>
      <c r="F7" s="2">
        <f t="shared" si="0"/>
        <v>1</v>
      </c>
      <c r="G7" s="7">
        <f t="shared" si="1"/>
        <v>12.184051592115027</v>
      </c>
      <c r="H7" s="8">
        <f t="shared" si="4"/>
        <v>3265.2775936025187</v>
      </c>
      <c r="I7" s="8">
        <f aca="true" t="shared" si="7" ref="I7:I70">(G7-D7)^2*C7</f>
        <v>30193.26570776594</v>
      </c>
      <c r="J7" s="9">
        <f t="shared" si="2"/>
        <v>1343653.3095711577</v>
      </c>
      <c r="L7">
        <f t="shared" si="5"/>
        <v>598928.0418988237</v>
      </c>
      <c r="M7">
        <f t="shared" si="6"/>
        <v>0</v>
      </c>
      <c r="N7">
        <f t="shared" si="6"/>
        <v>0</v>
      </c>
      <c r="O7">
        <f t="shared" si="6"/>
        <v>0</v>
      </c>
      <c r="P7">
        <f t="shared" si="6"/>
        <v>0</v>
      </c>
      <c r="Q7">
        <v>1</v>
      </c>
      <c r="R7" s="9">
        <f>SUM(L$5:L$130)/L2</f>
        <v>12.184051592115027</v>
      </c>
      <c r="S7" s="2">
        <f>L2</f>
        <v>548232</v>
      </c>
      <c r="T7" s="2">
        <f>W9-1</f>
        <v>19</v>
      </c>
      <c r="U7" s="9"/>
    </row>
    <row r="8" spans="1:24" ht="12.75">
      <c r="A8">
        <v>4</v>
      </c>
      <c r="B8" s="5" t="s">
        <v>12</v>
      </c>
      <c r="C8" s="2">
        <v>54218</v>
      </c>
      <c r="D8" s="6">
        <v>11.434037668333428</v>
      </c>
      <c r="E8" s="3">
        <f t="shared" si="3"/>
        <v>163990</v>
      </c>
      <c r="F8" s="2">
        <f t="shared" si="0"/>
        <v>1</v>
      </c>
      <c r="G8" s="7">
        <f t="shared" si="1"/>
        <v>12.184051592115027</v>
      </c>
      <c r="H8" s="8">
        <f t="shared" si="4"/>
        <v>3337.498582647734</v>
      </c>
      <c r="I8" s="8">
        <f t="shared" si="7"/>
        <v>30498.757389897495</v>
      </c>
      <c r="J8" s="9">
        <f t="shared" si="2"/>
        <v>1389687.4430263827</v>
      </c>
      <c r="L8">
        <f t="shared" si="5"/>
        <v>619930.6543017018</v>
      </c>
      <c r="M8">
        <f t="shared" si="6"/>
        <v>0</v>
      </c>
      <c r="N8">
        <f t="shared" si="6"/>
        <v>0</v>
      </c>
      <c r="O8">
        <f t="shared" si="6"/>
        <v>0</v>
      </c>
      <c r="P8">
        <f t="shared" si="6"/>
        <v>0</v>
      </c>
      <c r="Q8">
        <v>2</v>
      </c>
      <c r="R8" s="9">
        <f>SUM(M$5:M$130)/M2</f>
        <v>18.576539382898474</v>
      </c>
      <c r="S8" s="2">
        <f>M2</f>
        <v>264118</v>
      </c>
      <c r="T8" s="2">
        <f>W10-W9</f>
        <v>30</v>
      </c>
      <c r="U8" s="9"/>
      <c r="W8">
        <v>0</v>
      </c>
      <c r="X8">
        <v>1</v>
      </c>
    </row>
    <row r="9" spans="1:24" ht="12.75">
      <c r="A9">
        <v>5</v>
      </c>
      <c r="B9" s="5" t="s">
        <v>13</v>
      </c>
      <c r="C9" s="2">
        <v>16414</v>
      </c>
      <c r="D9" s="6">
        <v>11.503810891777523</v>
      </c>
      <c r="E9" s="3">
        <f t="shared" si="3"/>
        <v>180404</v>
      </c>
      <c r="F9" s="2">
        <f t="shared" si="0"/>
        <v>1</v>
      </c>
      <c r="G9" s="7">
        <f t="shared" si="1"/>
        <v>12.184051592115027</v>
      </c>
      <c r="H9" s="8">
        <f t="shared" si="4"/>
        <v>916.4004905039632</v>
      </c>
      <c r="I9" s="8">
        <f t="shared" si="7"/>
        <v>7595.207714234348</v>
      </c>
      <c r="J9" s="9">
        <f t="shared" si="2"/>
        <v>420715.0704532636</v>
      </c>
      <c r="L9">
        <f t="shared" si="5"/>
        <v>188823.55197763626</v>
      </c>
      <c r="M9">
        <f t="shared" si="6"/>
        <v>0</v>
      </c>
      <c r="N9">
        <f t="shared" si="6"/>
        <v>0</v>
      </c>
      <c r="O9">
        <f t="shared" si="6"/>
        <v>0</v>
      </c>
      <c r="P9">
        <f t="shared" si="6"/>
        <v>0</v>
      </c>
      <c r="Q9">
        <v>3</v>
      </c>
      <c r="R9" s="9">
        <f>SUM(N$5:N$130)/N2</f>
        <v>35.834773874916436</v>
      </c>
      <c r="S9" s="2">
        <f>N2</f>
        <v>55636</v>
      </c>
      <c r="T9" s="2">
        <f>W11-W10</f>
        <v>25</v>
      </c>
      <c r="U9" s="9"/>
      <c r="V9">
        <v>15</v>
      </c>
      <c r="W9" s="11">
        <v>20</v>
      </c>
      <c r="X9">
        <v>2</v>
      </c>
    </row>
    <row r="10" spans="1:24" ht="12.75">
      <c r="A10">
        <v>6</v>
      </c>
      <c r="B10" s="5" t="s">
        <v>14</v>
      </c>
      <c r="C10" s="2">
        <v>61763</v>
      </c>
      <c r="D10" s="6">
        <v>11.518824538260034</v>
      </c>
      <c r="E10" s="3">
        <f t="shared" si="3"/>
        <v>242167</v>
      </c>
      <c r="F10" s="2">
        <f t="shared" si="0"/>
        <v>1</v>
      </c>
      <c r="G10" s="7">
        <f t="shared" si="1"/>
        <v>12.184051592115027</v>
      </c>
      <c r="H10" s="8">
        <f t="shared" si="4"/>
        <v>3372.1474516601056</v>
      </c>
      <c r="I10" s="8">
        <f t="shared" si="7"/>
        <v>27331.797150333023</v>
      </c>
      <c r="J10" s="9">
        <f t="shared" si="2"/>
        <v>1583076.940197692</v>
      </c>
      <c r="L10">
        <f t="shared" si="5"/>
        <v>711437.1599565545</v>
      </c>
      <c r="M10">
        <f t="shared" si="6"/>
        <v>0</v>
      </c>
      <c r="N10">
        <f t="shared" si="6"/>
        <v>0</v>
      </c>
      <c r="O10">
        <f t="shared" si="6"/>
        <v>0</v>
      </c>
      <c r="P10">
        <f t="shared" si="6"/>
        <v>0</v>
      </c>
      <c r="Q10">
        <v>4</v>
      </c>
      <c r="R10" s="9">
        <f>SUM(O$5:O$130)/O2</f>
        <v>92.0636412518503</v>
      </c>
      <c r="S10" s="2">
        <f>O2</f>
        <v>17733</v>
      </c>
      <c r="T10" s="2">
        <f>W12-W11</f>
        <v>24</v>
      </c>
      <c r="U10" s="9"/>
      <c r="V10">
        <v>16</v>
      </c>
      <c r="W10" s="11">
        <v>50</v>
      </c>
      <c r="X10">
        <v>3</v>
      </c>
    </row>
    <row r="11" spans="1:24" ht="15">
      <c r="A11">
        <v>7</v>
      </c>
      <c r="B11" s="5" t="s">
        <v>15</v>
      </c>
      <c r="C11" s="2">
        <v>30733</v>
      </c>
      <c r="D11" s="6">
        <v>11.773434261337634</v>
      </c>
      <c r="E11" s="3">
        <f t="shared" si="3"/>
        <v>272900</v>
      </c>
      <c r="F11" s="2">
        <f t="shared" si="0"/>
        <v>1</v>
      </c>
      <c r="G11" s="7">
        <f t="shared" si="1"/>
        <v>12.184051592115027</v>
      </c>
      <c r="H11" s="8">
        <f t="shared" si="4"/>
        <v>1035.7394115885395</v>
      </c>
      <c r="I11" s="8">
        <f t="shared" si="7"/>
        <v>5181.786402223908</v>
      </c>
      <c r="J11" s="9">
        <f t="shared" si="2"/>
        <v>787732.1957012397</v>
      </c>
      <c r="L11">
        <f t="shared" si="5"/>
        <v>361832.9551536895</v>
      </c>
      <c r="M11">
        <f t="shared" si="6"/>
        <v>0</v>
      </c>
      <c r="N11">
        <f t="shared" si="6"/>
        <v>0</v>
      </c>
      <c r="O11">
        <f t="shared" si="6"/>
        <v>0</v>
      </c>
      <c r="P11">
        <f t="shared" si="6"/>
        <v>0</v>
      </c>
      <c r="Q11">
        <v>5</v>
      </c>
      <c r="R11" s="9">
        <f>SUM(P$5:P$130)/P2</f>
        <v>529.1009627316307</v>
      </c>
      <c r="S11" s="12">
        <f>P2</f>
        <v>124</v>
      </c>
      <c r="T11" s="12">
        <f>W13-W12+1</f>
        <v>1</v>
      </c>
      <c r="U11" s="13"/>
      <c r="V11">
        <v>15</v>
      </c>
      <c r="W11" s="11">
        <v>75</v>
      </c>
      <c r="X11">
        <v>4</v>
      </c>
    </row>
    <row r="12" spans="1:24" ht="12.75">
      <c r="A12">
        <v>8</v>
      </c>
      <c r="B12" s="5" t="s">
        <v>16</v>
      </c>
      <c r="C12" s="2">
        <v>25246</v>
      </c>
      <c r="D12" s="6">
        <v>11.851166463278714</v>
      </c>
      <c r="E12" s="3">
        <f t="shared" si="3"/>
        <v>298146</v>
      </c>
      <c r="F12" s="2">
        <f t="shared" si="0"/>
        <v>1</v>
      </c>
      <c r="G12" s="7">
        <f t="shared" si="1"/>
        <v>12.184051592115027</v>
      </c>
      <c r="H12" s="8">
        <f t="shared" si="4"/>
        <v>689.7556120035038</v>
      </c>
      <c r="I12" s="8">
        <f t="shared" si="7"/>
        <v>2797.572602223313</v>
      </c>
      <c r="J12" s="9">
        <f t="shared" si="2"/>
        <v>647092.2790704942</v>
      </c>
      <c r="L12">
        <f t="shared" si="5"/>
        <v>299194.54853193444</v>
      </c>
      <c r="M12">
        <f t="shared" si="6"/>
        <v>0</v>
      </c>
      <c r="N12">
        <f t="shared" si="6"/>
        <v>0</v>
      </c>
      <c r="O12">
        <f t="shared" si="6"/>
        <v>0</v>
      </c>
      <c r="P12">
        <f t="shared" si="6"/>
        <v>0</v>
      </c>
      <c r="Q12" t="s">
        <v>17</v>
      </c>
      <c r="R12" s="9">
        <f>SUMPRODUCT(R7:R11,S7:S11)/S12</f>
        <v>17.24680552895199</v>
      </c>
      <c r="S12" s="3">
        <f>SUM(S7:S11)</f>
        <v>885843</v>
      </c>
      <c r="T12" s="3">
        <f>SUM(T7:T11)</f>
        <v>99</v>
      </c>
      <c r="U12" s="9"/>
      <c r="V12">
        <v>28</v>
      </c>
      <c r="W12" s="11">
        <v>99</v>
      </c>
      <c r="X12">
        <v>5</v>
      </c>
    </row>
    <row r="13" spans="1:23" ht="12.75">
      <c r="A13">
        <v>9</v>
      </c>
      <c r="B13" s="5" t="s">
        <v>18</v>
      </c>
      <c r="C13" s="2">
        <v>27443</v>
      </c>
      <c r="D13" s="6">
        <v>11.918544123628541</v>
      </c>
      <c r="E13" s="3">
        <f t="shared" si="3"/>
        <v>325589</v>
      </c>
      <c r="F13" s="2">
        <f t="shared" si="0"/>
        <v>1</v>
      </c>
      <c r="G13" s="7">
        <f t="shared" si="1"/>
        <v>12.184051592115027</v>
      </c>
      <c r="H13" s="8">
        <f t="shared" si="4"/>
        <v>598.0212249257077</v>
      </c>
      <c r="I13" s="8">
        <f t="shared" si="7"/>
        <v>1934.572764805961</v>
      </c>
      <c r="J13" s="9">
        <f t="shared" si="2"/>
        <v>703404.6349731274</v>
      </c>
      <c r="L13">
        <f t="shared" si="5"/>
        <v>327080.60638473806</v>
      </c>
      <c r="M13">
        <f t="shared" si="6"/>
        <v>0</v>
      </c>
      <c r="N13">
        <f t="shared" si="6"/>
        <v>0</v>
      </c>
      <c r="O13">
        <f t="shared" si="6"/>
        <v>0</v>
      </c>
      <c r="P13">
        <f t="shared" si="6"/>
        <v>0</v>
      </c>
      <c r="V13">
        <v>37</v>
      </c>
      <c r="W13">
        <f>COUNT(C5:C130)</f>
        <v>99</v>
      </c>
    </row>
    <row r="14" spans="1:21" ht="12.75">
      <c r="A14">
        <v>10</v>
      </c>
      <c r="B14" s="5" t="s">
        <v>19</v>
      </c>
      <c r="C14" s="2">
        <v>24492</v>
      </c>
      <c r="D14" s="6">
        <v>12.664774730632406</v>
      </c>
      <c r="E14" s="3">
        <f t="shared" si="3"/>
        <v>350081</v>
      </c>
      <c r="F14" s="2">
        <f t="shared" si="0"/>
        <v>1</v>
      </c>
      <c r="G14" s="7">
        <f t="shared" si="1"/>
        <v>12.184051592115027</v>
      </c>
      <c r="H14" s="8">
        <f t="shared" si="4"/>
        <v>966.3346399638647</v>
      </c>
      <c r="I14" s="8">
        <f t="shared" si="7"/>
        <v>5659.972271809714</v>
      </c>
      <c r="J14" s="9">
        <f t="shared" si="2"/>
        <v>627766.1450920758</v>
      </c>
      <c r="L14">
        <f t="shared" si="5"/>
        <v>310185.6627026489</v>
      </c>
      <c r="M14">
        <f t="shared" si="6"/>
        <v>0</v>
      </c>
      <c r="N14">
        <f t="shared" si="6"/>
        <v>0</v>
      </c>
      <c r="O14">
        <f t="shared" si="6"/>
        <v>0</v>
      </c>
      <c r="P14">
        <f t="shared" si="6"/>
        <v>0</v>
      </c>
      <c r="Q14" t="s">
        <v>20</v>
      </c>
      <c r="R14">
        <f>SQRT(S14*1000000/S12)</f>
        <v>9.687182955746348</v>
      </c>
      <c r="S14" s="14">
        <f>H3/1000</f>
        <v>83.12884794800081</v>
      </c>
      <c r="T14" s="9"/>
      <c r="U14" s="9"/>
    </row>
    <row r="15" spans="1:16" ht="12.75">
      <c r="A15">
        <v>11</v>
      </c>
      <c r="B15" s="5" t="s">
        <v>21</v>
      </c>
      <c r="C15" s="2">
        <v>4685</v>
      </c>
      <c r="D15" s="6">
        <v>12.686677546578341</v>
      </c>
      <c r="E15" s="3">
        <f t="shared" si="3"/>
        <v>354766</v>
      </c>
      <c r="F15" s="2">
        <f t="shared" si="0"/>
        <v>1</v>
      </c>
      <c r="G15" s="7">
        <f t="shared" si="1"/>
        <v>12.184051592115027</v>
      </c>
      <c r="H15" s="8">
        <f t="shared" si="4"/>
        <v>193.26925685250282</v>
      </c>
      <c r="I15" s="8">
        <f t="shared" si="7"/>
        <v>1183.5849027192367</v>
      </c>
      <c r="J15" s="9">
        <f t="shared" si="2"/>
        <v>120083.47173592908</v>
      </c>
      <c r="L15">
        <f t="shared" si="5"/>
        <v>59437.08430571953</v>
      </c>
      <c r="M15">
        <f t="shared" si="6"/>
        <v>0</v>
      </c>
      <c r="N15">
        <f t="shared" si="6"/>
        <v>0</v>
      </c>
      <c r="O15">
        <f t="shared" si="6"/>
        <v>0</v>
      </c>
      <c r="P15">
        <f t="shared" si="6"/>
        <v>0</v>
      </c>
    </row>
    <row r="16" spans="1:20" ht="12.75">
      <c r="A16">
        <v>12</v>
      </c>
      <c r="B16" s="5" t="s">
        <v>22</v>
      </c>
      <c r="C16" s="2">
        <v>20752</v>
      </c>
      <c r="D16" s="6">
        <v>12.820415814060432</v>
      </c>
      <c r="E16" s="3">
        <f t="shared" si="3"/>
        <v>375518</v>
      </c>
      <c r="F16" s="2">
        <f t="shared" si="0"/>
        <v>1</v>
      </c>
      <c r="G16" s="7">
        <f t="shared" si="1"/>
        <v>12.184051592115027</v>
      </c>
      <c r="H16" s="8">
        <f t="shared" si="4"/>
        <v>1083.8619841660272</v>
      </c>
      <c r="I16" s="8">
        <f t="shared" si="7"/>
        <v>8403.717945518685</v>
      </c>
      <c r="J16" s="9">
        <f t="shared" si="2"/>
        <v>531904.4195227321</v>
      </c>
      <c r="L16">
        <f t="shared" si="5"/>
        <v>266049.2689733821</v>
      </c>
      <c r="M16">
        <f t="shared" si="6"/>
        <v>0</v>
      </c>
      <c r="N16">
        <f t="shared" si="6"/>
        <v>0</v>
      </c>
      <c r="O16">
        <f t="shared" si="6"/>
        <v>0</v>
      </c>
      <c r="P16">
        <f t="shared" si="6"/>
        <v>0</v>
      </c>
      <c r="Q16">
        <v>1</v>
      </c>
      <c r="R16" s="3"/>
      <c r="S16" s="3">
        <f>S7*R7</f>
        <v>6679686.972448406</v>
      </c>
      <c r="T16" s="3"/>
    </row>
    <row r="17" spans="1:20" ht="12.75">
      <c r="A17">
        <v>13</v>
      </c>
      <c r="B17" s="5" t="s">
        <v>23</v>
      </c>
      <c r="C17" s="2">
        <v>14946</v>
      </c>
      <c r="D17" s="6">
        <v>12.826719682970577</v>
      </c>
      <c r="E17" s="3">
        <f t="shared" si="3"/>
        <v>390464</v>
      </c>
      <c r="F17" s="2">
        <f t="shared" si="0"/>
        <v>1</v>
      </c>
      <c r="G17" s="7">
        <f t="shared" si="1"/>
        <v>12.184051592115027</v>
      </c>
      <c r="H17" s="8">
        <f t="shared" si="4"/>
        <v>788.3516589952042</v>
      </c>
      <c r="I17" s="8">
        <f t="shared" si="7"/>
        <v>6173.030922208537</v>
      </c>
      <c r="J17" s="9">
        <f t="shared" si="2"/>
        <v>383088.061593425</v>
      </c>
      <c r="L17">
        <f t="shared" si="5"/>
        <v>191708.15238167823</v>
      </c>
      <c r="M17">
        <f t="shared" si="6"/>
        <v>0</v>
      </c>
      <c r="N17">
        <f t="shared" si="6"/>
        <v>0</v>
      </c>
      <c r="O17">
        <f t="shared" si="6"/>
        <v>0</v>
      </c>
      <c r="P17">
        <f t="shared" si="6"/>
        <v>0</v>
      </c>
      <c r="Q17">
        <v>2</v>
      </c>
      <c r="R17" s="3"/>
      <c r="S17" s="3">
        <f>S8*R8</f>
        <v>4906398.428732379</v>
      </c>
      <c r="T17" s="3"/>
    </row>
    <row r="18" spans="1:20" ht="12.75">
      <c r="A18">
        <v>14</v>
      </c>
      <c r="B18" s="5" t="s">
        <v>24</v>
      </c>
      <c r="C18" s="2">
        <v>67183</v>
      </c>
      <c r="D18" s="6">
        <v>12.987204181522994</v>
      </c>
      <c r="E18" s="3">
        <f t="shared" si="3"/>
        <v>457647</v>
      </c>
      <c r="F18" s="2">
        <f t="shared" si="0"/>
        <v>1</v>
      </c>
      <c r="G18" s="7">
        <f t="shared" si="1"/>
        <v>12.184051592115027</v>
      </c>
      <c r="H18" s="8">
        <f t="shared" si="4"/>
        <v>4428.592574994903</v>
      </c>
      <c r="I18" s="8">
        <f t="shared" si="7"/>
        <v>43336.668382455086</v>
      </c>
      <c r="J18" s="9">
        <f t="shared" si="2"/>
        <v>1721999.5478409654</v>
      </c>
      <c r="L18">
        <f t="shared" si="5"/>
        <v>872519.3385272593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v>3</v>
      </c>
      <c r="R18" s="3"/>
      <c r="S18" s="3">
        <f>S9*R9</f>
        <v>1993703.4793048508</v>
      </c>
      <c r="T18" s="3"/>
    </row>
    <row r="19" spans="1:20" ht="12.75">
      <c r="A19">
        <v>15</v>
      </c>
      <c r="B19" s="5" t="s">
        <v>25</v>
      </c>
      <c r="C19" s="2">
        <v>31564</v>
      </c>
      <c r="D19" s="6">
        <v>13.194695754719033</v>
      </c>
      <c r="E19" s="3">
        <f t="shared" si="3"/>
        <v>489211</v>
      </c>
      <c r="F19" s="2">
        <f t="shared" si="0"/>
        <v>1</v>
      </c>
      <c r="G19" s="7">
        <f t="shared" si="1"/>
        <v>12.184051592115027</v>
      </c>
      <c r="H19" s="8">
        <f t="shared" si="4"/>
        <v>2618.174431326036</v>
      </c>
      <c r="I19" s="8">
        <f t="shared" si="7"/>
        <v>32239.520841172853</v>
      </c>
      <c r="J19" s="9">
        <f t="shared" si="2"/>
        <v>809031.95344138</v>
      </c>
      <c r="L19">
        <f t="shared" si="5"/>
        <v>416477.37680195156</v>
      </c>
      <c r="M19">
        <f t="shared" si="6"/>
        <v>0</v>
      </c>
      <c r="N19">
        <f t="shared" si="6"/>
        <v>0</v>
      </c>
      <c r="O19">
        <f t="shared" si="6"/>
        <v>0</v>
      </c>
      <c r="P19">
        <f t="shared" si="6"/>
        <v>0</v>
      </c>
      <c r="Q19">
        <v>4</v>
      </c>
      <c r="R19" s="3"/>
      <c r="S19" s="3">
        <f>S10*R10</f>
        <v>1632564.5503190614</v>
      </c>
      <c r="T19" s="3"/>
    </row>
    <row r="20" spans="1:20" ht="12.75">
      <c r="A20">
        <v>16</v>
      </c>
      <c r="B20" s="5" t="s">
        <v>26</v>
      </c>
      <c r="C20" s="2">
        <v>8594</v>
      </c>
      <c r="D20" s="6">
        <v>13.653390776117504</v>
      </c>
      <c r="E20" s="3">
        <f t="shared" si="3"/>
        <v>497805</v>
      </c>
      <c r="F20" s="2">
        <f t="shared" si="0"/>
        <v>1</v>
      </c>
      <c r="G20" s="7">
        <f t="shared" si="1"/>
        <v>12.184051592115027</v>
      </c>
      <c r="H20" s="8">
        <f t="shared" si="4"/>
        <v>1036.3958862000584</v>
      </c>
      <c r="I20" s="8">
        <f t="shared" si="7"/>
        <v>18554.08193792169</v>
      </c>
      <c r="J20" s="9">
        <f t="shared" si="2"/>
        <v>220276.9169900906</v>
      </c>
      <c r="L20">
        <f t="shared" si="5"/>
        <v>117337.24032995383</v>
      </c>
      <c r="M20">
        <f t="shared" si="6"/>
        <v>0</v>
      </c>
      <c r="N20">
        <f t="shared" si="6"/>
        <v>0</v>
      </c>
      <c r="O20">
        <f t="shared" si="6"/>
        <v>0</v>
      </c>
      <c r="P20">
        <f t="shared" si="6"/>
        <v>0</v>
      </c>
      <c r="Q20">
        <v>5</v>
      </c>
      <c r="R20" s="3"/>
      <c r="S20" s="3">
        <f>S11*R11</f>
        <v>65608.51937872221</v>
      </c>
      <c r="T20" s="3"/>
    </row>
    <row r="21" spans="1:20" ht="12.75">
      <c r="A21">
        <v>17</v>
      </c>
      <c r="B21" s="5" t="s">
        <v>27</v>
      </c>
      <c r="C21" s="2">
        <v>12115</v>
      </c>
      <c r="D21" s="6">
        <v>13.761404718429674</v>
      </c>
      <c r="E21" s="3">
        <f t="shared" si="3"/>
        <v>509920</v>
      </c>
      <c r="F21" s="2">
        <f t="shared" si="0"/>
        <v>1</v>
      </c>
      <c r="G21" s="7">
        <f t="shared" si="1"/>
        <v>12.184051592115027</v>
      </c>
      <c r="H21" s="8">
        <f t="shared" si="4"/>
        <v>1568.4136742878566</v>
      </c>
      <c r="I21" s="8">
        <f t="shared" si="7"/>
        <v>30142.639552920937</v>
      </c>
      <c r="J21" s="9">
        <f t="shared" si="2"/>
        <v>310525.34900336835</v>
      </c>
      <c r="L21">
        <f t="shared" si="5"/>
        <v>166719.4181637755</v>
      </c>
      <c r="M21">
        <f t="shared" si="6"/>
        <v>0</v>
      </c>
      <c r="N21">
        <f t="shared" si="6"/>
        <v>0</v>
      </c>
      <c r="O21">
        <f t="shared" si="6"/>
        <v>0</v>
      </c>
      <c r="P21">
        <f t="shared" si="6"/>
        <v>0</v>
      </c>
      <c r="R21" s="3"/>
      <c r="S21" s="3">
        <f>SUM(S16:S20)</f>
        <v>15277961.950183418</v>
      </c>
      <c r="T21" s="3"/>
    </row>
    <row r="22" spans="1:16" ht="12.75">
      <c r="A22">
        <v>18</v>
      </c>
      <c r="B22" s="5" t="s">
        <v>28</v>
      </c>
      <c r="C22" s="2">
        <v>25414</v>
      </c>
      <c r="D22" s="6">
        <v>13.973508338698407</v>
      </c>
      <c r="E22" s="3">
        <f t="shared" si="3"/>
        <v>535334</v>
      </c>
      <c r="F22" s="2">
        <f t="shared" si="0"/>
        <v>1</v>
      </c>
      <c r="G22" s="7">
        <f t="shared" si="1"/>
        <v>12.184051592115027</v>
      </c>
      <c r="H22" s="8">
        <f t="shared" si="4"/>
        <v>3732.5230785382464</v>
      </c>
      <c r="I22" s="8">
        <f t="shared" si="7"/>
        <v>81379.57855274694</v>
      </c>
      <c r="J22" s="9">
        <f t="shared" si="2"/>
        <v>651398.3672778872</v>
      </c>
      <c r="L22">
        <f t="shared" si="5"/>
        <v>355122.7409196813</v>
      </c>
      <c r="M22">
        <f t="shared" si="6"/>
        <v>0</v>
      </c>
      <c r="N22">
        <f t="shared" si="6"/>
        <v>0</v>
      </c>
      <c r="O22">
        <f t="shared" si="6"/>
        <v>0</v>
      </c>
      <c r="P22">
        <f t="shared" si="6"/>
        <v>0</v>
      </c>
    </row>
    <row r="23" spans="1:19" ht="12.75">
      <c r="A23">
        <v>19</v>
      </c>
      <c r="B23" s="5" t="s">
        <v>29</v>
      </c>
      <c r="C23" s="15">
        <v>12898</v>
      </c>
      <c r="D23" s="6">
        <v>14.40428675820269</v>
      </c>
      <c r="E23" s="3">
        <f t="shared" si="3"/>
        <v>548232</v>
      </c>
      <c r="F23" s="2">
        <f t="shared" si="0"/>
        <v>1</v>
      </c>
      <c r="G23" s="7">
        <f t="shared" si="1"/>
        <v>12.184051592115027</v>
      </c>
      <c r="H23" s="8">
        <f t="shared" si="4"/>
        <v>2350.3342016978163</v>
      </c>
      <c r="I23" s="8">
        <f t="shared" si="7"/>
        <v>63579.971197861385</v>
      </c>
      <c r="J23" s="9">
        <f t="shared" si="2"/>
        <v>330594.7958271106</v>
      </c>
      <c r="L23">
        <f t="shared" si="5"/>
        <v>185786.4906072983</v>
      </c>
      <c r="M23">
        <f t="shared" si="6"/>
        <v>0</v>
      </c>
      <c r="N23">
        <f t="shared" si="6"/>
        <v>0</v>
      </c>
      <c r="O23">
        <f t="shared" si="6"/>
        <v>0</v>
      </c>
      <c r="P23">
        <f t="shared" si="6"/>
        <v>0</v>
      </c>
      <c r="S23" s="16"/>
    </row>
    <row r="24" spans="1:16" ht="12.75">
      <c r="A24">
        <v>20</v>
      </c>
      <c r="B24" s="5" t="s">
        <v>30</v>
      </c>
      <c r="C24" s="2">
        <v>9758</v>
      </c>
      <c r="D24" s="6">
        <v>15.250161545916356</v>
      </c>
      <c r="E24" s="3">
        <f t="shared" si="3"/>
        <v>557990</v>
      </c>
      <c r="F24" s="2">
        <f t="shared" si="0"/>
        <v>2</v>
      </c>
      <c r="G24" s="7">
        <f t="shared" si="1"/>
        <v>18.576539382898474</v>
      </c>
      <c r="H24" s="8">
        <f t="shared" si="4"/>
        <v>1747.3004128612356</v>
      </c>
      <c r="I24" s="8">
        <f t="shared" si="7"/>
        <v>107970.21608118182</v>
      </c>
      <c r="J24" s="9">
        <f t="shared" si="2"/>
        <v>17254.018729709464</v>
      </c>
      <c r="L24">
        <f t="shared" si="5"/>
        <v>0</v>
      </c>
      <c r="M24">
        <f t="shared" si="6"/>
        <v>148811.0763650518</v>
      </c>
      <c r="N24">
        <f t="shared" si="6"/>
        <v>0</v>
      </c>
      <c r="O24">
        <f t="shared" si="6"/>
        <v>0</v>
      </c>
      <c r="P24">
        <f t="shared" si="6"/>
        <v>0</v>
      </c>
    </row>
    <row r="25" spans="1:16" ht="12.75">
      <c r="A25">
        <v>21</v>
      </c>
      <c r="B25" s="5" t="s">
        <v>31</v>
      </c>
      <c r="C25" s="2">
        <v>19538</v>
      </c>
      <c r="D25" s="6">
        <v>15.7221238596059</v>
      </c>
      <c r="E25" s="3">
        <f t="shared" si="3"/>
        <v>577528</v>
      </c>
      <c r="F25" s="2">
        <f t="shared" si="0"/>
        <v>2</v>
      </c>
      <c r="G25" s="7">
        <f t="shared" si="1"/>
        <v>18.576539382898474</v>
      </c>
      <c r="H25" s="8">
        <f t="shared" si="4"/>
        <v>3002.1506882725257</v>
      </c>
      <c r="I25" s="8">
        <f t="shared" si="7"/>
        <v>159189.527745691</v>
      </c>
      <c r="J25" s="9">
        <f t="shared" si="2"/>
        <v>34546.937686110214</v>
      </c>
      <c r="L25">
        <f t="shared" si="5"/>
        <v>0</v>
      </c>
      <c r="M25">
        <f t="shared" si="6"/>
        <v>307178.85596898006</v>
      </c>
      <c r="N25">
        <f t="shared" si="6"/>
        <v>0</v>
      </c>
      <c r="O25">
        <f t="shared" si="6"/>
        <v>0</v>
      </c>
      <c r="P25">
        <f t="shared" si="6"/>
        <v>0</v>
      </c>
    </row>
    <row r="26" spans="1:16" ht="12.75">
      <c r="A26">
        <v>22</v>
      </c>
      <c r="B26" s="5" t="s">
        <v>32</v>
      </c>
      <c r="C26" s="2">
        <v>20202</v>
      </c>
      <c r="D26" s="6">
        <v>15.738820606688561</v>
      </c>
      <c r="E26" s="3">
        <f t="shared" si="3"/>
        <v>597730</v>
      </c>
      <c r="F26" s="2">
        <f t="shared" si="0"/>
        <v>2</v>
      </c>
      <c r="G26" s="7">
        <f t="shared" si="1"/>
        <v>18.576539382898474</v>
      </c>
      <c r="H26" s="8">
        <f t="shared" si="4"/>
        <v>3086.021219311081</v>
      </c>
      <c r="I26" s="8">
        <f t="shared" si="7"/>
        <v>162679.59192336228</v>
      </c>
      <c r="J26" s="9">
        <f t="shared" si="2"/>
        <v>35721.01725533824</v>
      </c>
      <c r="L26">
        <f t="shared" si="5"/>
        <v>0</v>
      </c>
      <c r="M26">
        <f aca="true" t="shared" si="8" ref="M26:P45">IF($F26=M$4,$C26*$D26,0)</f>
        <v>317955.6538963223</v>
      </c>
      <c r="N26">
        <f t="shared" si="8"/>
        <v>0</v>
      </c>
      <c r="O26">
        <f t="shared" si="8"/>
        <v>0</v>
      </c>
      <c r="P26">
        <f t="shared" si="8"/>
        <v>0</v>
      </c>
    </row>
    <row r="27" spans="1:16" ht="12.75">
      <c r="A27">
        <v>23</v>
      </c>
      <c r="B27" s="5" t="s">
        <v>33</v>
      </c>
      <c r="C27" s="2">
        <v>13159</v>
      </c>
      <c r="D27" s="6">
        <v>16.04082924511989</v>
      </c>
      <c r="E27" s="3">
        <f t="shared" si="3"/>
        <v>610889</v>
      </c>
      <c r="F27" s="2">
        <f t="shared" si="0"/>
        <v>2</v>
      </c>
      <c r="G27" s="7">
        <f t="shared" si="1"/>
        <v>18.576539382898474</v>
      </c>
      <c r="H27" s="8">
        <f t="shared" si="4"/>
        <v>1796.212363092038</v>
      </c>
      <c r="I27" s="8">
        <f t="shared" si="7"/>
        <v>84610.07905538051</v>
      </c>
      <c r="J27" s="9">
        <f t="shared" si="2"/>
        <v>23267.640137758437</v>
      </c>
      <c r="L27">
        <f t="shared" si="5"/>
        <v>0</v>
      </c>
      <c r="M27">
        <f t="shared" si="8"/>
        <v>211081.27203653264</v>
      </c>
      <c r="N27">
        <f t="shared" si="8"/>
        <v>0</v>
      </c>
      <c r="O27">
        <f t="shared" si="8"/>
        <v>0</v>
      </c>
      <c r="P27">
        <f t="shared" si="8"/>
        <v>0</v>
      </c>
    </row>
    <row r="28" spans="1:16" ht="12.75">
      <c r="A28">
        <v>24</v>
      </c>
      <c r="B28" s="5" t="s">
        <v>34</v>
      </c>
      <c r="C28" s="2">
        <v>19812</v>
      </c>
      <c r="D28" s="6">
        <v>16.07384308625927</v>
      </c>
      <c r="E28" s="3">
        <f t="shared" si="3"/>
        <v>630701</v>
      </c>
      <c r="F28" s="2">
        <f t="shared" si="0"/>
        <v>2</v>
      </c>
      <c r="G28" s="7">
        <f t="shared" si="1"/>
        <v>18.576539382898474</v>
      </c>
      <c r="H28" s="8">
        <f t="shared" si="4"/>
        <v>2669.141867976891</v>
      </c>
      <c r="I28" s="8">
        <f t="shared" si="7"/>
        <v>124092.23917862796</v>
      </c>
      <c r="J28" s="9">
        <f t="shared" si="2"/>
        <v>35031.42232762901</v>
      </c>
      <c r="L28">
        <f t="shared" si="5"/>
        <v>0</v>
      </c>
      <c r="M28">
        <f t="shared" si="8"/>
        <v>318454.97922496864</v>
      </c>
      <c r="N28">
        <f t="shared" si="8"/>
        <v>0</v>
      </c>
      <c r="O28">
        <f t="shared" si="8"/>
        <v>0</v>
      </c>
      <c r="P28">
        <f t="shared" si="8"/>
        <v>0</v>
      </c>
    </row>
    <row r="29" spans="1:16" ht="12.75">
      <c r="A29">
        <v>25</v>
      </c>
      <c r="B29" s="5" t="s">
        <v>35</v>
      </c>
      <c r="C29" s="2">
        <v>4200</v>
      </c>
      <c r="D29" s="6">
        <v>16.285755023227093</v>
      </c>
      <c r="E29" s="3">
        <f t="shared" si="3"/>
        <v>634901</v>
      </c>
      <c r="F29" s="2">
        <f t="shared" si="0"/>
        <v>2</v>
      </c>
      <c r="G29" s="7">
        <f t="shared" si="1"/>
        <v>18.576539382898474</v>
      </c>
      <c r="H29" s="8">
        <f t="shared" si="4"/>
        <v>517.927161367695</v>
      </c>
      <c r="I29" s="8">
        <f t="shared" si="7"/>
        <v>22040.31052656308</v>
      </c>
      <c r="J29" s="9">
        <f t="shared" si="2"/>
        <v>7426.406913791734</v>
      </c>
      <c r="L29">
        <f t="shared" si="5"/>
        <v>0</v>
      </c>
      <c r="M29">
        <f t="shared" si="8"/>
        <v>68400.17109755379</v>
      </c>
      <c r="N29">
        <f t="shared" si="8"/>
        <v>0</v>
      </c>
      <c r="O29">
        <f t="shared" si="8"/>
        <v>0</v>
      </c>
      <c r="P29">
        <f t="shared" si="8"/>
        <v>0</v>
      </c>
    </row>
    <row r="30" spans="1:16" ht="12.75">
      <c r="A30">
        <v>26</v>
      </c>
      <c r="B30" s="5" t="s">
        <v>36</v>
      </c>
      <c r="C30" s="2">
        <v>14542</v>
      </c>
      <c r="D30" s="6">
        <v>16.58395591212947</v>
      </c>
      <c r="E30" s="3">
        <f t="shared" si="3"/>
        <v>649443</v>
      </c>
      <c r="F30" s="2">
        <f t="shared" si="0"/>
        <v>2</v>
      </c>
      <c r="G30" s="7">
        <f t="shared" si="1"/>
        <v>18.576539382898474</v>
      </c>
      <c r="H30" s="8">
        <f t="shared" si="4"/>
        <v>1559.8249078942156</v>
      </c>
      <c r="I30" s="8">
        <f t="shared" si="7"/>
        <v>57737.39520903217</v>
      </c>
      <c r="J30" s="9">
        <f t="shared" si="2"/>
        <v>25713.049842942713</v>
      </c>
      <c r="L30">
        <f t="shared" si="5"/>
        <v>0</v>
      </c>
      <c r="M30">
        <f t="shared" si="8"/>
        <v>241163.88687418672</v>
      </c>
      <c r="N30">
        <f t="shared" si="8"/>
        <v>0</v>
      </c>
      <c r="O30">
        <f t="shared" si="8"/>
        <v>0</v>
      </c>
      <c r="P30">
        <f t="shared" si="8"/>
        <v>0</v>
      </c>
    </row>
    <row r="31" spans="1:16" ht="12.75">
      <c r="A31">
        <v>27</v>
      </c>
      <c r="B31" s="5" t="s">
        <v>37</v>
      </c>
      <c r="C31" s="2">
        <v>14037</v>
      </c>
      <c r="D31" s="6">
        <v>16.59300529789979</v>
      </c>
      <c r="E31" s="3">
        <f t="shared" si="3"/>
        <v>663480</v>
      </c>
      <c r="F31" s="2">
        <f t="shared" si="0"/>
        <v>2</v>
      </c>
      <c r="G31" s="7">
        <f t="shared" si="1"/>
        <v>18.576539382898474</v>
      </c>
      <c r="H31" s="8">
        <f t="shared" si="4"/>
        <v>1498.8188799448094</v>
      </c>
      <c r="I31" s="8">
        <f t="shared" si="7"/>
        <v>55227.277605176954</v>
      </c>
      <c r="J31" s="9">
        <f t="shared" si="2"/>
        <v>24820.112821165374</v>
      </c>
      <c r="L31">
        <f t="shared" si="5"/>
        <v>0</v>
      </c>
      <c r="M31">
        <f t="shared" si="8"/>
        <v>232916.01536661937</v>
      </c>
      <c r="N31">
        <f t="shared" si="8"/>
        <v>0</v>
      </c>
      <c r="O31">
        <f t="shared" si="8"/>
        <v>0</v>
      </c>
      <c r="P31">
        <f t="shared" si="8"/>
        <v>0</v>
      </c>
    </row>
    <row r="32" spans="1:16" ht="12.75">
      <c r="A32">
        <v>28</v>
      </c>
      <c r="B32" s="5" t="s">
        <v>38</v>
      </c>
      <c r="C32" s="2">
        <v>9278</v>
      </c>
      <c r="D32" s="6">
        <v>17.87974733194584</v>
      </c>
      <c r="E32" s="3">
        <f t="shared" si="3"/>
        <v>672758</v>
      </c>
      <c r="F32" s="2">
        <f t="shared" si="0"/>
        <v>2</v>
      </c>
      <c r="G32" s="7">
        <f t="shared" si="1"/>
        <v>18.576539382898474</v>
      </c>
      <c r="H32" s="8">
        <f t="shared" si="4"/>
        <v>348.0108170572425</v>
      </c>
      <c r="I32" s="8">
        <f t="shared" si="7"/>
        <v>4504.646787548285</v>
      </c>
      <c r="J32" s="9">
        <f t="shared" si="2"/>
        <v>16405.286510990405</v>
      </c>
      <c r="L32">
        <f t="shared" si="5"/>
        <v>0</v>
      </c>
      <c r="M32">
        <f t="shared" si="8"/>
        <v>165888.2957457935</v>
      </c>
      <c r="N32">
        <f t="shared" si="8"/>
        <v>0</v>
      </c>
      <c r="O32">
        <f t="shared" si="8"/>
        <v>0</v>
      </c>
      <c r="P32">
        <f t="shared" si="8"/>
        <v>0</v>
      </c>
    </row>
    <row r="33" spans="1:16" ht="12.75">
      <c r="A33">
        <v>29</v>
      </c>
      <c r="B33" s="5" t="s">
        <v>39</v>
      </c>
      <c r="C33" s="2">
        <v>11816</v>
      </c>
      <c r="D33" s="6">
        <v>17.90280147895682</v>
      </c>
      <c r="E33" s="3">
        <f t="shared" si="3"/>
        <v>684574</v>
      </c>
      <c r="F33" s="2">
        <f t="shared" si="0"/>
        <v>2</v>
      </c>
      <c r="G33" s="7">
        <f t="shared" si="1"/>
        <v>18.576539382898474</v>
      </c>
      <c r="H33" s="8">
        <f t="shared" si="4"/>
        <v>428.5452154938691</v>
      </c>
      <c r="I33" s="8">
        <f t="shared" si="7"/>
        <v>5363.551370062091</v>
      </c>
      <c r="J33" s="9">
        <f t="shared" si="2"/>
        <v>20892.958117467413</v>
      </c>
      <c r="L33">
        <f t="shared" si="5"/>
        <v>0</v>
      </c>
      <c r="M33">
        <f t="shared" si="8"/>
        <v>211539.5022753538</v>
      </c>
      <c r="N33">
        <f t="shared" si="8"/>
        <v>0</v>
      </c>
      <c r="O33">
        <f t="shared" si="8"/>
        <v>0</v>
      </c>
      <c r="P33">
        <f t="shared" si="8"/>
        <v>0</v>
      </c>
    </row>
    <row r="34" spans="1:16" ht="12.75">
      <c r="A34">
        <v>30</v>
      </c>
      <c r="B34" s="5" t="s">
        <v>40</v>
      </c>
      <c r="C34" s="2">
        <v>10703</v>
      </c>
      <c r="D34" s="6">
        <v>18.826912796159984</v>
      </c>
      <c r="E34" s="3">
        <f t="shared" si="3"/>
        <v>695277</v>
      </c>
      <c r="F34" s="2">
        <f t="shared" si="0"/>
        <v>2</v>
      </c>
      <c r="G34" s="7">
        <f t="shared" si="1"/>
        <v>18.576539382898474</v>
      </c>
      <c r="H34" s="8">
        <f t="shared" si="4"/>
        <v>144.25435151850252</v>
      </c>
      <c r="I34" s="8">
        <f t="shared" si="7"/>
        <v>670.937313468147</v>
      </c>
      <c r="J34" s="9">
        <f t="shared" si="2"/>
        <v>18924.9602853126</v>
      </c>
      <c r="L34">
        <f t="shared" si="5"/>
        <v>0</v>
      </c>
      <c r="M34">
        <f t="shared" si="8"/>
        <v>201504.4476573003</v>
      </c>
      <c r="N34">
        <f t="shared" si="8"/>
        <v>0</v>
      </c>
      <c r="O34">
        <f t="shared" si="8"/>
        <v>0</v>
      </c>
      <c r="P34">
        <f t="shared" si="8"/>
        <v>0</v>
      </c>
    </row>
    <row r="35" spans="1:16" ht="12.75">
      <c r="A35">
        <v>31</v>
      </c>
      <c r="B35" s="5" t="s">
        <v>41</v>
      </c>
      <c r="C35" s="2">
        <v>8044</v>
      </c>
      <c r="D35" s="6">
        <v>19.070504975276304</v>
      </c>
      <c r="E35" s="3">
        <f t="shared" si="3"/>
        <v>703321</v>
      </c>
      <c r="F35" s="2">
        <f t="shared" si="0"/>
        <v>2</v>
      </c>
      <c r="G35" s="7">
        <f t="shared" si="1"/>
        <v>18.576539382898474</v>
      </c>
      <c r="H35" s="8">
        <f t="shared" si="4"/>
        <v>213.89663290813039</v>
      </c>
      <c r="I35" s="8">
        <f t="shared" si="7"/>
        <v>1962.7521399093814</v>
      </c>
      <c r="J35" s="9">
        <f t="shared" si="2"/>
        <v>14223.337432033502</v>
      </c>
      <c r="L35">
        <f t="shared" si="5"/>
        <v>0</v>
      </c>
      <c r="M35">
        <f t="shared" si="8"/>
        <v>153403.1420211226</v>
      </c>
      <c r="N35">
        <f t="shared" si="8"/>
        <v>0</v>
      </c>
      <c r="O35">
        <f t="shared" si="8"/>
        <v>0</v>
      </c>
      <c r="P35">
        <f t="shared" si="8"/>
        <v>0</v>
      </c>
    </row>
    <row r="36" spans="1:16" ht="12.75">
      <c r="A36">
        <v>32</v>
      </c>
      <c r="B36" s="5" t="s">
        <v>42</v>
      </c>
      <c r="C36" s="2">
        <v>13014</v>
      </c>
      <c r="D36" s="6">
        <v>19.50262690021032</v>
      </c>
      <c r="E36" s="3">
        <f t="shared" si="3"/>
        <v>716335</v>
      </c>
      <c r="F36" s="2">
        <f t="shared" si="0"/>
        <v>2</v>
      </c>
      <c r="G36" s="7">
        <f t="shared" si="1"/>
        <v>18.576539382898474</v>
      </c>
      <c r="H36" s="8">
        <f t="shared" si="4"/>
        <v>648.7808467378753</v>
      </c>
      <c r="I36" s="8">
        <f t="shared" si="7"/>
        <v>11161.302099626728</v>
      </c>
      <c r="J36" s="9">
        <f t="shared" si="2"/>
        <v>23011.252280020388</v>
      </c>
      <c r="L36">
        <f t="shared" si="5"/>
        <v>0</v>
      </c>
      <c r="M36">
        <f t="shared" si="8"/>
        <v>253807.1864793371</v>
      </c>
      <c r="N36">
        <f t="shared" si="8"/>
        <v>0</v>
      </c>
      <c r="O36">
        <f t="shared" si="8"/>
        <v>0</v>
      </c>
      <c r="P36">
        <f t="shared" si="8"/>
        <v>0</v>
      </c>
    </row>
    <row r="37" spans="1:16" ht="12.75">
      <c r="A37">
        <v>33</v>
      </c>
      <c r="B37" s="5" t="s">
        <v>43</v>
      </c>
      <c r="C37" s="2">
        <v>8699</v>
      </c>
      <c r="D37" s="6">
        <v>19.599709641758725</v>
      </c>
      <c r="E37" s="3">
        <f t="shared" si="3"/>
        <v>725034</v>
      </c>
      <c r="F37" s="2">
        <f aca="true" t="shared" si="9" ref="F37:F68">VLOOKUP(A37,$W$8:$X$12,2)</f>
        <v>2</v>
      </c>
      <c r="G37" s="7">
        <f aca="true" t="shared" si="10" ref="G37:G68">VLOOKUP(F37,$Q$7:$R$11,2)</f>
        <v>18.576539382898474</v>
      </c>
      <c r="H37" s="8">
        <f t="shared" si="4"/>
        <v>479.12896467784304</v>
      </c>
      <c r="I37" s="8">
        <f t="shared" si="7"/>
        <v>9106.786316581914</v>
      </c>
      <c r="J37" s="9">
        <f aca="true" t="shared" si="11" ref="J37:J68">($R$12-G37)^2*C37</f>
        <v>15381.503272160546</v>
      </c>
      <c r="L37">
        <f t="shared" si="5"/>
        <v>0</v>
      </c>
      <c r="M37">
        <f t="shared" si="8"/>
        <v>170497.87417365916</v>
      </c>
      <c r="N37">
        <f t="shared" si="8"/>
        <v>0</v>
      </c>
      <c r="O37">
        <f t="shared" si="8"/>
        <v>0</v>
      </c>
      <c r="P37">
        <f t="shared" si="8"/>
        <v>0</v>
      </c>
    </row>
    <row r="38" spans="1:16" ht="12.75">
      <c r="A38">
        <v>34</v>
      </c>
      <c r="B38" s="5" t="s">
        <v>44</v>
      </c>
      <c r="C38" s="2">
        <v>13034</v>
      </c>
      <c r="D38" s="6">
        <v>19.731614827656482</v>
      </c>
      <c r="E38" s="3">
        <f aca="true" t="shared" si="12" ref="E38:E69">C38+E37</f>
        <v>738068</v>
      </c>
      <c r="F38" s="2">
        <f t="shared" si="9"/>
        <v>2</v>
      </c>
      <c r="G38" s="7">
        <f t="shared" si="10"/>
        <v>18.576539382898474</v>
      </c>
      <c r="H38" s="8">
        <f t="shared" si="4"/>
        <v>810.4444555930431</v>
      </c>
      <c r="I38" s="8">
        <f t="shared" si="7"/>
        <v>17389.953455702656</v>
      </c>
      <c r="J38" s="9">
        <f t="shared" si="11"/>
        <v>23046.616122467014</v>
      </c>
      <c r="L38">
        <f aca="true" t="shared" si="13" ref="L38:L69">IF(F38=L$4,$C38*$D38,0)</f>
        <v>0</v>
      </c>
      <c r="M38">
        <f t="shared" si="8"/>
        <v>257181.86766367458</v>
      </c>
      <c r="N38">
        <f t="shared" si="8"/>
        <v>0</v>
      </c>
      <c r="O38">
        <f t="shared" si="8"/>
        <v>0</v>
      </c>
      <c r="P38">
        <f t="shared" si="8"/>
        <v>0</v>
      </c>
    </row>
    <row r="39" spans="1:16" ht="12.75">
      <c r="A39">
        <v>35</v>
      </c>
      <c r="B39" s="5" t="s">
        <v>45</v>
      </c>
      <c r="C39" s="2">
        <v>5587</v>
      </c>
      <c r="D39" s="6">
        <v>20.131992986662933</v>
      </c>
      <c r="E39" s="3">
        <f t="shared" si="12"/>
        <v>743655</v>
      </c>
      <c r="F39" s="2">
        <f t="shared" si="9"/>
        <v>2</v>
      </c>
      <c r="G39" s="7">
        <f t="shared" si="10"/>
        <v>18.576539382898474</v>
      </c>
      <c r="H39" s="8">
        <f t="shared" si="4"/>
        <v>467.8115285687884</v>
      </c>
      <c r="I39" s="8">
        <f t="shared" si="7"/>
        <v>13517.388448522488</v>
      </c>
      <c r="J39" s="9">
        <f t="shared" si="11"/>
        <v>9878.889387465337</v>
      </c>
      <c r="L39">
        <f t="shared" si="13"/>
        <v>0</v>
      </c>
      <c r="M39">
        <f t="shared" si="8"/>
        <v>112477.4448164858</v>
      </c>
      <c r="N39">
        <f t="shared" si="8"/>
        <v>0</v>
      </c>
      <c r="O39">
        <f t="shared" si="8"/>
        <v>0</v>
      </c>
      <c r="P39">
        <f t="shared" si="8"/>
        <v>0</v>
      </c>
    </row>
    <row r="40" spans="1:16" ht="12.75">
      <c r="A40">
        <v>36</v>
      </c>
      <c r="B40" s="5" t="s">
        <v>46</v>
      </c>
      <c r="C40" s="2">
        <v>8427</v>
      </c>
      <c r="D40" s="6">
        <v>20.214232523266364</v>
      </c>
      <c r="E40" s="3">
        <f t="shared" si="12"/>
        <v>752082</v>
      </c>
      <c r="F40" s="2">
        <f t="shared" si="9"/>
        <v>2</v>
      </c>
      <c r="G40" s="7">
        <f t="shared" si="10"/>
        <v>18.576539382898474</v>
      </c>
      <c r="H40" s="8">
        <f t="shared" si="4"/>
        <v>742.9177097745793</v>
      </c>
      <c r="I40" s="8">
        <f t="shared" si="7"/>
        <v>22601.541153061775</v>
      </c>
      <c r="J40" s="9">
        <f t="shared" si="11"/>
        <v>14900.555014886415</v>
      </c>
      <c r="L40">
        <f t="shared" si="13"/>
        <v>0</v>
      </c>
      <c r="M40">
        <f t="shared" si="8"/>
        <v>170345.33747356565</v>
      </c>
      <c r="N40">
        <f t="shared" si="8"/>
        <v>0</v>
      </c>
      <c r="O40">
        <f t="shared" si="8"/>
        <v>0</v>
      </c>
      <c r="P40">
        <f t="shared" si="8"/>
        <v>0</v>
      </c>
    </row>
    <row r="41" spans="1:16" ht="12.75">
      <c r="A41">
        <v>37</v>
      </c>
      <c r="B41" s="5" t="s">
        <v>47</v>
      </c>
      <c r="C41" s="2">
        <v>6084</v>
      </c>
      <c r="D41" s="6">
        <v>20.377540517891433</v>
      </c>
      <c r="E41" s="3">
        <f t="shared" si="12"/>
        <v>758166</v>
      </c>
      <c r="F41" s="2">
        <f t="shared" si="9"/>
        <v>2</v>
      </c>
      <c r="G41" s="7">
        <f t="shared" si="10"/>
        <v>18.576539382898474</v>
      </c>
      <c r="H41" s="8">
        <f t="shared" si="4"/>
        <v>589.8456477520468</v>
      </c>
      <c r="I41" s="8">
        <f t="shared" si="7"/>
        <v>19734.093356888203</v>
      </c>
      <c r="J41" s="9">
        <f t="shared" si="11"/>
        <v>10757.680872264025</v>
      </c>
      <c r="L41">
        <f t="shared" si="13"/>
        <v>0</v>
      </c>
      <c r="M41">
        <f t="shared" si="8"/>
        <v>123976.95651085148</v>
      </c>
      <c r="N41">
        <f t="shared" si="8"/>
        <v>0</v>
      </c>
      <c r="O41">
        <f t="shared" si="8"/>
        <v>0</v>
      </c>
      <c r="P41">
        <f t="shared" si="8"/>
        <v>0</v>
      </c>
    </row>
    <row r="42" spans="1:16" ht="12.75">
      <c r="A42">
        <v>38</v>
      </c>
      <c r="B42" s="5" t="s">
        <v>48</v>
      </c>
      <c r="C42" s="2">
        <v>7595</v>
      </c>
      <c r="D42" s="6">
        <v>20.418154142740512</v>
      </c>
      <c r="E42" s="3">
        <f t="shared" si="12"/>
        <v>765761</v>
      </c>
      <c r="F42" s="2">
        <f t="shared" si="9"/>
        <v>2</v>
      </c>
      <c r="G42" s="7">
        <f t="shared" si="10"/>
        <v>18.576539382898474</v>
      </c>
      <c r="H42" s="8">
        <f t="shared" si="4"/>
        <v>752.9423975423938</v>
      </c>
      <c r="I42" s="8">
        <f t="shared" si="7"/>
        <v>25758.783695258822</v>
      </c>
      <c r="J42" s="9">
        <f t="shared" si="11"/>
        <v>13429.419169106719</v>
      </c>
      <c r="L42">
        <f t="shared" si="13"/>
        <v>0</v>
      </c>
      <c r="M42">
        <f t="shared" si="8"/>
        <v>155075.8807141142</v>
      </c>
      <c r="N42">
        <f t="shared" si="8"/>
        <v>0</v>
      </c>
      <c r="O42">
        <f t="shared" si="8"/>
        <v>0</v>
      </c>
      <c r="P42">
        <f t="shared" si="8"/>
        <v>0</v>
      </c>
    </row>
    <row r="43" spans="1:16" ht="12.75">
      <c r="A43">
        <v>39</v>
      </c>
      <c r="B43" s="5" t="s">
        <v>49</v>
      </c>
      <c r="C43" s="2">
        <v>2188</v>
      </c>
      <c r="D43" s="6">
        <v>21.086588202912193</v>
      </c>
      <c r="E43" s="3">
        <f t="shared" si="12"/>
        <v>767949</v>
      </c>
      <c r="F43" s="2">
        <f t="shared" si="9"/>
        <v>2</v>
      </c>
      <c r="G43" s="7">
        <f t="shared" si="10"/>
        <v>18.576539382898474</v>
      </c>
      <c r="H43" s="8">
        <f t="shared" si="4"/>
        <v>295.6410074551307</v>
      </c>
      <c r="I43" s="8">
        <f t="shared" si="7"/>
        <v>13785.155032528746</v>
      </c>
      <c r="J43" s="9">
        <f t="shared" si="11"/>
        <v>3868.8043636610273</v>
      </c>
      <c r="L43">
        <f t="shared" si="13"/>
        <v>0</v>
      </c>
      <c r="M43">
        <f t="shared" si="8"/>
        <v>46137.454987971876</v>
      </c>
      <c r="N43">
        <f t="shared" si="8"/>
        <v>0</v>
      </c>
      <c r="O43">
        <f t="shared" si="8"/>
        <v>0</v>
      </c>
      <c r="P43">
        <f t="shared" si="8"/>
        <v>0</v>
      </c>
    </row>
    <row r="44" spans="1:16" ht="12.75">
      <c r="A44">
        <v>40</v>
      </c>
      <c r="B44" s="5" t="s">
        <v>50</v>
      </c>
      <c r="C44" s="2">
        <v>3430</v>
      </c>
      <c r="D44" s="6">
        <v>21.461493239232336</v>
      </c>
      <c r="E44" s="3">
        <f t="shared" si="12"/>
        <v>771379</v>
      </c>
      <c r="F44" s="2">
        <f t="shared" si="9"/>
        <v>2</v>
      </c>
      <c r="G44" s="7">
        <f t="shared" si="10"/>
        <v>18.576539382898474</v>
      </c>
      <c r="H44" s="8">
        <f t="shared" si="4"/>
        <v>532.6821924827842</v>
      </c>
      <c r="I44" s="8">
        <f t="shared" si="7"/>
        <v>28547.74852339238</v>
      </c>
      <c r="J44" s="9">
        <f t="shared" si="11"/>
        <v>6064.898979596583</v>
      </c>
      <c r="L44">
        <f t="shared" si="13"/>
        <v>0</v>
      </c>
      <c r="M44">
        <f t="shared" si="8"/>
        <v>73612.92181056691</v>
      </c>
      <c r="N44">
        <f t="shared" si="8"/>
        <v>0</v>
      </c>
      <c r="O44">
        <f t="shared" si="8"/>
        <v>0</v>
      </c>
      <c r="P44">
        <f t="shared" si="8"/>
        <v>0</v>
      </c>
    </row>
    <row r="45" spans="1:16" ht="12.75">
      <c r="A45">
        <v>41</v>
      </c>
      <c r="B45" s="5" t="s">
        <v>51</v>
      </c>
      <c r="C45" s="2">
        <v>5929</v>
      </c>
      <c r="D45" s="6">
        <v>22.26597793013724</v>
      </c>
      <c r="E45" s="3">
        <f t="shared" si="12"/>
        <v>777308</v>
      </c>
      <c r="F45" s="2">
        <f t="shared" si="9"/>
        <v>2</v>
      </c>
      <c r="G45" s="7">
        <f t="shared" si="10"/>
        <v>18.576539382898474</v>
      </c>
      <c r="H45" s="8">
        <f t="shared" si="4"/>
        <v>1177.5433893094441</v>
      </c>
      <c r="I45" s="8">
        <f t="shared" si="7"/>
        <v>80705.2918307443</v>
      </c>
      <c r="J45" s="9">
        <f t="shared" si="11"/>
        <v>10483.611093302665</v>
      </c>
      <c r="L45">
        <f t="shared" si="13"/>
        <v>0</v>
      </c>
      <c r="M45">
        <f t="shared" si="8"/>
        <v>132014.9831477837</v>
      </c>
      <c r="N45">
        <f t="shared" si="8"/>
        <v>0</v>
      </c>
      <c r="O45">
        <f t="shared" si="8"/>
        <v>0</v>
      </c>
      <c r="P45">
        <f t="shared" si="8"/>
        <v>0</v>
      </c>
    </row>
    <row r="46" spans="1:16" ht="12.75">
      <c r="A46">
        <v>42</v>
      </c>
      <c r="B46" s="5" t="s">
        <v>52</v>
      </c>
      <c r="C46" s="2">
        <v>5924</v>
      </c>
      <c r="D46" s="6">
        <v>22.667554711523064</v>
      </c>
      <c r="E46" s="3">
        <f t="shared" si="12"/>
        <v>783232</v>
      </c>
      <c r="F46" s="2">
        <f t="shared" si="9"/>
        <v>2</v>
      </c>
      <c r="G46" s="7">
        <f t="shared" si="10"/>
        <v>18.576539382898474</v>
      </c>
      <c r="H46" s="8">
        <f t="shared" si="4"/>
        <v>1304.6119251405307</v>
      </c>
      <c r="I46" s="8">
        <f t="shared" si="7"/>
        <v>99146.471626401</v>
      </c>
      <c r="J46" s="9">
        <f t="shared" si="11"/>
        <v>10474.770132691008</v>
      </c>
      <c r="L46">
        <f t="shared" si="13"/>
        <v>0</v>
      </c>
      <c r="M46">
        <f aca="true" t="shared" si="14" ref="M46:P65">IF($F46=M$4,$C46*$D46,0)</f>
        <v>134282.59411106262</v>
      </c>
      <c r="N46">
        <f t="shared" si="14"/>
        <v>0</v>
      </c>
      <c r="O46">
        <f t="shared" si="14"/>
        <v>0</v>
      </c>
      <c r="P46">
        <f t="shared" si="14"/>
        <v>0</v>
      </c>
    </row>
    <row r="47" spans="1:16" ht="12.75">
      <c r="A47">
        <v>43</v>
      </c>
      <c r="B47" s="5" t="s">
        <v>53</v>
      </c>
      <c r="C47" s="2">
        <v>2887</v>
      </c>
      <c r="D47" s="6">
        <v>22.831548155388873</v>
      </c>
      <c r="E47" s="3">
        <f t="shared" si="12"/>
        <v>786119</v>
      </c>
      <c r="F47" s="2">
        <f t="shared" si="9"/>
        <v>2</v>
      </c>
      <c r="G47" s="7">
        <f t="shared" si="10"/>
        <v>18.576539382898474</v>
      </c>
      <c r="H47" s="8">
        <f t="shared" si="4"/>
        <v>661.2754977113015</v>
      </c>
      <c r="I47" s="8">
        <f t="shared" si="7"/>
        <v>52269.42270101211</v>
      </c>
      <c r="J47" s="9">
        <f t="shared" si="11"/>
        <v>5104.770657170651</v>
      </c>
      <c r="L47">
        <f t="shared" si="13"/>
        <v>0</v>
      </c>
      <c r="M47">
        <f t="shared" si="14"/>
        <v>65914.67952460768</v>
      </c>
      <c r="N47">
        <f t="shared" si="14"/>
        <v>0</v>
      </c>
      <c r="O47">
        <f t="shared" si="14"/>
        <v>0</v>
      </c>
      <c r="P47">
        <f t="shared" si="14"/>
        <v>0</v>
      </c>
    </row>
    <row r="48" spans="1:16" ht="12.75">
      <c r="A48">
        <v>44</v>
      </c>
      <c r="B48" s="5" t="s">
        <v>54</v>
      </c>
      <c r="C48" s="2">
        <v>5900</v>
      </c>
      <c r="D48" s="6">
        <v>23.223956726961482</v>
      </c>
      <c r="E48" s="3">
        <f t="shared" si="12"/>
        <v>792019</v>
      </c>
      <c r="F48" s="2">
        <f t="shared" si="9"/>
        <v>2</v>
      </c>
      <c r="G48" s="7">
        <f t="shared" si="10"/>
        <v>18.576539382898474</v>
      </c>
      <c r="H48" s="8">
        <f t="shared" si="4"/>
        <v>1476.0425375683442</v>
      </c>
      <c r="I48" s="8">
        <f t="shared" si="7"/>
        <v>127431.07902239622</v>
      </c>
      <c r="J48" s="9">
        <f t="shared" si="11"/>
        <v>10432.333521755056</v>
      </c>
      <c r="L48">
        <f t="shared" si="13"/>
        <v>0</v>
      </c>
      <c r="M48">
        <f t="shared" si="14"/>
        <v>137021.34468907275</v>
      </c>
      <c r="N48">
        <f t="shared" si="14"/>
        <v>0</v>
      </c>
      <c r="O48">
        <f t="shared" si="14"/>
        <v>0</v>
      </c>
      <c r="P48">
        <f t="shared" si="14"/>
        <v>0</v>
      </c>
    </row>
    <row r="49" spans="1:16" ht="12.75">
      <c r="A49">
        <v>45</v>
      </c>
      <c r="B49" s="5" t="s">
        <v>55</v>
      </c>
      <c r="C49" s="2">
        <v>3220</v>
      </c>
      <c r="D49" s="6">
        <v>23.320605408268406</v>
      </c>
      <c r="E49" s="3">
        <f t="shared" si="12"/>
        <v>795239</v>
      </c>
      <c r="F49" s="2">
        <f t="shared" si="9"/>
        <v>2</v>
      </c>
      <c r="G49" s="7">
        <f t="shared" si="10"/>
        <v>18.576539382898474</v>
      </c>
      <c r="H49" s="8">
        <f t="shared" si="4"/>
        <v>822.3217622413644</v>
      </c>
      <c r="I49" s="8">
        <f t="shared" si="7"/>
        <v>72469.84309888304</v>
      </c>
      <c r="J49" s="9">
        <f t="shared" si="11"/>
        <v>5693.578633906996</v>
      </c>
      <c r="L49">
        <f t="shared" si="13"/>
        <v>0</v>
      </c>
      <c r="M49">
        <f t="shared" si="14"/>
        <v>75092.34941462427</v>
      </c>
      <c r="N49">
        <f t="shared" si="14"/>
        <v>0</v>
      </c>
      <c r="O49">
        <f t="shared" si="14"/>
        <v>0</v>
      </c>
      <c r="P49">
        <f t="shared" si="14"/>
        <v>0</v>
      </c>
    </row>
    <row r="50" spans="1:16" ht="12.75">
      <c r="A50">
        <v>46</v>
      </c>
      <c r="B50" s="5" t="s">
        <v>56</v>
      </c>
      <c r="C50" s="2">
        <v>5558</v>
      </c>
      <c r="D50" s="6">
        <v>23.545980254054374</v>
      </c>
      <c r="E50" s="3">
        <f t="shared" si="12"/>
        <v>800797</v>
      </c>
      <c r="F50" s="2">
        <f t="shared" si="9"/>
        <v>2</v>
      </c>
      <c r="G50" s="7">
        <f t="shared" si="10"/>
        <v>18.576539382898474</v>
      </c>
      <c r="H50" s="8">
        <f t="shared" si="4"/>
        <v>1486.8298014274687</v>
      </c>
      <c r="I50" s="8">
        <f t="shared" si="7"/>
        <v>137256.71401470195</v>
      </c>
      <c r="J50" s="9">
        <f t="shared" si="11"/>
        <v>9827.611815917728</v>
      </c>
      <c r="L50">
        <f t="shared" si="13"/>
        <v>0</v>
      </c>
      <c r="M50">
        <f t="shared" si="14"/>
        <v>130868.55825203421</v>
      </c>
      <c r="N50">
        <f t="shared" si="14"/>
        <v>0</v>
      </c>
      <c r="O50">
        <f t="shared" si="14"/>
        <v>0</v>
      </c>
      <c r="P50">
        <f t="shared" si="14"/>
        <v>0</v>
      </c>
    </row>
    <row r="51" spans="1:16" ht="12.75">
      <c r="A51">
        <v>47</v>
      </c>
      <c r="B51" s="5" t="s">
        <v>57</v>
      </c>
      <c r="C51" s="2">
        <v>4571</v>
      </c>
      <c r="D51" s="6">
        <v>24.860389488542584</v>
      </c>
      <c r="E51" s="3">
        <f t="shared" si="12"/>
        <v>805368</v>
      </c>
      <c r="F51" s="2">
        <f t="shared" si="9"/>
        <v>2</v>
      </c>
      <c r="G51" s="7">
        <f t="shared" si="10"/>
        <v>18.576539382898474</v>
      </c>
      <c r="H51" s="8">
        <f t="shared" si="4"/>
        <v>1546.2233433715862</v>
      </c>
      <c r="I51" s="8">
        <f t="shared" si="7"/>
        <v>180494.03549858014</v>
      </c>
      <c r="J51" s="9">
        <f t="shared" si="11"/>
        <v>8082.40619117667</v>
      </c>
      <c r="L51">
        <f t="shared" si="13"/>
        <v>0</v>
      </c>
      <c r="M51">
        <f t="shared" si="14"/>
        <v>113636.84035212814</v>
      </c>
      <c r="N51">
        <f t="shared" si="14"/>
        <v>0</v>
      </c>
      <c r="O51">
        <f t="shared" si="14"/>
        <v>0</v>
      </c>
      <c r="P51">
        <f t="shared" si="14"/>
        <v>0</v>
      </c>
    </row>
    <row r="52" spans="1:16" ht="12.75">
      <c r="A52">
        <v>48</v>
      </c>
      <c r="B52" s="5" t="s">
        <v>58</v>
      </c>
      <c r="C52" s="2">
        <v>4317</v>
      </c>
      <c r="D52" s="6">
        <v>25.00353866562812</v>
      </c>
      <c r="E52" s="3">
        <f t="shared" si="12"/>
        <v>809685</v>
      </c>
      <c r="F52" s="2">
        <f t="shared" si="9"/>
        <v>2</v>
      </c>
      <c r="G52" s="7">
        <f t="shared" si="10"/>
        <v>18.576539382898474</v>
      </c>
      <c r="H52" s="8">
        <f t="shared" si="4"/>
        <v>1493.5696757968926</v>
      </c>
      <c r="I52" s="8">
        <f t="shared" si="7"/>
        <v>178319.3824911553</v>
      </c>
      <c r="J52" s="9">
        <f t="shared" si="11"/>
        <v>7633.285392104503</v>
      </c>
      <c r="L52">
        <f t="shared" si="13"/>
        <v>0</v>
      </c>
      <c r="M52">
        <f t="shared" si="14"/>
        <v>107940.2764195166</v>
      </c>
      <c r="N52">
        <f t="shared" si="14"/>
        <v>0</v>
      </c>
      <c r="O52">
        <f t="shared" si="14"/>
        <v>0</v>
      </c>
      <c r="P52">
        <f t="shared" si="14"/>
        <v>0</v>
      </c>
    </row>
    <row r="53" spans="1:16" ht="12.75">
      <c r="A53">
        <v>49</v>
      </c>
      <c r="B53" s="5" t="s">
        <v>59</v>
      </c>
      <c r="C53" s="2">
        <v>2665</v>
      </c>
      <c r="D53" s="6">
        <v>25.597215632846428</v>
      </c>
      <c r="E53" s="3">
        <f t="shared" si="12"/>
        <v>812350</v>
      </c>
      <c r="F53" s="2">
        <f t="shared" si="9"/>
        <v>2</v>
      </c>
      <c r="G53" s="7">
        <f t="shared" si="10"/>
        <v>18.576539382898474</v>
      </c>
      <c r="H53" s="8">
        <f t="shared" si="4"/>
        <v>1007.1898656934875</v>
      </c>
      <c r="I53" s="8">
        <f t="shared" si="7"/>
        <v>131357.5701925444</v>
      </c>
      <c r="J53" s="9">
        <f t="shared" si="11"/>
        <v>4712.232006013089</v>
      </c>
      <c r="L53">
        <f t="shared" si="13"/>
        <v>0</v>
      </c>
      <c r="M53">
        <f t="shared" si="14"/>
        <v>68216.57966153572</v>
      </c>
      <c r="N53">
        <f t="shared" si="14"/>
        <v>0</v>
      </c>
      <c r="O53">
        <f t="shared" si="14"/>
        <v>0</v>
      </c>
      <c r="P53">
        <f t="shared" si="14"/>
        <v>0</v>
      </c>
    </row>
    <row r="54" spans="1:16" ht="12.75">
      <c r="A54">
        <v>50</v>
      </c>
      <c r="B54" s="17" t="s">
        <v>60</v>
      </c>
      <c r="C54" s="2">
        <v>4027</v>
      </c>
      <c r="D54" s="6">
        <v>25.772134676962818</v>
      </c>
      <c r="E54" s="3">
        <f t="shared" si="12"/>
        <v>816377</v>
      </c>
      <c r="F54" s="2">
        <f t="shared" si="9"/>
        <v>3</v>
      </c>
      <c r="G54" s="7">
        <f t="shared" si="10"/>
        <v>35.834773874916436</v>
      </c>
      <c r="H54" s="8">
        <f t="shared" si="4"/>
        <v>1130.8079741651145</v>
      </c>
      <c r="I54" s="8">
        <f t="shared" si="7"/>
        <v>407760.7616187318</v>
      </c>
      <c r="J54" s="9">
        <f t="shared" si="11"/>
        <v>1391379.1082375303</v>
      </c>
      <c r="L54">
        <f t="shared" si="13"/>
        <v>0</v>
      </c>
      <c r="M54">
        <f t="shared" si="14"/>
        <v>0</v>
      </c>
      <c r="N54">
        <f t="shared" si="14"/>
        <v>103784.38634412926</v>
      </c>
      <c r="O54">
        <f t="shared" si="14"/>
        <v>0</v>
      </c>
      <c r="P54">
        <f t="shared" si="14"/>
        <v>0</v>
      </c>
    </row>
    <row r="55" spans="1:16" ht="12.75">
      <c r="A55">
        <v>51</v>
      </c>
      <c r="B55" s="5" t="s">
        <v>61</v>
      </c>
      <c r="C55" s="2">
        <v>5296</v>
      </c>
      <c r="D55" s="6">
        <v>28.67778371886948</v>
      </c>
      <c r="E55" s="3">
        <f t="shared" si="12"/>
        <v>821673</v>
      </c>
      <c r="F55" s="2">
        <f t="shared" si="9"/>
        <v>3</v>
      </c>
      <c r="G55" s="7">
        <f t="shared" si="10"/>
        <v>35.834773874916436</v>
      </c>
      <c r="H55" s="8">
        <f t="shared" si="4"/>
        <v>1057.7273348711221</v>
      </c>
      <c r="I55" s="8">
        <f t="shared" si="7"/>
        <v>271274.402864516</v>
      </c>
      <c r="J55" s="9">
        <f t="shared" si="11"/>
        <v>1829834.5560531314</v>
      </c>
      <c r="L55">
        <f t="shared" si="13"/>
        <v>0</v>
      </c>
      <c r="M55">
        <f t="shared" si="14"/>
        <v>0</v>
      </c>
      <c r="N55">
        <f t="shared" si="14"/>
        <v>151877.54257513277</v>
      </c>
      <c r="O55">
        <f t="shared" si="14"/>
        <v>0</v>
      </c>
      <c r="P55">
        <f t="shared" si="14"/>
        <v>0</v>
      </c>
    </row>
    <row r="56" spans="1:16" ht="12.75">
      <c r="A56">
        <v>52</v>
      </c>
      <c r="B56" s="5" t="s">
        <v>62</v>
      </c>
      <c r="C56" s="2">
        <v>1756</v>
      </c>
      <c r="D56" s="6">
        <v>30.090128822316235</v>
      </c>
      <c r="E56" s="3">
        <f t="shared" si="12"/>
        <v>823429</v>
      </c>
      <c r="F56" s="2">
        <f t="shared" si="9"/>
        <v>3</v>
      </c>
      <c r="G56" s="7">
        <f t="shared" si="10"/>
        <v>35.834773874916436</v>
      </c>
      <c r="H56" s="8">
        <f t="shared" si="4"/>
        <v>281.5030101090453</v>
      </c>
      <c r="I56" s="8">
        <f t="shared" si="7"/>
        <v>57949.66254631914</v>
      </c>
      <c r="J56" s="9">
        <f t="shared" si="11"/>
        <v>606720.0680568918</v>
      </c>
      <c r="L56">
        <f t="shared" si="13"/>
        <v>0</v>
      </c>
      <c r="M56">
        <f t="shared" si="14"/>
        <v>0</v>
      </c>
      <c r="N56">
        <f t="shared" si="14"/>
        <v>52838.266211987306</v>
      </c>
      <c r="O56">
        <f t="shared" si="14"/>
        <v>0</v>
      </c>
      <c r="P56">
        <f t="shared" si="14"/>
        <v>0</v>
      </c>
    </row>
    <row r="57" spans="1:16" ht="12.75">
      <c r="A57">
        <v>53</v>
      </c>
      <c r="B57" s="5" t="s">
        <v>63</v>
      </c>
      <c r="C57" s="2">
        <v>2924</v>
      </c>
      <c r="D57" s="6">
        <v>30.44717967699067</v>
      </c>
      <c r="E57" s="3">
        <f t="shared" si="12"/>
        <v>826353</v>
      </c>
      <c r="F57" s="2">
        <f t="shared" si="9"/>
        <v>3</v>
      </c>
      <c r="G57" s="7">
        <f t="shared" si="10"/>
        <v>35.834773874916436</v>
      </c>
      <c r="H57" s="8">
        <f t="shared" si="4"/>
        <v>439.61001371804167</v>
      </c>
      <c r="I57" s="8">
        <f t="shared" si="7"/>
        <v>84872.52471021432</v>
      </c>
      <c r="J57" s="9">
        <f t="shared" si="11"/>
        <v>1010278.7465822047</v>
      </c>
      <c r="L57">
        <f t="shared" si="13"/>
        <v>0</v>
      </c>
      <c r="M57">
        <f t="shared" si="14"/>
        <v>0</v>
      </c>
      <c r="N57">
        <f t="shared" si="14"/>
        <v>89027.55337552073</v>
      </c>
      <c r="O57">
        <f t="shared" si="14"/>
        <v>0</v>
      </c>
      <c r="P57">
        <f t="shared" si="14"/>
        <v>0</v>
      </c>
    </row>
    <row r="58" spans="1:16" ht="12.75">
      <c r="A58">
        <v>54</v>
      </c>
      <c r="B58" s="5" t="s">
        <v>64</v>
      </c>
      <c r="C58" s="2">
        <v>1352</v>
      </c>
      <c r="D58" s="6">
        <v>30.81466336376024</v>
      </c>
      <c r="E58" s="3">
        <f t="shared" si="12"/>
        <v>827705</v>
      </c>
      <c r="F58" s="2">
        <f t="shared" si="9"/>
        <v>3</v>
      </c>
      <c r="G58" s="7">
        <f t="shared" si="10"/>
        <v>35.834773874916436</v>
      </c>
      <c r="H58" s="8">
        <f t="shared" si="4"/>
        <v>189.40232286031147</v>
      </c>
      <c r="I58" s="8">
        <f t="shared" si="7"/>
        <v>34072.44090378671</v>
      </c>
      <c r="J58" s="9">
        <f t="shared" si="11"/>
        <v>467132.990895739</v>
      </c>
      <c r="L58">
        <f t="shared" si="13"/>
        <v>0</v>
      </c>
      <c r="M58">
        <f t="shared" si="14"/>
        <v>0</v>
      </c>
      <c r="N58">
        <f t="shared" si="14"/>
        <v>41661.42486780384</v>
      </c>
      <c r="O58">
        <f t="shared" si="14"/>
        <v>0</v>
      </c>
      <c r="P58">
        <f t="shared" si="14"/>
        <v>0</v>
      </c>
    </row>
    <row r="59" spans="1:16" ht="12.75">
      <c r="A59">
        <v>55</v>
      </c>
      <c r="B59" s="17" t="s">
        <v>65</v>
      </c>
      <c r="C59" s="2">
        <v>2108</v>
      </c>
      <c r="D59" s="6">
        <v>31.65134698170848</v>
      </c>
      <c r="E59" s="3">
        <f t="shared" si="12"/>
        <v>829813</v>
      </c>
      <c r="F59" s="2">
        <f t="shared" si="9"/>
        <v>3</v>
      </c>
      <c r="G59" s="7">
        <f t="shared" si="10"/>
        <v>35.834773874916436</v>
      </c>
      <c r="H59" s="8">
        <f t="shared" si="4"/>
        <v>246.09235491939992</v>
      </c>
      <c r="I59" s="8">
        <f t="shared" si="7"/>
        <v>36892.235683279265</v>
      </c>
      <c r="J59" s="9">
        <f t="shared" si="11"/>
        <v>728340.4917220545</v>
      </c>
      <c r="L59">
        <f t="shared" si="13"/>
        <v>0</v>
      </c>
      <c r="M59">
        <f t="shared" si="14"/>
        <v>0</v>
      </c>
      <c r="N59">
        <f t="shared" si="14"/>
        <v>66721.03943744148</v>
      </c>
      <c r="O59">
        <f t="shared" si="14"/>
        <v>0</v>
      </c>
      <c r="P59">
        <f t="shared" si="14"/>
        <v>0</v>
      </c>
    </row>
    <row r="60" spans="1:16" ht="12.75">
      <c r="A60">
        <v>56</v>
      </c>
      <c r="B60" s="5" t="s">
        <v>66</v>
      </c>
      <c r="C60" s="2">
        <v>1856</v>
      </c>
      <c r="D60" s="6">
        <v>32.63861478532465</v>
      </c>
      <c r="E60" s="3">
        <f t="shared" si="12"/>
        <v>831669</v>
      </c>
      <c r="F60" s="2">
        <f t="shared" si="9"/>
        <v>3</v>
      </c>
      <c r="G60" s="7">
        <f t="shared" si="10"/>
        <v>35.834773874916436</v>
      </c>
      <c r="H60" s="8">
        <f t="shared" si="4"/>
        <v>165.53952010381403</v>
      </c>
      <c r="I60" s="8">
        <f t="shared" si="7"/>
        <v>18959.843510619263</v>
      </c>
      <c r="J60" s="9">
        <f t="shared" si="11"/>
        <v>641271.3247799494</v>
      </c>
      <c r="L60">
        <f t="shared" si="13"/>
        <v>0</v>
      </c>
      <c r="M60">
        <f t="shared" si="14"/>
        <v>0</v>
      </c>
      <c r="N60">
        <f t="shared" si="14"/>
        <v>60577.26904156255</v>
      </c>
      <c r="O60">
        <f t="shared" si="14"/>
        <v>0</v>
      </c>
      <c r="P60">
        <f t="shared" si="14"/>
        <v>0</v>
      </c>
    </row>
    <row r="61" spans="1:16" ht="12.75">
      <c r="A61">
        <v>57</v>
      </c>
      <c r="B61" s="5" t="s">
        <v>67</v>
      </c>
      <c r="C61" s="2">
        <v>2982</v>
      </c>
      <c r="D61" s="6">
        <v>32.64715090783255</v>
      </c>
      <c r="E61" s="3">
        <f t="shared" si="12"/>
        <v>834651</v>
      </c>
      <c r="F61" s="2">
        <f t="shared" si="9"/>
        <v>3</v>
      </c>
      <c r="G61" s="7">
        <f t="shared" si="10"/>
        <v>35.834773874916436</v>
      </c>
      <c r="H61" s="8">
        <f t="shared" si="4"/>
        <v>265.25887176025395</v>
      </c>
      <c r="I61" s="8">
        <f t="shared" si="7"/>
        <v>30299.92361759705</v>
      </c>
      <c r="J61" s="9">
        <f t="shared" si="11"/>
        <v>1030318.4754815781</v>
      </c>
      <c r="L61">
        <f t="shared" si="13"/>
        <v>0</v>
      </c>
      <c r="M61">
        <f t="shared" si="14"/>
        <v>0</v>
      </c>
      <c r="N61">
        <f t="shared" si="14"/>
        <v>97353.80400715665</v>
      </c>
      <c r="O61">
        <f t="shared" si="14"/>
        <v>0</v>
      </c>
      <c r="P61">
        <f t="shared" si="14"/>
        <v>0</v>
      </c>
    </row>
    <row r="62" spans="1:16" ht="12.75">
      <c r="A62">
        <v>58</v>
      </c>
      <c r="B62" s="5" t="s">
        <v>68</v>
      </c>
      <c r="C62" s="2">
        <v>1423</v>
      </c>
      <c r="D62" s="6">
        <v>32.871831536564216</v>
      </c>
      <c r="E62" s="3">
        <f t="shared" si="12"/>
        <v>836074</v>
      </c>
      <c r="F62" s="2">
        <f t="shared" si="9"/>
        <v>3</v>
      </c>
      <c r="G62" s="7">
        <f t="shared" si="10"/>
        <v>35.834773874916436</v>
      </c>
      <c r="H62" s="8">
        <f t="shared" si="4"/>
        <v>117.65853364088076</v>
      </c>
      <c r="I62" s="8">
        <f t="shared" si="7"/>
        <v>12492.555848469381</v>
      </c>
      <c r="J62" s="9">
        <f t="shared" si="11"/>
        <v>491664.3831691099</v>
      </c>
      <c r="L62">
        <f t="shared" si="13"/>
        <v>0</v>
      </c>
      <c r="M62">
        <f t="shared" si="14"/>
        <v>0</v>
      </c>
      <c r="N62">
        <f t="shared" si="14"/>
        <v>46776.616276530876</v>
      </c>
      <c r="O62">
        <f t="shared" si="14"/>
        <v>0</v>
      </c>
      <c r="P62">
        <f t="shared" si="14"/>
        <v>0</v>
      </c>
    </row>
    <row r="63" spans="1:16" ht="12.75">
      <c r="A63">
        <v>59</v>
      </c>
      <c r="B63" s="5" t="s">
        <v>69</v>
      </c>
      <c r="C63" s="2">
        <v>1226</v>
      </c>
      <c r="D63" s="6">
        <v>34.436706818689196</v>
      </c>
      <c r="E63" s="3">
        <f t="shared" si="12"/>
        <v>837300</v>
      </c>
      <c r="F63" s="2">
        <f t="shared" si="9"/>
        <v>3</v>
      </c>
      <c r="G63" s="7">
        <f t="shared" si="10"/>
        <v>35.834773874916436</v>
      </c>
      <c r="H63" s="8">
        <f t="shared" si="4"/>
        <v>47.8314783544478</v>
      </c>
      <c r="I63" s="8">
        <f t="shared" si="7"/>
        <v>2396.329171285889</v>
      </c>
      <c r="J63" s="9">
        <f t="shared" si="11"/>
        <v>423598.40742468636</v>
      </c>
      <c r="L63">
        <f t="shared" si="13"/>
        <v>0</v>
      </c>
      <c r="M63">
        <f t="shared" si="14"/>
        <v>0</v>
      </c>
      <c r="N63">
        <f t="shared" si="14"/>
        <v>42219.40255971295</v>
      </c>
      <c r="O63">
        <f t="shared" si="14"/>
        <v>0</v>
      </c>
      <c r="P63">
        <f t="shared" si="14"/>
        <v>0</v>
      </c>
    </row>
    <row r="64" spans="1:16" ht="12.75">
      <c r="A64">
        <v>60</v>
      </c>
      <c r="B64" s="5" t="s">
        <v>70</v>
      </c>
      <c r="C64" s="2">
        <v>1082</v>
      </c>
      <c r="D64" s="6">
        <v>34.96549942018375</v>
      </c>
      <c r="E64" s="3">
        <f t="shared" si="12"/>
        <v>838382</v>
      </c>
      <c r="F64" s="2">
        <f t="shared" si="9"/>
        <v>3</v>
      </c>
      <c r="G64" s="7">
        <f t="shared" si="10"/>
        <v>35.834773874916436</v>
      </c>
      <c r="H64" s="8">
        <f t="shared" si="4"/>
        <v>26.246990236462416</v>
      </c>
      <c r="I64" s="8">
        <f t="shared" si="7"/>
        <v>817.6004000181816</v>
      </c>
      <c r="J64" s="9">
        <f t="shared" si="11"/>
        <v>373844.59774348343</v>
      </c>
      <c r="L64">
        <f t="shared" si="13"/>
        <v>0</v>
      </c>
      <c r="M64">
        <f t="shared" si="14"/>
        <v>0</v>
      </c>
      <c r="N64">
        <f t="shared" si="14"/>
        <v>37832.670372638815</v>
      </c>
      <c r="O64">
        <f t="shared" si="14"/>
        <v>0</v>
      </c>
      <c r="P64">
        <f t="shared" si="14"/>
        <v>0</v>
      </c>
    </row>
    <row r="65" spans="1:16" ht="12.75">
      <c r="A65">
        <v>61</v>
      </c>
      <c r="B65" s="5" t="s">
        <v>71</v>
      </c>
      <c r="C65" s="2">
        <v>1835</v>
      </c>
      <c r="D65" s="6">
        <v>35.99764198881239</v>
      </c>
      <c r="E65" s="3">
        <f t="shared" si="12"/>
        <v>840217</v>
      </c>
      <c r="F65" s="2">
        <f t="shared" si="9"/>
        <v>3</v>
      </c>
      <c r="G65" s="7">
        <f t="shared" si="10"/>
        <v>35.834773874916436</v>
      </c>
      <c r="H65" s="8">
        <f t="shared" si="4"/>
        <v>8.340027204923215</v>
      </c>
      <c r="I65" s="8">
        <f t="shared" si="7"/>
        <v>48.67525133158644</v>
      </c>
      <c r="J65" s="9">
        <f t="shared" si="11"/>
        <v>634015.5608681072</v>
      </c>
      <c r="L65">
        <f t="shared" si="13"/>
        <v>0</v>
      </c>
      <c r="M65">
        <f t="shared" si="14"/>
        <v>0</v>
      </c>
      <c r="N65">
        <f t="shared" si="14"/>
        <v>66055.67304947073</v>
      </c>
      <c r="O65">
        <f t="shared" si="14"/>
        <v>0</v>
      </c>
      <c r="P65">
        <f t="shared" si="14"/>
        <v>0</v>
      </c>
    </row>
    <row r="66" spans="1:16" ht="12.75">
      <c r="A66">
        <v>62</v>
      </c>
      <c r="B66" s="5" t="s">
        <v>72</v>
      </c>
      <c r="C66" s="2">
        <v>4851</v>
      </c>
      <c r="D66" s="6">
        <v>36.266391541298184</v>
      </c>
      <c r="E66" s="3">
        <f t="shared" si="12"/>
        <v>845068</v>
      </c>
      <c r="F66" s="2">
        <f t="shared" si="9"/>
        <v>3</v>
      </c>
      <c r="G66" s="7">
        <f t="shared" si="10"/>
        <v>35.834773874916436</v>
      </c>
      <c r="H66" s="8">
        <f t="shared" si="4"/>
        <v>58.42864550858669</v>
      </c>
      <c r="I66" s="8">
        <f t="shared" si="7"/>
        <v>903.7112719841354</v>
      </c>
      <c r="J66" s="9">
        <f t="shared" si="11"/>
        <v>1676081.463635525</v>
      </c>
      <c r="L66">
        <f t="shared" si="13"/>
        <v>0</v>
      </c>
      <c r="M66">
        <f aca="true" t="shared" si="15" ref="M66:P85">IF($F66=M$4,$C66*$D66,0)</f>
        <v>0</v>
      </c>
      <c r="N66">
        <f t="shared" si="15"/>
        <v>175928.2653668375</v>
      </c>
      <c r="O66">
        <f t="shared" si="15"/>
        <v>0</v>
      </c>
      <c r="P66">
        <f t="shared" si="15"/>
        <v>0</v>
      </c>
    </row>
    <row r="67" spans="1:16" ht="12.75">
      <c r="A67">
        <v>63</v>
      </c>
      <c r="B67" s="5" t="s">
        <v>73</v>
      </c>
      <c r="C67" s="2">
        <v>1417</v>
      </c>
      <c r="D67" s="6">
        <v>36.3242670018855</v>
      </c>
      <c r="E67" s="3">
        <f t="shared" si="12"/>
        <v>846485</v>
      </c>
      <c r="F67" s="2">
        <f t="shared" si="9"/>
        <v>3</v>
      </c>
      <c r="G67" s="7">
        <f t="shared" si="10"/>
        <v>35.834773874916436</v>
      </c>
      <c r="H67" s="8">
        <f t="shared" si="4"/>
        <v>19.355829154559828</v>
      </c>
      <c r="I67" s="8">
        <f t="shared" si="7"/>
        <v>339.5181897528849</v>
      </c>
      <c r="J67" s="9">
        <f t="shared" si="11"/>
        <v>489591.3077657264</v>
      </c>
      <c r="L67">
        <f t="shared" si="13"/>
        <v>0</v>
      </c>
      <c r="M67">
        <f t="shared" si="15"/>
        <v>0</v>
      </c>
      <c r="N67">
        <f t="shared" si="15"/>
        <v>51471.486341671756</v>
      </c>
      <c r="O67">
        <f t="shared" si="15"/>
        <v>0</v>
      </c>
      <c r="P67">
        <f t="shared" si="15"/>
        <v>0</v>
      </c>
    </row>
    <row r="68" spans="1:16" ht="12.75">
      <c r="A68">
        <v>64</v>
      </c>
      <c r="B68" s="5" t="s">
        <v>74</v>
      </c>
      <c r="C68" s="2">
        <v>2568</v>
      </c>
      <c r="D68" s="6">
        <v>38.48992524110852</v>
      </c>
      <c r="E68" s="3">
        <f t="shared" si="12"/>
        <v>849053</v>
      </c>
      <c r="F68" s="2">
        <f t="shared" si="9"/>
        <v>3</v>
      </c>
      <c r="G68" s="7">
        <f t="shared" si="10"/>
        <v>35.834773874916436</v>
      </c>
      <c r="H68" s="8">
        <f t="shared" si="4"/>
        <v>190.27408215777888</v>
      </c>
      <c r="I68" s="8">
        <f t="shared" si="7"/>
        <v>18103.960300341896</v>
      </c>
      <c r="J68" s="9">
        <f t="shared" si="11"/>
        <v>887276.2726481196</v>
      </c>
      <c r="L68">
        <f t="shared" si="13"/>
        <v>0</v>
      </c>
      <c r="M68">
        <f t="shared" si="15"/>
        <v>0</v>
      </c>
      <c r="N68">
        <f t="shared" si="15"/>
        <v>98842.12801916669</v>
      </c>
      <c r="O68">
        <f t="shared" si="15"/>
        <v>0</v>
      </c>
      <c r="P68">
        <f t="shared" si="15"/>
        <v>0</v>
      </c>
    </row>
    <row r="69" spans="1:16" ht="12.75">
      <c r="A69">
        <v>65</v>
      </c>
      <c r="B69" s="5" t="s">
        <v>75</v>
      </c>
      <c r="C69" s="2">
        <v>1896</v>
      </c>
      <c r="D69" s="6">
        <v>38.501182901899305</v>
      </c>
      <c r="E69" s="3">
        <f t="shared" si="12"/>
        <v>850949</v>
      </c>
      <c r="F69" s="2">
        <f aca="true" t="shared" si="16" ref="F69:F103">VLOOKUP(A69,$W$8:$X$12,2)</f>
        <v>3</v>
      </c>
      <c r="G69" s="7">
        <f aca="true" t="shared" si="17" ref="G69:G100">VLOOKUP(F69,$Q$7:$R$11,2)</f>
        <v>35.834773874916436</v>
      </c>
      <c r="H69" s="8">
        <f t="shared" si="4"/>
        <v>141.07837076930093</v>
      </c>
      <c r="I69" s="8">
        <f t="shared" si="7"/>
        <v>13480.061540037186</v>
      </c>
      <c r="J69" s="9">
        <f aca="true" t="shared" si="18" ref="J69:J103">($R$12-G69)^2*C69</f>
        <v>655091.8274691724</v>
      </c>
      <c r="L69">
        <f t="shared" si="13"/>
        <v>0</v>
      </c>
      <c r="M69">
        <f t="shared" si="15"/>
        <v>0</v>
      </c>
      <c r="N69">
        <f t="shared" si="15"/>
        <v>72998.24278200108</v>
      </c>
      <c r="O69">
        <f t="shared" si="15"/>
        <v>0</v>
      </c>
      <c r="P69">
        <f t="shared" si="15"/>
        <v>0</v>
      </c>
    </row>
    <row r="70" spans="1:16" ht="12.75">
      <c r="A70">
        <v>66</v>
      </c>
      <c r="B70" s="5" t="s">
        <v>76</v>
      </c>
      <c r="C70" s="2">
        <v>1430</v>
      </c>
      <c r="D70" s="6">
        <v>38.54760607522576</v>
      </c>
      <c r="E70" s="3">
        <f aca="true" t="shared" si="19" ref="E70:E103">C70+E69</f>
        <v>852379</v>
      </c>
      <c r="F70" s="2">
        <f t="shared" si="16"/>
        <v>3</v>
      </c>
      <c r="G70" s="7">
        <f t="shared" si="17"/>
        <v>35.834773874916436</v>
      </c>
      <c r="H70" s="8">
        <f aca="true" t="shared" si="20" ref="H70:H103">ABS(G70-D70)/G70*C70</f>
        <v>108.25657948850044</v>
      </c>
      <c r="I70" s="8">
        <f t="shared" si="7"/>
        <v>10524.025722260216</v>
      </c>
      <c r="J70" s="9">
        <f t="shared" si="18"/>
        <v>494082.9711397239</v>
      </c>
      <c r="L70">
        <f aca="true" t="shared" si="21" ref="L70:L101">IF(F70=L$4,$C70*$D70,0)</f>
        <v>0</v>
      </c>
      <c r="M70">
        <f t="shared" si="15"/>
        <v>0</v>
      </c>
      <c r="N70">
        <f t="shared" si="15"/>
        <v>55123.07668757284</v>
      </c>
      <c r="O70">
        <f t="shared" si="15"/>
        <v>0</v>
      </c>
      <c r="P70">
        <f t="shared" si="15"/>
        <v>0</v>
      </c>
    </row>
    <row r="71" spans="1:16" ht="12.75">
      <c r="A71">
        <v>67</v>
      </c>
      <c r="B71" s="5" t="s">
        <v>77</v>
      </c>
      <c r="C71" s="2">
        <v>1491</v>
      </c>
      <c r="D71" s="6">
        <v>39.20458866679477</v>
      </c>
      <c r="E71" s="3">
        <f t="shared" si="19"/>
        <v>853870</v>
      </c>
      <c r="F71" s="2">
        <f t="shared" si="16"/>
        <v>3</v>
      </c>
      <c r="G71" s="7">
        <f t="shared" si="17"/>
        <v>35.834773874916436</v>
      </c>
      <c r="H71" s="8">
        <f t="shared" si="20"/>
        <v>140.21000585153857</v>
      </c>
      <c r="I71" s="8">
        <f aca="true" t="shared" si="22" ref="I71:I103">(G71-D71)^2*C71</f>
        <v>16931.276731758968</v>
      </c>
      <c r="J71" s="9">
        <f t="shared" si="18"/>
        <v>515159.2377407891</v>
      </c>
      <c r="L71">
        <f t="shared" si="21"/>
        <v>0</v>
      </c>
      <c r="M71">
        <f t="shared" si="15"/>
        <v>0</v>
      </c>
      <c r="N71">
        <f t="shared" si="15"/>
        <v>58454.041702191</v>
      </c>
      <c r="O71">
        <f t="shared" si="15"/>
        <v>0</v>
      </c>
      <c r="P71">
        <f t="shared" si="15"/>
        <v>0</v>
      </c>
    </row>
    <row r="72" spans="1:16" ht="12.75">
      <c r="A72">
        <v>68</v>
      </c>
      <c r="B72" s="5" t="s">
        <v>78</v>
      </c>
      <c r="C72" s="2">
        <v>1446</v>
      </c>
      <c r="D72" s="6">
        <v>40.08488444316277</v>
      </c>
      <c r="E72" s="3">
        <f t="shared" si="19"/>
        <v>855316</v>
      </c>
      <c r="F72" s="2">
        <f t="shared" si="16"/>
        <v>3</v>
      </c>
      <c r="G72" s="7">
        <f t="shared" si="17"/>
        <v>35.834773874916436</v>
      </c>
      <c r="H72" s="8">
        <f t="shared" si="20"/>
        <v>171.49989290112498</v>
      </c>
      <c r="I72" s="8">
        <f t="shared" si="22"/>
        <v>26119.734011993536</v>
      </c>
      <c r="J72" s="9">
        <f t="shared" si="18"/>
        <v>499611.1722154131</v>
      </c>
      <c r="L72">
        <f t="shared" si="21"/>
        <v>0</v>
      </c>
      <c r="M72">
        <f t="shared" si="15"/>
        <v>0</v>
      </c>
      <c r="N72">
        <f t="shared" si="15"/>
        <v>57962.74290481336</v>
      </c>
      <c r="O72">
        <f t="shared" si="15"/>
        <v>0</v>
      </c>
      <c r="P72">
        <f t="shared" si="15"/>
        <v>0</v>
      </c>
    </row>
    <row r="73" spans="1:16" ht="12.75">
      <c r="A73">
        <v>69</v>
      </c>
      <c r="B73" s="5" t="s">
        <v>79</v>
      </c>
      <c r="C73" s="2">
        <v>1990</v>
      </c>
      <c r="D73" s="6">
        <v>40.896966076041686</v>
      </c>
      <c r="E73" s="3">
        <f t="shared" si="19"/>
        <v>857306</v>
      </c>
      <c r="F73" s="2">
        <f t="shared" si="16"/>
        <v>3</v>
      </c>
      <c r="G73" s="7">
        <f t="shared" si="17"/>
        <v>35.834773874916436</v>
      </c>
      <c r="H73" s="8">
        <f t="shared" si="20"/>
        <v>281.1169540347138</v>
      </c>
      <c r="I73" s="8">
        <f t="shared" si="22"/>
        <v>50995.32186345526</v>
      </c>
      <c r="J73" s="9">
        <f t="shared" si="18"/>
        <v>687570.0087888465</v>
      </c>
      <c r="L73">
        <f t="shared" si="21"/>
        <v>0</v>
      </c>
      <c r="M73">
        <f t="shared" si="15"/>
        <v>0</v>
      </c>
      <c r="N73">
        <f t="shared" si="15"/>
        <v>81384.96249132295</v>
      </c>
      <c r="O73">
        <f t="shared" si="15"/>
        <v>0</v>
      </c>
      <c r="P73">
        <f t="shared" si="15"/>
        <v>0</v>
      </c>
    </row>
    <row r="74" spans="1:16" ht="12.75">
      <c r="A74">
        <v>70</v>
      </c>
      <c r="B74" s="5" t="s">
        <v>80</v>
      </c>
      <c r="C74" s="2">
        <v>4220</v>
      </c>
      <c r="D74" s="6">
        <v>41.13422145238373</v>
      </c>
      <c r="E74" s="3">
        <f t="shared" si="19"/>
        <v>861526</v>
      </c>
      <c r="F74" s="2">
        <f t="shared" si="16"/>
        <v>3</v>
      </c>
      <c r="G74" s="7">
        <f t="shared" si="17"/>
        <v>35.834773874916436</v>
      </c>
      <c r="H74" s="8">
        <f t="shared" si="20"/>
        <v>624.0772958404532</v>
      </c>
      <c r="I74" s="8">
        <f t="shared" si="22"/>
        <v>118515.09032308702</v>
      </c>
      <c r="J74" s="9">
        <f t="shared" si="18"/>
        <v>1458063.0337130313</v>
      </c>
      <c r="L74">
        <f t="shared" si="21"/>
        <v>0</v>
      </c>
      <c r="M74">
        <f t="shared" si="15"/>
        <v>0</v>
      </c>
      <c r="N74">
        <f t="shared" si="15"/>
        <v>173586.41452905932</v>
      </c>
      <c r="O74">
        <f t="shared" si="15"/>
        <v>0</v>
      </c>
      <c r="P74">
        <f t="shared" si="15"/>
        <v>0</v>
      </c>
    </row>
    <row r="75" spans="1:16" ht="12.75">
      <c r="A75">
        <v>71</v>
      </c>
      <c r="B75" s="18" t="s">
        <v>81</v>
      </c>
      <c r="C75" s="19">
        <v>1415</v>
      </c>
      <c r="D75" s="6">
        <v>42.474475206429915</v>
      </c>
      <c r="E75" s="3">
        <f t="shared" si="19"/>
        <v>862941</v>
      </c>
      <c r="F75" s="2">
        <f t="shared" si="16"/>
        <v>3</v>
      </c>
      <c r="G75" s="7">
        <f t="shared" si="17"/>
        <v>35.834773874916436</v>
      </c>
      <c r="H75" s="8">
        <f t="shared" si="20"/>
        <v>262.180456806733</v>
      </c>
      <c r="I75" s="8">
        <f t="shared" si="22"/>
        <v>62381.171786958126</v>
      </c>
      <c r="J75" s="9">
        <f t="shared" si="18"/>
        <v>488900.2826312653</v>
      </c>
      <c r="L75">
        <f t="shared" si="21"/>
        <v>0</v>
      </c>
      <c r="M75">
        <f t="shared" si="15"/>
        <v>0</v>
      </c>
      <c r="N75">
        <f t="shared" si="15"/>
        <v>60101.38241709833</v>
      </c>
      <c r="O75">
        <f t="shared" si="15"/>
        <v>0</v>
      </c>
      <c r="P75">
        <f t="shared" si="15"/>
        <v>0</v>
      </c>
    </row>
    <row r="76" spans="1:16" ht="12.75">
      <c r="A76">
        <v>72</v>
      </c>
      <c r="B76" s="17" t="s">
        <v>82</v>
      </c>
      <c r="C76" s="2">
        <v>1963</v>
      </c>
      <c r="D76" s="6">
        <v>47.62536718019161</v>
      </c>
      <c r="E76" s="3">
        <f t="shared" si="19"/>
        <v>864904</v>
      </c>
      <c r="F76" s="2">
        <f t="shared" si="16"/>
        <v>3</v>
      </c>
      <c r="G76" s="7">
        <f t="shared" si="17"/>
        <v>35.834773874916436</v>
      </c>
      <c r="H76" s="8">
        <f t="shared" si="20"/>
        <v>645.8791881607523</v>
      </c>
      <c r="I76" s="8">
        <f t="shared" si="22"/>
        <v>272892.5116326547</v>
      </c>
      <c r="J76" s="9">
        <f t="shared" si="18"/>
        <v>678241.1694736211</v>
      </c>
      <c r="L76">
        <f t="shared" si="21"/>
        <v>0</v>
      </c>
      <c r="M76">
        <f t="shared" si="15"/>
        <v>0</v>
      </c>
      <c r="N76">
        <f t="shared" si="15"/>
        <v>93488.59577471613</v>
      </c>
      <c r="O76">
        <f t="shared" si="15"/>
        <v>0</v>
      </c>
      <c r="P76">
        <f t="shared" si="15"/>
        <v>0</v>
      </c>
    </row>
    <row r="77" spans="1:16" ht="12.75">
      <c r="A77">
        <v>73</v>
      </c>
      <c r="B77" s="5" t="s">
        <v>83</v>
      </c>
      <c r="C77" s="2">
        <v>1781</v>
      </c>
      <c r="D77" s="6">
        <v>49.10827183105814</v>
      </c>
      <c r="E77" s="3">
        <f t="shared" si="19"/>
        <v>866685</v>
      </c>
      <c r="F77" s="2">
        <f t="shared" si="16"/>
        <v>3</v>
      </c>
      <c r="G77" s="7">
        <f t="shared" si="17"/>
        <v>35.834773874916436</v>
      </c>
      <c r="H77" s="8">
        <f t="shared" si="20"/>
        <v>659.697196427293</v>
      </c>
      <c r="I77" s="8">
        <f t="shared" si="22"/>
        <v>313786.8171732141</v>
      </c>
      <c r="J77" s="9">
        <f t="shared" si="18"/>
        <v>615357.8822376562</v>
      </c>
      <c r="L77">
        <f t="shared" si="21"/>
        <v>0</v>
      </c>
      <c r="M77">
        <f t="shared" si="15"/>
        <v>0</v>
      </c>
      <c r="N77">
        <f t="shared" si="15"/>
        <v>87461.83213111454</v>
      </c>
      <c r="O77">
        <f t="shared" si="15"/>
        <v>0</v>
      </c>
      <c r="P77">
        <f t="shared" si="15"/>
        <v>0</v>
      </c>
    </row>
    <row r="78" spans="1:16" ht="12.75">
      <c r="A78">
        <v>74</v>
      </c>
      <c r="B78" s="5" t="s">
        <v>84</v>
      </c>
      <c r="C78" s="2">
        <v>1301</v>
      </c>
      <c r="D78" s="6">
        <v>53.93901617078957</v>
      </c>
      <c r="E78" s="3">
        <f t="shared" si="19"/>
        <v>867986</v>
      </c>
      <c r="F78" s="2">
        <f t="shared" si="16"/>
        <v>3</v>
      </c>
      <c r="G78" s="7">
        <f t="shared" si="17"/>
        <v>35.834773874916436</v>
      </c>
      <c r="H78" s="8">
        <f t="shared" si="20"/>
        <v>657.2838804326311</v>
      </c>
      <c r="I78" s="8">
        <f t="shared" si="22"/>
        <v>426420.42942909396</v>
      </c>
      <c r="J78" s="9">
        <f t="shared" si="18"/>
        <v>449511.8499669796</v>
      </c>
      <c r="L78">
        <f t="shared" si="21"/>
        <v>0</v>
      </c>
      <c r="M78">
        <f t="shared" si="15"/>
        <v>0</v>
      </c>
      <c r="N78">
        <f t="shared" si="15"/>
        <v>70174.66003819724</v>
      </c>
      <c r="O78">
        <f t="shared" si="15"/>
        <v>0</v>
      </c>
      <c r="P78">
        <f t="shared" si="15"/>
        <v>0</v>
      </c>
    </row>
    <row r="79" spans="1:16" ht="12.75">
      <c r="A79">
        <v>75</v>
      </c>
      <c r="B79" s="5" t="s">
        <v>85</v>
      </c>
      <c r="C79" s="2">
        <v>672</v>
      </c>
      <c r="D79" s="6">
        <v>57.14287768552191</v>
      </c>
      <c r="E79" s="3">
        <f t="shared" si="19"/>
        <v>868658</v>
      </c>
      <c r="F79" s="2">
        <f t="shared" si="16"/>
        <v>4</v>
      </c>
      <c r="G79" s="7">
        <f t="shared" si="17"/>
        <v>92.0636412518503</v>
      </c>
      <c r="H79" s="8">
        <f t="shared" si="20"/>
        <v>254.89707768973392</v>
      </c>
      <c r="I79" s="8">
        <f t="shared" si="22"/>
        <v>819476.9372532343</v>
      </c>
      <c r="J79" s="9">
        <f t="shared" si="18"/>
        <v>3761559.585898566</v>
      </c>
      <c r="L79">
        <f t="shared" si="21"/>
        <v>0</v>
      </c>
      <c r="M79">
        <f t="shared" si="15"/>
        <v>0</v>
      </c>
      <c r="N79">
        <f t="shared" si="15"/>
        <v>0</v>
      </c>
      <c r="O79">
        <f t="shared" si="15"/>
        <v>38400.01380467072</v>
      </c>
      <c r="P79">
        <f t="shared" si="15"/>
        <v>0</v>
      </c>
    </row>
    <row r="80" spans="1:16" ht="12.75">
      <c r="A80">
        <v>76</v>
      </c>
      <c r="B80" s="5" t="s">
        <v>86</v>
      </c>
      <c r="C80" s="2">
        <v>1244</v>
      </c>
      <c r="D80" s="6">
        <v>59.8810643679844</v>
      </c>
      <c r="E80" s="3">
        <f t="shared" si="19"/>
        <v>869902</v>
      </c>
      <c r="F80" s="2">
        <f t="shared" si="16"/>
        <v>4</v>
      </c>
      <c r="G80" s="7">
        <f t="shared" si="17"/>
        <v>92.0636412518503</v>
      </c>
      <c r="H80" s="8">
        <f t="shared" si="20"/>
        <v>434.8635910892189</v>
      </c>
      <c r="I80" s="8">
        <f t="shared" si="22"/>
        <v>1288433.5090781092</v>
      </c>
      <c r="J80" s="9">
        <f t="shared" si="18"/>
        <v>6963363.2810384175</v>
      </c>
      <c r="L80">
        <f t="shared" si="21"/>
        <v>0</v>
      </c>
      <c r="M80">
        <f t="shared" si="15"/>
        <v>0</v>
      </c>
      <c r="N80">
        <f t="shared" si="15"/>
        <v>0</v>
      </c>
      <c r="O80">
        <f t="shared" si="15"/>
        <v>74492.04407377259</v>
      </c>
      <c r="P80">
        <f t="shared" si="15"/>
        <v>0</v>
      </c>
    </row>
    <row r="81" spans="1:16" ht="12.75">
      <c r="A81">
        <v>77</v>
      </c>
      <c r="B81" s="5" t="s">
        <v>87</v>
      </c>
      <c r="C81" s="2">
        <v>744</v>
      </c>
      <c r="D81" s="6">
        <v>68.97520521272605</v>
      </c>
      <c r="E81" s="3">
        <f t="shared" si="19"/>
        <v>870646</v>
      </c>
      <c r="F81" s="2">
        <f t="shared" si="16"/>
        <v>4</v>
      </c>
      <c r="G81" s="7">
        <f t="shared" si="17"/>
        <v>92.0636412518503</v>
      </c>
      <c r="H81" s="8">
        <f t="shared" si="20"/>
        <v>186.58610695308772</v>
      </c>
      <c r="I81" s="8">
        <f t="shared" si="22"/>
        <v>396608.4537771521</v>
      </c>
      <c r="J81" s="9">
        <f t="shared" si="18"/>
        <v>4164583.827244841</v>
      </c>
      <c r="L81">
        <f t="shared" si="21"/>
        <v>0</v>
      </c>
      <c r="M81">
        <f t="shared" si="15"/>
        <v>0</v>
      </c>
      <c r="N81">
        <f t="shared" si="15"/>
        <v>0</v>
      </c>
      <c r="O81">
        <f t="shared" si="15"/>
        <v>51317.552678268185</v>
      </c>
      <c r="P81">
        <f t="shared" si="15"/>
        <v>0</v>
      </c>
    </row>
    <row r="82" spans="1:16" ht="12.75">
      <c r="A82">
        <v>78</v>
      </c>
      <c r="B82" s="5" t="s">
        <v>88</v>
      </c>
      <c r="C82" s="2">
        <v>577</v>
      </c>
      <c r="D82" s="6">
        <v>69.21951036803691</v>
      </c>
      <c r="E82" s="3">
        <f t="shared" si="19"/>
        <v>871223</v>
      </c>
      <c r="F82" s="2">
        <f t="shared" si="16"/>
        <v>4</v>
      </c>
      <c r="G82" s="7">
        <f t="shared" si="17"/>
        <v>92.0636412518503</v>
      </c>
      <c r="H82" s="8">
        <f t="shared" si="20"/>
        <v>143.17338898102093</v>
      </c>
      <c r="I82" s="8">
        <f t="shared" si="22"/>
        <v>301109.94023783173</v>
      </c>
      <c r="J82" s="9">
        <f t="shared" si="18"/>
        <v>3229791.489677787</v>
      </c>
      <c r="L82">
        <f t="shared" si="21"/>
        <v>0</v>
      </c>
      <c r="M82">
        <f t="shared" si="15"/>
        <v>0</v>
      </c>
      <c r="N82">
        <f t="shared" si="15"/>
        <v>0</v>
      </c>
      <c r="O82">
        <f t="shared" si="15"/>
        <v>39939.657482357296</v>
      </c>
      <c r="P82">
        <f t="shared" si="15"/>
        <v>0</v>
      </c>
    </row>
    <row r="83" spans="1:16" ht="12.75">
      <c r="A83">
        <v>79</v>
      </c>
      <c r="B83" s="5" t="s">
        <v>89</v>
      </c>
      <c r="C83" s="2">
        <v>1916</v>
      </c>
      <c r="D83" s="6">
        <v>70.91816761181566</v>
      </c>
      <c r="E83" s="3">
        <f t="shared" si="19"/>
        <v>873139</v>
      </c>
      <c r="F83" s="2">
        <f t="shared" si="16"/>
        <v>4</v>
      </c>
      <c r="G83" s="7">
        <f t="shared" si="17"/>
        <v>92.0636412518503</v>
      </c>
      <c r="H83" s="8">
        <f t="shared" si="20"/>
        <v>440.0730510264507</v>
      </c>
      <c r="I83" s="8">
        <f t="shared" si="22"/>
        <v>856703.1022640418</v>
      </c>
      <c r="J83" s="9">
        <f t="shared" si="18"/>
        <v>10724922.866936984</v>
      </c>
      <c r="L83">
        <f t="shared" si="21"/>
        <v>0</v>
      </c>
      <c r="M83">
        <f t="shared" si="15"/>
        <v>0</v>
      </c>
      <c r="N83">
        <f t="shared" si="15"/>
        <v>0</v>
      </c>
      <c r="O83">
        <f t="shared" si="15"/>
        <v>135879.20914423882</v>
      </c>
      <c r="P83">
        <f t="shared" si="15"/>
        <v>0</v>
      </c>
    </row>
    <row r="84" spans="1:16" ht="12.75">
      <c r="A84">
        <v>80</v>
      </c>
      <c r="B84" s="5" t="s">
        <v>90</v>
      </c>
      <c r="C84" s="2">
        <v>742</v>
      </c>
      <c r="D84" s="6">
        <v>70.95262792987114</v>
      </c>
      <c r="E84" s="3">
        <f t="shared" si="19"/>
        <v>873881</v>
      </c>
      <c r="F84" s="2">
        <f t="shared" si="16"/>
        <v>4</v>
      </c>
      <c r="G84" s="7">
        <f t="shared" si="17"/>
        <v>92.0636412518503</v>
      </c>
      <c r="H84" s="8">
        <f t="shared" si="20"/>
        <v>170.1472119928095</v>
      </c>
      <c r="I84" s="8">
        <f t="shared" si="22"/>
        <v>330690.76354273985</v>
      </c>
      <c r="J84" s="9">
        <f t="shared" si="18"/>
        <v>4153388.709429667</v>
      </c>
      <c r="L84">
        <f t="shared" si="21"/>
        <v>0</v>
      </c>
      <c r="M84">
        <f t="shared" si="15"/>
        <v>0</v>
      </c>
      <c r="N84">
        <f t="shared" si="15"/>
        <v>0</v>
      </c>
      <c r="O84">
        <f t="shared" si="15"/>
        <v>52646.849923964386</v>
      </c>
      <c r="P84">
        <f t="shared" si="15"/>
        <v>0</v>
      </c>
    </row>
    <row r="85" spans="1:16" ht="12.75">
      <c r="A85">
        <v>81</v>
      </c>
      <c r="B85" s="5" t="s">
        <v>91</v>
      </c>
      <c r="C85" s="2">
        <v>1187</v>
      </c>
      <c r="D85" s="6">
        <v>75.86047168278867</v>
      </c>
      <c r="E85" s="3">
        <f t="shared" si="19"/>
        <v>875068</v>
      </c>
      <c r="F85" s="2">
        <f t="shared" si="16"/>
        <v>4</v>
      </c>
      <c r="G85" s="7">
        <f t="shared" si="17"/>
        <v>92.0636412518503</v>
      </c>
      <c r="H85" s="8">
        <f t="shared" si="20"/>
        <v>208.91159655375466</v>
      </c>
      <c r="I85" s="8">
        <f t="shared" si="22"/>
        <v>311638.1897474288</v>
      </c>
      <c r="J85" s="9">
        <f t="shared" si="18"/>
        <v>6644302.423305949</v>
      </c>
      <c r="L85">
        <f t="shared" si="21"/>
        <v>0</v>
      </c>
      <c r="M85">
        <f t="shared" si="15"/>
        <v>0</v>
      </c>
      <c r="N85">
        <f t="shared" si="15"/>
        <v>0</v>
      </c>
      <c r="O85">
        <f t="shared" si="15"/>
        <v>90046.37988747015</v>
      </c>
      <c r="P85">
        <f t="shared" si="15"/>
        <v>0</v>
      </c>
    </row>
    <row r="86" spans="1:16" ht="12.75">
      <c r="A86">
        <v>82</v>
      </c>
      <c r="B86" s="5" t="s">
        <v>92</v>
      </c>
      <c r="C86" s="2">
        <v>1792</v>
      </c>
      <c r="D86" s="6">
        <v>82.22386183403319</v>
      </c>
      <c r="E86" s="3">
        <f t="shared" si="19"/>
        <v>876860</v>
      </c>
      <c r="F86" s="2">
        <f t="shared" si="16"/>
        <v>4</v>
      </c>
      <c r="G86" s="7">
        <f t="shared" si="17"/>
        <v>92.0636412518503</v>
      </c>
      <c r="H86" s="8">
        <f t="shared" si="20"/>
        <v>191.52929948199153</v>
      </c>
      <c r="I86" s="8">
        <f t="shared" si="22"/>
        <v>173503.6961124047</v>
      </c>
      <c r="J86" s="9">
        <f t="shared" si="18"/>
        <v>10030825.562396176</v>
      </c>
      <c r="L86">
        <f t="shared" si="21"/>
        <v>0</v>
      </c>
      <c r="M86">
        <f aca="true" t="shared" si="23" ref="M86:P105">IF($F86=M$4,$C86*$D86,0)</f>
        <v>0</v>
      </c>
      <c r="N86">
        <f t="shared" si="23"/>
        <v>0</v>
      </c>
      <c r="O86">
        <f t="shared" si="23"/>
        <v>147345.16040658747</v>
      </c>
      <c r="P86">
        <f t="shared" si="23"/>
        <v>0</v>
      </c>
    </row>
    <row r="87" spans="1:16" ht="12.75">
      <c r="A87">
        <v>83</v>
      </c>
      <c r="B87" s="5" t="s">
        <v>93</v>
      </c>
      <c r="C87" s="2">
        <v>596</v>
      </c>
      <c r="D87" s="6">
        <v>83.66062624855704</v>
      </c>
      <c r="E87" s="3">
        <f t="shared" si="19"/>
        <v>877456</v>
      </c>
      <c r="F87" s="2">
        <f t="shared" si="16"/>
        <v>4</v>
      </c>
      <c r="G87" s="7">
        <f t="shared" si="17"/>
        <v>92.0636412518503</v>
      </c>
      <c r="H87" s="8">
        <f t="shared" si="20"/>
        <v>54.3992924227525</v>
      </c>
      <c r="I87" s="8">
        <f t="shared" si="22"/>
        <v>42083.95404276071</v>
      </c>
      <c r="J87" s="9">
        <f t="shared" si="18"/>
        <v>3336145.1089219428</v>
      </c>
      <c r="L87">
        <f t="shared" si="21"/>
        <v>0</v>
      </c>
      <c r="M87">
        <f t="shared" si="23"/>
        <v>0</v>
      </c>
      <c r="N87">
        <f t="shared" si="23"/>
        <v>0</v>
      </c>
      <c r="O87">
        <f t="shared" si="23"/>
        <v>49861.73324413999</v>
      </c>
      <c r="P87">
        <f t="shared" si="23"/>
        <v>0</v>
      </c>
    </row>
    <row r="88" spans="1:16" ht="12.75">
      <c r="A88">
        <v>84</v>
      </c>
      <c r="B88" s="5" t="s">
        <v>94</v>
      </c>
      <c r="C88" s="2">
        <v>2632</v>
      </c>
      <c r="D88" s="6">
        <v>88.84700923549266</v>
      </c>
      <c r="E88" s="3">
        <f t="shared" si="19"/>
        <v>880088</v>
      </c>
      <c r="F88" s="2">
        <f t="shared" si="16"/>
        <v>4</v>
      </c>
      <c r="G88" s="7">
        <f t="shared" si="17"/>
        <v>92.0636412518503</v>
      </c>
      <c r="H88" s="8">
        <f t="shared" si="20"/>
        <v>91.9600327766</v>
      </c>
      <c r="I88" s="8">
        <f t="shared" si="22"/>
        <v>27232.5710634252</v>
      </c>
      <c r="J88" s="9">
        <f t="shared" si="18"/>
        <v>14732775.044769384</v>
      </c>
      <c r="L88">
        <f t="shared" si="21"/>
        <v>0</v>
      </c>
      <c r="M88">
        <f t="shared" si="23"/>
        <v>0</v>
      </c>
      <c r="N88">
        <f t="shared" si="23"/>
        <v>0</v>
      </c>
      <c r="O88">
        <f t="shared" si="23"/>
        <v>233845.3283078167</v>
      </c>
      <c r="P88">
        <f t="shared" si="23"/>
        <v>0</v>
      </c>
    </row>
    <row r="89" spans="1:16" ht="12.75">
      <c r="A89">
        <v>85</v>
      </c>
      <c r="B89" s="5" t="s">
        <v>95</v>
      </c>
      <c r="C89" s="2">
        <v>452</v>
      </c>
      <c r="D89" s="6">
        <v>94.34650207577339</v>
      </c>
      <c r="E89" s="3">
        <f t="shared" si="19"/>
        <v>880540</v>
      </c>
      <c r="F89" s="2">
        <f t="shared" si="16"/>
        <v>4</v>
      </c>
      <c r="G89" s="7">
        <f t="shared" si="17"/>
        <v>92.0636412518503</v>
      </c>
      <c r="H89" s="8">
        <f t="shared" si="20"/>
        <v>11.208041289508493</v>
      </c>
      <c r="I89" s="8">
        <f t="shared" si="22"/>
        <v>2355.5770007140645</v>
      </c>
      <c r="J89" s="9">
        <f t="shared" si="18"/>
        <v>2530096.626229393</v>
      </c>
      <c r="L89">
        <f t="shared" si="21"/>
        <v>0</v>
      </c>
      <c r="M89">
        <f t="shared" si="23"/>
        <v>0</v>
      </c>
      <c r="N89">
        <f t="shared" si="23"/>
        <v>0</v>
      </c>
      <c r="O89">
        <f t="shared" si="23"/>
        <v>42644.61893824957</v>
      </c>
      <c r="P89">
        <f t="shared" si="23"/>
        <v>0</v>
      </c>
    </row>
    <row r="90" spans="1:16" ht="12.75">
      <c r="A90">
        <v>86</v>
      </c>
      <c r="B90" s="5" t="s">
        <v>96</v>
      </c>
      <c r="C90" s="2">
        <v>394</v>
      </c>
      <c r="D90" s="6">
        <v>97.07940053338565</v>
      </c>
      <c r="E90" s="3">
        <f t="shared" si="19"/>
        <v>880934</v>
      </c>
      <c r="F90" s="2">
        <f t="shared" si="16"/>
        <v>4</v>
      </c>
      <c r="G90" s="7">
        <f t="shared" si="17"/>
        <v>92.0636412518503</v>
      </c>
      <c r="H90" s="8">
        <f t="shared" si="20"/>
        <v>21.465685367785852</v>
      </c>
      <c r="I90" s="8">
        <f t="shared" si="22"/>
        <v>9912.189421101366</v>
      </c>
      <c r="J90" s="9">
        <f t="shared" si="18"/>
        <v>2205438.209589338</v>
      </c>
      <c r="L90">
        <f t="shared" si="21"/>
        <v>0</v>
      </c>
      <c r="M90">
        <f t="shared" si="23"/>
        <v>0</v>
      </c>
      <c r="N90">
        <f t="shared" si="23"/>
        <v>0</v>
      </c>
      <c r="O90">
        <f t="shared" si="23"/>
        <v>38249.283810153946</v>
      </c>
      <c r="P90">
        <f t="shared" si="23"/>
        <v>0</v>
      </c>
    </row>
    <row r="91" spans="1:16" ht="12.75">
      <c r="A91">
        <v>87</v>
      </c>
      <c r="B91" s="5" t="s">
        <v>97</v>
      </c>
      <c r="C91" s="2">
        <v>951</v>
      </c>
      <c r="D91" s="6">
        <v>99.59595920615196</v>
      </c>
      <c r="E91" s="3">
        <f t="shared" si="19"/>
        <v>881885</v>
      </c>
      <c r="F91" s="2">
        <f t="shared" si="16"/>
        <v>4</v>
      </c>
      <c r="G91" s="7">
        <f t="shared" si="17"/>
        <v>92.0636412518503</v>
      </c>
      <c r="H91" s="8">
        <f t="shared" si="20"/>
        <v>77.80741970595165</v>
      </c>
      <c r="I91" s="8">
        <f t="shared" si="22"/>
        <v>53955.758890225086</v>
      </c>
      <c r="J91" s="9">
        <f t="shared" si="18"/>
        <v>5323278.521115381</v>
      </c>
      <c r="L91">
        <f t="shared" si="21"/>
        <v>0</v>
      </c>
      <c r="M91">
        <f t="shared" si="23"/>
        <v>0</v>
      </c>
      <c r="N91">
        <f t="shared" si="23"/>
        <v>0</v>
      </c>
      <c r="O91">
        <f t="shared" si="23"/>
        <v>94715.75720505051</v>
      </c>
      <c r="P91">
        <f t="shared" si="23"/>
        <v>0</v>
      </c>
    </row>
    <row r="92" spans="1:16" ht="12.75">
      <c r="A92">
        <v>88</v>
      </c>
      <c r="B92" s="5" t="s">
        <v>98</v>
      </c>
      <c r="C92" s="2">
        <v>190</v>
      </c>
      <c r="D92" s="6">
        <v>101.32136627268592</v>
      </c>
      <c r="E92" s="3">
        <f t="shared" si="19"/>
        <v>882075</v>
      </c>
      <c r="F92" s="2">
        <f t="shared" si="16"/>
        <v>4</v>
      </c>
      <c r="G92" s="7">
        <f t="shared" si="17"/>
        <v>92.0636412518503</v>
      </c>
      <c r="H92" s="8">
        <f t="shared" si="20"/>
        <v>19.105998090461323</v>
      </c>
      <c r="I92" s="8">
        <f t="shared" si="22"/>
        <v>16284.039786667123</v>
      </c>
      <c r="J92" s="9">
        <f t="shared" si="18"/>
        <v>1063536.192441559</v>
      </c>
      <c r="L92">
        <f t="shared" si="21"/>
        <v>0</v>
      </c>
      <c r="M92">
        <f t="shared" si="23"/>
        <v>0</v>
      </c>
      <c r="N92">
        <f t="shared" si="23"/>
        <v>0</v>
      </c>
      <c r="O92">
        <f t="shared" si="23"/>
        <v>19251.059591810324</v>
      </c>
      <c r="P92">
        <f t="shared" si="23"/>
        <v>0</v>
      </c>
    </row>
    <row r="93" spans="1:16" ht="12.75">
      <c r="A93">
        <v>89</v>
      </c>
      <c r="B93" s="5" t="s">
        <v>99</v>
      </c>
      <c r="C93" s="2">
        <v>646</v>
      </c>
      <c r="D93" s="6">
        <v>102.86634960284064</v>
      </c>
      <c r="E93" s="3">
        <f t="shared" si="19"/>
        <v>882721</v>
      </c>
      <c r="F93" s="2">
        <f t="shared" si="16"/>
        <v>4</v>
      </c>
      <c r="G93" s="7">
        <f t="shared" si="17"/>
        <v>92.0636412518503</v>
      </c>
      <c r="H93" s="8">
        <f t="shared" si="20"/>
        <v>75.80136414167201</v>
      </c>
      <c r="I93" s="8">
        <f t="shared" si="22"/>
        <v>75387.23598489551</v>
      </c>
      <c r="J93" s="9">
        <f t="shared" si="18"/>
        <v>3616023.0543013</v>
      </c>
      <c r="L93">
        <f t="shared" si="21"/>
        <v>0</v>
      </c>
      <c r="M93">
        <f t="shared" si="23"/>
        <v>0</v>
      </c>
      <c r="N93">
        <f t="shared" si="23"/>
        <v>0</v>
      </c>
      <c r="O93">
        <f t="shared" si="23"/>
        <v>66451.66184343505</v>
      </c>
      <c r="P93">
        <f t="shared" si="23"/>
        <v>0</v>
      </c>
    </row>
    <row r="94" spans="1:16" ht="12.75">
      <c r="A94">
        <v>90</v>
      </c>
      <c r="B94" s="5" t="s">
        <v>100</v>
      </c>
      <c r="C94" s="2">
        <v>471</v>
      </c>
      <c r="D94" s="6">
        <v>111.29626018365545</v>
      </c>
      <c r="E94" s="3">
        <f t="shared" si="19"/>
        <v>883192</v>
      </c>
      <c r="F94" s="2">
        <f t="shared" si="16"/>
        <v>4</v>
      </c>
      <c r="G94" s="7">
        <f t="shared" si="17"/>
        <v>92.0636412518503</v>
      </c>
      <c r="H94" s="8">
        <f t="shared" si="20"/>
        <v>98.3945822010181</v>
      </c>
      <c r="I94" s="8">
        <f t="shared" si="22"/>
        <v>174219.90018971005</v>
      </c>
      <c r="J94" s="9">
        <f t="shared" si="18"/>
        <v>2636450.245473549</v>
      </c>
      <c r="L94">
        <f t="shared" si="21"/>
        <v>0</v>
      </c>
      <c r="M94">
        <f t="shared" si="23"/>
        <v>0</v>
      </c>
      <c r="N94">
        <f t="shared" si="23"/>
        <v>0</v>
      </c>
      <c r="O94">
        <f t="shared" si="23"/>
        <v>52420.53854650172</v>
      </c>
      <c r="P94">
        <f t="shared" si="23"/>
        <v>0</v>
      </c>
    </row>
    <row r="95" spans="1:16" ht="12.75">
      <c r="A95">
        <v>91</v>
      </c>
      <c r="B95" s="5" t="s">
        <v>101</v>
      </c>
      <c r="C95" s="2">
        <v>134</v>
      </c>
      <c r="D95" s="6">
        <v>113.97458346332671</v>
      </c>
      <c r="E95" s="3">
        <f t="shared" si="19"/>
        <v>883326</v>
      </c>
      <c r="F95" s="2">
        <f t="shared" si="16"/>
        <v>4</v>
      </c>
      <c r="G95" s="7">
        <f t="shared" si="17"/>
        <v>92.0636412518503</v>
      </c>
      <c r="H95" s="8">
        <f t="shared" si="20"/>
        <v>31.89170248334958</v>
      </c>
      <c r="I95" s="8">
        <f t="shared" si="22"/>
        <v>64331.97807168427</v>
      </c>
      <c r="J95" s="9">
        <f t="shared" si="18"/>
        <v>750072.8936166784</v>
      </c>
      <c r="L95">
        <f t="shared" si="21"/>
        <v>0</v>
      </c>
      <c r="M95">
        <f t="shared" si="23"/>
        <v>0</v>
      </c>
      <c r="N95">
        <f t="shared" si="23"/>
        <v>0</v>
      </c>
      <c r="O95">
        <f t="shared" si="23"/>
        <v>15272.59418408578</v>
      </c>
      <c r="P95">
        <f t="shared" si="23"/>
        <v>0</v>
      </c>
    </row>
    <row r="96" spans="1:16" ht="12.75">
      <c r="A96">
        <v>92</v>
      </c>
      <c r="B96" s="5" t="s">
        <v>102</v>
      </c>
      <c r="C96" s="2">
        <v>191</v>
      </c>
      <c r="D96" s="6">
        <v>131.2828485665747</v>
      </c>
      <c r="E96" s="3">
        <f t="shared" si="19"/>
        <v>883517</v>
      </c>
      <c r="F96" s="2">
        <f t="shared" si="16"/>
        <v>4</v>
      </c>
      <c r="G96" s="7">
        <f t="shared" si="17"/>
        <v>92.0636412518503</v>
      </c>
      <c r="H96" s="8">
        <f t="shared" si="20"/>
        <v>81.36619946000462</v>
      </c>
      <c r="I96" s="8">
        <f t="shared" si="22"/>
        <v>293785.9284775084</v>
      </c>
      <c r="J96" s="9">
        <f t="shared" si="18"/>
        <v>1069133.751349146</v>
      </c>
      <c r="L96">
        <f t="shared" si="21"/>
        <v>0</v>
      </c>
      <c r="M96">
        <f t="shared" si="23"/>
        <v>0</v>
      </c>
      <c r="N96">
        <f t="shared" si="23"/>
        <v>0</v>
      </c>
      <c r="O96">
        <f t="shared" si="23"/>
        <v>25075.024076215766</v>
      </c>
      <c r="P96">
        <f t="shared" si="23"/>
        <v>0</v>
      </c>
    </row>
    <row r="97" spans="1:16" ht="12.75">
      <c r="A97">
        <v>93</v>
      </c>
      <c r="B97" s="5" t="s">
        <v>103</v>
      </c>
      <c r="C97" s="2">
        <v>748</v>
      </c>
      <c r="D97" s="6">
        <v>154.1188030922863</v>
      </c>
      <c r="E97" s="3">
        <f t="shared" si="19"/>
        <v>884265</v>
      </c>
      <c r="F97" s="2">
        <f t="shared" si="16"/>
        <v>4</v>
      </c>
      <c r="G97" s="7">
        <f t="shared" si="17"/>
        <v>92.0636412518503</v>
      </c>
      <c r="H97" s="8">
        <f t="shared" si="20"/>
        <v>504.18667375610926</v>
      </c>
      <c r="I97" s="8">
        <f t="shared" si="22"/>
        <v>2880430.6470599426</v>
      </c>
      <c r="J97" s="9">
        <f t="shared" si="18"/>
        <v>4186974.06287519</v>
      </c>
      <c r="L97">
        <f t="shared" si="21"/>
        <v>0</v>
      </c>
      <c r="M97">
        <f t="shared" si="23"/>
        <v>0</v>
      </c>
      <c r="N97">
        <f t="shared" si="23"/>
        <v>0</v>
      </c>
      <c r="O97">
        <f t="shared" si="23"/>
        <v>115280.86471303015</v>
      </c>
      <c r="P97">
        <f t="shared" si="23"/>
        <v>0</v>
      </c>
    </row>
    <row r="98" spans="1:16" ht="12.75">
      <c r="A98">
        <v>94</v>
      </c>
      <c r="B98" s="5" t="s">
        <v>104</v>
      </c>
      <c r="C98" s="2">
        <v>370</v>
      </c>
      <c r="D98" s="6">
        <v>156.79005310442452</v>
      </c>
      <c r="E98" s="3">
        <f t="shared" si="19"/>
        <v>884635</v>
      </c>
      <c r="F98" s="2">
        <f t="shared" si="16"/>
        <v>4</v>
      </c>
      <c r="G98" s="7">
        <f t="shared" si="17"/>
        <v>92.0636412518503</v>
      </c>
      <c r="H98" s="8">
        <f t="shared" si="20"/>
        <v>260.1327957465634</v>
      </c>
      <c r="I98" s="8">
        <f t="shared" si="22"/>
        <v>1550118.1047843522</v>
      </c>
      <c r="J98" s="9">
        <f t="shared" si="18"/>
        <v>2071096.7958072464</v>
      </c>
      <c r="L98">
        <f t="shared" si="21"/>
        <v>0</v>
      </c>
      <c r="M98">
        <f t="shared" si="23"/>
        <v>0</v>
      </c>
      <c r="N98">
        <f t="shared" si="23"/>
        <v>0</v>
      </c>
      <c r="O98">
        <f t="shared" si="23"/>
        <v>58012.31964863707</v>
      </c>
      <c r="P98">
        <f t="shared" si="23"/>
        <v>0</v>
      </c>
    </row>
    <row r="99" spans="1:16" ht="12.75">
      <c r="A99">
        <v>95</v>
      </c>
      <c r="B99" s="5" t="s">
        <v>105</v>
      </c>
      <c r="C99" s="2">
        <v>320</v>
      </c>
      <c r="D99" s="6">
        <v>174.0823266530964</v>
      </c>
      <c r="E99" s="3">
        <f t="shared" si="19"/>
        <v>884955</v>
      </c>
      <c r="F99" s="2">
        <f t="shared" si="16"/>
        <v>4</v>
      </c>
      <c r="G99" s="7">
        <f t="shared" si="17"/>
        <v>92.0636412518503</v>
      </c>
      <c r="H99" s="8">
        <f t="shared" si="20"/>
        <v>285.0851755537234</v>
      </c>
      <c r="I99" s="8">
        <f t="shared" si="22"/>
        <v>2152660.7215835457</v>
      </c>
      <c r="J99" s="9">
        <f t="shared" si="18"/>
        <v>1791218.8504278888</v>
      </c>
      <c r="L99">
        <f t="shared" si="21"/>
        <v>0</v>
      </c>
      <c r="M99">
        <f t="shared" si="23"/>
        <v>0</v>
      </c>
      <c r="N99">
        <f t="shared" si="23"/>
        <v>0</v>
      </c>
      <c r="O99">
        <f t="shared" si="23"/>
        <v>55706.34452899085</v>
      </c>
      <c r="P99">
        <f t="shared" si="23"/>
        <v>0</v>
      </c>
    </row>
    <row r="100" spans="1:16" ht="12.75">
      <c r="A100">
        <v>96</v>
      </c>
      <c r="B100" s="5" t="s">
        <v>106</v>
      </c>
      <c r="C100" s="2">
        <v>379</v>
      </c>
      <c r="D100" s="6">
        <v>174.89478359165136</v>
      </c>
      <c r="E100" s="3">
        <f t="shared" si="19"/>
        <v>885334</v>
      </c>
      <c r="F100" s="2">
        <f t="shared" si="16"/>
        <v>4</v>
      </c>
      <c r="G100" s="7">
        <f t="shared" si="17"/>
        <v>92.0636412518503</v>
      </c>
      <c r="H100" s="8">
        <f t="shared" si="20"/>
        <v>340.99241046642464</v>
      </c>
      <c r="I100" s="8">
        <f t="shared" si="22"/>
        <v>2600318.2955589094</v>
      </c>
      <c r="J100" s="9">
        <f t="shared" si="18"/>
        <v>2121474.825975531</v>
      </c>
      <c r="L100">
        <f t="shared" si="21"/>
        <v>0</v>
      </c>
      <c r="M100">
        <f t="shared" si="23"/>
        <v>0</v>
      </c>
      <c r="N100">
        <f t="shared" si="23"/>
        <v>0</v>
      </c>
      <c r="O100">
        <f t="shared" si="23"/>
        <v>66285.12298123587</v>
      </c>
      <c r="P100">
        <f t="shared" si="23"/>
        <v>0</v>
      </c>
    </row>
    <row r="101" spans="1:16" ht="12.75">
      <c r="A101">
        <v>97</v>
      </c>
      <c r="B101" s="5" t="s">
        <v>107</v>
      </c>
      <c r="C101" s="2">
        <v>265</v>
      </c>
      <c r="D101" s="6">
        <v>176.88508895867213</v>
      </c>
      <c r="E101" s="3">
        <f t="shared" si="19"/>
        <v>885599</v>
      </c>
      <c r="F101" s="2">
        <f t="shared" si="16"/>
        <v>4</v>
      </c>
      <c r="G101" s="7">
        <f>VLOOKUP(F101,$Q$7:$R$11,2)</f>
        <v>92.0636412518503</v>
      </c>
      <c r="H101" s="8">
        <f t="shared" si="20"/>
        <v>244.15375425807446</v>
      </c>
      <c r="I101" s="8">
        <f t="shared" si="22"/>
        <v>1906589.6676364942</v>
      </c>
      <c r="J101" s="9">
        <f t="shared" si="18"/>
        <v>1483353.1105105954</v>
      </c>
      <c r="L101">
        <f t="shared" si="21"/>
        <v>0</v>
      </c>
      <c r="M101">
        <f t="shared" si="23"/>
        <v>0</v>
      </c>
      <c r="N101">
        <f t="shared" si="23"/>
        <v>0</v>
      </c>
      <c r="O101">
        <f t="shared" si="23"/>
        <v>46874.548574048116</v>
      </c>
      <c r="P101">
        <f t="shared" si="23"/>
        <v>0</v>
      </c>
    </row>
    <row r="102" spans="1:16" ht="12.75">
      <c r="A102">
        <v>98</v>
      </c>
      <c r="B102" s="5" t="s">
        <v>108</v>
      </c>
      <c r="C102" s="2">
        <v>120</v>
      </c>
      <c r="D102" s="6">
        <v>187.92402270275707</v>
      </c>
      <c r="E102" s="3">
        <f t="shared" si="19"/>
        <v>885719</v>
      </c>
      <c r="F102" s="2">
        <f t="shared" si="16"/>
        <v>4</v>
      </c>
      <c r="G102" s="7">
        <f>VLOOKUP(F102,$Q$7:$R$11,2)</f>
        <v>92.0636412518503</v>
      </c>
      <c r="H102" s="8">
        <f t="shared" si="20"/>
        <v>124.94884644677921</v>
      </c>
      <c r="I102" s="8">
        <f t="shared" si="22"/>
        <v>1102705.5278296021</v>
      </c>
      <c r="J102" s="9">
        <f t="shared" si="18"/>
        <v>671707.0689104582</v>
      </c>
      <c r="L102">
        <f aca="true" t="shared" si="24" ref="L102:L130">IF(F102=L$4,$C102*$D102,0)</f>
        <v>0</v>
      </c>
      <c r="M102">
        <f t="shared" si="23"/>
        <v>0</v>
      </c>
      <c r="N102">
        <f t="shared" si="23"/>
        <v>0</v>
      </c>
      <c r="O102">
        <f t="shared" si="23"/>
        <v>22550.882724330848</v>
      </c>
      <c r="P102">
        <f t="shared" si="23"/>
        <v>0</v>
      </c>
    </row>
    <row r="103" spans="1:16" ht="12.75">
      <c r="A103">
        <v>99</v>
      </c>
      <c r="B103" s="5" t="s">
        <v>109</v>
      </c>
      <c r="C103" s="2">
        <v>124</v>
      </c>
      <c r="D103" s="6">
        <v>529.1009627316307</v>
      </c>
      <c r="E103" s="3">
        <f t="shared" si="19"/>
        <v>885843</v>
      </c>
      <c r="F103" s="2">
        <f t="shared" si="16"/>
        <v>5</v>
      </c>
      <c r="G103" s="7">
        <f>VLOOKUP(F103,$Q$7:$R$11,2)</f>
        <v>529.1009627316307</v>
      </c>
      <c r="H103" s="8">
        <f t="shared" si="20"/>
        <v>0</v>
      </c>
      <c r="I103" s="8">
        <f t="shared" si="22"/>
        <v>0</v>
      </c>
      <c r="J103" s="9">
        <f t="shared" si="18"/>
        <v>32487340.102462403</v>
      </c>
      <c r="L103">
        <f t="shared" si="24"/>
        <v>0</v>
      </c>
      <c r="M103">
        <f t="shared" si="23"/>
        <v>0</v>
      </c>
      <c r="N103">
        <f t="shared" si="23"/>
        <v>0</v>
      </c>
      <c r="O103">
        <f t="shared" si="23"/>
        <v>0</v>
      </c>
      <c r="P103">
        <f t="shared" si="23"/>
        <v>65608.51937872221</v>
      </c>
    </row>
    <row r="104" spans="1:16" ht="12.75">
      <c r="A104">
        <v>100</v>
      </c>
      <c r="D104" s="6"/>
      <c r="E104" s="3"/>
      <c r="F104" s="2"/>
      <c r="G104" s="7"/>
      <c r="H104" s="8"/>
      <c r="I104" s="8"/>
      <c r="J104" s="9"/>
      <c r="L104">
        <f t="shared" si="24"/>
        <v>0</v>
      </c>
      <c r="M104">
        <f t="shared" si="23"/>
        <v>0</v>
      </c>
      <c r="N104">
        <f t="shared" si="23"/>
        <v>0</v>
      </c>
      <c r="O104">
        <f t="shared" si="23"/>
        <v>0</v>
      </c>
      <c r="P104">
        <f t="shared" si="23"/>
        <v>0</v>
      </c>
    </row>
    <row r="105" spans="1:16" ht="12.75">
      <c r="A105">
        <v>101</v>
      </c>
      <c r="D105" s="6"/>
      <c r="E105" s="3"/>
      <c r="F105" s="2"/>
      <c r="G105" s="7"/>
      <c r="H105" s="8"/>
      <c r="I105" s="8"/>
      <c r="J105" s="9"/>
      <c r="L105">
        <f t="shared" si="24"/>
        <v>0</v>
      </c>
      <c r="M105">
        <f t="shared" si="23"/>
        <v>0</v>
      </c>
      <c r="N105">
        <f t="shared" si="23"/>
        <v>0</v>
      </c>
      <c r="O105">
        <f t="shared" si="23"/>
        <v>0</v>
      </c>
      <c r="P105">
        <f t="shared" si="23"/>
        <v>0</v>
      </c>
    </row>
    <row r="106" spans="1:16" ht="12.75">
      <c r="A106">
        <v>102</v>
      </c>
      <c r="D106" s="6"/>
      <c r="E106" s="3"/>
      <c r="F106" s="2"/>
      <c r="G106" s="7"/>
      <c r="H106" s="8"/>
      <c r="I106" s="8"/>
      <c r="J106" s="9"/>
      <c r="L106">
        <f t="shared" si="24"/>
        <v>0</v>
      </c>
      <c r="M106">
        <f aca="true" t="shared" si="25" ref="M106:P130">IF($F106=M$4,$C106*$D106,0)</f>
        <v>0</v>
      </c>
      <c r="N106">
        <f t="shared" si="25"/>
        <v>0</v>
      </c>
      <c r="O106">
        <f t="shared" si="25"/>
        <v>0</v>
      </c>
      <c r="P106">
        <f t="shared" si="25"/>
        <v>0</v>
      </c>
    </row>
    <row r="107" spans="1:16" ht="12.75">
      <c r="A107">
        <v>103</v>
      </c>
      <c r="D107" s="6"/>
      <c r="E107" s="3"/>
      <c r="F107" s="2"/>
      <c r="G107" s="7"/>
      <c r="H107" s="8"/>
      <c r="I107" s="8"/>
      <c r="J107" s="9"/>
      <c r="L107">
        <f t="shared" si="24"/>
        <v>0</v>
      </c>
      <c r="M107">
        <f t="shared" si="25"/>
        <v>0</v>
      </c>
      <c r="N107">
        <f t="shared" si="25"/>
        <v>0</v>
      </c>
      <c r="O107">
        <f t="shared" si="25"/>
        <v>0</v>
      </c>
      <c r="P107">
        <f t="shared" si="25"/>
        <v>0</v>
      </c>
    </row>
    <row r="108" spans="1:16" ht="12.75">
      <c r="A108">
        <v>104</v>
      </c>
      <c r="D108" s="6"/>
      <c r="E108" s="3"/>
      <c r="F108" s="2"/>
      <c r="G108" s="7"/>
      <c r="H108" s="8"/>
      <c r="I108" s="8"/>
      <c r="J108" s="9"/>
      <c r="L108">
        <f t="shared" si="24"/>
        <v>0</v>
      </c>
      <c r="M108">
        <f t="shared" si="25"/>
        <v>0</v>
      </c>
      <c r="N108">
        <f t="shared" si="25"/>
        <v>0</v>
      </c>
      <c r="O108">
        <f t="shared" si="25"/>
        <v>0</v>
      </c>
      <c r="P108">
        <f t="shared" si="25"/>
        <v>0</v>
      </c>
    </row>
    <row r="109" spans="1:16" ht="12.75">
      <c r="A109">
        <v>105</v>
      </c>
      <c r="D109" s="6"/>
      <c r="E109" s="3"/>
      <c r="F109" s="2"/>
      <c r="G109" s="7"/>
      <c r="H109" s="8"/>
      <c r="I109" s="8"/>
      <c r="J109" s="9"/>
      <c r="L109">
        <f t="shared" si="24"/>
        <v>0</v>
      </c>
      <c r="M109">
        <f t="shared" si="25"/>
        <v>0</v>
      </c>
      <c r="N109">
        <f t="shared" si="25"/>
        <v>0</v>
      </c>
      <c r="O109">
        <f t="shared" si="25"/>
        <v>0</v>
      </c>
      <c r="P109">
        <f t="shared" si="25"/>
        <v>0</v>
      </c>
    </row>
    <row r="110" spans="1:16" ht="12.75">
      <c r="A110">
        <v>106</v>
      </c>
      <c r="D110" s="6"/>
      <c r="E110" s="3"/>
      <c r="F110" s="2"/>
      <c r="G110" s="7"/>
      <c r="H110" s="8"/>
      <c r="I110" s="8"/>
      <c r="J110" s="9"/>
      <c r="L110">
        <f t="shared" si="24"/>
        <v>0</v>
      </c>
      <c r="M110">
        <f t="shared" si="25"/>
        <v>0</v>
      </c>
      <c r="N110">
        <f t="shared" si="25"/>
        <v>0</v>
      </c>
      <c r="O110">
        <f t="shared" si="25"/>
        <v>0</v>
      </c>
      <c r="P110">
        <f t="shared" si="25"/>
        <v>0</v>
      </c>
    </row>
    <row r="111" spans="1:16" ht="12.75">
      <c r="A111">
        <v>107</v>
      </c>
      <c r="D111" s="6"/>
      <c r="E111" s="3"/>
      <c r="F111" s="2"/>
      <c r="G111" s="7"/>
      <c r="H111" s="8"/>
      <c r="I111" s="8"/>
      <c r="J111" s="9"/>
      <c r="L111">
        <f t="shared" si="24"/>
        <v>0</v>
      </c>
      <c r="M111">
        <f t="shared" si="25"/>
        <v>0</v>
      </c>
      <c r="N111">
        <f t="shared" si="25"/>
        <v>0</v>
      </c>
      <c r="O111">
        <f t="shared" si="25"/>
        <v>0</v>
      </c>
      <c r="P111">
        <f t="shared" si="25"/>
        <v>0</v>
      </c>
    </row>
    <row r="112" spans="1:16" ht="12.75">
      <c r="A112">
        <v>108</v>
      </c>
      <c r="D112" s="6"/>
      <c r="E112" s="3"/>
      <c r="F112" s="2"/>
      <c r="G112" s="7"/>
      <c r="H112" s="8"/>
      <c r="I112" s="8"/>
      <c r="J112" s="9"/>
      <c r="L112">
        <f t="shared" si="24"/>
        <v>0</v>
      </c>
      <c r="M112">
        <f t="shared" si="25"/>
        <v>0</v>
      </c>
      <c r="N112">
        <f t="shared" si="25"/>
        <v>0</v>
      </c>
      <c r="O112">
        <f t="shared" si="25"/>
        <v>0</v>
      </c>
      <c r="P112">
        <f t="shared" si="25"/>
        <v>0</v>
      </c>
    </row>
    <row r="113" spans="1:16" ht="12.75">
      <c r="A113">
        <v>109</v>
      </c>
      <c r="D113" s="6"/>
      <c r="E113" s="3"/>
      <c r="F113" s="2"/>
      <c r="G113" s="7"/>
      <c r="H113" s="8"/>
      <c r="I113" s="8"/>
      <c r="J113" s="9"/>
      <c r="L113">
        <f t="shared" si="24"/>
        <v>0</v>
      </c>
      <c r="M113">
        <f t="shared" si="25"/>
        <v>0</v>
      </c>
      <c r="N113">
        <f t="shared" si="25"/>
        <v>0</v>
      </c>
      <c r="O113">
        <f t="shared" si="25"/>
        <v>0</v>
      </c>
      <c r="P113">
        <f t="shared" si="25"/>
        <v>0</v>
      </c>
    </row>
    <row r="114" spans="1:16" ht="12.75">
      <c r="A114">
        <v>110</v>
      </c>
      <c r="D114" s="6"/>
      <c r="E114" s="3"/>
      <c r="F114" s="2"/>
      <c r="G114" s="7"/>
      <c r="H114" s="8"/>
      <c r="I114" s="8"/>
      <c r="J114" s="9"/>
      <c r="L114">
        <f t="shared" si="24"/>
        <v>0</v>
      </c>
      <c r="M114">
        <f t="shared" si="25"/>
        <v>0</v>
      </c>
      <c r="N114">
        <f t="shared" si="25"/>
        <v>0</v>
      </c>
      <c r="O114">
        <f t="shared" si="25"/>
        <v>0</v>
      </c>
      <c r="P114">
        <f t="shared" si="25"/>
        <v>0</v>
      </c>
    </row>
    <row r="115" spans="1:16" ht="12.75">
      <c r="A115">
        <v>111</v>
      </c>
      <c r="D115" s="6"/>
      <c r="E115" s="3"/>
      <c r="F115" s="2"/>
      <c r="G115" s="7"/>
      <c r="H115" s="8"/>
      <c r="I115" s="8"/>
      <c r="J115" s="9"/>
      <c r="L115">
        <f t="shared" si="24"/>
        <v>0</v>
      </c>
      <c r="M115">
        <f t="shared" si="25"/>
        <v>0</v>
      </c>
      <c r="N115">
        <f t="shared" si="25"/>
        <v>0</v>
      </c>
      <c r="O115">
        <f t="shared" si="25"/>
        <v>0</v>
      </c>
      <c r="P115">
        <f t="shared" si="25"/>
        <v>0</v>
      </c>
    </row>
    <row r="116" spans="1:16" ht="12.75">
      <c r="A116">
        <v>112</v>
      </c>
      <c r="D116" s="6"/>
      <c r="E116" s="3"/>
      <c r="F116" s="2"/>
      <c r="G116" s="7"/>
      <c r="H116" s="8"/>
      <c r="I116" s="8"/>
      <c r="J116" s="9"/>
      <c r="L116">
        <f t="shared" si="24"/>
        <v>0</v>
      </c>
      <c r="M116">
        <f t="shared" si="25"/>
        <v>0</v>
      </c>
      <c r="N116">
        <f t="shared" si="25"/>
        <v>0</v>
      </c>
      <c r="O116">
        <f t="shared" si="25"/>
        <v>0</v>
      </c>
      <c r="P116">
        <f t="shared" si="25"/>
        <v>0</v>
      </c>
    </row>
    <row r="117" spans="1:16" ht="12.75">
      <c r="A117">
        <v>113</v>
      </c>
      <c r="D117" s="6"/>
      <c r="E117" s="3"/>
      <c r="F117" s="2"/>
      <c r="G117" s="7"/>
      <c r="H117" s="8"/>
      <c r="I117" s="8"/>
      <c r="J117" s="9"/>
      <c r="L117">
        <f t="shared" si="24"/>
        <v>0</v>
      </c>
      <c r="M117">
        <f t="shared" si="25"/>
        <v>0</v>
      </c>
      <c r="N117">
        <f t="shared" si="25"/>
        <v>0</v>
      </c>
      <c r="O117">
        <f t="shared" si="25"/>
        <v>0</v>
      </c>
      <c r="P117">
        <f t="shared" si="25"/>
        <v>0</v>
      </c>
    </row>
    <row r="118" spans="1:16" ht="12.75">
      <c r="A118">
        <v>114</v>
      </c>
      <c r="D118" s="6"/>
      <c r="E118" s="3"/>
      <c r="F118" s="2"/>
      <c r="G118" s="7"/>
      <c r="H118" s="8"/>
      <c r="I118" s="8"/>
      <c r="J118" s="9"/>
      <c r="L118">
        <f t="shared" si="24"/>
        <v>0</v>
      </c>
      <c r="M118">
        <f t="shared" si="25"/>
        <v>0</v>
      </c>
      <c r="N118">
        <f t="shared" si="25"/>
        <v>0</v>
      </c>
      <c r="O118">
        <f t="shared" si="25"/>
        <v>0</v>
      </c>
      <c r="P118">
        <f t="shared" si="25"/>
        <v>0</v>
      </c>
    </row>
    <row r="119" spans="1:16" ht="12.75">
      <c r="A119">
        <v>115</v>
      </c>
      <c r="D119" s="6"/>
      <c r="E119" s="3"/>
      <c r="F119" s="2"/>
      <c r="G119" s="7"/>
      <c r="H119" s="8"/>
      <c r="I119" s="8"/>
      <c r="J119" s="9"/>
      <c r="L119">
        <f t="shared" si="24"/>
        <v>0</v>
      </c>
      <c r="M119">
        <f t="shared" si="25"/>
        <v>0</v>
      </c>
      <c r="N119">
        <f t="shared" si="25"/>
        <v>0</v>
      </c>
      <c r="O119">
        <f t="shared" si="25"/>
        <v>0</v>
      </c>
      <c r="P119">
        <f t="shared" si="25"/>
        <v>0</v>
      </c>
    </row>
    <row r="120" spans="1:16" ht="12.75">
      <c r="A120">
        <v>116</v>
      </c>
      <c r="D120" s="6"/>
      <c r="E120" s="3"/>
      <c r="F120" s="2"/>
      <c r="G120" s="7"/>
      <c r="H120" s="8"/>
      <c r="I120" s="8"/>
      <c r="J120" s="9"/>
      <c r="L120">
        <f t="shared" si="24"/>
        <v>0</v>
      </c>
      <c r="M120">
        <f t="shared" si="25"/>
        <v>0</v>
      </c>
      <c r="N120">
        <f t="shared" si="25"/>
        <v>0</v>
      </c>
      <c r="O120">
        <f t="shared" si="25"/>
        <v>0</v>
      </c>
      <c r="P120">
        <f t="shared" si="25"/>
        <v>0</v>
      </c>
    </row>
    <row r="121" spans="1:16" ht="12.75">
      <c r="A121">
        <v>117</v>
      </c>
      <c r="D121" s="6"/>
      <c r="E121" s="3"/>
      <c r="F121" s="2"/>
      <c r="G121" s="7"/>
      <c r="H121" s="8"/>
      <c r="I121" s="8"/>
      <c r="J121" s="9"/>
      <c r="L121">
        <f t="shared" si="24"/>
        <v>0</v>
      </c>
      <c r="M121">
        <f t="shared" si="25"/>
        <v>0</v>
      </c>
      <c r="N121">
        <f t="shared" si="25"/>
        <v>0</v>
      </c>
      <c r="O121">
        <f t="shared" si="25"/>
        <v>0</v>
      </c>
      <c r="P121">
        <f t="shared" si="25"/>
        <v>0</v>
      </c>
    </row>
    <row r="122" spans="1:16" ht="12.75">
      <c r="A122">
        <v>118</v>
      </c>
      <c r="D122" s="6"/>
      <c r="E122" s="3"/>
      <c r="F122" s="2"/>
      <c r="G122" s="7"/>
      <c r="H122" s="8"/>
      <c r="I122" s="8"/>
      <c r="J122" s="9"/>
      <c r="L122">
        <f t="shared" si="24"/>
        <v>0</v>
      </c>
      <c r="M122">
        <f t="shared" si="25"/>
        <v>0</v>
      </c>
      <c r="N122">
        <f t="shared" si="25"/>
        <v>0</v>
      </c>
      <c r="O122">
        <f t="shared" si="25"/>
        <v>0</v>
      </c>
      <c r="P122">
        <f t="shared" si="25"/>
        <v>0</v>
      </c>
    </row>
    <row r="123" spans="1:16" ht="12.75">
      <c r="A123">
        <v>119</v>
      </c>
      <c r="D123" s="6"/>
      <c r="E123" s="3"/>
      <c r="F123" s="2"/>
      <c r="G123" s="7"/>
      <c r="H123" s="8"/>
      <c r="I123" s="8"/>
      <c r="J123" s="9"/>
      <c r="L123">
        <f t="shared" si="24"/>
        <v>0</v>
      </c>
      <c r="M123">
        <f t="shared" si="25"/>
        <v>0</v>
      </c>
      <c r="N123">
        <f t="shared" si="25"/>
        <v>0</v>
      </c>
      <c r="O123">
        <f t="shared" si="25"/>
        <v>0</v>
      </c>
      <c r="P123">
        <f t="shared" si="25"/>
        <v>0</v>
      </c>
    </row>
    <row r="124" spans="1:16" ht="12.75">
      <c r="A124">
        <v>120</v>
      </c>
      <c r="D124" s="6"/>
      <c r="E124" s="3"/>
      <c r="F124" s="2"/>
      <c r="G124" s="7"/>
      <c r="H124" s="8"/>
      <c r="I124" s="8"/>
      <c r="J124" s="9"/>
      <c r="L124">
        <f t="shared" si="24"/>
        <v>0</v>
      </c>
      <c r="M124">
        <f t="shared" si="25"/>
        <v>0</v>
      </c>
      <c r="N124">
        <f t="shared" si="25"/>
        <v>0</v>
      </c>
      <c r="O124">
        <f t="shared" si="25"/>
        <v>0</v>
      </c>
      <c r="P124">
        <f t="shared" si="25"/>
        <v>0</v>
      </c>
    </row>
    <row r="125" spans="1:16" ht="12.75">
      <c r="A125">
        <v>121</v>
      </c>
      <c r="D125" s="6"/>
      <c r="E125" s="3"/>
      <c r="F125" s="2"/>
      <c r="G125" s="7"/>
      <c r="H125" s="8"/>
      <c r="I125" s="8"/>
      <c r="J125" s="9"/>
      <c r="L125">
        <f t="shared" si="24"/>
        <v>0</v>
      </c>
      <c r="M125">
        <f t="shared" si="25"/>
        <v>0</v>
      </c>
      <c r="N125">
        <f t="shared" si="25"/>
        <v>0</v>
      </c>
      <c r="O125">
        <f t="shared" si="25"/>
        <v>0</v>
      </c>
      <c r="P125">
        <f t="shared" si="25"/>
        <v>0</v>
      </c>
    </row>
    <row r="126" spans="1:16" ht="12.75">
      <c r="A126">
        <v>122</v>
      </c>
      <c r="D126" s="6"/>
      <c r="E126" s="3"/>
      <c r="F126" s="2"/>
      <c r="G126" s="7"/>
      <c r="H126" s="8"/>
      <c r="I126" s="8"/>
      <c r="J126" s="9"/>
      <c r="L126">
        <f t="shared" si="24"/>
        <v>0</v>
      </c>
      <c r="M126">
        <f t="shared" si="25"/>
        <v>0</v>
      </c>
      <c r="N126">
        <f t="shared" si="25"/>
        <v>0</v>
      </c>
      <c r="O126">
        <f t="shared" si="25"/>
        <v>0</v>
      </c>
      <c r="P126">
        <f t="shared" si="25"/>
        <v>0</v>
      </c>
    </row>
    <row r="127" spans="1:16" ht="12.75">
      <c r="A127">
        <v>123</v>
      </c>
      <c r="D127" s="6"/>
      <c r="E127" s="3"/>
      <c r="F127" s="2"/>
      <c r="G127" s="7"/>
      <c r="H127" s="8"/>
      <c r="I127" s="8"/>
      <c r="J127" s="9"/>
      <c r="L127">
        <f t="shared" si="24"/>
        <v>0</v>
      </c>
      <c r="M127">
        <f t="shared" si="25"/>
        <v>0</v>
      </c>
      <c r="N127">
        <f t="shared" si="25"/>
        <v>0</v>
      </c>
      <c r="O127">
        <f t="shared" si="25"/>
        <v>0</v>
      </c>
      <c r="P127">
        <f t="shared" si="25"/>
        <v>0</v>
      </c>
    </row>
    <row r="128" spans="1:16" ht="12.75">
      <c r="A128">
        <v>124</v>
      </c>
      <c r="D128" s="6"/>
      <c r="E128" s="3"/>
      <c r="F128" s="2"/>
      <c r="G128" s="7"/>
      <c r="H128" s="8"/>
      <c r="I128" s="8"/>
      <c r="J128" s="9"/>
      <c r="L128">
        <f t="shared" si="24"/>
        <v>0</v>
      </c>
      <c r="M128">
        <f t="shared" si="25"/>
        <v>0</v>
      </c>
      <c r="N128">
        <f t="shared" si="25"/>
        <v>0</v>
      </c>
      <c r="O128">
        <f t="shared" si="25"/>
        <v>0</v>
      </c>
      <c r="P128">
        <f t="shared" si="25"/>
        <v>0</v>
      </c>
    </row>
    <row r="129" spans="1:16" ht="12.75">
      <c r="A129">
        <v>125</v>
      </c>
      <c r="D129" s="6"/>
      <c r="E129" s="3"/>
      <c r="F129" s="2"/>
      <c r="G129" s="7"/>
      <c r="H129" s="8"/>
      <c r="I129" s="8"/>
      <c r="J129" s="9"/>
      <c r="L129">
        <f t="shared" si="24"/>
        <v>0</v>
      </c>
      <c r="M129">
        <f t="shared" si="25"/>
        <v>0</v>
      </c>
      <c r="N129">
        <f t="shared" si="25"/>
        <v>0</v>
      </c>
      <c r="O129">
        <f t="shared" si="25"/>
        <v>0</v>
      </c>
      <c r="P129">
        <f t="shared" si="25"/>
        <v>0</v>
      </c>
    </row>
    <row r="130" spans="1:16" ht="12.75">
      <c r="A130">
        <v>126</v>
      </c>
      <c r="D130" s="6"/>
      <c r="E130" s="3"/>
      <c r="F130" s="2"/>
      <c r="G130" s="7"/>
      <c r="H130" s="8"/>
      <c r="I130" s="8"/>
      <c r="J130" s="9"/>
      <c r="L130">
        <f t="shared" si="24"/>
        <v>0</v>
      </c>
      <c r="M130">
        <f t="shared" si="25"/>
        <v>0</v>
      </c>
      <c r="N130">
        <f t="shared" si="25"/>
        <v>0</v>
      </c>
      <c r="O130">
        <f t="shared" si="25"/>
        <v>0</v>
      </c>
      <c r="P130">
        <f t="shared" si="25"/>
        <v>0</v>
      </c>
    </row>
    <row r="131" ht="12.75">
      <c r="J131" s="3"/>
    </row>
    <row r="132" ht="12.75">
      <c r="J132" s="3"/>
    </row>
    <row r="133" ht="12.75">
      <c r="J133" s="3"/>
    </row>
    <row r="134" ht="12.75">
      <c r="J134" s="3"/>
    </row>
    <row r="135" ht="12.75">
      <c r="J135" s="3"/>
    </row>
    <row r="136" ht="12.75">
      <c r="J136" s="3"/>
    </row>
    <row r="137" ht="12.75">
      <c r="J137" s="3"/>
    </row>
    <row r="138" ht="12.75">
      <c r="J138" s="3"/>
    </row>
    <row r="139" ht="12.75">
      <c r="J139" s="3"/>
    </row>
    <row r="140" ht="12.75">
      <c r="J140" s="3"/>
    </row>
    <row r="141" ht="12.75">
      <c r="J141" s="3"/>
    </row>
    <row r="142" ht="12.75">
      <c r="J142" s="3"/>
    </row>
    <row r="143" ht="12.75">
      <c r="J143" s="3"/>
    </row>
    <row r="144" ht="12.75">
      <c r="J144" s="3"/>
    </row>
    <row r="145" ht="12.75">
      <c r="J145" s="3"/>
    </row>
    <row r="146" ht="12.75">
      <c r="J146" s="3"/>
    </row>
    <row r="147" ht="12.75">
      <c r="J147" s="3"/>
    </row>
    <row r="148" ht="12.75">
      <c r="J148" s="3"/>
    </row>
    <row r="149" ht="12.75">
      <c r="J149" s="3"/>
    </row>
    <row r="150" ht="12.75">
      <c r="J150" s="3"/>
    </row>
    <row r="151" ht="12.75">
      <c r="J151" s="3"/>
    </row>
    <row r="152" ht="12.75">
      <c r="J152" s="3"/>
    </row>
    <row r="153" ht="12.75">
      <c r="J153" s="3"/>
    </row>
    <row r="154" ht="12.75">
      <c r="J154" s="3"/>
    </row>
    <row r="155" ht="12.75">
      <c r="J155" s="3"/>
    </row>
    <row r="156" ht="12.75">
      <c r="J156" s="3"/>
    </row>
    <row r="157" ht="12.75">
      <c r="J157" s="3"/>
    </row>
    <row r="158" ht="12.75">
      <c r="J158" s="3"/>
    </row>
    <row r="159" ht="12.75">
      <c r="J159" s="3"/>
    </row>
    <row r="160" ht="12.75">
      <c r="J160" s="3"/>
    </row>
    <row r="161" ht="12.75">
      <c r="J161" s="3"/>
    </row>
    <row r="162" ht="12.75">
      <c r="J162" s="3"/>
    </row>
    <row r="163" ht="12.75">
      <c r="J163" s="3"/>
    </row>
    <row r="164" ht="12.75">
      <c r="J164" s="3"/>
    </row>
    <row r="165" ht="12.75">
      <c r="J165" s="3"/>
    </row>
    <row r="166" ht="12.75">
      <c r="J166" s="3"/>
    </row>
    <row r="167" ht="12.75">
      <c r="J167" s="3"/>
    </row>
    <row r="168" ht="12.75">
      <c r="J168" s="3"/>
    </row>
    <row r="169" ht="12.75">
      <c r="J169" s="3"/>
    </row>
    <row r="170" ht="12.75">
      <c r="J170" s="3"/>
    </row>
    <row r="171" ht="12.75">
      <c r="J171" s="3"/>
    </row>
    <row r="172" ht="12.75">
      <c r="J172" s="3"/>
    </row>
    <row r="173" ht="12.75">
      <c r="J173" s="3"/>
    </row>
    <row r="174" ht="12.75">
      <c r="J174" s="3"/>
    </row>
    <row r="175" ht="12.75">
      <c r="J175" s="3"/>
    </row>
    <row r="176" ht="12.75">
      <c r="J176" s="3"/>
    </row>
    <row r="177" ht="12.75">
      <c r="J177" s="3"/>
    </row>
    <row r="178" ht="12.75">
      <c r="J178" s="3"/>
    </row>
    <row r="179" ht="12.75">
      <c r="J179" s="3"/>
    </row>
    <row r="180" ht="12.75">
      <c r="J180" s="3"/>
    </row>
    <row r="181" ht="12.75">
      <c r="J181" s="3"/>
    </row>
    <row r="182" ht="12.75">
      <c r="J182" s="3"/>
    </row>
    <row r="183" ht="12.75">
      <c r="J183" s="3"/>
    </row>
    <row r="184" ht="12.75">
      <c r="J184" s="3"/>
    </row>
    <row r="185" ht="12.75">
      <c r="J185" s="3"/>
    </row>
    <row r="186" ht="12.75">
      <c r="J186" s="3"/>
    </row>
    <row r="187" ht="12.75">
      <c r="J187" s="3"/>
    </row>
    <row r="188" ht="12.75">
      <c r="J188" s="3"/>
    </row>
    <row r="189" ht="12.75">
      <c r="J189" s="3"/>
    </row>
    <row r="190" ht="12.75">
      <c r="J190" s="3"/>
    </row>
    <row r="191" ht="12.75">
      <c r="J191" s="3"/>
    </row>
    <row r="192" ht="12.75">
      <c r="J192" s="3"/>
    </row>
    <row r="193" ht="12.75">
      <c r="J193" s="3"/>
    </row>
    <row r="194" ht="12.75">
      <c r="J194" s="3"/>
    </row>
    <row r="195" ht="12.75">
      <c r="J195" s="3"/>
    </row>
    <row r="196" ht="12.75">
      <c r="J196" s="3"/>
    </row>
    <row r="197" ht="12.75">
      <c r="J197" s="3"/>
    </row>
    <row r="198" ht="12.75">
      <c r="J198" s="3"/>
    </row>
    <row r="199" ht="12.75">
      <c r="J199" s="3"/>
    </row>
    <row r="200" ht="12.75">
      <c r="J200" s="3"/>
    </row>
    <row r="201" ht="12.75">
      <c r="J201" s="3"/>
    </row>
    <row r="202" ht="12.75">
      <c r="J202" s="3"/>
    </row>
    <row r="203" ht="12.75">
      <c r="J203" s="3"/>
    </row>
    <row r="204" ht="12.75">
      <c r="J204" s="3"/>
    </row>
    <row r="205" ht="12.75">
      <c r="J205" s="3"/>
    </row>
    <row r="206" ht="12.75">
      <c r="J206" s="3"/>
    </row>
    <row r="207" ht="12.75">
      <c r="J207" s="3"/>
    </row>
    <row r="208" ht="12.75">
      <c r="J208" s="3"/>
    </row>
    <row r="209" ht="12.75">
      <c r="J209" s="3"/>
    </row>
    <row r="210" ht="12.75">
      <c r="J210" s="3"/>
    </row>
    <row r="211" ht="12.75">
      <c r="J211" s="3"/>
    </row>
    <row r="212" ht="12.75">
      <c r="J212" s="3"/>
    </row>
    <row r="213" ht="12.75">
      <c r="J213" s="3"/>
    </row>
    <row r="214" ht="12.75">
      <c r="J214" s="3"/>
    </row>
    <row r="215" ht="12.75">
      <c r="J215" s="3"/>
    </row>
    <row r="216" ht="12.75">
      <c r="J216" s="3"/>
    </row>
    <row r="217" ht="12.75">
      <c r="J217" s="3"/>
    </row>
    <row r="218" ht="12.75">
      <c r="J218" s="3"/>
    </row>
    <row r="219" ht="12.75">
      <c r="J219" s="3"/>
    </row>
    <row r="220" ht="12.75">
      <c r="J220" s="3"/>
    </row>
    <row r="221" ht="12.75"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3"/>
    </row>
    <row r="230" ht="12.75">
      <c r="J230" s="3"/>
    </row>
    <row r="231" ht="12.75">
      <c r="J231" s="3"/>
    </row>
    <row r="232" ht="12.75">
      <c r="J232" s="3"/>
    </row>
    <row r="233" ht="12.75">
      <c r="J233" s="3"/>
    </row>
    <row r="234" ht="12.75">
      <c r="J234" s="3"/>
    </row>
    <row r="235" ht="12.75">
      <c r="J235" s="3"/>
    </row>
    <row r="236" ht="12.75">
      <c r="J236" s="3"/>
    </row>
    <row r="237" ht="12.75">
      <c r="J237" s="3"/>
    </row>
    <row r="238" ht="12.75">
      <c r="J238" s="3"/>
    </row>
    <row r="239" ht="12.75">
      <c r="J239" s="3"/>
    </row>
    <row r="240" ht="12.75">
      <c r="J240" s="3"/>
    </row>
    <row r="241" ht="12.75">
      <c r="J241" s="3"/>
    </row>
    <row r="242" ht="12.75">
      <c r="J242" s="3"/>
    </row>
    <row r="243" ht="12.75">
      <c r="J243" s="3"/>
    </row>
    <row r="244" ht="12.75">
      <c r="J244" s="3"/>
    </row>
    <row r="245" ht="12.75">
      <c r="J245" s="3"/>
    </row>
    <row r="246" ht="12.75">
      <c r="J246" s="3"/>
    </row>
    <row r="247" ht="12.75">
      <c r="J247" s="3"/>
    </row>
    <row r="248" ht="12.75">
      <c r="J248" s="3"/>
    </row>
    <row r="249" ht="12.75">
      <c r="J249" s="3"/>
    </row>
    <row r="250" ht="12.75">
      <c r="J250" s="3"/>
    </row>
    <row r="251" ht="12.75">
      <c r="J251" s="3"/>
    </row>
    <row r="252" ht="12.75">
      <c r="J252" s="3"/>
    </row>
    <row r="253" ht="12.75">
      <c r="J253" s="3"/>
    </row>
    <row r="254" ht="12.75">
      <c r="J254" s="3"/>
    </row>
    <row r="255" ht="12.75">
      <c r="J255" s="3"/>
    </row>
    <row r="256" ht="12.75">
      <c r="J256" s="3"/>
    </row>
    <row r="257" ht="12.75">
      <c r="J257" s="3"/>
    </row>
    <row r="258" ht="12.75">
      <c r="J258" s="3"/>
    </row>
    <row r="259" ht="12.75">
      <c r="J259" s="3"/>
    </row>
    <row r="260" ht="12.75">
      <c r="J260" s="3"/>
    </row>
    <row r="261" ht="12.75">
      <c r="J261" s="3"/>
    </row>
    <row r="262" ht="12.75">
      <c r="J262" s="3"/>
    </row>
    <row r="263" ht="12.75">
      <c r="J263" s="3"/>
    </row>
    <row r="264" ht="12.75">
      <c r="J264" s="3"/>
    </row>
    <row r="265" ht="12.75">
      <c r="J265" s="3"/>
    </row>
    <row r="266" ht="12.75">
      <c r="J266" s="3"/>
    </row>
    <row r="267" ht="12.75">
      <c r="J267" s="3"/>
    </row>
    <row r="268" ht="12.75">
      <c r="J268" s="3"/>
    </row>
    <row r="269" ht="12.75">
      <c r="J269" s="3"/>
    </row>
    <row r="270" ht="12.75">
      <c r="J270" s="3"/>
    </row>
    <row r="271" ht="12.75">
      <c r="J271" s="3"/>
    </row>
    <row r="272" ht="12.75">
      <c r="J272" s="3"/>
    </row>
    <row r="273" ht="12.75">
      <c r="J273" s="3"/>
    </row>
    <row r="274" ht="12.75">
      <c r="J274" s="3"/>
    </row>
    <row r="275" ht="12.75">
      <c r="J275" s="3"/>
    </row>
    <row r="276" ht="12.75">
      <c r="J276" s="3"/>
    </row>
    <row r="277" ht="12.75">
      <c r="J277" s="3"/>
    </row>
    <row r="278" ht="12.75">
      <c r="J278" s="3"/>
    </row>
    <row r="279" ht="12.75">
      <c r="J279" s="3"/>
    </row>
    <row r="280" ht="12.75">
      <c r="J280" s="3"/>
    </row>
    <row r="281" ht="12.75">
      <c r="J281" s="3"/>
    </row>
    <row r="282" ht="12.75">
      <c r="J282" s="3"/>
    </row>
    <row r="283" ht="12.75">
      <c r="J283" s="3"/>
    </row>
    <row r="284" ht="12.75">
      <c r="J284" s="3"/>
    </row>
    <row r="285" ht="12.75">
      <c r="J285" s="3"/>
    </row>
    <row r="286" ht="12.75">
      <c r="J286" s="3"/>
    </row>
    <row r="287" ht="12.75">
      <c r="J287" s="3"/>
    </row>
    <row r="288" ht="12.75">
      <c r="J288" s="3"/>
    </row>
    <row r="289" ht="12.75">
      <c r="J289" s="3"/>
    </row>
    <row r="290" ht="12.75">
      <c r="J290" s="3"/>
    </row>
    <row r="291" ht="12.75">
      <c r="J291" s="3"/>
    </row>
    <row r="292" ht="12.75">
      <c r="J292" s="3"/>
    </row>
    <row r="293" ht="12.75">
      <c r="J293" s="3"/>
    </row>
    <row r="294" ht="12.75">
      <c r="J294" s="3"/>
    </row>
    <row r="295" ht="12.75">
      <c r="J295" s="3"/>
    </row>
    <row r="296" ht="12.75">
      <c r="J296" s="3"/>
    </row>
    <row r="297" ht="12.75">
      <c r="J297" s="3"/>
    </row>
    <row r="298" ht="12.75">
      <c r="J298" s="3"/>
    </row>
    <row r="299" ht="12.75">
      <c r="J299" s="3"/>
    </row>
    <row r="300" ht="12.75">
      <c r="J300" s="3"/>
    </row>
    <row r="301" ht="12.75">
      <c r="J301" s="3"/>
    </row>
    <row r="302" ht="12.75">
      <c r="J302" s="3"/>
    </row>
    <row r="303" ht="12.75">
      <c r="J303" s="3"/>
    </row>
    <row r="304" ht="12.75">
      <c r="J304" s="3"/>
    </row>
    <row r="305" ht="12.75">
      <c r="J305" s="3"/>
    </row>
    <row r="306" ht="12.75">
      <c r="J306" s="3"/>
    </row>
    <row r="307" ht="12.75">
      <c r="J307" s="3"/>
    </row>
    <row r="308" ht="12.75">
      <c r="J308" s="3"/>
    </row>
    <row r="309" ht="12.75">
      <c r="J309" s="3"/>
    </row>
    <row r="310" ht="12.75">
      <c r="J310" s="3"/>
    </row>
    <row r="311" ht="12.75">
      <c r="J311" s="3"/>
    </row>
    <row r="312" ht="12.75">
      <c r="J312" s="3"/>
    </row>
    <row r="313" ht="12.75">
      <c r="J313" s="3"/>
    </row>
    <row r="314" ht="12.75">
      <c r="J314" s="3"/>
    </row>
    <row r="315" ht="12.75">
      <c r="J315" s="3"/>
    </row>
    <row r="316" ht="12.75">
      <c r="J316" s="3"/>
    </row>
    <row r="317" ht="12.75">
      <c r="J317" s="3"/>
    </row>
    <row r="318" ht="12.75">
      <c r="J318" s="3"/>
    </row>
    <row r="319" ht="12.75">
      <c r="J319" s="3"/>
    </row>
    <row r="320" ht="12.75">
      <c r="J320" s="3"/>
    </row>
    <row r="321" ht="12.75">
      <c r="J321" s="3"/>
    </row>
    <row r="322" ht="12.75">
      <c r="J322" s="3"/>
    </row>
    <row r="323" ht="12.75">
      <c r="J323" s="3"/>
    </row>
    <row r="324" ht="12.75">
      <c r="J324" s="3"/>
    </row>
    <row r="325" ht="12.75">
      <c r="J325" s="3"/>
    </row>
    <row r="326" ht="12.75">
      <c r="J326" s="3"/>
    </row>
    <row r="327" ht="12.75">
      <c r="J327" s="3"/>
    </row>
    <row r="328" ht="12.75">
      <c r="J328" s="3"/>
    </row>
    <row r="329" ht="12.75">
      <c r="J329" s="3"/>
    </row>
    <row r="330" ht="12.75">
      <c r="J330" s="3"/>
    </row>
    <row r="331" ht="12.75">
      <c r="J331" s="3"/>
    </row>
    <row r="332" ht="12.75">
      <c r="J332" s="3"/>
    </row>
    <row r="333" ht="12.75">
      <c r="J333" s="3"/>
    </row>
    <row r="334" ht="12.75">
      <c r="J334" s="3"/>
    </row>
    <row r="335" ht="12.75">
      <c r="J335" s="3"/>
    </row>
    <row r="336" ht="12.75">
      <c r="J336" s="3"/>
    </row>
    <row r="337" ht="12.75">
      <c r="J337" s="3"/>
    </row>
    <row r="338" ht="12.75">
      <c r="J338" s="3"/>
    </row>
    <row r="339" ht="12.75">
      <c r="J339" s="3"/>
    </row>
    <row r="340" ht="12.75">
      <c r="J340" s="3"/>
    </row>
    <row r="341" ht="12.75">
      <c r="J341" s="3"/>
    </row>
    <row r="342" ht="12.75">
      <c r="J342" s="3"/>
    </row>
    <row r="343" ht="12.75">
      <c r="J343" s="3"/>
    </row>
    <row r="344" ht="12.75">
      <c r="J344" s="3"/>
    </row>
    <row r="345" ht="12.75">
      <c r="J345" s="3"/>
    </row>
    <row r="346" ht="12.75">
      <c r="J346" s="3"/>
    </row>
    <row r="347" ht="12.75">
      <c r="J347" s="3"/>
    </row>
    <row r="348" ht="12.75">
      <c r="J348" s="3"/>
    </row>
    <row r="349" ht="12.75">
      <c r="J349" s="3"/>
    </row>
    <row r="350" ht="12.75">
      <c r="J350" s="3"/>
    </row>
    <row r="351" ht="12.75">
      <c r="J351" s="3"/>
    </row>
    <row r="352" ht="12.75">
      <c r="J352" s="3"/>
    </row>
    <row r="353" ht="12.75">
      <c r="J353" s="3"/>
    </row>
    <row r="354" ht="12.75">
      <c r="J354" s="3"/>
    </row>
    <row r="355" ht="12.75">
      <c r="J355" s="3"/>
    </row>
    <row r="356" ht="12.75">
      <c r="J356" s="3"/>
    </row>
    <row r="357" ht="12.75">
      <c r="J357" s="3"/>
    </row>
    <row r="358" ht="12.75">
      <c r="J358" s="3"/>
    </row>
    <row r="359" ht="12.75">
      <c r="J359" s="3"/>
    </row>
    <row r="360" ht="12.75">
      <c r="J360" s="3"/>
    </row>
    <row r="361" ht="12.75">
      <c r="J361" s="3"/>
    </row>
    <row r="362" ht="12.75">
      <c r="J362" s="3"/>
    </row>
    <row r="363" ht="12.75">
      <c r="J363" s="3"/>
    </row>
    <row r="364" ht="12.75">
      <c r="J364" s="3"/>
    </row>
    <row r="365" ht="12.75">
      <c r="J365" s="3"/>
    </row>
    <row r="366" ht="12.75">
      <c r="J366" s="3"/>
    </row>
    <row r="367" ht="12.75">
      <c r="J367" s="3"/>
    </row>
    <row r="368" ht="12.75">
      <c r="J368" s="3"/>
    </row>
    <row r="369" ht="12.75">
      <c r="J369" s="3"/>
    </row>
    <row r="370" ht="12.75">
      <c r="J370" s="3"/>
    </row>
    <row r="371" ht="12.75">
      <c r="J371" s="3"/>
    </row>
    <row r="372" ht="12.75">
      <c r="J372" s="3"/>
    </row>
    <row r="373" ht="12.75">
      <c r="J373" s="3"/>
    </row>
    <row r="374" ht="12.75">
      <c r="J374" s="3"/>
    </row>
    <row r="375" ht="12.75">
      <c r="J375" s="3"/>
    </row>
    <row r="376" ht="12.75">
      <c r="J376" s="3"/>
    </row>
    <row r="377" ht="12.75">
      <c r="J377" s="3"/>
    </row>
    <row r="378" ht="12.75">
      <c r="J378" s="3"/>
    </row>
    <row r="379" ht="12.75">
      <c r="J379" s="3"/>
    </row>
    <row r="380" ht="12.75">
      <c r="J380" s="3"/>
    </row>
    <row r="381" ht="12.75">
      <c r="J381" s="3"/>
    </row>
    <row r="382" ht="12.75">
      <c r="J382" s="3"/>
    </row>
    <row r="383" ht="12.75">
      <c r="J383" s="3"/>
    </row>
    <row r="384" ht="12.75">
      <c r="J384" s="3"/>
    </row>
    <row r="385" ht="12.75">
      <c r="J385" s="3"/>
    </row>
    <row r="386" ht="12.75">
      <c r="J386" s="3"/>
    </row>
    <row r="387" ht="12.75">
      <c r="J387" s="3"/>
    </row>
    <row r="388" ht="12.75">
      <c r="J388" s="3"/>
    </row>
    <row r="389" ht="12.75">
      <c r="J389" s="3"/>
    </row>
    <row r="390" ht="12.75">
      <c r="J390" s="3"/>
    </row>
    <row r="391" ht="12.75">
      <c r="J391" s="3"/>
    </row>
    <row r="392" ht="12.75">
      <c r="J392" s="3"/>
    </row>
    <row r="393" ht="12.75">
      <c r="J393" s="3"/>
    </row>
    <row r="394" ht="12.75">
      <c r="J394" s="3"/>
    </row>
    <row r="395" ht="12.75">
      <c r="J395" s="3"/>
    </row>
    <row r="396" ht="12.75">
      <c r="J396" s="3"/>
    </row>
    <row r="397" ht="12.75">
      <c r="J397" s="3"/>
    </row>
    <row r="398" ht="12.75">
      <c r="J398" s="3"/>
    </row>
    <row r="399" ht="12.75">
      <c r="J399" s="3"/>
    </row>
    <row r="400" ht="12.75">
      <c r="J400" s="3"/>
    </row>
    <row r="401" ht="12.75">
      <c r="J401" s="3"/>
    </row>
    <row r="402" ht="12.75">
      <c r="J402" s="3"/>
    </row>
    <row r="403" ht="12.75">
      <c r="J403" s="3"/>
    </row>
    <row r="404" ht="12.75">
      <c r="J404" s="3"/>
    </row>
    <row r="405" ht="12.75">
      <c r="J405" s="3"/>
    </row>
    <row r="406" ht="12.75">
      <c r="J406" s="3"/>
    </row>
    <row r="407" ht="12.75">
      <c r="J407" s="3"/>
    </row>
    <row r="408" ht="12.75">
      <c r="J408" s="3"/>
    </row>
    <row r="409" ht="12.75">
      <c r="J409" s="3"/>
    </row>
    <row r="410" ht="12.75">
      <c r="J410" s="3"/>
    </row>
    <row r="411" ht="12.75">
      <c r="J411" s="3"/>
    </row>
    <row r="412" ht="12.75">
      <c r="J412" s="3"/>
    </row>
    <row r="413" ht="12.75">
      <c r="J413" s="3"/>
    </row>
    <row r="414" ht="12.75">
      <c r="J414" s="3"/>
    </row>
    <row r="415" ht="12.75">
      <c r="J415" s="3"/>
    </row>
    <row r="416" ht="12.75">
      <c r="J416" s="3"/>
    </row>
    <row r="417" ht="12.75">
      <c r="J417" s="3"/>
    </row>
    <row r="418" ht="12.75">
      <c r="J418" s="3"/>
    </row>
    <row r="419" ht="12.75">
      <c r="J419" s="3"/>
    </row>
    <row r="420" ht="12.75">
      <c r="J420" s="3"/>
    </row>
    <row r="421" ht="12.75">
      <c r="J421" s="3"/>
    </row>
    <row r="422" ht="12.75">
      <c r="J422" s="3"/>
    </row>
    <row r="423" ht="12.75">
      <c r="J423" s="3"/>
    </row>
    <row r="424" ht="12.75">
      <c r="J424" s="3"/>
    </row>
    <row r="425" ht="12.75">
      <c r="J425" s="3"/>
    </row>
    <row r="426" ht="12.75">
      <c r="J426" s="3"/>
    </row>
    <row r="427" ht="12.75">
      <c r="J427" s="3"/>
    </row>
    <row r="428" ht="12.75">
      <c r="J428" s="3"/>
    </row>
    <row r="429" ht="12.75">
      <c r="J429" s="3"/>
    </row>
    <row r="430" ht="12.75">
      <c r="J430" s="3"/>
    </row>
    <row r="431" ht="12.75">
      <c r="J431" s="3"/>
    </row>
    <row r="432" ht="12.75">
      <c r="J432" s="3"/>
    </row>
    <row r="433" ht="12.75">
      <c r="J433" s="3"/>
    </row>
    <row r="434" ht="12.75">
      <c r="J434" s="3"/>
    </row>
    <row r="435" ht="12.75">
      <c r="J435" s="3"/>
    </row>
    <row r="436" ht="12.75">
      <c r="J436" s="3"/>
    </row>
    <row r="437" ht="12.75">
      <c r="J437" s="3"/>
    </row>
    <row r="438" ht="12.75">
      <c r="J438" s="3"/>
    </row>
    <row r="439" ht="12.75">
      <c r="J439" s="3"/>
    </row>
    <row r="440" ht="12.75">
      <c r="J440" s="3"/>
    </row>
    <row r="441" ht="12.75">
      <c r="J441" s="3"/>
    </row>
    <row r="442" ht="12.75">
      <c r="J442" s="3"/>
    </row>
    <row r="443" ht="12.75">
      <c r="J443" s="3"/>
    </row>
    <row r="444" ht="12.75">
      <c r="J444" s="3"/>
    </row>
    <row r="445" ht="12.75">
      <c r="J445" s="3"/>
    </row>
    <row r="446" ht="12.75">
      <c r="J446" s="3"/>
    </row>
    <row r="447" ht="12.75">
      <c r="J447" s="3"/>
    </row>
    <row r="448" ht="12.75">
      <c r="J448" s="3"/>
    </row>
    <row r="449" ht="12.75">
      <c r="J449" s="3"/>
    </row>
    <row r="450" ht="12.75">
      <c r="J450" s="3"/>
    </row>
    <row r="451" ht="12.75">
      <c r="J451" s="3"/>
    </row>
    <row r="452" ht="12.75">
      <c r="J452" s="3"/>
    </row>
    <row r="453" ht="12.75">
      <c r="J453" s="3"/>
    </row>
    <row r="454" ht="12.75">
      <c r="J454" s="3"/>
    </row>
    <row r="455" ht="12.75">
      <c r="J455" s="3"/>
    </row>
    <row r="456" ht="12.75">
      <c r="J456" s="3"/>
    </row>
    <row r="457" ht="12.75">
      <c r="J457" s="3"/>
    </row>
    <row r="458" ht="12.75">
      <c r="J458" s="3"/>
    </row>
    <row r="459" ht="12.75">
      <c r="J459" s="3"/>
    </row>
    <row r="460" ht="12.75">
      <c r="J460" s="3"/>
    </row>
    <row r="461" ht="12.75">
      <c r="J461" s="3"/>
    </row>
    <row r="462" ht="12.75">
      <c r="J462" s="3"/>
    </row>
    <row r="463" ht="12.75">
      <c r="J463" s="3"/>
    </row>
    <row r="464" ht="12.75">
      <c r="J464" s="3"/>
    </row>
    <row r="465" ht="12.75">
      <c r="J465" s="3"/>
    </row>
    <row r="466" ht="12.75">
      <c r="J466" s="3"/>
    </row>
    <row r="467" ht="12.75">
      <c r="J467" s="3"/>
    </row>
    <row r="468" ht="12.75">
      <c r="J468" s="3"/>
    </row>
    <row r="469" ht="12.75">
      <c r="J469" s="3"/>
    </row>
    <row r="470" ht="12.75">
      <c r="J470" s="3"/>
    </row>
    <row r="471" ht="12.75">
      <c r="J471" s="3"/>
    </row>
    <row r="472" ht="12.75">
      <c r="J472" s="3"/>
    </row>
    <row r="473" ht="12.75">
      <c r="J473" s="3"/>
    </row>
    <row r="474" ht="12.75">
      <c r="J474" s="3"/>
    </row>
    <row r="475" ht="12.75">
      <c r="J475" s="3"/>
    </row>
    <row r="476" ht="12.75">
      <c r="J476" s="3"/>
    </row>
    <row r="477" ht="12.75">
      <c r="J477" s="3"/>
    </row>
    <row r="478" ht="12.75">
      <c r="J478" s="3"/>
    </row>
    <row r="479" ht="12.75">
      <c r="J479" s="3"/>
    </row>
    <row r="480" ht="12.75">
      <c r="J480" s="3"/>
    </row>
    <row r="481" ht="12.75">
      <c r="J481" s="3"/>
    </row>
    <row r="482" ht="12.75">
      <c r="J482" s="3"/>
    </row>
    <row r="483" ht="12.75">
      <c r="J483" s="3"/>
    </row>
    <row r="484" ht="12.75">
      <c r="J484" s="3"/>
    </row>
    <row r="485" ht="12.75">
      <c r="J485" s="3"/>
    </row>
    <row r="486" ht="12.75">
      <c r="J486" s="3"/>
    </row>
    <row r="487" ht="12.75">
      <c r="J487" s="3"/>
    </row>
    <row r="488" ht="12.75">
      <c r="J488" s="3"/>
    </row>
    <row r="489" ht="12.75">
      <c r="J489" s="3"/>
    </row>
    <row r="490" ht="12.75">
      <c r="J490" s="3"/>
    </row>
    <row r="491" ht="12.75">
      <c r="J491" s="3"/>
    </row>
    <row r="492" ht="12.75">
      <c r="J492" s="3"/>
    </row>
    <row r="493" ht="12.75">
      <c r="J493" s="3"/>
    </row>
    <row r="494" ht="12.75">
      <c r="J494" s="3"/>
    </row>
    <row r="495" ht="12.75">
      <c r="J495" s="3"/>
    </row>
    <row r="496" ht="12.75">
      <c r="J496" s="3"/>
    </row>
    <row r="497" ht="12.75">
      <c r="J497" s="3"/>
    </row>
    <row r="498" ht="12.75">
      <c r="J498" s="3"/>
    </row>
    <row r="499" ht="12.75">
      <c r="J499" s="3"/>
    </row>
    <row r="500" ht="12.75">
      <c r="J500" s="3"/>
    </row>
    <row r="501" ht="12.75">
      <c r="J501" s="3"/>
    </row>
    <row r="502" ht="12.75">
      <c r="J502" s="3"/>
    </row>
    <row r="503" ht="12.75">
      <c r="J503" s="3"/>
    </row>
    <row r="504" ht="12.75">
      <c r="J504" s="3"/>
    </row>
    <row r="505" ht="12.75">
      <c r="J505" s="3"/>
    </row>
    <row r="506" ht="12.75">
      <c r="J506" s="3"/>
    </row>
    <row r="507" ht="12.75">
      <c r="J507" s="3"/>
    </row>
    <row r="508" ht="12.75">
      <c r="J508" s="3"/>
    </row>
    <row r="509" ht="12.75">
      <c r="J509" s="3"/>
    </row>
    <row r="510" ht="12.75">
      <c r="J510" s="3"/>
    </row>
    <row r="511" ht="12.75">
      <c r="J511" s="3"/>
    </row>
    <row r="512" ht="12.75">
      <c r="J512" s="3"/>
    </row>
    <row r="513" ht="12.75">
      <c r="J513" s="3"/>
    </row>
    <row r="514" ht="12.75">
      <c r="J514" s="3"/>
    </row>
    <row r="515" ht="12.75">
      <c r="J515" s="3"/>
    </row>
    <row r="516" ht="12.75">
      <c r="J516" s="3"/>
    </row>
    <row r="517" ht="12.75">
      <c r="J517" s="3"/>
    </row>
    <row r="518" ht="12.75">
      <c r="J518" s="3"/>
    </row>
    <row r="519" ht="12.75">
      <c r="J519" s="3"/>
    </row>
    <row r="520" ht="12.75">
      <c r="J520" s="3"/>
    </row>
    <row r="521" ht="12.75">
      <c r="J521" s="3"/>
    </row>
    <row r="522" ht="12.75">
      <c r="J522" s="3"/>
    </row>
    <row r="523" ht="12.75">
      <c r="J523" s="3"/>
    </row>
    <row r="524" ht="12.75">
      <c r="J524" s="3"/>
    </row>
    <row r="525" ht="12.75">
      <c r="J525" s="3"/>
    </row>
    <row r="526" ht="12.75">
      <c r="J526" s="3"/>
    </row>
    <row r="527" ht="12.75">
      <c r="J527" s="3"/>
    </row>
    <row r="528" ht="12.75">
      <c r="J528" s="3"/>
    </row>
    <row r="529" ht="12.75">
      <c r="J529" s="3"/>
    </row>
    <row r="530" ht="12.75">
      <c r="J530" s="3"/>
    </row>
    <row r="531" ht="12.75">
      <c r="J531" s="3"/>
    </row>
    <row r="532" ht="12.75">
      <c r="J532" s="3"/>
    </row>
    <row r="533" ht="12.75">
      <c r="J533" s="3"/>
    </row>
    <row r="534" ht="12.75">
      <c r="J534" s="3"/>
    </row>
    <row r="535" ht="12.75">
      <c r="J535" s="3"/>
    </row>
    <row r="536" ht="12.75">
      <c r="J536" s="3"/>
    </row>
    <row r="537" ht="12.75">
      <c r="J537" s="3"/>
    </row>
    <row r="538" ht="12.75">
      <c r="J538" s="3"/>
    </row>
    <row r="539" ht="12.75">
      <c r="J539" s="3"/>
    </row>
    <row r="540" ht="12.75">
      <c r="J540" s="3"/>
    </row>
    <row r="541" ht="12.75">
      <c r="J541" s="3"/>
    </row>
    <row r="542" ht="12.75">
      <c r="J542" s="3"/>
    </row>
    <row r="543" ht="12.75">
      <c r="J543" s="3"/>
    </row>
    <row r="544" ht="12.75">
      <c r="J544" s="3"/>
    </row>
    <row r="545" ht="12.75">
      <c r="J545" s="3"/>
    </row>
    <row r="546" ht="12.75">
      <c r="J546" s="3"/>
    </row>
    <row r="547" ht="12.75">
      <c r="J547" s="3"/>
    </row>
    <row r="548" ht="12.75">
      <c r="J548" s="3"/>
    </row>
    <row r="549" ht="12.75">
      <c r="J549" s="3"/>
    </row>
    <row r="550" ht="12.75">
      <c r="J550" s="3"/>
    </row>
    <row r="551" ht="12.75">
      <c r="J551" s="3"/>
    </row>
    <row r="552" ht="12.75">
      <c r="J552" s="3"/>
    </row>
    <row r="553" ht="12.75">
      <c r="J553" s="3"/>
    </row>
    <row r="554" ht="12.75">
      <c r="J554" s="3"/>
    </row>
    <row r="555" ht="12.75">
      <c r="J555" s="3"/>
    </row>
    <row r="556" ht="12.75">
      <c r="J556" s="3"/>
    </row>
    <row r="557" ht="12.75">
      <c r="J557" s="3"/>
    </row>
    <row r="558" ht="12.75">
      <c r="J558" s="3"/>
    </row>
    <row r="559" ht="12.75">
      <c r="J559" s="3"/>
    </row>
    <row r="560" ht="12.75">
      <c r="J560" s="3"/>
    </row>
    <row r="561" ht="12.75">
      <c r="J561" s="3"/>
    </row>
    <row r="562" ht="12.75">
      <c r="J562" s="3"/>
    </row>
    <row r="563" ht="12.75">
      <c r="J563" s="3"/>
    </row>
    <row r="564" ht="12.75">
      <c r="J564" s="3"/>
    </row>
    <row r="565" ht="12.75">
      <c r="J565" s="3"/>
    </row>
    <row r="566" ht="12.75">
      <c r="J566" s="3"/>
    </row>
    <row r="567" ht="12.75">
      <c r="J567" s="3"/>
    </row>
    <row r="568" ht="12.75">
      <c r="J568" s="3"/>
    </row>
    <row r="569" ht="12.75">
      <c r="J569" s="3"/>
    </row>
    <row r="570" ht="12.75">
      <c r="J570" s="3"/>
    </row>
    <row r="571" ht="12.75">
      <c r="J571" s="3"/>
    </row>
    <row r="572" ht="12.75">
      <c r="J572" s="3"/>
    </row>
    <row r="573" ht="12.75">
      <c r="J573" s="3"/>
    </row>
    <row r="574" ht="12.75">
      <c r="J574" s="3"/>
    </row>
    <row r="575" ht="12.75">
      <c r="J575" s="3"/>
    </row>
    <row r="576" ht="12.75">
      <c r="J576" s="3"/>
    </row>
    <row r="577" ht="12.75">
      <c r="J577" s="3"/>
    </row>
    <row r="578" ht="12.75">
      <c r="J578" s="3"/>
    </row>
    <row r="579" ht="12.75">
      <c r="J579" s="3"/>
    </row>
    <row r="580" ht="12.75">
      <c r="J580" s="3"/>
    </row>
    <row r="581" ht="12.75">
      <c r="J581" s="3"/>
    </row>
    <row r="582" ht="12.75">
      <c r="J582" s="3"/>
    </row>
    <row r="583" ht="12.75">
      <c r="J583" s="3"/>
    </row>
    <row r="584" ht="12.75">
      <c r="J584" s="3"/>
    </row>
    <row r="585" ht="12.75">
      <c r="J585" s="3"/>
    </row>
    <row r="586" ht="12.75">
      <c r="J586" s="3"/>
    </row>
    <row r="587" ht="12.75">
      <c r="J587" s="3"/>
    </row>
    <row r="588" ht="12.75">
      <c r="J588" s="3"/>
    </row>
    <row r="589" ht="12.75">
      <c r="J589" s="3"/>
    </row>
    <row r="590" ht="12.75">
      <c r="J590" s="3"/>
    </row>
    <row r="591" ht="12.75">
      <c r="J591" s="3"/>
    </row>
    <row r="592" ht="12.75">
      <c r="J592" s="3"/>
    </row>
    <row r="593" ht="12.75">
      <c r="J593" s="3"/>
    </row>
    <row r="594" ht="12.75">
      <c r="J594" s="3"/>
    </row>
    <row r="595" ht="12.75">
      <c r="J595" s="3"/>
    </row>
    <row r="596" ht="12.75">
      <c r="J596" s="3"/>
    </row>
    <row r="597" ht="12.75">
      <c r="J597" s="3"/>
    </row>
    <row r="598" ht="12.75">
      <c r="J598" s="3"/>
    </row>
    <row r="599" ht="12.75">
      <c r="J599" s="3"/>
    </row>
    <row r="600" ht="12.75">
      <c r="J600" s="3"/>
    </row>
    <row r="601" ht="12.75">
      <c r="J601" s="3"/>
    </row>
    <row r="602" ht="12.75">
      <c r="J602" s="3"/>
    </row>
    <row r="603" ht="12.75">
      <c r="J603" s="3"/>
    </row>
    <row r="604" ht="12.75">
      <c r="J604" s="3"/>
    </row>
    <row r="605" ht="12.75">
      <c r="J605" s="3"/>
    </row>
    <row r="606" ht="12.75">
      <c r="J606" s="3"/>
    </row>
    <row r="607" ht="12.75">
      <c r="J607" s="3"/>
    </row>
    <row r="608" ht="12.75">
      <c r="J608" s="3"/>
    </row>
    <row r="609" ht="12.75">
      <c r="J609" s="3"/>
    </row>
    <row r="610" ht="12.75">
      <c r="J610" s="3"/>
    </row>
    <row r="611" ht="12.75">
      <c r="J611" s="3"/>
    </row>
    <row r="612" ht="12.75">
      <c r="J612" s="3"/>
    </row>
    <row r="613" ht="12.75">
      <c r="J613" s="3"/>
    </row>
    <row r="614" ht="12.75">
      <c r="J614" s="3"/>
    </row>
    <row r="615" ht="12.75">
      <c r="J615" s="3"/>
    </row>
    <row r="616" ht="12.75">
      <c r="J616" s="3"/>
    </row>
    <row r="617" ht="12.75">
      <c r="J617" s="3"/>
    </row>
    <row r="618" ht="12.75">
      <c r="J618" s="3"/>
    </row>
    <row r="619" ht="12.75">
      <c r="J619" s="3"/>
    </row>
    <row r="620" ht="12.75">
      <c r="J620" s="3"/>
    </row>
    <row r="621" ht="12.75">
      <c r="J621" s="3"/>
    </row>
    <row r="622" ht="12.75">
      <c r="J622" s="3"/>
    </row>
    <row r="623" ht="12.75">
      <c r="J623" s="3"/>
    </row>
    <row r="624" ht="12.75">
      <c r="J624" s="3"/>
    </row>
    <row r="625" ht="12.75">
      <c r="J625" s="3"/>
    </row>
    <row r="626" ht="12.75">
      <c r="J626" s="3"/>
    </row>
    <row r="627" ht="12.75">
      <c r="J627" s="3"/>
    </row>
    <row r="628" ht="12.75">
      <c r="J628" s="3"/>
    </row>
    <row r="629" ht="12.75">
      <c r="J629" s="3"/>
    </row>
    <row r="630" ht="12.75">
      <c r="J630" s="3"/>
    </row>
    <row r="631" ht="12.75">
      <c r="J631" s="3"/>
    </row>
    <row r="632" ht="12.75">
      <c r="J632" s="3"/>
    </row>
    <row r="633" ht="12.75">
      <c r="J633" s="3"/>
    </row>
    <row r="634" ht="12.75">
      <c r="J634" s="3"/>
    </row>
    <row r="635" ht="12.75">
      <c r="J635" s="3"/>
    </row>
    <row r="636" ht="12.75">
      <c r="J636" s="3"/>
    </row>
    <row r="637" ht="12.75">
      <c r="J637" s="3"/>
    </row>
    <row r="638" ht="12.75">
      <c r="J638" s="3"/>
    </row>
    <row r="639" ht="12.75">
      <c r="J639" s="3"/>
    </row>
    <row r="640" ht="12.75">
      <c r="J640" s="3"/>
    </row>
    <row r="641" ht="12.75">
      <c r="J641" s="3"/>
    </row>
    <row r="642" ht="12.75">
      <c r="J642" s="3"/>
    </row>
    <row r="643" ht="12.75">
      <c r="J643" s="3"/>
    </row>
    <row r="644" ht="12.75">
      <c r="J644" s="3"/>
    </row>
    <row r="645" ht="12.75">
      <c r="J645" s="3"/>
    </row>
    <row r="646" ht="12.75">
      <c r="J646" s="3"/>
    </row>
    <row r="647" ht="12.75">
      <c r="J647" s="3"/>
    </row>
    <row r="648" ht="12.75">
      <c r="J648" s="3"/>
    </row>
    <row r="649" ht="12.75">
      <c r="J649" s="3"/>
    </row>
    <row r="650" ht="12.75">
      <c r="J650" s="3"/>
    </row>
    <row r="651" ht="12.75">
      <c r="J651" s="3"/>
    </row>
    <row r="652" ht="12.75">
      <c r="J652" s="3"/>
    </row>
    <row r="653" ht="12.75">
      <c r="J653" s="3"/>
    </row>
    <row r="654" ht="12.75">
      <c r="J654" s="3"/>
    </row>
    <row r="655" ht="12.75">
      <c r="J655" s="3"/>
    </row>
    <row r="656" ht="12.75">
      <c r="J656" s="3"/>
    </row>
    <row r="657" ht="12.75">
      <c r="J657" s="3"/>
    </row>
    <row r="658" ht="12.75">
      <c r="J658" s="3"/>
    </row>
    <row r="659" ht="12.75">
      <c r="J659" s="3"/>
    </row>
    <row r="660" ht="12.75">
      <c r="J660" s="3"/>
    </row>
    <row r="661" ht="12.75">
      <c r="J661" s="3"/>
    </row>
    <row r="662" ht="12.75">
      <c r="J662" s="3"/>
    </row>
    <row r="663" ht="12.75">
      <c r="J663" s="3"/>
    </row>
    <row r="664" ht="12.75">
      <c r="J664" s="3"/>
    </row>
    <row r="665" ht="12.75">
      <c r="J665" s="3"/>
    </row>
    <row r="666" ht="12.75">
      <c r="J666" s="3"/>
    </row>
    <row r="667" ht="12.75">
      <c r="J667" s="3"/>
    </row>
    <row r="668" ht="12.75">
      <c r="J668" s="3"/>
    </row>
    <row r="669" ht="12.75">
      <c r="J669" s="3"/>
    </row>
    <row r="670" ht="12.75">
      <c r="J670" s="3"/>
    </row>
    <row r="671" ht="12.75">
      <c r="J671" s="3"/>
    </row>
    <row r="672" ht="12.75">
      <c r="J672" s="3"/>
    </row>
    <row r="673" ht="12.75">
      <c r="J673" s="3"/>
    </row>
    <row r="674" ht="12.75">
      <c r="J674" s="3"/>
    </row>
    <row r="675" ht="12.75">
      <c r="J675" s="3"/>
    </row>
    <row r="676" ht="12.75">
      <c r="J676" s="3"/>
    </row>
    <row r="677" ht="12.75">
      <c r="J677" s="3"/>
    </row>
    <row r="678" ht="12.75">
      <c r="J678" s="3"/>
    </row>
    <row r="679" ht="12.75">
      <c r="J679" s="3"/>
    </row>
    <row r="680" ht="12.75">
      <c r="J680" s="3"/>
    </row>
    <row r="681" ht="12.75">
      <c r="J681" s="3"/>
    </row>
    <row r="682" ht="12.75">
      <c r="J682" s="3"/>
    </row>
    <row r="683" ht="12.75">
      <c r="J683" s="3"/>
    </row>
    <row r="684" ht="12.75">
      <c r="J684" s="3"/>
    </row>
    <row r="685" ht="12.75">
      <c r="J685" s="3"/>
    </row>
    <row r="686" ht="12.75">
      <c r="J686" s="3"/>
    </row>
    <row r="687" ht="12.75">
      <c r="J687" s="3"/>
    </row>
    <row r="688" ht="12.75">
      <c r="J688" s="3"/>
    </row>
    <row r="689" ht="12.75">
      <c r="J689" s="3"/>
    </row>
    <row r="690" ht="12.75">
      <c r="J690" s="3"/>
    </row>
    <row r="691" ht="12.75">
      <c r="J691" s="3"/>
    </row>
    <row r="692" ht="12.75">
      <c r="J692" s="3"/>
    </row>
    <row r="693" ht="12.75">
      <c r="J693" s="3"/>
    </row>
    <row r="694" ht="12.75">
      <c r="J694" s="3"/>
    </row>
    <row r="695" ht="12.75">
      <c r="J695" s="3"/>
    </row>
    <row r="696" ht="12.75">
      <c r="J696" s="3"/>
    </row>
    <row r="697" ht="12.75">
      <c r="J697" s="3"/>
    </row>
    <row r="698" ht="12.75">
      <c r="J698" s="3"/>
    </row>
    <row r="699" ht="12.75">
      <c r="J699" s="3"/>
    </row>
    <row r="700" ht="12.75">
      <c r="J700" s="3"/>
    </row>
    <row r="701" ht="12.75">
      <c r="J701" s="3"/>
    </row>
    <row r="702" ht="12.75">
      <c r="J702" s="3"/>
    </row>
    <row r="703" ht="12.75">
      <c r="J703" s="3"/>
    </row>
    <row r="704" ht="12.75">
      <c r="J704" s="3"/>
    </row>
    <row r="705" ht="12.75">
      <c r="J705" s="3"/>
    </row>
    <row r="706" ht="12.75">
      <c r="J706" s="3"/>
    </row>
    <row r="707" ht="12.75">
      <c r="J707" s="3"/>
    </row>
    <row r="708" ht="12.75">
      <c r="J708" s="3"/>
    </row>
    <row r="709" ht="12.75">
      <c r="J709" s="3"/>
    </row>
    <row r="710" ht="12.75">
      <c r="J710" s="3"/>
    </row>
    <row r="711" ht="12.75">
      <c r="J711" s="3"/>
    </row>
    <row r="712" ht="12.75">
      <c r="J712" s="3"/>
    </row>
    <row r="713" ht="12.75">
      <c r="J713" s="3"/>
    </row>
    <row r="714" ht="12.75">
      <c r="J714" s="3"/>
    </row>
    <row r="715" ht="12.75">
      <c r="J715" s="3"/>
    </row>
    <row r="716" ht="12.75">
      <c r="J716" s="3"/>
    </row>
    <row r="717" ht="12.75">
      <c r="J717" s="3"/>
    </row>
    <row r="718" ht="12.75">
      <c r="J718" s="3"/>
    </row>
    <row r="719" ht="12.75">
      <c r="J719" s="3"/>
    </row>
    <row r="720" ht="12.75">
      <c r="J720" s="3"/>
    </row>
    <row r="721" ht="12.75">
      <c r="J721" s="3"/>
    </row>
    <row r="722" ht="12.75">
      <c r="J722" s="3"/>
    </row>
    <row r="723" ht="12.75">
      <c r="J723" s="3"/>
    </row>
    <row r="724" ht="12.75">
      <c r="J724" s="3"/>
    </row>
    <row r="725" ht="12.75">
      <c r="J725" s="3"/>
    </row>
    <row r="726" ht="12.75">
      <c r="J726" s="3"/>
    </row>
    <row r="727" ht="12.75">
      <c r="J727" s="3"/>
    </row>
    <row r="728" ht="12.75">
      <c r="J728" s="3"/>
    </row>
    <row r="729" ht="12.75">
      <c r="J729" s="3"/>
    </row>
    <row r="730" ht="12.75">
      <c r="J730" s="3"/>
    </row>
    <row r="731" ht="12.75">
      <c r="J731" s="3"/>
    </row>
    <row r="732" ht="12.75">
      <c r="J732" s="3"/>
    </row>
    <row r="733" ht="12.75">
      <c r="J733" s="3"/>
    </row>
    <row r="734" ht="12.75">
      <c r="J734" s="3"/>
    </row>
    <row r="735" ht="12.75">
      <c r="J735" s="3"/>
    </row>
    <row r="736" ht="12.75">
      <c r="J736" s="3"/>
    </row>
    <row r="737" ht="12.75">
      <c r="J737" s="3"/>
    </row>
    <row r="738" ht="12.75">
      <c r="J738" s="3"/>
    </row>
    <row r="739" ht="12.75">
      <c r="J739" s="3"/>
    </row>
    <row r="740" ht="12.75">
      <c r="J740" s="3"/>
    </row>
    <row r="741" ht="12.75">
      <c r="J741" s="3"/>
    </row>
    <row r="742" ht="12.75">
      <c r="J742" s="3"/>
    </row>
    <row r="743" ht="12.75">
      <c r="J743" s="3"/>
    </row>
    <row r="744" ht="12.75">
      <c r="J744" s="3"/>
    </row>
    <row r="745" ht="12.75">
      <c r="J745" s="3"/>
    </row>
    <row r="746" ht="12.75">
      <c r="J746" s="3"/>
    </row>
    <row r="747" ht="12.75">
      <c r="J747" s="3"/>
    </row>
    <row r="748" ht="12.75">
      <c r="J748" s="3"/>
    </row>
    <row r="749" ht="12.75">
      <c r="J749" s="3"/>
    </row>
    <row r="750" ht="12.75">
      <c r="J750" s="3"/>
    </row>
    <row r="751" ht="12.75">
      <c r="J751" s="3"/>
    </row>
    <row r="752" ht="12.75">
      <c r="J752" s="3"/>
    </row>
    <row r="753" ht="12.75">
      <c r="J753" s="3"/>
    </row>
    <row r="754" ht="12.75">
      <c r="J754" s="3"/>
    </row>
    <row r="755" ht="12.75">
      <c r="J755" s="3"/>
    </row>
    <row r="756" ht="12.75">
      <c r="J756" s="3"/>
    </row>
    <row r="757" ht="12.75">
      <c r="J757" s="3"/>
    </row>
    <row r="758" ht="12.75">
      <c r="J758" s="3"/>
    </row>
    <row r="759" ht="12.75">
      <c r="J759" s="3"/>
    </row>
    <row r="760" ht="12.75">
      <c r="J760" s="3"/>
    </row>
    <row r="761" ht="12.75">
      <c r="J761" s="3"/>
    </row>
    <row r="762" ht="12.75">
      <c r="J762" s="3"/>
    </row>
    <row r="763" ht="12.75">
      <c r="J763" s="3"/>
    </row>
    <row r="764" ht="12.75">
      <c r="J764" s="3"/>
    </row>
    <row r="765" ht="12.75">
      <c r="J765" s="3"/>
    </row>
    <row r="766" ht="12.75">
      <c r="J766" s="3"/>
    </row>
    <row r="767" ht="12.75">
      <c r="J767" s="3"/>
    </row>
    <row r="768" ht="12.75">
      <c r="J768" s="3"/>
    </row>
    <row r="769" ht="12.75">
      <c r="J769" s="3"/>
    </row>
    <row r="770" ht="12.75">
      <c r="J770" s="3"/>
    </row>
    <row r="771" ht="12.75">
      <c r="J771" s="3"/>
    </row>
    <row r="772" ht="12.75">
      <c r="J772" s="3"/>
    </row>
    <row r="773" ht="12.75">
      <c r="J773" s="3"/>
    </row>
    <row r="774" ht="12.75">
      <c r="J774" s="3"/>
    </row>
    <row r="775" ht="12.75">
      <c r="J775" s="3"/>
    </row>
    <row r="776" ht="12.75">
      <c r="J776" s="3"/>
    </row>
    <row r="777" ht="12.75">
      <c r="J777" s="3"/>
    </row>
    <row r="778" ht="12.75">
      <c r="J778" s="3"/>
    </row>
    <row r="779" ht="12.75">
      <c r="J779" s="3"/>
    </row>
    <row r="780" ht="12.75">
      <c r="J780" s="3"/>
    </row>
    <row r="781" ht="12.75">
      <c r="J781" s="3"/>
    </row>
    <row r="782" ht="12.75">
      <c r="J782" s="3"/>
    </row>
    <row r="783" ht="12.75">
      <c r="J783" s="3"/>
    </row>
    <row r="784" ht="12.75">
      <c r="J784" s="3"/>
    </row>
    <row r="785" ht="12.75">
      <c r="J785" s="3"/>
    </row>
    <row r="786" ht="12.75">
      <c r="J786" s="3"/>
    </row>
    <row r="787" ht="12.75">
      <c r="J787" s="3"/>
    </row>
    <row r="788" ht="12.75">
      <c r="J788" s="3"/>
    </row>
    <row r="789" ht="12.75">
      <c r="J789" s="3"/>
    </row>
    <row r="790" ht="12.75">
      <c r="J790" s="3"/>
    </row>
    <row r="791" ht="12.75">
      <c r="J791" s="3"/>
    </row>
    <row r="792" ht="12.75">
      <c r="J792" s="3"/>
    </row>
    <row r="793" ht="12.75">
      <c r="J793" s="3"/>
    </row>
    <row r="794" ht="12.75">
      <c r="J794" s="3"/>
    </row>
    <row r="795" ht="12.75">
      <c r="J795" s="3"/>
    </row>
    <row r="796" ht="12.75">
      <c r="J796" s="3"/>
    </row>
    <row r="797" ht="12.75">
      <c r="J797" s="3"/>
    </row>
    <row r="798" ht="12.75">
      <c r="J798" s="3"/>
    </row>
    <row r="799" ht="12.75">
      <c r="J799" s="3"/>
    </row>
    <row r="800" ht="12.75">
      <c r="J800" s="3"/>
    </row>
    <row r="801" ht="12.75">
      <c r="J801" s="3"/>
    </row>
    <row r="802" ht="12.75">
      <c r="J802" s="3"/>
    </row>
    <row r="803" ht="12.75">
      <c r="J803" s="3"/>
    </row>
    <row r="804" ht="12.75">
      <c r="J804" s="3"/>
    </row>
    <row r="805" ht="12.75">
      <c r="J805" s="3"/>
    </row>
    <row r="806" ht="12.75">
      <c r="J806" s="3"/>
    </row>
    <row r="807" ht="12.75">
      <c r="J807" s="3"/>
    </row>
    <row r="808" ht="12.75">
      <c r="J808" s="3"/>
    </row>
    <row r="809" ht="12.75">
      <c r="J809" s="3"/>
    </row>
    <row r="810" ht="12.75">
      <c r="J810" s="3"/>
    </row>
    <row r="811" ht="12.75">
      <c r="J811" s="3"/>
    </row>
    <row r="812" ht="12.75">
      <c r="J812" s="3"/>
    </row>
    <row r="813" ht="12.75">
      <c r="J813" s="3"/>
    </row>
    <row r="814" ht="12.75">
      <c r="J814" s="3"/>
    </row>
    <row r="815" ht="12.75">
      <c r="J815" s="3"/>
    </row>
    <row r="816" ht="12.75">
      <c r="J816" s="3"/>
    </row>
    <row r="817" ht="12.75">
      <c r="J817" s="3"/>
    </row>
    <row r="818" ht="12.75">
      <c r="J818" s="3"/>
    </row>
    <row r="819" ht="12.75">
      <c r="J819" s="3"/>
    </row>
    <row r="820" ht="12.75">
      <c r="J820" s="3"/>
    </row>
    <row r="821" ht="12.75">
      <c r="J821" s="3"/>
    </row>
    <row r="822" ht="12.75">
      <c r="J822" s="3"/>
    </row>
    <row r="823" ht="12.75">
      <c r="J823" s="3"/>
    </row>
    <row r="824" ht="12.75">
      <c r="J824" s="3"/>
    </row>
    <row r="825" ht="12.75">
      <c r="J825" s="3"/>
    </row>
    <row r="826" ht="12.75">
      <c r="J826" s="3"/>
    </row>
    <row r="827" ht="12.75">
      <c r="J827" s="3"/>
    </row>
    <row r="828" ht="12.75">
      <c r="J828" s="3"/>
    </row>
    <row r="829" ht="12.75">
      <c r="J829" s="3"/>
    </row>
    <row r="830" ht="12.75">
      <c r="J830" s="3"/>
    </row>
    <row r="831" ht="12.75">
      <c r="J831" s="3"/>
    </row>
    <row r="832" ht="12.75">
      <c r="J832" s="3"/>
    </row>
    <row r="833" ht="12.75">
      <c r="J833" s="3"/>
    </row>
    <row r="834" ht="12.75">
      <c r="J834" s="3"/>
    </row>
    <row r="835" ht="12.75">
      <c r="J835" s="3"/>
    </row>
    <row r="836" ht="12.75">
      <c r="J836" s="3"/>
    </row>
    <row r="837" ht="12.75">
      <c r="J837" s="3"/>
    </row>
    <row r="838" ht="12.75">
      <c r="J838" s="3"/>
    </row>
    <row r="839" ht="12.75">
      <c r="J839" s="3"/>
    </row>
    <row r="840" ht="12.75">
      <c r="J840" s="3"/>
    </row>
    <row r="841" ht="12.75">
      <c r="J841" s="3"/>
    </row>
    <row r="842" ht="12.75">
      <c r="J842" s="3"/>
    </row>
    <row r="843" ht="12.75">
      <c r="J843" s="3"/>
    </row>
    <row r="844" ht="12.75">
      <c r="J844" s="3"/>
    </row>
    <row r="845" ht="12.75">
      <c r="J845" s="3"/>
    </row>
    <row r="846" ht="12.75">
      <c r="J846" s="3"/>
    </row>
    <row r="847" ht="12.75">
      <c r="J847" s="3"/>
    </row>
    <row r="848" ht="12.75">
      <c r="J848" s="3"/>
    </row>
    <row r="849" ht="12.75">
      <c r="J849" s="3"/>
    </row>
    <row r="850" ht="12.75">
      <c r="J850" s="3"/>
    </row>
    <row r="851" ht="12.75">
      <c r="J851" s="3"/>
    </row>
    <row r="852" ht="12.75">
      <c r="J852" s="3"/>
    </row>
    <row r="853" ht="12.75">
      <c r="J853" s="3"/>
    </row>
    <row r="854" ht="12.75">
      <c r="J854" s="3"/>
    </row>
    <row r="855" ht="12.75">
      <c r="J855" s="3"/>
    </row>
    <row r="856" ht="12.75">
      <c r="J856" s="3"/>
    </row>
    <row r="857" ht="12.75">
      <c r="J857" s="3"/>
    </row>
    <row r="858" ht="12.75">
      <c r="J858" s="3"/>
    </row>
    <row r="859" ht="12.75">
      <c r="J859" s="3"/>
    </row>
    <row r="860" ht="12.75">
      <c r="J860" s="3"/>
    </row>
    <row r="861" ht="12.75">
      <c r="J861" s="3"/>
    </row>
    <row r="862" ht="12.75">
      <c r="J862" s="3"/>
    </row>
    <row r="863" ht="12.75">
      <c r="J863" s="3"/>
    </row>
    <row r="864" ht="12.75">
      <c r="J864" s="3"/>
    </row>
    <row r="865" ht="12.75">
      <c r="J865" s="3"/>
    </row>
    <row r="866" ht="12.75">
      <c r="J866" s="3"/>
    </row>
    <row r="867" ht="12.75">
      <c r="J867" s="3"/>
    </row>
    <row r="868" ht="12.75">
      <c r="J868" s="3"/>
    </row>
    <row r="869" ht="12.75">
      <c r="J869" s="3"/>
    </row>
    <row r="870" ht="12.75">
      <c r="J870" s="3"/>
    </row>
    <row r="871" ht="12.75">
      <c r="J871" s="3"/>
    </row>
    <row r="872" ht="12.75">
      <c r="J872" s="3"/>
    </row>
    <row r="873" ht="12.75">
      <c r="J873" s="3"/>
    </row>
    <row r="874" ht="12.75">
      <c r="J874" s="3"/>
    </row>
    <row r="875" ht="12.75">
      <c r="J875" s="3"/>
    </row>
    <row r="876" ht="12.75">
      <c r="J876" s="3"/>
    </row>
    <row r="877" ht="12.75">
      <c r="J877" s="3"/>
    </row>
    <row r="878" ht="12.75">
      <c r="J878" s="3"/>
    </row>
    <row r="879" ht="12.75">
      <c r="J879" s="3"/>
    </row>
    <row r="880" ht="12.75">
      <c r="J880" s="3"/>
    </row>
    <row r="881" ht="12.75">
      <c r="J881" s="3"/>
    </row>
    <row r="882" ht="12.75">
      <c r="J882" s="3"/>
    </row>
    <row r="883" ht="12.75">
      <c r="J883" s="3"/>
    </row>
    <row r="884" ht="12.75">
      <c r="J884" s="3"/>
    </row>
    <row r="885" ht="12.75">
      <c r="J885" s="3"/>
    </row>
    <row r="886" ht="12.75">
      <c r="J886" s="3"/>
    </row>
    <row r="887" ht="12.75">
      <c r="J887" s="3"/>
    </row>
    <row r="888" ht="12.75">
      <c r="J888" s="3"/>
    </row>
    <row r="889" ht="12.75">
      <c r="J889" s="3"/>
    </row>
    <row r="890" ht="12.75">
      <c r="J890" s="3"/>
    </row>
    <row r="891" ht="12.75">
      <c r="J891" s="3"/>
    </row>
    <row r="892" ht="12.75">
      <c r="J892" s="3"/>
    </row>
    <row r="893" ht="12.75">
      <c r="J893" s="3"/>
    </row>
    <row r="894" ht="12.75">
      <c r="J894" s="3"/>
    </row>
    <row r="895" ht="12.75">
      <c r="J895" s="3"/>
    </row>
    <row r="896" ht="12.75">
      <c r="J896" s="3"/>
    </row>
    <row r="897" ht="12.75">
      <c r="J897" s="3"/>
    </row>
    <row r="898" ht="12.75">
      <c r="J898" s="3"/>
    </row>
    <row r="899" ht="12.75">
      <c r="J899" s="3"/>
    </row>
    <row r="900" ht="12.75">
      <c r="J900" s="3"/>
    </row>
    <row r="901" ht="12.75">
      <c r="J901" s="3"/>
    </row>
    <row r="902" ht="12.75">
      <c r="J902" s="3"/>
    </row>
    <row r="903" ht="12.75">
      <c r="J903" s="3"/>
    </row>
    <row r="904" ht="12.75">
      <c r="J904" s="3"/>
    </row>
    <row r="905" ht="12.75">
      <c r="J905" s="3"/>
    </row>
    <row r="906" ht="12.75">
      <c r="J906" s="3"/>
    </row>
    <row r="907" ht="12.75">
      <c r="J907" s="3"/>
    </row>
    <row r="908" ht="12.75">
      <c r="J908" s="3"/>
    </row>
    <row r="909" ht="12.75">
      <c r="J909" s="3"/>
    </row>
    <row r="910" ht="12.75">
      <c r="J910" s="3"/>
    </row>
    <row r="911" ht="12.75">
      <c r="J911" s="3"/>
    </row>
    <row r="912" ht="12.75">
      <c r="J912" s="3"/>
    </row>
    <row r="913" ht="12.75">
      <c r="J913" s="3"/>
    </row>
    <row r="914" ht="12.75">
      <c r="J914" s="3"/>
    </row>
    <row r="915" ht="12.75">
      <c r="J915" s="3"/>
    </row>
    <row r="916" ht="12.75">
      <c r="J916" s="3"/>
    </row>
    <row r="917" ht="12.75">
      <c r="J917" s="3"/>
    </row>
    <row r="918" ht="12.75">
      <c r="J918" s="3"/>
    </row>
    <row r="919" ht="12.75">
      <c r="J919" s="3"/>
    </row>
    <row r="920" ht="12.75">
      <c r="J920" s="3"/>
    </row>
    <row r="921" ht="12.75">
      <c r="J921" s="3"/>
    </row>
    <row r="922" ht="12.75">
      <c r="J922" s="3"/>
    </row>
    <row r="923" ht="12.75">
      <c r="J923" s="3"/>
    </row>
    <row r="924" ht="12.75">
      <c r="J924" s="3"/>
    </row>
    <row r="925" ht="12.75">
      <c r="J925" s="3"/>
    </row>
    <row r="926" ht="12.75">
      <c r="J926" s="3"/>
    </row>
    <row r="927" ht="12.75">
      <c r="J927" s="3"/>
    </row>
    <row r="928" ht="12.75">
      <c r="J928" s="3"/>
    </row>
    <row r="929" ht="12.75">
      <c r="J929" s="3"/>
    </row>
    <row r="930" ht="12.75">
      <c r="J930" s="3"/>
    </row>
    <row r="931" ht="12.75">
      <c r="J931" s="3"/>
    </row>
    <row r="932" ht="12.75">
      <c r="J932" s="3"/>
    </row>
    <row r="933" ht="12.75">
      <c r="J933" s="3"/>
    </row>
    <row r="934" ht="12.75">
      <c r="J934" s="3"/>
    </row>
    <row r="935" ht="12.75">
      <c r="J935" s="3"/>
    </row>
    <row r="936" ht="12.75">
      <c r="J936" s="3"/>
    </row>
    <row r="937" ht="12.75">
      <c r="J937" s="3"/>
    </row>
    <row r="938" ht="12.75">
      <c r="J938" s="3"/>
    </row>
    <row r="939" ht="12.75">
      <c r="J939" s="3"/>
    </row>
    <row r="940" ht="12.75">
      <c r="J940" s="3"/>
    </row>
    <row r="941" ht="12.75">
      <c r="J941" s="3"/>
    </row>
    <row r="942" ht="12.75">
      <c r="J942" s="3"/>
    </row>
    <row r="943" ht="12.75">
      <c r="J943" s="3"/>
    </row>
    <row r="944" ht="12.75">
      <c r="J944" s="3"/>
    </row>
    <row r="945" ht="12.75">
      <c r="J945" s="3"/>
    </row>
    <row r="946" ht="12.75">
      <c r="J946" s="3"/>
    </row>
    <row r="947" ht="12.75">
      <c r="J947" s="3"/>
    </row>
    <row r="948" ht="12.75">
      <c r="J948" s="3"/>
    </row>
    <row r="949" ht="12.75">
      <c r="J949" s="3"/>
    </row>
    <row r="950" ht="12.75">
      <c r="J950" s="3"/>
    </row>
    <row r="951" ht="12.75">
      <c r="J951" s="3"/>
    </row>
    <row r="952" ht="12.75">
      <c r="J952" s="3"/>
    </row>
    <row r="953" ht="12.75">
      <c r="J953" s="3"/>
    </row>
    <row r="954" ht="12.75">
      <c r="J954" s="3"/>
    </row>
    <row r="955" ht="12.75">
      <c r="J955" s="3"/>
    </row>
    <row r="956" ht="12.75">
      <c r="J956" s="3"/>
    </row>
    <row r="957" ht="12.75">
      <c r="J957" s="3"/>
    </row>
    <row r="958" ht="12.75">
      <c r="J958" s="3"/>
    </row>
    <row r="959" ht="12.75">
      <c r="J959" s="3"/>
    </row>
    <row r="960" ht="12.75">
      <c r="J960" s="3"/>
    </row>
    <row r="961" ht="12.75">
      <c r="J961" s="3"/>
    </row>
    <row r="962" ht="12.75">
      <c r="J962" s="3"/>
    </row>
    <row r="963" ht="12.75">
      <c r="J963" s="3"/>
    </row>
    <row r="964" ht="12.75">
      <c r="J964" s="3"/>
    </row>
    <row r="965" ht="12.75">
      <c r="J965" s="3"/>
    </row>
    <row r="966" ht="12.75">
      <c r="J966" s="3"/>
    </row>
    <row r="967" ht="12.75">
      <c r="J967" s="3"/>
    </row>
    <row r="968" ht="12.75">
      <c r="J968" s="3"/>
    </row>
    <row r="969" ht="12.75">
      <c r="J969" s="3"/>
    </row>
    <row r="970" ht="12.75">
      <c r="J970" s="3"/>
    </row>
    <row r="971" ht="12.75">
      <c r="J971" s="3"/>
    </row>
    <row r="972" ht="12.75">
      <c r="J972" s="3"/>
    </row>
    <row r="973" ht="12.75">
      <c r="J973" s="3"/>
    </row>
    <row r="974" ht="12.75">
      <c r="J974" s="3"/>
    </row>
    <row r="975" ht="12.75">
      <c r="J975" s="3"/>
    </row>
    <row r="976" ht="12.75">
      <c r="J976" s="3"/>
    </row>
    <row r="977" ht="12.75">
      <c r="J977" s="3"/>
    </row>
    <row r="978" ht="12.75">
      <c r="J978" s="3"/>
    </row>
    <row r="979" ht="12.75">
      <c r="J979" s="3"/>
    </row>
    <row r="980" ht="12.75">
      <c r="J980" s="3"/>
    </row>
    <row r="981" ht="12.75">
      <c r="J981" s="3"/>
    </row>
    <row r="982" ht="12.75">
      <c r="J982" s="3"/>
    </row>
    <row r="983" ht="12.75">
      <c r="J983" s="3"/>
    </row>
    <row r="984" ht="12.75">
      <c r="J984" s="3"/>
    </row>
  </sheetData>
  <mergeCells count="1">
    <mergeCell ref="R5:T5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984"/>
  <sheetViews>
    <sheetView workbookViewId="0" topLeftCell="F1">
      <pane ySplit="4" topLeftCell="BM5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2" max="5" width="12.8515625" style="0" customWidth="1"/>
    <col min="8" max="8" width="14.7109375" style="0" bestFit="1" customWidth="1"/>
    <col min="9" max="9" width="14.00390625" style="0" bestFit="1" customWidth="1"/>
    <col min="13" max="13" width="7.7109375" style="0" customWidth="1"/>
    <col min="14" max="14" width="10.8515625" style="0" customWidth="1"/>
    <col min="15" max="15" width="7.57421875" style="0" customWidth="1"/>
    <col min="17" max="17" width="14.00390625" style="0" bestFit="1" customWidth="1"/>
    <col min="18" max="18" width="12.57421875" style="0" customWidth="1"/>
    <col min="19" max="19" width="11.28125" style="0" bestFit="1" customWidth="1"/>
  </cols>
  <sheetData>
    <row r="2" spans="5:15" ht="12.75">
      <c r="E2" s="16">
        <f>E103/5*4</f>
        <v>708674.4</v>
      </c>
      <c r="H2" s="1"/>
      <c r="I2" s="20">
        <f>1-H3/I3</f>
        <v>-1.1461113438149861</v>
      </c>
      <c r="K2">
        <f>DSUM($C$4:$G$130,$C$4,K3:K4)</f>
        <v>180404</v>
      </c>
      <c r="L2">
        <f>DSUM($C$4:$G$130,$C$4,L3:L4)</f>
        <v>174362</v>
      </c>
      <c r="M2">
        <f>DSUM($C$4:$G$130,$C$4,M3:M4)</f>
        <v>180568</v>
      </c>
      <c r="N2">
        <f>DSUM($C$4:$G$130,$C$4,N3:N4)</f>
        <v>167987</v>
      </c>
      <c r="O2">
        <f>DSUM($C$4:$G$130,$C$4,O3:O4)</f>
        <v>182522</v>
      </c>
    </row>
    <row r="3" spans="8:15" ht="12.75">
      <c r="H3" s="2">
        <f>SUM(H5:H115)</f>
        <v>128035520.99958573</v>
      </c>
      <c r="I3" s="2">
        <f>SUM(I5:I115)</f>
        <v>59659309.55473461</v>
      </c>
      <c r="J3" s="3"/>
      <c r="K3" s="4" t="s">
        <v>0</v>
      </c>
      <c r="L3" s="4" t="s">
        <v>0</v>
      </c>
      <c r="M3" s="4" t="s">
        <v>0</v>
      </c>
      <c r="N3" s="4" t="s">
        <v>0</v>
      </c>
      <c r="O3" s="4" t="s">
        <v>0</v>
      </c>
    </row>
    <row r="4" spans="2:15" ht="12.75">
      <c r="B4" t="s">
        <v>1</v>
      </c>
      <c r="C4" t="s">
        <v>2</v>
      </c>
      <c r="D4" t="s">
        <v>3</v>
      </c>
      <c r="E4" t="s">
        <v>4</v>
      </c>
      <c r="F4" t="s">
        <v>0</v>
      </c>
      <c r="G4" t="s">
        <v>5</v>
      </c>
      <c r="H4" t="s">
        <v>6</v>
      </c>
      <c r="I4" t="s">
        <v>111</v>
      </c>
      <c r="K4">
        <v>1</v>
      </c>
      <c r="L4">
        <v>2</v>
      </c>
      <c r="M4">
        <v>3</v>
      </c>
      <c r="N4">
        <v>4</v>
      </c>
      <c r="O4">
        <v>5</v>
      </c>
    </row>
    <row r="5" spans="1:20" ht="12.75">
      <c r="A5">
        <v>1</v>
      </c>
      <c r="B5" s="5" t="s">
        <v>7</v>
      </c>
      <c r="C5" s="2">
        <v>30192</v>
      </c>
      <c r="D5" s="6">
        <v>10.867093072026542</v>
      </c>
      <c r="E5" s="3">
        <f>C5</f>
        <v>30192</v>
      </c>
      <c r="F5" s="2">
        <f>VLOOKUP(A5,$V$8:$W$12,2)</f>
        <v>1</v>
      </c>
      <c r="G5" s="7">
        <f aca="true" t="shared" si="0" ref="G5:G36">VLOOKUP(F5,$P$7:$Q$11,2)</f>
        <v>11.301295584954552</v>
      </c>
      <c r="H5" s="8">
        <f aca="true" t="shared" si="1" ref="H5:H36">(G5-D5)^2*C5</f>
        <v>5692.152776858703</v>
      </c>
      <c r="I5" s="9">
        <f aca="true" t="shared" si="2" ref="I5:I36">($Q$12-G5)^2*C5</f>
        <v>1067259.6798160544</v>
      </c>
      <c r="K5">
        <f>IF($F5=K$4,$C5*$D5,0)</f>
        <v>328099.27403062535</v>
      </c>
      <c r="L5">
        <f>IF($F5=L$4,$C5*$D5,0)</f>
        <v>0</v>
      </c>
      <c r="M5">
        <f>IF($F5=M$4,$C5*$D5,0)</f>
        <v>0</v>
      </c>
      <c r="N5">
        <f>IF($F5=N$4,$C5*$D5,0)</f>
        <v>0</v>
      </c>
      <c r="O5">
        <f>IF($F5=O$4,$C5*$D5,0)</f>
        <v>0</v>
      </c>
      <c r="Q5" s="31" t="s">
        <v>112</v>
      </c>
      <c r="R5" s="32"/>
      <c r="S5" s="33"/>
      <c r="T5" s="10"/>
    </row>
    <row r="6" spans="1:22" ht="12.75">
      <c r="A6">
        <v>2</v>
      </c>
      <c r="B6" s="5" t="s">
        <v>8</v>
      </c>
      <c r="C6" s="2">
        <v>27158</v>
      </c>
      <c r="D6" s="6">
        <v>11.157574434765223</v>
      </c>
      <c r="E6" s="3">
        <f aca="true" t="shared" si="3" ref="E6:E37">C6+E5</f>
        <v>57350</v>
      </c>
      <c r="F6" s="2">
        <f>VLOOKUP(A6,$V$8:$W$12,2)</f>
        <v>1</v>
      </c>
      <c r="G6" s="7">
        <f t="shared" si="0"/>
        <v>11.301295584954552</v>
      </c>
      <c r="H6" s="8">
        <f t="shared" si="1"/>
        <v>560.9693748209324</v>
      </c>
      <c r="I6" s="9">
        <f t="shared" si="2"/>
        <v>960010.5453247352</v>
      </c>
      <c r="K6">
        <f aca="true" t="shared" si="4" ref="K6:K37">IF(F6=K$4,$C6*$D6,0)</f>
        <v>303017.40649935394</v>
      </c>
      <c r="L6">
        <f aca="true" t="shared" si="5" ref="L6:O25">IF($F6=L$4,$C6*$D6,0)</f>
        <v>0</v>
      </c>
      <c r="M6">
        <f t="shared" si="5"/>
        <v>0</v>
      </c>
      <c r="N6">
        <f t="shared" si="5"/>
        <v>0</v>
      </c>
      <c r="O6">
        <f t="shared" si="5"/>
        <v>0</v>
      </c>
      <c r="P6" t="s">
        <v>0</v>
      </c>
      <c r="Q6" t="s">
        <v>5</v>
      </c>
      <c r="R6" t="s">
        <v>2</v>
      </c>
      <c r="S6" t="s">
        <v>9</v>
      </c>
      <c r="V6" t="s">
        <v>10</v>
      </c>
    </row>
    <row r="7" spans="1:20" ht="12.75">
      <c r="A7">
        <v>3</v>
      </c>
      <c r="B7" s="5" t="s">
        <v>11</v>
      </c>
      <c r="C7" s="2">
        <v>52422</v>
      </c>
      <c r="D7" s="6">
        <v>11.42512765439746</v>
      </c>
      <c r="E7" s="3">
        <f t="shared" si="3"/>
        <v>109772</v>
      </c>
      <c r="F7" s="2">
        <f>VLOOKUP(A7,$V$8:$W$12,2)</f>
        <v>1</v>
      </c>
      <c r="G7" s="7">
        <f t="shared" si="0"/>
        <v>11.301295584954552</v>
      </c>
      <c r="H7" s="8">
        <f t="shared" si="1"/>
        <v>803.8589429309926</v>
      </c>
      <c r="I7" s="9">
        <f t="shared" si="2"/>
        <v>1853069.9170415078</v>
      </c>
      <c r="K7">
        <f t="shared" si="4"/>
        <v>598928.0418988237</v>
      </c>
      <c r="L7">
        <f t="shared" si="5"/>
        <v>0</v>
      </c>
      <c r="M7">
        <f t="shared" si="5"/>
        <v>0</v>
      </c>
      <c r="N7">
        <f t="shared" si="5"/>
        <v>0</v>
      </c>
      <c r="O7">
        <f t="shared" si="5"/>
        <v>0</v>
      </c>
      <c r="P7">
        <v>1</v>
      </c>
      <c r="Q7" s="9">
        <f>SUM(K$5:K$130)/K2</f>
        <v>11.301295584954552</v>
      </c>
      <c r="R7" s="2">
        <f>K2</f>
        <v>180404</v>
      </c>
      <c r="S7" s="2">
        <f>V9-1</f>
        <v>27</v>
      </c>
      <c r="T7" s="9"/>
    </row>
    <row r="8" spans="1:23" ht="12.75">
      <c r="A8">
        <v>4</v>
      </c>
      <c r="B8" s="5" t="s">
        <v>12</v>
      </c>
      <c r="C8" s="2">
        <v>54218</v>
      </c>
      <c r="D8" s="6">
        <v>11.434037668333428</v>
      </c>
      <c r="E8" s="3">
        <f t="shared" si="3"/>
        <v>163990</v>
      </c>
      <c r="F8" s="2">
        <f>VLOOKUP(A8,$V$8:$W$12,2)</f>
        <v>1</v>
      </c>
      <c r="G8" s="7">
        <f t="shared" si="0"/>
        <v>11.301295584954552</v>
      </c>
      <c r="H8" s="8">
        <f t="shared" si="1"/>
        <v>955.3461382198259</v>
      </c>
      <c r="I8" s="9">
        <f t="shared" si="2"/>
        <v>1916556.8799770414</v>
      </c>
      <c r="K8">
        <f t="shared" si="4"/>
        <v>619930.6543017018</v>
      </c>
      <c r="L8">
        <f t="shared" si="5"/>
        <v>0</v>
      </c>
      <c r="M8">
        <f t="shared" si="5"/>
        <v>0</v>
      </c>
      <c r="N8">
        <f t="shared" si="5"/>
        <v>0</v>
      </c>
      <c r="O8">
        <f t="shared" si="5"/>
        <v>0</v>
      </c>
      <c r="P8">
        <v>2</v>
      </c>
      <c r="Q8" s="9">
        <f>SUM(L$5:L$130)/L2</f>
        <v>11.867081227763418</v>
      </c>
      <c r="R8" s="2">
        <f>L2</f>
        <v>174362</v>
      </c>
      <c r="S8" s="2">
        <f>V10-V9</f>
        <v>28</v>
      </c>
      <c r="T8" s="9"/>
      <c r="V8">
        <v>0</v>
      </c>
      <c r="W8">
        <v>1</v>
      </c>
    </row>
    <row r="9" spans="1:23" ht="12.75">
      <c r="A9">
        <v>5</v>
      </c>
      <c r="B9" s="5" t="s">
        <v>13</v>
      </c>
      <c r="C9" s="2">
        <v>16414</v>
      </c>
      <c r="D9" s="6">
        <v>11.503810891777523</v>
      </c>
      <c r="E9" s="3">
        <f t="shared" si="3"/>
        <v>180404</v>
      </c>
      <c r="F9" s="2">
        <f>VLOOKUP(A9,$V$8:$W$12,2)</f>
        <v>1</v>
      </c>
      <c r="G9" s="7">
        <f t="shared" si="0"/>
        <v>11.301295584954552</v>
      </c>
      <c r="H9" s="8">
        <f t="shared" si="1"/>
        <v>673.1783460536378</v>
      </c>
      <c r="I9" s="9">
        <f t="shared" si="2"/>
        <v>580219.9385433465</v>
      </c>
      <c r="K9">
        <f t="shared" si="4"/>
        <v>188823.55197763626</v>
      </c>
      <c r="L9">
        <f t="shared" si="5"/>
        <v>0</v>
      </c>
      <c r="M9">
        <f t="shared" si="5"/>
        <v>0</v>
      </c>
      <c r="N9">
        <f t="shared" si="5"/>
        <v>0</v>
      </c>
      <c r="O9">
        <f t="shared" si="5"/>
        <v>0</v>
      </c>
      <c r="P9">
        <v>3</v>
      </c>
      <c r="Q9" s="9">
        <f>SUM(M$5:M$130)/M2</f>
        <v>13.213490408586694</v>
      </c>
      <c r="R9" s="2">
        <f>M2</f>
        <v>180568</v>
      </c>
      <c r="S9" s="2">
        <f>V11-V10</f>
        <v>25</v>
      </c>
      <c r="T9" s="9"/>
      <c r="U9">
        <v>15</v>
      </c>
      <c r="V9" s="11">
        <v>28</v>
      </c>
      <c r="W9">
        <v>2</v>
      </c>
    </row>
    <row r="10" spans="1:23" ht="12.75">
      <c r="A10">
        <v>6</v>
      </c>
      <c r="B10" s="5" t="s">
        <v>14</v>
      </c>
      <c r="C10" s="2">
        <v>61763</v>
      </c>
      <c r="D10" s="6">
        <v>11.518824538260034</v>
      </c>
      <c r="E10" s="3">
        <f t="shared" si="3"/>
        <v>242167</v>
      </c>
      <c r="F10" s="2">
        <v>2</v>
      </c>
      <c r="G10" s="7">
        <f t="shared" si="0"/>
        <v>11.867081227763418</v>
      </c>
      <c r="H10" s="8">
        <f t="shared" si="1"/>
        <v>7490.784745536297</v>
      </c>
      <c r="I10" s="9">
        <f t="shared" si="2"/>
        <v>1787509.76076857</v>
      </c>
      <c r="K10">
        <f t="shared" si="4"/>
        <v>0</v>
      </c>
      <c r="L10">
        <f t="shared" si="5"/>
        <v>711437.1599565545</v>
      </c>
      <c r="M10">
        <f t="shared" si="5"/>
        <v>0</v>
      </c>
      <c r="N10">
        <f t="shared" si="5"/>
        <v>0</v>
      </c>
      <c r="O10">
        <f t="shared" si="5"/>
        <v>0</v>
      </c>
      <c r="P10">
        <v>4</v>
      </c>
      <c r="Q10" s="9">
        <f>SUM(N$5:N$130)/N2</f>
        <v>16.4541529352693</v>
      </c>
      <c r="R10" s="2">
        <f>N2</f>
        <v>167987</v>
      </c>
      <c r="S10" s="2">
        <f>V12-V11</f>
        <v>18</v>
      </c>
      <c r="T10" s="9"/>
      <c r="U10">
        <v>16</v>
      </c>
      <c r="V10" s="11">
        <v>56</v>
      </c>
      <c r="W10">
        <v>3</v>
      </c>
    </row>
    <row r="11" spans="1:23" ht="15">
      <c r="A11">
        <v>7</v>
      </c>
      <c r="B11" s="5" t="s">
        <v>15</v>
      </c>
      <c r="C11" s="2">
        <v>30733</v>
      </c>
      <c r="D11" s="6">
        <v>11.773434261337634</v>
      </c>
      <c r="E11" s="3">
        <f t="shared" si="3"/>
        <v>272900</v>
      </c>
      <c r="F11" s="2">
        <v>2</v>
      </c>
      <c r="G11" s="7">
        <f t="shared" si="0"/>
        <v>11.867081227763418</v>
      </c>
      <c r="H11" s="8">
        <f t="shared" si="1"/>
        <v>269.5208595396659</v>
      </c>
      <c r="I11" s="9">
        <f t="shared" si="2"/>
        <v>889457.0775011004</v>
      </c>
      <c r="K11">
        <f t="shared" si="4"/>
        <v>0</v>
      </c>
      <c r="L11">
        <f t="shared" si="5"/>
        <v>361832.9551536895</v>
      </c>
      <c r="M11">
        <f t="shared" si="5"/>
        <v>0</v>
      </c>
      <c r="N11">
        <f t="shared" si="5"/>
        <v>0</v>
      </c>
      <c r="O11">
        <f t="shared" si="5"/>
        <v>0</v>
      </c>
      <c r="P11">
        <v>5</v>
      </c>
      <c r="Q11" s="9">
        <f>SUM(O$5:O$130)/O2</f>
        <v>32.98220312732288</v>
      </c>
      <c r="R11" s="12">
        <f>O2</f>
        <v>182522</v>
      </c>
      <c r="S11" s="12">
        <f>V13-V12+1</f>
        <v>1</v>
      </c>
      <c r="T11" s="13"/>
      <c r="U11">
        <v>15</v>
      </c>
      <c r="V11" s="11">
        <v>81</v>
      </c>
      <c r="W11">
        <v>4</v>
      </c>
    </row>
    <row r="12" spans="1:23" ht="12.75">
      <c r="A12">
        <v>8</v>
      </c>
      <c r="B12" s="5" t="s">
        <v>16</v>
      </c>
      <c r="C12" s="2">
        <v>25246</v>
      </c>
      <c r="D12" s="6">
        <v>11.851166463278714</v>
      </c>
      <c r="E12" s="3">
        <f t="shared" si="3"/>
        <v>298146</v>
      </c>
      <c r="F12" s="2">
        <v>2</v>
      </c>
      <c r="G12" s="7">
        <f t="shared" si="0"/>
        <v>11.867081227763418</v>
      </c>
      <c r="H12" s="8">
        <f t="shared" si="1"/>
        <v>6.394300028325997</v>
      </c>
      <c r="I12" s="9">
        <f t="shared" si="2"/>
        <v>730655.4315749448</v>
      </c>
      <c r="K12">
        <f t="shared" si="4"/>
        <v>0</v>
      </c>
      <c r="L12">
        <f t="shared" si="5"/>
        <v>299194.54853193444</v>
      </c>
      <c r="M12">
        <f t="shared" si="5"/>
        <v>0</v>
      </c>
      <c r="N12">
        <f t="shared" si="5"/>
        <v>0</v>
      </c>
      <c r="O12">
        <f t="shared" si="5"/>
        <v>0</v>
      </c>
      <c r="P12" t="s">
        <v>17</v>
      </c>
      <c r="Q12" s="9">
        <f>SUMPRODUCT(Q7:Q11,R7:R11)/R12</f>
        <v>17.24680552895199</v>
      </c>
      <c r="R12" s="3">
        <f>SUM(R7:R11)</f>
        <v>885843</v>
      </c>
      <c r="S12" s="3">
        <f>SUM(S7:S11)</f>
        <v>99</v>
      </c>
      <c r="T12" s="9"/>
      <c r="U12">
        <v>28</v>
      </c>
      <c r="V12" s="11">
        <v>99</v>
      </c>
      <c r="W12">
        <v>5</v>
      </c>
    </row>
    <row r="13" spans="1:22" ht="12.75">
      <c r="A13">
        <v>9</v>
      </c>
      <c r="B13" s="5" t="s">
        <v>18</v>
      </c>
      <c r="C13" s="2">
        <v>27443</v>
      </c>
      <c r="D13" s="6">
        <v>11.918544123628541</v>
      </c>
      <c r="E13" s="3">
        <f t="shared" si="3"/>
        <v>325589</v>
      </c>
      <c r="F13" s="2">
        <v>2</v>
      </c>
      <c r="G13" s="7">
        <f t="shared" si="0"/>
        <v>11.867081227763418</v>
      </c>
      <c r="H13" s="8">
        <f t="shared" si="1"/>
        <v>72.68085490757748</v>
      </c>
      <c r="I13" s="9">
        <f t="shared" si="2"/>
        <v>794239.761099232</v>
      </c>
      <c r="K13">
        <f t="shared" si="4"/>
        <v>0</v>
      </c>
      <c r="L13">
        <f t="shared" si="5"/>
        <v>327080.60638473806</v>
      </c>
      <c r="M13">
        <f t="shared" si="5"/>
        <v>0</v>
      </c>
      <c r="N13">
        <f t="shared" si="5"/>
        <v>0</v>
      </c>
      <c r="O13">
        <f t="shared" si="5"/>
        <v>0</v>
      </c>
      <c r="U13">
        <v>37</v>
      </c>
      <c r="V13">
        <f>COUNT(C5:C130)</f>
        <v>99</v>
      </c>
    </row>
    <row r="14" spans="1:20" ht="12.75">
      <c r="A14">
        <v>10</v>
      </c>
      <c r="B14" s="5" t="s">
        <v>19</v>
      </c>
      <c r="C14" s="2">
        <v>24492</v>
      </c>
      <c r="D14" s="6">
        <v>12.664774730632406</v>
      </c>
      <c r="E14" s="3">
        <f t="shared" si="3"/>
        <v>350081</v>
      </c>
      <c r="F14" s="2">
        <v>2</v>
      </c>
      <c r="G14" s="7">
        <f t="shared" si="0"/>
        <v>11.867081227763418</v>
      </c>
      <c r="H14" s="8">
        <f t="shared" si="1"/>
        <v>15584.625131329052</v>
      </c>
      <c r="I14" s="9">
        <f t="shared" si="2"/>
        <v>708833.5906731185</v>
      </c>
      <c r="K14">
        <f t="shared" si="4"/>
        <v>0</v>
      </c>
      <c r="L14">
        <f t="shared" si="5"/>
        <v>310185.6627026489</v>
      </c>
      <c r="M14">
        <f t="shared" si="5"/>
        <v>0</v>
      </c>
      <c r="N14">
        <f t="shared" si="5"/>
        <v>0</v>
      </c>
      <c r="O14">
        <f t="shared" si="5"/>
        <v>0</v>
      </c>
      <c r="P14" t="s">
        <v>20</v>
      </c>
      <c r="Q14">
        <f>SQRT(R14*1000000/R12)</f>
        <v>12.022280530503947</v>
      </c>
      <c r="R14" s="14">
        <f>H3/1000000</f>
        <v>128.03552099958574</v>
      </c>
      <c r="S14" s="9"/>
      <c r="T14" s="9"/>
    </row>
    <row r="15" spans="1:15" ht="12.75">
      <c r="A15">
        <v>11</v>
      </c>
      <c r="B15" s="5" t="s">
        <v>21</v>
      </c>
      <c r="C15" s="2">
        <v>4685</v>
      </c>
      <c r="D15" s="6">
        <v>12.686677546578341</v>
      </c>
      <c r="E15" s="3">
        <f t="shared" si="3"/>
        <v>354766</v>
      </c>
      <c r="F15" s="2">
        <v>2</v>
      </c>
      <c r="G15" s="7">
        <f t="shared" si="0"/>
        <v>11.867081227763418</v>
      </c>
      <c r="H15" s="8">
        <f t="shared" si="1"/>
        <v>3147.0931194431523</v>
      </c>
      <c r="I15" s="9">
        <f t="shared" si="2"/>
        <v>135590.6162136028</v>
      </c>
      <c r="K15">
        <f t="shared" si="4"/>
        <v>0</v>
      </c>
      <c r="L15">
        <f t="shared" si="5"/>
        <v>59437.08430571953</v>
      </c>
      <c r="M15">
        <f t="shared" si="5"/>
        <v>0</v>
      </c>
      <c r="N15">
        <f t="shared" si="5"/>
        <v>0</v>
      </c>
      <c r="O15">
        <f t="shared" si="5"/>
        <v>0</v>
      </c>
    </row>
    <row r="16" spans="1:19" ht="12.75">
      <c r="A16">
        <v>12</v>
      </c>
      <c r="B16" s="5" t="s">
        <v>22</v>
      </c>
      <c r="C16" s="2">
        <v>20752</v>
      </c>
      <c r="D16" s="6">
        <v>12.820415814060432</v>
      </c>
      <c r="E16" s="3">
        <f t="shared" si="3"/>
        <v>375518</v>
      </c>
      <c r="F16" s="2">
        <v>3</v>
      </c>
      <c r="G16" s="7">
        <f t="shared" si="0"/>
        <v>13.213490408586694</v>
      </c>
      <c r="H16" s="8">
        <f t="shared" si="1"/>
        <v>3206.3424801599103</v>
      </c>
      <c r="I16" s="9">
        <f t="shared" si="2"/>
        <v>337585.87561019266</v>
      </c>
      <c r="K16">
        <f t="shared" si="4"/>
        <v>0</v>
      </c>
      <c r="L16">
        <f t="shared" si="5"/>
        <v>0</v>
      </c>
      <c r="M16">
        <f t="shared" si="5"/>
        <v>266049.2689733821</v>
      </c>
      <c r="N16">
        <f t="shared" si="5"/>
        <v>0</v>
      </c>
      <c r="O16">
        <f t="shared" si="5"/>
        <v>0</v>
      </c>
      <c r="P16">
        <v>1</v>
      </c>
      <c r="Q16" s="3"/>
      <c r="R16" s="3">
        <f>R7*Q7</f>
        <v>2038798.928708141</v>
      </c>
      <c r="S16" s="3"/>
    </row>
    <row r="17" spans="1:19" ht="12.75">
      <c r="A17">
        <v>13</v>
      </c>
      <c r="B17" s="5" t="s">
        <v>23</v>
      </c>
      <c r="C17" s="2">
        <v>14946</v>
      </c>
      <c r="D17" s="6">
        <v>12.826719682970577</v>
      </c>
      <c r="E17" s="3">
        <f t="shared" si="3"/>
        <v>390464</v>
      </c>
      <c r="F17" s="2">
        <v>3</v>
      </c>
      <c r="G17" s="7">
        <f t="shared" si="0"/>
        <v>13.213490408586694</v>
      </c>
      <c r="H17" s="8">
        <f t="shared" si="1"/>
        <v>2235.7959668178073</v>
      </c>
      <c r="I17" s="9">
        <f t="shared" si="2"/>
        <v>243136.01083606106</v>
      </c>
      <c r="K17">
        <f t="shared" si="4"/>
        <v>0</v>
      </c>
      <c r="L17">
        <f t="shared" si="5"/>
        <v>0</v>
      </c>
      <c r="M17">
        <f t="shared" si="5"/>
        <v>191708.15238167823</v>
      </c>
      <c r="N17">
        <f t="shared" si="5"/>
        <v>0</v>
      </c>
      <c r="O17">
        <f t="shared" si="5"/>
        <v>0</v>
      </c>
      <c r="P17">
        <v>2</v>
      </c>
      <c r="Q17" s="3"/>
      <c r="R17" s="3">
        <f>R8*Q8</f>
        <v>2069168.017035285</v>
      </c>
      <c r="S17" s="3"/>
    </row>
    <row r="18" spans="1:19" ht="12.75">
      <c r="A18">
        <v>14</v>
      </c>
      <c r="B18" s="5" t="s">
        <v>24</v>
      </c>
      <c r="C18" s="2">
        <v>67183</v>
      </c>
      <c r="D18" s="6">
        <v>12.987204181522994</v>
      </c>
      <c r="E18" s="3">
        <f t="shared" si="3"/>
        <v>457647</v>
      </c>
      <c r="F18" s="2">
        <v>3</v>
      </c>
      <c r="G18" s="7">
        <f t="shared" si="0"/>
        <v>13.213490408586694</v>
      </c>
      <c r="H18" s="8">
        <f t="shared" si="1"/>
        <v>3440.1361879847623</v>
      </c>
      <c r="I18" s="9">
        <f t="shared" si="2"/>
        <v>1092908.2440786224</v>
      </c>
      <c r="K18">
        <f t="shared" si="4"/>
        <v>0</v>
      </c>
      <c r="L18">
        <f t="shared" si="5"/>
        <v>0</v>
      </c>
      <c r="M18">
        <f t="shared" si="5"/>
        <v>872519.3385272593</v>
      </c>
      <c r="N18">
        <f t="shared" si="5"/>
        <v>0</v>
      </c>
      <c r="O18">
        <f t="shared" si="5"/>
        <v>0</v>
      </c>
      <c r="P18">
        <v>3</v>
      </c>
      <c r="Q18" s="3"/>
      <c r="R18" s="3">
        <f>R9*Q9</f>
        <v>2385933.536097682</v>
      </c>
      <c r="S18" s="3"/>
    </row>
    <row r="19" spans="1:19" ht="12.75">
      <c r="A19">
        <v>15</v>
      </c>
      <c r="B19" s="5" t="s">
        <v>25</v>
      </c>
      <c r="C19" s="2">
        <v>31564</v>
      </c>
      <c r="D19" s="6">
        <v>13.194695754719033</v>
      </c>
      <c r="E19" s="3">
        <f t="shared" si="3"/>
        <v>489211</v>
      </c>
      <c r="F19" s="2">
        <v>3</v>
      </c>
      <c r="G19" s="7">
        <f t="shared" si="0"/>
        <v>13.213490408586694</v>
      </c>
      <c r="H19" s="8">
        <f t="shared" si="1"/>
        <v>11.149636238058715</v>
      </c>
      <c r="I19" s="9">
        <f t="shared" si="2"/>
        <v>513471.5004703219</v>
      </c>
      <c r="K19">
        <f t="shared" si="4"/>
        <v>0</v>
      </c>
      <c r="L19">
        <f t="shared" si="5"/>
        <v>0</v>
      </c>
      <c r="M19">
        <f t="shared" si="5"/>
        <v>416477.37680195156</v>
      </c>
      <c r="N19">
        <f t="shared" si="5"/>
        <v>0</v>
      </c>
      <c r="O19">
        <f t="shared" si="5"/>
        <v>0</v>
      </c>
      <c r="P19">
        <v>4</v>
      </c>
      <c r="Q19" s="3"/>
      <c r="R19" s="3">
        <f>R10*Q10</f>
        <v>2764083.7891370836</v>
      </c>
      <c r="S19" s="3"/>
    </row>
    <row r="20" spans="1:19" ht="12.75">
      <c r="A20">
        <v>16</v>
      </c>
      <c r="B20" s="5" t="s">
        <v>26</v>
      </c>
      <c r="C20" s="2">
        <v>8594</v>
      </c>
      <c r="D20" s="6">
        <v>13.653390776117504</v>
      </c>
      <c r="E20" s="3">
        <f t="shared" si="3"/>
        <v>497805</v>
      </c>
      <c r="F20" s="2">
        <v>3</v>
      </c>
      <c r="G20" s="7">
        <f t="shared" si="0"/>
        <v>13.213490408586694</v>
      </c>
      <c r="H20" s="8">
        <f t="shared" si="1"/>
        <v>1663.0449928420628</v>
      </c>
      <c r="I20" s="9">
        <f t="shared" si="2"/>
        <v>139804.01961227812</v>
      </c>
      <c r="K20">
        <f t="shared" si="4"/>
        <v>0</v>
      </c>
      <c r="L20">
        <f t="shared" si="5"/>
        <v>0</v>
      </c>
      <c r="M20">
        <f t="shared" si="5"/>
        <v>117337.24032995383</v>
      </c>
      <c r="N20">
        <f t="shared" si="5"/>
        <v>0</v>
      </c>
      <c r="O20">
        <f t="shared" si="5"/>
        <v>0</v>
      </c>
      <c r="P20">
        <v>5</v>
      </c>
      <c r="Q20" s="3"/>
      <c r="R20" s="3">
        <f>R11*Q11</f>
        <v>6019977.679205228</v>
      </c>
      <c r="S20" s="3"/>
    </row>
    <row r="21" spans="1:19" ht="12.75">
      <c r="A21">
        <v>17</v>
      </c>
      <c r="B21" s="5" t="s">
        <v>27</v>
      </c>
      <c r="C21" s="2">
        <v>12115</v>
      </c>
      <c r="D21" s="6">
        <v>13.761404718429674</v>
      </c>
      <c r="E21" s="3">
        <f t="shared" si="3"/>
        <v>509920</v>
      </c>
      <c r="F21" s="2">
        <v>3</v>
      </c>
      <c r="G21" s="7">
        <f t="shared" si="0"/>
        <v>13.213490408586694</v>
      </c>
      <c r="H21" s="8">
        <f t="shared" si="1"/>
        <v>3637.0452516255427</v>
      </c>
      <c r="I21" s="9">
        <f t="shared" si="2"/>
        <v>197082.34787092733</v>
      </c>
      <c r="K21">
        <f t="shared" si="4"/>
        <v>0</v>
      </c>
      <c r="L21">
        <f t="shared" si="5"/>
        <v>0</v>
      </c>
      <c r="M21">
        <f t="shared" si="5"/>
        <v>166719.4181637755</v>
      </c>
      <c r="N21">
        <f t="shared" si="5"/>
        <v>0</v>
      </c>
      <c r="O21">
        <f t="shared" si="5"/>
        <v>0</v>
      </c>
      <c r="Q21" s="3"/>
      <c r="R21" s="3">
        <f>SUM(R16:R20)</f>
        <v>15277961.95018342</v>
      </c>
      <c r="S21" s="3"/>
    </row>
    <row r="22" spans="1:15" ht="12.75">
      <c r="A22">
        <v>18</v>
      </c>
      <c r="B22" s="5" t="s">
        <v>28</v>
      </c>
      <c r="C22" s="2">
        <v>25414</v>
      </c>
      <c r="D22" s="6">
        <v>13.973508338698407</v>
      </c>
      <c r="E22" s="3">
        <f t="shared" si="3"/>
        <v>535334</v>
      </c>
      <c r="F22" s="2">
        <v>3</v>
      </c>
      <c r="G22" s="7">
        <f t="shared" si="0"/>
        <v>13.213490408586694</v>
      </c>
      <c r="H22" s="8">
        <f t="shared" si="1"/>
        <v>14679.819035476126</v>
      </c>
      <c r="I22" s="9">
        <f t="shared" si="2"/>
        <v>413425.5706802928</v>
      </c>
      <c r="K22">
        <f t="shared" si="4"/>
        <v>0</v>
      </c>
      <c r="L22">
        <f t="shared" si="5"/>
        <v>0</v>
      </c>
      <c r="M22">
        <f t="shared" si="5"/>
        <v>355122.7409196813</v>
      </c>
      <c r="N22">
        <f t="shared" si="5"/>
        <v>0</v>
      </c>
      <c r="O22">
        <f t="shared" si="5"/>
        <v>0</v>
      </c>
    </row>
    <row r="23" spans="1:18" ht="12.75">
      <c r="A23">
        <v>19</v>
      </c>
      <c r="B23" s="5" t="s">
        <v>29</v>
      </c>
      <c r="C23" s="15">
        <v>12898</v>
      </c>
      <c r="D23" s="6">
        <v>14.40428675820269</v>
      </c>
      <c r="E23" s="3">
        <f t="shared" si="3"/>
        <v>548232</v>
      </c>
      <c r="F23" s="2">
        <v>4</v>
      </c>
      <c r="G23" s="7">
        <f t="shared" si="0"/>
        <v>16.4541529352693</v>
      </c>
      <c r="H23" s="8">
        <f t="shared" si="1"/>
        <v>54196.76843338579</v>
      </c>
      <c r="I23" s="9">
        <f t="shared" si="2"/>
        <v>8103.789335838966</v>
      </c>
      <c r="K23">
        <f t="shared" si="4"/>
        <v>0</v>
      </c>
      <c r="L23">
        <f t="shared" si="5"/>
        <v>0</v>
      </c>
      <c r="M23">
        <f t="shared" si="5"/>
        <v>0</v>
      </c>
      <c r="N23">
        <f t="shared" si="5"/>
        <v>185786.4906072983</v>
      </c>
      <c r="O23">
        <f t="shared" si="5"/>
        <v>0</v>
      </c>
      <c r="R23" s="16"/>
    </row>
    <row r="24" spans="1:15" ht="12.75">
      <c r="A24">
        <v>20</v>
      </c>
      <c r="B24" s="5" t="s">
        <v>30</v>
      </c>
      <c r="C24" s="2">
        <v>9758</v>
      </c>
      <c r="D24" s="6">
        <v>15.250161545916356</v>
      </c>
      <c r="E24" s="3">
        <f t="shared" si="3"/>
        <v>557990</v>
      </c>
      <c r="F24" s="2">
        <v>4</v>
      </c>
      <c r="G24" s="7">
        <f t="shared" si="0"/>
        <v>16.4541529352693</v>
      </c>
      <c r="H24" s="8">
        <f t="shared" si="1"/>
        <v>14145.15060207638</v>
      </c>
      <c r="I24" s="9">
        <f t="shared" si="2"/>
        <v>6130.9331942252</v>
      </c>
      <c r="K24">
        <f t="shared" si="4"/>
        <v>0</v>
      </c>
      <c r="L24">
        <f t="shared" si="5"/>
        <v>0</v>
      </c>
      <c r="M24">
        <f t="shared" si="5"/>
        <v>0</v>
      </c>
      <c r="N24">
        <f t="shared" si="5"/>
        <v>148811.0763650518</v>
      </c>
      <c r="O24">
        <f t="shared" si="5"/>
        <v>0</v>
      </c>
    </row>
    <row r="25" spans="1:15" ht="12.75">
      <c r="A25">
        <v>21</v>
      </c>
      <c r="B25" s="5" t="s">
        <v>31</v>
      </c>
      <c r="C25" s="2">
        <v>19538</v>
      </c>
      <c r="D25" s="6">
        <v>15.7221238596059</v>
      </c>
      <c r="E25" s="3">
        <f t="shared" si="3"/>
        <v>577528</v>
      </c>
      <c r="F25" s="2">
        <v>4</v>
      </c>
      <c r="G25" s="7">
        <f t="shared" si="0"/>
        <v>16.4541529352693</v>
      </c>
      <c r="H25" s="8">
        <f t="shared" si="1"/>
        <v>10469.760998093356</v>
      </c>
      <c r="I25" s="9">
        <f t="shared" si="2"/>
        <v>12275.688947404382</v>
      </c>
      <c r="K25">
        <f t="shared" si="4"/>
        <v>0</v>
      </c>
      <c r="L25">
        <f t="shared" si="5"/>
        <v>0</v>
      </c>
      <c r="M25">
        <f t="shared" si="5"/>
        <v>0</v>
      </c>
      <c r="N25">
        <f t="shared" si="5"/>
        <v>307178.85596898006</v>
      </c>
      <c r="O25">
        <f t="shared" si="5"/>
        <v>0</v>
      </c>
    </row>
    <row r="26" spans="1:15" ht="12.75">
      <c r="A26">
        <v>22</v>
      </c>
      <c r="B26" s="5" t="s">
        <v>32</v>
      </c>
      <c r="C26" s="2">
        <v>20202</v>
      </c>
      <c r="D26" s="6">
        <v>15.738820606688561</v>
      </c>
      <c r="E26" s="3">
        <f t="shared" si="3"/>
        <v>597730</v>
      </c>
      <c r="F26" s="2">
        <v>4</v>
      </c>
      <c r="G26" s="7">
        <f t="shared" si="0"/>
        <v>16.4541529352693</v>
      </c>
      <c r="H26" s="8">
        <f t="shared" si="1"/>
        <v>10337.370274997986</v>
      </c>
      <c r="I26" s="9">
        <f t="shared" si="2"/>
        <v>12692.878908560922</v>
      </c>
      <c r="K26">
        <f t="shared" si="4"/>
        <v>0</v>
      </c>
      <c r="L26">
        <f aca="true" t="shared" si="6" ref="L26:O45">IF($F26=L$4,$C26*$D26,0)</f>
        <v>0</v>
      </c>
      <c r="M26">
        <f t="shared" si="6"/>
        <v>0</v>
      </c>
      <c r="N26">
        <f t="shared" si="6"/>
        <v>317955.6538963223</v>
      </c>
      <c r="O26">
        <f t="shared" si="6"/>
        <v>0</v>
      </c>
    </row>
    <row r="27" spans="1:15" ht="12.75">
      <c r="A27">
        <v>23</v>
      </c>
      <c r="B27" s="5" t="s">
        <v>33</v>
      </c>
      <c r="C27" s="2">
        <v>13159</v>
      </c>
      <c r="D27" s="6">
        <v>16.04082924511989</v>
      </c>
      <c r="E27" s="3">
        <f t="shared" si="3"/>
        <v>610889</v>
      </c>
      <c r="F27" s="2">
        <v>4</v>
      </c>
      <c r="G27" s="7">
        <f t="shared" si="0"/>
        <v>16.4541529352693</v>
      </c>
      <c r="H27" s="8">
        <f t="shared" si="1"/>
        <v>2248.0371460847664</v>
      </c>
      <c r="I27" s="9">
        <f t="shared" si="2"/>
        <v>8267.775148883931</v>
      </c>
      <c r="K27">
        <f t="shared" si="4"/>
        <v>0</v>
      </c>
      <c r="L27">
        <f t="shared" si="6"/>
        <v>0</v>
      </c>
      <c r="M27">
        <f t="shared" si="6"/>
        <v>0</v>
      </c>
      <c r="N27">
        <f t="shared" si="6"/>
        <v>211081.27203653264</v>
      </c>
      <c r="O27">
        <f t="shared" si="6"/>
        <v>0</v>
      </c>
    </row>
    <row r="28" spans="1:15" ht="12.75">
      <c r="A28">
        <v>24</v>
      </c>
      <c r="B28" s="5" t="s">
        <v>34</v>
      </c>
      <c r="C28" s="2">
        <v>19812</v>
      </c>
      <c r="D28" s="6">
        <v>16.07384308625927</v>
      </c>
      <c r="E28" s="3">
        <f t="shared" si="3"/>
        <v>630701</v>
      </c>
      <c r="F28" s="2">
        <v>4</v>
      </c>
      <c r="G28" s="7">
        <f t="shared" si="0"/>
        <v>16.4541529352693</v>
      </c>
      <c r="H28" s="8">
        <f t="shared" si="1"/>
        <v>2865.520135804863</v>
      </c>
      <c r="I28" s="9">
        <f t="shared" si="2"/>
        <v>12447.842636194882</v>
      </c>
      <c r="K28">
        <f t="shared" si="4"/>
        <v>0</v>
      </c>
      <c r="L28">
        <f t="shared" si="6"/>
        <v>0</v>
      </c>
      <c r="M28">
        <f t="shared" si="6"/>
        <v>0</v>
      </c>
      <c r="N28">
        <f t="shared" si="6"/>
        <v>318454.97922496864</v>
      </c>
      <c r="O28">
        <f t="shared" si="6"/>
        <v>0</v>
      </c>
    </row>
    <row r="29" spans="1:15" ht="12.75">
      <c r="A29">
        <v>25</v>
      </c>
      <c r="B29" s="5" t="s">
        <v>35</v>
      </c>
      <c r="C29" s="2">
        <v>4200</v>
      </c>
      <c r="D29" s="6">
        <v>16.285755023227093</v>
      </c>
      <c r="E29" s="3">
        <f t="shared" si="3"/>
        <v>634901</v>
      </c>
      <c r="F29" s="2">
        <v>4</v>
      </c>
      <c r="G29" s="7">
        <f t="shared" si="0"/>
        <v>16.4541529352693</v>
      </c>
      <c r="H29" s="8">
        <f t="shared" si="1"/>
        <v>119.10299847673295</v>
      </c>
      <c r="I29" s="9">
        <f t="shared" si="2"/>
        <v>2638.8521639419796</v>
      </c>
      <c r="K29">
        <f t="shared" si="4"/>
        <v>0</v>
      </c>
      <c r="L29">
        <f t="shared" si="6"/>
        <v>0</v>
      </c>
      <c r="M29">
        <f t="shared" si="6"/>
        <v>0</v>
      </c>
      <c r="N29">
        <f t="shared" si="6"/>
        <v>68400.17109755379</v>
      </c>
      <c r="O29">
        <f t="shared" si="6"/>
        <v>0</v>
      </c>
    </row>
    <row r="30" spans="1:15" ht="12.75">
      <c r="A30">
        <v>26</v>
      </c>
      <c r="B30" s="5" t="s">
        <v>36</v>
      </c>
      <c r="C30" s="2">
        <v>14542</v>
      </c>
      <c r="D30" s="6">
        <v>16.58395591212947</v>
      </c>
      <c r="E30" s="3">
        <f t="shared" si="3"/>
        <v>649443</v>
      </c>
      <c r="F30" s="2">
        <v>4</v>
      </c>
      <c r="G30" s="7">
        <f t="shared" si="0"/>
        <v>16.4541529352693</v>
      </c>
      <c r="H30" s="8">
        <f t="shared" si="1"/>
        <v>245.01543576321825</v>
      </c>
      <c r="I30" s="9">
        <f t="shared" si="2"/>
        <v>9136.711468581969</v>
      </c>
      <c r="K30">
        <f t="shared" si="4"/>
        <v>0</v>
      </c>
      <c r="L30">
        <f t="shared" si="6"/>
        <v>0</v>
      </c>
      <c r="M30">
        <f t="shared" si="6"/>
        <v>0</v>
      </c>
      <c r="N30">
        <f t="shared" si="6"/>
        <v>241163.88687418672</v>
      </c>
      <c r="O30">
        <f t="shared" si="6"/>
        <v>0</v>
      </c>
    </row>
    <row r="31" spans="1:15" ht="12.75">
      <c r="A31">
        <v>27</v>
      </c>
      <c r="B31" s="5" t="s">
        <v>37</v>
      </c>
      <c r="C31" s="2">
        <v>14037</v>
      </c>
      <c r="D31" s="6">
        <v>16.59300529789979</v>
      </c>
      <c r="E31" s="3">
        <f t="shared" si="3"/>
        <v>663480</v>
      </c>
      <c r="F31" s="2">
        <v>4</v>
      </c>
      <c r="G31" s="7">
        <f t="shared" si="0"/>
        <v>16.4541529352693</v>
      </c>
      <c r="H31" s="8">
        <f t="shared" si="1"/>
        <v>270.6330597214696</v>
      </c>
      <c r="I31" s="9">
        <f t="shared" si="2"/>
        <v>8819.42091077466</v>
      </c>
      <c r="K31">
        <f t="shared" si="4"/>
        <v>0</v>
      </c>
      <c r="L31">
        <f t="shared" si="6"/>
        <v>0</v>
      </c>
      <c r="M31">
        <f t="shared" si="6"/>
        <v>0</v>
      </c>
      <c r="N31">
        <f t="shared" si="6"/>
        <v>232916.01536661937</v>
      </c>
      <c r="O31">
        <f t="shared" si="6"/>
        <v>0</v>
      </c>
    </row>
    <row r="32" spans="1:15" ht="12.75">
      <c r="A32">
        <v>28</v>
      </c>
      <c r="B32" s="5" t="s">
        <v>38</v>
      </c>
      <c r="C32" s="2">
        <v>9278</v>
      </c>
      <c r="D32" s="6">
        <v>17.87974733194584</v>
      </c>
      <c r="E32" s="3">
        <f t="shared" si="3"/>
        <v>672758</v>
      </c>
      <c r="F32" s="2">
        <v>4</v>
      </c>
      <c r="G32" s="7">
        <f t="shared" si="0"/>
        <v>16.4541529352693</v>
      </c>
      <c r="H32" s="8">
        <f t="shared" si="1"/>
        <v>18855.859243226234</v>
      </c>
      <c r="I32" s="9">
        <f t="shared" si="2"/>
        <v>5829.350089774688</v>
      </c>
      <c r="K32">
        <f t="shared" si="4"/>
        <v>0</v>
      </c>
      <c r="L32">
        <f t="shared" si="6"/>
        <v>0</v>
      </c>
      <c r="M32">
        <f t="shared" si="6"/>
        <v>0</v>
      </c>
      <c r="N32">
        <f t="shared" si="6"/>
        <v>165888.2957457935</v>
      </c>
      <c r="O32">
        <f t="shared" si="6"/>
        <v>0</v>
      </c>
    </row>
    <row r="33" spans="1:15" ht="12.75">
      <c r="A33">
        <v>29</v>
      </c>
      <c r="B33" s="5" t="s">
        <v>39</v>
      </c>
      <c r="C33" s="2">
        <v>11816</v>
      </c>
      <c r="D33" s="6">
        <v>17.90280147895682</v>
      </c>
      <c r="E33" s="3">
        <f t="shared" si="3"/>
        <v>684574</v>
      </c>
      <c r="F33" s="2">
        <v>4</v>
      </c>
      <c r="G33" s="7">
        <f t="shared" si="0"/>
        <v>16.4541529352693</v>
      </c>
      <c r="H33" s="8">
        <f t="shared" si="1"/>
        <v>24796.852038560195</v>
      </c>
      <c r="I33" s="9">
        <f t="shared" si="2"/>
        <v>7423.97075455677</v>
      </c>
      <c r="K33">
        <f t="shared" si="4"/>
        <v>0</v>
      </c>
      <c r="L33">
        <f t="shared" si="6"/>
        <v>0</v>
      </c>
      <c r="M33">
        <f t="shared" si="6"/>
        <v>0</v>
      </c>
      <c r="N33">
        <f t="shared" si="6"/>
        <v>211539.5022753538</v>
      </c>
      <c r="O33">
        <f t="shared" si="6"/>
        <v>0</v>
      </c>
    </row>
    <row r="34" spans="1:15" ht="12.75">
      <c r="A34">
        <v>30</v>
      </c>
      <c r="B34" s="5" t="s">
        <v>40</v>
      </c>
      <c r="C34" s="2">
        <v>10703</v>
      </c>
      <c r="D34" s="6">
        <v>18.826912796159984</v>
      </c>
      <c r="E34" s="3">
        <f t="shared" si="3"/>
        <v>695277</v>
      </c>
      <c r="F34" s="2">
        <v>4</v>
      </c>
      <c r="G34" s="7">
        <f t="shared" si="0"/>
        <v>16.4541529352693</v>
      </c>
      <c r="H34" s="8">
        <f t="shared" si="1"/>
        <v>60257.77609282999</v>
      </c>
      <c r="I34" s="9">
        <f t="shared" si="2"/>
        <v>6724.674931112145</v>
      </c>
      <c r="K34">
        <f t="shared" si="4"/>
        <v>0</v>
      </c>
      <c r="L34">
        <f t="shared" si="6"/>
        <v>0</v>
      </c>
      <c r="M34">
        <f t="shared" si="6"/>
        <v>0</v>
      </c>
      <c r="N34">
        <f t="shared" si="6"/>
        <v>201504.4476573003</v>
      </c>
      <c r="O34">
        <f t="shared" si="6"/>
        <v>0</v>
      </c>
    </row>
    <row r="35" spans="1:15" ht="12.75">
      <c r="A35">
        <v>31</v>
      </c>
      <c r="B35" s="5" t="s">
        <v>41</v>
      </c>
      <c r="C35" s="2">
        <v>8044</v>
      </c>
      <c r="D35" s="6">
        <v>19.070504975276304</v>
      </c>
      <c r="E35" s="3">
        <f t="shared" si="3"/>
        <v>703321</v>
      </c>
      <c r="F35" s="2">
        <v>4</v>
      </c>
      <c r="G35" s="7">
        <f t="shared" si="0"/>
        <v>16.4541529352693</v>
      </c>
      <c r="H35" s="8">
        <f t="shared" si="1"/>
        <v>55063.57708986947</v>
      </c>
      <c r="I35" s="9">
        <f t="shared" si="2"/>
        <v>5054.0301920831635</v>
      </c>
      <c r="K35">
        <f t="shared" si="4"/>
        <v>0</v>
      </c>
      <c r="L35">
        <f t="shared" si="6"/>
        <v>0</v>
      </c>
      <c r="M35">
        <f t="shared" si="6"/>
        <v>0</v>
      </c>
      <c r="N35">
        <f t="shared" si="6"/>
        <v>153403.1420211226</v>
      </c>
      <c r="O35">
        <f t="shared" si="6"/>
        <v>0</v>
      </c>
    </row>
    <row r="36" spans="1:15" ht="12.75">
      <c r="A36">
        <v>32</v>
      </c>
      <c r="B36" s="5" t="s">
        <v>42</v>
      </c>
      <c r="C36" s="2">
        <v>13014</v>
      </c>
      <c r="D36" s="6">
        <v>19.50262690021032</v>
      </c>
      <c r="E36" s="3">
        <f t="shared" si="3"/>
        <v>716335</v>
      </c>
      <c r="F36" s="2">
        <v>5</v>
      </c>
      <c r="G36" s="7">
        <f t="shared" si="0"/>
        <v>32.98220312732288</v>
      </c>
      <c r="H36" s="8">
        <f t="shared" si="1"/>
        <v>2364630.4640666717</v>
      </c>
      <c r="I36" s="9">
        <f t="shared" si="2"/>
        <v>3222302.0268507167</v>
      </c>
      <c r="K36">
        <f t="shared" si="4"/>
        <v>0</v>
      </c>
      <c r="L36">
        <f t="shared" si="6"/>
        <v>0</v>
      </c>
      <c r="M36">
        <f t="shared" si="6"/>
        <v>0</v>
      </c>
      <c r="N36">
        <f t="shared" si="6"/>
        <v>0</v>
      </c>
      <c r="O36">
        <f t="shared" si="6"/>
        <v>253807.1864793371</v>
      </c>
    </row>
    <row r="37" spans="1:15" ht="12.75">
      <c r="A37">
        <v>33</v>
      </c>
      <c r="B37" s="5" t="s">
        <v>43</v>
      </c>
      <c r="C37" s="2">
        <v>8699</v>
      </c>
      <c r="D37" s="6">
        <v>19.599709641758725</v>
      </c>
      <c r="E37" s="3">
        <f t="shared" si="3"/>
        <v>725034</v>
      </c>
      <c r="F37" s="2">
        <v>5</v>
      </c>
      <c r="G37" s="7">
        <f aca="true" t="shared" si="7" ref="G37:G68">VLOOKUP(F37,$P$7:$Q$11,2)</f>
        <v>32.98220312732288</v>
      </c>
      <c r="H37" s="8">
        <f aca="true" t="shared" si="8" ref="H37:H68">(G37-D37)^2*C37</f>
        <v>1557913.7563212628</v>
      </c>
      <c r="I37" s="9">
        <f aca="true" t="shared" si="9" ref="I37:I68">($Q$12-G37)^2*C37</f>
        <v>2153896.2141981237</v>
      </c>
      <c r="K37">
        <f t="shared" si="4"/>
        <v>0</v>
      </c>
      <c r="L37">
        <f t="shared" si="6"/>
        <v>0</v>
      </c>
      <c r="M37">
        <f t="shared" si="6"/>
        <v>0</v>
      </c>
      <c r="N37">
        <f t="shared" si="6"/>
        <v>0</v>
      </c>
      <c r="O37">
        <f t="shared" si="6"/>
        <v>170497.87417365916</v>
      </c>
    </row>
    <row r="38" spans="1:15" ht="12.75">
      <c r="A38">
        <v>34</v>
      </c>
      <c r="B38" s="5" t="s">
        <v>44</v>
      </c>
      <c r="C38" s="2">
        <v>13034</v>
      </c>
      <c r="D38" s="6">
        <v>19.731614827656482</v>
      </c>
      <c r="E38" s="3">
        <f aca="true" t="shared" si="10" ref="E38:E69">C38+E37</f>
        <v>738068</v>
      </c>
      <c r="F38" s="2">
        <v>5</v>
      </c>
      <c r="G38" s="7">
        <f t="shared" si="7"/>
        <v>32.98220312732288</v>
      </c>
      <c r="H38" s="8">
        <f t="shared" si="8"/>
        <v>2288484.828804096</v>
      </c>
      <c r="I38" s="9">
        <f t="shared" si="9"/>
        <v>3227254.081602293</v>
      </c>
      <c r="K38">
        <f aca="true" t="shared" si="11" ref="K38:K69">IF(F38=K$4,$C38*$D38,0)</f>
        <v>0</v>
      </c>
      <c r="L38">
        <f t="shared" si="6"/>
        <v>0</v>
      </c>
      <c r="M38">
        <f t="shared" si="6"/>
        <v>0</v>
      </c>
      <c r="N38">
        <f t="shared" si="6"/>
        <v>0</v>
      </c>
      <c r="O38">
        <f t="shared" si="6"/>
        <v>257181.86766367458</v>
      </c>
    </row>
    <row r="39" spans="1:15" ht="12.75">
      <c r="A39">
        <v>35</v>
      </c>
      <c r="B39" s="5" t="s">
        <v>45</v>
      </c>
      <c r="C39" s="2">
        <v>5587</v>
      </c>
      <c r="D39" s="6">
        <v>20.131992986662933</v>
      </c>
      <c r="E39" s="3">
        <f t="shared" si="10"/>
        <v>743655</v>
      </c>
      <c r="F39" s="2">
        <v>5</v>
      </c>
      <c r="G39" s="7">
        <f t="shared" si="7"/>
        <v>32.98220312732288</v>
      </c>
      <c r="H39" s="8">
        <f t="shared" si="8"/>
        <v>922569.5809825023</v>
      </c>
      <c r="I39" s="9">
        <f t="shared" si="9"/>
        <v>1383356.4948528472</v>
      </c>
      <c r="K39">
        <f t="shared" si="11"/>
        <v>0</v>
      </c>
      <c r="L39">
        <f t="shared" si="6"/>
        <v>0</v>
      </c>
      <c r="M39">
        <f t="shared" si="6"/>
        <v>0</v>
      </c>
      <c r="N39">
        <f t="shared" si="6"/>
        <v>0</v>
      </c>
      <c r="O39">
        <f t="shared" si="6"/>
        <v>112477.4448164858</v>
      </c>
    </row>
    <row r="40" spans="1:15" ht="12.75">
      <c r="A40">
        <v>36</v>
      </c>
      <c r="B40" s="5" t="s">
        <v>46</v>
      </c>
      <c r="C40" s="2">
        <v>8427</v>
      </c>
      <c r="D40" s="6">
        <v>20.214232523266364</v>
      </c>
      <c r="E40" s="3">
        <f t="shared" si="10"/>
        <v>752082</v>
      </c>
      <c r="F40" s="2">
        <v>5</v>
      </c>
      <c r="G40" s="7">
        <f t="shared" si="7"/>
        <v>32.98220312732288</v>
      </c>
      <c r="H40" s="8">
        <f t="shared" si="8"/>
        <v>1373778.585087175</v>
      </c>
      <c r="I40" s="9">
        <f t="shared" si="9"/>
        <v>2086548.2695766857</v>
      </c>
      <c r="K40">
        <f t="shared" si="11"/>
        <v>0</v>
      </c>
      <c r="L40">
        <f t="shared" si="6"/>
        <v>0</v>
      </c>
      <c r="M40">
        <f t="shared" si="6"/>
        <v>0</v>
      </c>
      <c r="N40">
        <f t="shared" si="6"/>
        <v>0</v>
      </c>
      <c r="O40">
        <f t="shared" si="6"/>
        <v>170345.33747356565</v>
      </c>
    </row>
    <row r="41" spans="1:15" ht="12.75">
      <c r="A41">
        <v>37</v>
      </c>
      <c r="B41" s="5" t="s">
        <v>47</v>
      </c>
      <c r="C41" s="2">
        <v>6084</v>
      </c>
      <c r="D41" s="6">
        <v>20.377540517891433</v>
      </c>
      <c r="E41" s="3">
        <f t="shared" si="10"/>
        <v>758166</v>
      </c>
      <c r="F41" s="2">
        <v>5</v>
      </c>
      <c r="G41" s="7">
        <f t="shared" si="7"/>
        <v>32.98220312732288</v>
      </c>
      <c r="H41" s="8">
        <f t="shared" si="8"/>
        <v>966610.8286233939</v>
      </c>
      <c r="I41" s="9">
        <f t="shared" si="9"/>
        <v>1506415.055429519</v>
      </c>
      <c r="K41">
        <f t="shared" si="11"/>
        <v>0</v>
      </c>
      <c r="L41">
        <f t="shared" si="6"/>
        <v>0</v>
      </c>
      <c r="M41">
        <f t="shared" si="6"/>
        <v>0</v>
      </c>
      <c r="N41">
        <f t="shared" si="6"/>
        <v>0</v>
      </c>
      <c r="O41">
        <f t="shared" si="6"/>
        <v>123976.95651085148</v>
      </c>
    </row>
    <row r="42" spans="1:15" ht="12.75">
      <c r="A42">
        <v>38</v>
      </c>
      <c r="B42" s="5" t="s">
        <v>48</v>
      </c>
      <c r="C42" s="2">
        <v>7595</v>
      </c>
      <c r="D42" s="6">
        <v>20.418154142740512</v>
      </c>
      <c r="E42" s="3">
        <f t="shared" si="10"/>
        <v>765761</v>
      </c>
      <c r="F42" s="2">
        <v>5</v>
      </c>
      <c r="G42" s="7">
        <f t="shared" si="7"/>
        <v>32.98220312732288</v>
      </c>
      <c r="H42" s="8">
        <f t="shared" si="8"/>
        <v>1198911.2077066533</v>
      </c>
      <c r="I42" s="9">
        <f t="shared" si="9"/>
        <v>1880542.7919111105</v>
      </c>
      <c r="K42">
        <f t="shared" si="11"/>
        <v>0</v>
      </c>
      <c r="L42">
        <f t="shared" si="6"/>
        <v>0</v>
      </c>
      <c r="M42">
        <f t="shared" si="6"/>
        <v>0</v>
      </c>
      <c r="N42">
        <f t="shared" si="6"/>
        <v>0</v>
      </c>
      <c r="O42">
        <f t="shared" si="6"/>
        <v>155075.8807141142</v>
      </c>
    </row>
    <row r="43" spans="1:15" ht="12.75">
      <c r="A43">
        <v>39</v>
      </c>
      <c r="B43" s="5" t="s">
        <v>49</v>
      </c>
      <c r="C43" s="2">
        <v>2188</v>
      </c>
      <c r="D43" s="6">
        <v>21.086588202912193</v>
      </c>
      <c r="E43" s="3">
        <f t="shared" si="10"/>
        <v>767949</v>
      </c>
      <c r="F43" s="2">
        <v>5</v>
      </c>
      <c r="G43" s="7">
        <f t="shared" si="7"/>
        <v>32.98220312732288</v>
      </c>
      <c r="H43" s="8">
        <f t="shared" si="8"/>
        <v>309614.3718925388</v>
      </c>
      <c r="I43" s="9">
        <f t="shared" si="9"/>
        <v>541754.7898224503</v>
      </c>
      <c r="K43">
        <f t="shared" si="11"/>
        <v>0</v>
      </c>
      <c r="L43">
        <f t="shared" si="6"/>
        <v>0</v>
      </c>
      <c r="M43">
        <f t="shared" si="6"/>
        <v>0</v>
      </c>
      <c r="N43">
        <f t="shared" si="6"/>
        <v>0</v>
      </c>
      <c r="O43">
        <f t="shared" si="6"/>
        <v>46137.454987971876</v>
      </c>
    </row>
    <row r="44" spans="1:15" ht="12.75">
      <c r="A44">
        <v>40</v>
      </c>
      <c r="B44" s="5" t="s">
        <v>50</v>
      </c>
      <c r="C44" s="2">
        <v>3430</v>
      </c>
      <c r="D44" s="6">
        <v>21.461493239232336</v>
      </c>
      <c r="E44" s="3">
        <f t="shared" si="10"/>
        <v>771379</v>
      </c>
      <c r="F44" s="2">
        <v>5</v>
      </c>
      <c r="G44" s="7">
        <f t="shared" si="7"/>
        <v>32.98220312732288</v>
      </c>
      <c r="H44" s="8">
        <f t="shared" si="8"/>
        <v>455252.77419662726</v>
      </c>
      <c r="I44" s="9">
        <f t="shared" si="9"/>
        <v>849277.3898953403</v>
      </c>
      <c r="K44">
        <f t="shared" si="11"/>
        <v>0</v>
      </c>
      <c r="L44">
        <f t="shared" si="6"/>
        <v>0</v>
      </c>
      <c r="M44">
        <f t="shared" si="6"/>
        <v>0</v>
      </c>
      <c r="N44">
        <f t="shared" si="6"/>
        <v>0</v>
      </c>
      <c r="O44">
        <f t="shared" si="6"/>
        <v>73612.92181056691</v>
      </c>
    </row>
    <row r="45" spans="1:15" ht="12.75">
      <c r="A45">
        <v>41</v>
      </c>
      <c r="B45" s="5" t="s">
        <v>51</v>
      </c>
      <c r="C45" s="2">
        <v>5929</v>
      </c>
      <c r="D45" s="6">
        <v>22.26597793013724</v>
      </c>
      <c r="E45" s="3">
        <f t="shared" si="10"/>
        <v>777308</v>
      </c>
      <c r="F45" s="2">
        <v>5</v>
      </c>
      <c r="G45" s="7">
        <f t="shared" si="7"/>
        <v>32.98220312732288</v>
      </c>
      <c r="H45" s="8">
        <f t="shared" si="8"/>
        <v>680871.4336049263</v>
      </c>
      <c r="I45" s="9">
        <f t="shared" si="9"/>
        <v>1468036.6311048025</v>
      </c>
      <c r="K45">
        <f t="shared" si="11"/>
        <v>0</v>
      </c>
      <c r="L45">
        <f t="shared" si="6"/>
        <v>0</v>
      </c>
      <c r="M45">
        <f t="shared" si="6"/>
        <v>0</v>
      </c>
      <c r="N45">
        <f t="shared" si="6"/>
        <v>0</v>
      </c>
      <c r="O45">
        <f t="shared" si="6"/>
        <v>132014.9831477837</v>
      </c>
    </row>
    <row r="46" spans="1:15" ht="12.75">
      <c r="A46">
        <v>42</v>
      </c>
      <c r="B46" s="5" t="s">
        <v>52</v>
      </c>
      <c r="C46" s="2">
        <v>5924</v>
      </c>
      <c r="D46" s="6">
        <v>22.667554711523064</v>
      </c>
      <c r="E46" s="3">
        <f t="shared" si="10"/>
        <v>783232</v>
      </c>
      <c r="F46" s="2">
        <v>5</v>
      </c>
      <c r="G46" s="7">
        <f t="shared" si="7"/>
        <v>32.98220312732288</v>
      </c>
      <c r="H46" s="8">
        <f t="shared" si="8"/>
        <v>630266.0417818116</v>
      </c>
      <c r="I46" s="9">
        <f t="shared" si="9"/>
        <v>1466798.6174169083</v>
      </c>
      <c r="K46">
        <f t="shared" si="11"/>
        <v>0</v>
      </c>
      <c r="L46">
        <f aca="true" t="shared" si="12" ref="L46:O65">IF($F46=L$4,$C46*$D46,0)</f>
        <v>0</v>
      </c>
      <c r="M46">
        <f t="shared" si="12"/>
        <v>0</v>
      </c>
      <c r="N46">
        <f t="shared" si="12"/>
        <v>0</v>
      </c>
      <c r="O46">
        <f t="shared" si="12"/>
        <v>134282.59411106262</v>
      </c>
    </row>
    <row r="47" spans="1:15" ht="12.75">
      <c r="A47">
        <v>43</v>
      </c>
      <c r="B47" s="5" t="s">
        <v>53</v>
      </c>
      <c r="C47" s="2">
        <v>2887</v>
      </c>
      <c r="D47" s="6">
        <v>22.831548155388873</v>
      </c>
      <c r="E47" s="3">
        <f t="shared" si="10"/>
        <v>786119</v>
      </c>
      <c r="F47" s="2">
        <v>5</v>
      </c>
      <c r="G47" s="7">
        <f t="shared" si="7"/>
        <v>32.98220312732288</v>
      </c>
      <c r="H47" s="8">
        <f t="shared" si="8"/>
        <v>297464.34408915084</v>
      </c>
      <c r="I47" s="9">
        <f t="shared" si="9"/>
        <v>714829.1033900429</v>
      </c>
      <c r="K47">
        <f t="shared" si="11"/>
        <v>0</v>
      </c>
      <c r="L47">
        <f t="shared" si="12"/>
        <v>0</v>
      </c>
      <c r="M47">
        <f t="shared" si="12"/>
        <v>0</v>
      </c>
      <c r="N47">
        <f t="shared" si="12"/>
        <v>0</v>
      </c>
      <c r="O47">
        <f t="shared" si="12"/>
        <v>65914.67952460768</v>
      </c>
    </row>
    <row r="48" spans="1:15" ht="12.75">
      <c r="A48">
        <v>44</v>
      </c>
      <c r="B48" s="5" t="s">
        <v>54</v>
      </c>
      <c r="C48" s="2">
        <v>5900</v>
      </c>
      <c r="D48" s="6">
        <v>23.223956726961482</v>
      </c>
      <c r="E48" s="3">
        <f t="shared" si="10"/>
        <v>792019</v>
      </c>
      <c r="F48" s="2">
        <v>5</v>
      </c>
      <c r="G48" s="7">
        <f t="shared" si="7"/>
        <v>32.98220312732288</v>
      </c>
      <c r="H48" s="8">
        <f t="shared" si="8"/>
        <v>561817.8995799808</v>
      </c>
      <c r="I48" s="9">
        <f t="shared" si="9"/>
        <v>1460856.1517150167</v>
      </c>
      <c r="K48">
        <f t="shared" si="11"/>
        <v>0</v>
      </c>
      <c r="L48">
        <f t="shared" si="12"/>
        <v>0</v>
      </c>
      <c r="M48">
        <f t="shared" si="12"/>
        <v>0</v>
      </c>
      <c r="N48">
        <f t="shared" si="12"/>
        <v>0</v>
      </c>
      <c r="O48">
        <f t="shared" si="12"/>
        <v>137021.34468907275</v>
      </c>
    </row>
    <row r="49" spans="1:15" ht="12.75">
      <c r="A49">
        <v>45</v>
      </c>
      <c r="B49" s="5" t="s">
        <v>55</v>
      </c>
      <c r="C49" s="2">
        <v>3220</v>
      </c>
      <c r="D49" s="6">
        <v>23.320605408268406</v>
      </c>
      <c r="E49" s="3">
        <f t="shared" si="10"/>
        <v>795239</v>
      </c>
      <c r="F49" s="2">
        <v>5</v>
      </c>
      <c r="G49" s="7">
        <f t="shared" si="7"/>
        <v>32.98220312732288</v>
      </c>
      <c r="H49" s="8">
        <f t="shared" si="8"/>
        <v>300575.63496118056</v>
      </c>
      <c r="I49" s="9">
        <f t="shared" si="9"/>
        <v>797280.8150037888</v>
      </c>
      <c r="K49">
        <f t="shared" si="11"/>
        <v>0</v>
      </c>
      <c r="L49">
        <f t="shared" si="12"/>
        <v>0</v>
      </c>
      <c r="M49">
        <f t="shared" si="12"/>
        <v>0</v>
      </c>
      <c r="N49">
        <f t="shared" si="12"/>
        <v>0</v>
      </c>
      <c r="O49">
        <f t="shared" si="12"/>
        <v>75092.34941462427</v>
      </c>
    </row>
    <row r="50" spans="1:15" ht="12.75">
      <c r="A50">
        <v>46</v>
      </c>
      <c r="B50" s="5" t="s">
        <v>56</v>
      </c>
      <c r="C50" s="2">
        <v>5558</v>
      </c>
      <c r="D50" s="6">
        <v>23.545980254054374</v>
      </c>
      <c r="E50" s="3">
        <f t="shared" si="10"/>
        <v>800797</v>
      </c>
      <c r="F50" s="2">
        <v>5</v>
      </c>
      <c r="G50" s="7">
        <f t="shared" si="7"/>
        <v>32.98220312732288</v>
      </c>
      <c r="H50" s="8">
        <f t="shared" si="8"/>
        <v>494897.1151495886</v>
      </c>
      <c r="I50" s="9">
        <f t="shared" si="9"/>
        <v>1376176.0154630616</v>
      </c>
      <c r="K50">
        <f t="shared" si="11"/>
        <v>0</v>
      </c>
      <c r="L50">
        <f t="shared" si="12"/>
        <v>0</v>
      </c>
      <c r="M50">
        <f t="shared" si="12"/>
        <v>0</v>
      </c>
      <c r="N50">
        <f t="shared" si="12"/>
        <v>0</v>
      </c>
      <c r="O50">
        <f t="shared" si="12"/>
        <v>130868.55825203421</v>
      </c>
    </row>
    <row r="51" spans="1:15" ht="12.75">
      <c r="A51">
        <v>47</v>
      </c>
      <c r="B51" s="5" t="s">
        <v>57</v>
      </c>
      <c r="C51" s="2">
        <v>4571</v>
      </c>
      <c r="D51" s="6">
        <v>24.860389488542584</v>
      </c>
      <c r="E51" s="3">
        <f t="shared" si="10"/>
        <v>805368</v>
      </c>
      <c r="F51" s="2">
        <v>5</v>
      </c>
      <c r="G51" s="7">
        <f t="shared" si="7"/>
        <v>32.98220312732288</v>
      </c>
      <c r="H51" s="8">
        <f t="shared" si="8"/>
        <v>301520.7893554481</v>
      </c>
      <c r="I51" s="9">
        <f t="shared" si="9"/>
        <v>1131792.1134727697</v>
      </c>
      <c r="K51">
        <f t="shared" si="11"/>
        <v>0</v>
      </c>
      <c r="L51">
        <f t="shared" si="12"/>
        <v>0</v>
      </c>
      <c r="M51">
        <f t="shared" si="12"/>
        <v>0</v>
      </c>
      <c r="N51">
        <f t="shared" si="12"/>
        <v>0</v>
      </c>
      <c r="O51">
        <f t="shared" si="12"/>
        <v>113636.84035212814</v>
      </c>
    </row>
    <row r="52" spans="1:15" ht="12.75">
      <c r="A52">
        <v>48</v>
      </c>
      <c r="B52" s="5" t="s">
        <v>58</v>
      </c>
      <c r="C52" s="2">
        <v>4317</v>
      </c>
      <c r="D52" s="6">
        <v>25.00353866562812</v>
      </c>
      <c r="E52" s="3">
        <f t="shared" si="10"/>
        <v>809685</v>
      </c>
      <c r="F52" s="2">
        <v>5</v>
      </c>
      <c r="G52" s="7">
        <f t="shared" si="7"/>
        <v>32.98220312732288</v>
      </c>
      <c r="H52" s="8">
        <f t="shared" si="8"/>
        <v>274816.2768190065</v>
      </c>
      <c r="I52" s="9">
        <f t="shared" si="9"/>
        <v>1068901.0181277504</v>
      </c>
      <c r="K52">
        <f t="shared" si="11"/>
        <v>0</v>
      </c>
      <c r="L52">
        <f t="shared" si="12"/>
        <v>0</v>
      </c>
      <c r="M52">
        <f t="shared" si="12"/>
        <v>0</v>
      </c>
      <c r="N52">
        <f t="shared" si="12"/>
        <v>0</v>
      </c>
      <c r="O52">
        <f t="shared" si="12"/>
        <v>107940.2764195166</v>
      </c>
    </row>
    <row r="53" spans="1:15" ht="12.75">
      <c r="A53">
        <v>49</v>
      </c>
      <c r="B53" s="5" t="s">
        <v>59</v>
      </c>
      <c r="C53" s="2">
        <v>2665</v>
      </c>
      <c r="D53" s="6">
        <v>25.597215632846428</v>
      </c>
      <c r="E53" s="3">
        <f t="shared" si="10"/>
        <v>812350</v>
      </c>
      <c r="F53" s="2">
        <v>5</v>
      </c>
      <c r="G53" s="7">
        <f t="shared" si="7"/>
        <v>32.98220312732288</v>
      </c>
      <c r="H53" s="8">
        <f t="shared" si="8"/>
        <v>145343.87738237373</v>
      </c>
      <c r="I53" s="9">
        <f t="shared" si="9"/>
        <v>659861.2956475457</v>
      </c>
      <c r="K53">
        <f t="shared" si="11"/>
        <v>0</v>
      </c>
      <c r="L53">
        <f t="shared" si="12"/>
        <v>0</v>
      </c>
      <c r="M53">
        <f t="shared" si="12"/>
        <v>0</v>
      </c>
      <c r="N53">
        <f t="shared" si="12"/>
        <v>0</v>
      </c>
      <c r="O53">
        <f t="shared" si="12"/>
        <v>68216.57966153572</v>
      </c>
    </row>
    <row r="54" spans="1:15" ht="12.75">
      <c r="A54">
        <v>50</v>
      </c>
      <c r="B54" s="17" t="s">
        <v>60</v>
      </c>
      <c r="C54" s="2">
        <v>4027</v>
      </c>
      <c r="D54" s="6">
        <v>25.772134676962818</v>
      </c>
      <c r="E54" s="3">
        <f t="shared" si="10"/>
        <v>816377</v>
      </c>
      <c r="F54" s="2">
        <v>5</v>
      </c>
      <c r="G54" s="7">
        <f t="shared" si="7"/>
        <v>32.98220312732288</v>
      </c>
      <c r="H54" s="8">
        <f t="shared" si="8"/>
        <v>209343.94558610008</v>
      </c>
      <c r="I54" s="9">
        <f t="shared" si="9"/>
        <v>997096.2242298936</v>
      </c>
      <c r="K54">
        <f t="shared" si="11"/>
        <v>0</v>
      </c>
      <c r="L54">
        <f t="shared" si="12"/>
        <v>0</v>
      </c>
      <c r="M54">
        <f t="shared" si="12"/>
        <v>0</v>
      </c>
      <c r="N54">
        <f t="shared" si="12"/>
        <v>0</v>
      </c>
      <c r="O54">
        <f t="shared" si="12"/>
        <v>103784.38634412926</v>
      </c>
    </row>
    <row r="55" spans="1:15" ht="12.75">
      <c r="A55">
        <v>51</v>
      </c>
      <c r="B55" s="5" t="s">
        <v>61</v>
      </c>
      <c r="C55" s="2">
        <v>5296</v>
      </c>
      <c r="D55" s="6">
        <v>28.67778371886948</v>
      </c>
      <c r="E55" s="3">
        <f t="shared" si="10"/>
        <v>821673</v>
      </c>
      <c r="F55" s="2">
        <v>5</v>
      </c>
      <c r="G55" s="7">
        <f t="shared" si="7"/>
        <v>32.98220312732288</v>
      </c>
      <c r="H55" s="8">
        <f t="shared" si="8"/>
        <v>98124.42804673729</v>
      </c>
      <c r="I55" s="9">
        <f t="shared" si="9"/>
        <v>1311304.0982174117</v>
      </c>
      <c r="K55">
        <f t="shared" si="11"/>
        <v>0</v>
      </c>
      <c r="L55">
        <f t="shared" si="12"/>
        <v>0</v>
      </c>
      <c r="M55">
        <f t="shared" si="12"/>
        <v>0</v>
      </c>
      <c r="N55">
        <f t="shared" si="12"/>
        <v>0</v>
      </c>
      <c r="O55">
        <f t="shared" si="12"/>
        <v>151877.54257513277</v>
      </c>
    </row>
    <row r="56" spans="1:15" ht="12.75">
      <c r="A56">
        <v>52</v>
      </c>
      <c r="B56" s="5" t="s">
        <v>62</v>
      </c>
      <c r="C56" s="2">
        <v>1756</v>
      </c>
      <c r="D56" s="6">
        <v>30.090128822316235</v>
      </c>
      <c r="E56" s="3">
        <f t="shared" si="10"/>
        <v>823429</v>
      </c>
      <c r="F56" s="2">
        <v>5</v>
      </c>
      <c r="G56" s="7">
        <f t="shared" si="7"/>
        <v>32.98220312732288</v>
      </c>
      <c r="H56" s="8">
        <f t="shared" si="8"/>
        <v>14687.348687653533</v>
      </c>
      <c r="I56" s="9">
        <f t="shared" si="9"/>
        <v>434790.4071884016</v>
      </c>
      <c r="K56">
        <f t="shared" si="11"/>
        <v>0</v>
      </c>
      <c r="L56">
        <f t="shared" si="12"/>
        <v>0</v>
      </c>
      <c r="M56">
        <f t="shared" si="12"/>
        <v>0</v>
      </c>
      <c r="N56">
        <f t="shared" si="12"/>
        <v>0</v>
      </c>
      <c r="O56">
        <f t="shared" si="12"/>
        <v>52838.266211987306</v>
      </c>
    </row>
    <row r="57" spans="1:15" ht="12.75">
      <c r="A57">
        <v>53</v>
      </c>
      <c r="B57" s="5" t="s">
        <v>63</v>
      </c>
      <c r="C57" s="2">
        <v>2924</v>
      </c>
      <c r="D57" s="6">
        <v>30.44717967699067</v>
      </c>
      <c r="E57" s="3">
        <f t="shared" si="10"/>
        <v>826353</v>
      </c>
      <c r="F57" s="2">
        <v>5</v>
      </c>
      <c r="G57" s="7">
        <f t="shared" si="7"/>
        <v>32.98220312732288</v>
      </c>
      <c r="H57" s="8">
        <f t="shared" si="8"/>
        <v>18790.629545278887</v>
      </c>
      <c r="I57" s="9">
        <f t="shared" si="9"/>
        <v>723990.4046804592</v>
      </c>
      <c r="K57">
        <f t="shared" si="11"/>
        <v>0</v>
      </c>
      <c r="L57">
        <f t="shared" si="12"/>
        <v>0</v>
      </c>
      <c r="M57">
        <f t="shared" si="12"/>
        <v>0</v>
      </c>
      <c r="N57">
        <f t="shared" si="12"/>
        <v>0</v>
      </c>
      <c r="O57">
        <f t="shared" si="12"/>
        <v>89027.55337552073</v>
      </c>
    </row>
    <row r="58" spans="1:15" ht="12.75">
      <c r="A58">
        <v>54</v>
      </c>
      <c r="B58" s="5" t="s">
        <v>64</v>
      </c>
      <c r="C58" s="2">
        <v>1352</v>
      </c>
      <c r="D58" s="6">
        <v>30.81466336376024</v>
      </c>
      <c r="E58" s="3">
        <f t="shared" si="10"/>
        <v>827705</v>
      </c>
      <c r="F58" s="2">
        <v>5</v>
      </c>
      <c r="G58" s="7">
        <f t="shared" si="7"/>
        <v>32.98220312732288</v>
      </c>
      <c r="H58" s="8">
        <f t="shared" si="8"/>
        <v>6352.005103197273</v>
      </c>
      <c r="I58" s="9">
        <f t="shared" si="9"/>
        <v>334758.9012065598</v>
      </c>
      <c r="K58">
        <f t="shared" si="11"/>
        <v>0</v>
      </c>
      <c r="L58">
        <f t="shared" si="12"/>
        <v>0</v>
      </c>
      <c r="M58">
        <f t="shared" si="12"/>
        <v>0</v>
      </c>
      <c r="N58">
        <f t="shared" si="12"/>
        <v>0</v>
      </c>
      <c r="O58">
        <f t="shared" si="12"/>
        <v>41661.42486780384</v>
      </c>
    </row>
    <row r="59" spans="1:15" ht="12.75">
      <c r="A59">
        <v>55</v>
      </c>
      <c r="B59" s="17" t="s">
        <v>65</v>
      </c>
      <c r="C59" s="2">
        <v>2108</v>
      </c>
      <c r="D59" s="6">
        <v>31.65134698170848</v>
      </c>
      <c r="E59" s="3">
        <f t="shared" si="10"/>
        <v>829813</v>
      </c>
      <c r="F59" s="2">
        <v>5</v>
      </c>
      <c r="G59" s="7">
        <f t="shared" si="7"/>
        <v>32.98220312732288</v>
      </c>
      <c r="H59" s="8">
        <f t="shared" si="8"/>
        <v>3733.6433933137796</v>
      </c>
      <c r="I59" s="9">
        <f t="shared" si="9"/>
        <v>521946.570816145</v>
      </c>
      <c r="K59">
        <f t="shared" si="11"/>
        <v>0</v>
      </c>
      <c r="L59">
        <f t="shared" si="12"/>
        <v>0</v>
      </c>
      <c r="M59">
        <f t="shared" si="12"/>
        <v>0</v>
      </c>
      <c r="N59">
        <f t="shared" si="12"/>
        <v>0</v>
      </c>
      <c r="O59">
        <f t="shared" si="12"/>
        <v>66721.03943744148</v>
      </c>
    </row>
    <row r="60" spans="1:15" ht="12.75">
      <c r="A60">
        <v>56</v>
      </c>
      <c r="B60" s="5" t="s">
        <v>66</v>
      </c>
      <c r="C60" s="2">
        <v>1856</v>
      </c>
      <c r="D60" s="6">
        <v>32.63861478532465</v>
      </c>
      <c r="E60" s="3">
        <f t="shared" si="10"/>
        <v>831669</v>
      </c>
      <c r="F60" s="2">
        <v>5</v>
      </c>
      <c r="G60" s="7">
        <f t="shared" si="7"/>
        <v>32.98220312732288</v>
      </c>
      <c r="H60" s="8">
        <f t="shared" si="8"/>
        <v>219.10627289316986</v>
      </c>
      <c r="I60" s="9">
        <f t="shared" si="9"/>
        <v>459550.6809462832</v>
      </c>
      <c r="K60">
        <f t="shared" si="11"/>
        <v>0</v>
      </c>
      <c r="L60">
        <f t="shared" si="12"/>
        <v>0</v>
      </c>
      <c r="M60">
        <f t="shared" si="12"/>
        <v>0</v>
      </c>
      <c r="N60">
        <f t="shared" si="12"/>
        <v>0</v>
      </c>
      <c r="O60">
        <f t="shared" si="12"/>
        <v>60577.26904156255</v>
      </c>
    </row>
    <row r="61" spans="1:15" ht="12.75">
      <c r="A61">
        <v>57</v>
      </c>
      <c r="B61" s="5" t="s">
        <v>67</v>
      </c>
      <c r="C61" s="2">
        <v>2982</v>
      </c>
      <c r="D61" s="6">
        <v>32.64715090783255</v>
      </c>
      <c r="E61" s="3">
        <f t="shared" si="10"/>
        <v>834651</v>
      </c>
      <c r="F61" s="2">
        <v>5</v>
      </c>
      <c r="G61" s="7">
        <f t="shared" si="7"/>
        <v>32.98220312732288</v>
      </c>
      <c r="H61" s="8">
        <f t="shared" si="8"/>
        <v>334.7592895400642</v>
      </c>
      <c r="I61" s="9">
        <f t="shared" si="9"/>
        <v>738351.3634600305</v>
      </c>
      <c r="K61">
        <f t="shared" si="11"/>
        <v>0</v>
      </c>
      <c r="L61">
        <f t="shared" si="12"/>
        <v>0</v>
      </c>
      <c r="M61">
        <f t="shared" si="12"/>
        <v>0</v>
      </c>
      <c r="N61">
        <f t="shared" si="12"/>
        <v>0</v>
      </c>
      <c r="O61">
        <f t="shared" si="12"/>
        <v>97353.80400715665</v>
      </c>
    </row>
    <row r="62" spans="1:15" ht="12.75">
      <c r="A62">
        <v>58</v>
      </c>
      <c r="B62" s="5" t="s">
        <v>68</v>
      </c>
      <c r="C62" s="2">
        <v>1423</v>
      </c>
      <c r="D62" s="6">
        <v>32.871831536564216</v>
      </c>
      <c r="E62" s="3">
        <f t="shared" si="10"/>
        <v>836074</v>
      </c>
      <c r="F62" s="2">
        <v>5</v>
      </c>
      <c r="G62" s="7">
        <f t="shared" si="7"/>
        <v>32.98220312732288</v>
      </c>
      <c r="H62" s="8">
        <f t="shared" si="8"/>
        <v>17.334826690310074</v>
      </c>
      <c r="I62" s="9">
        <f t="shared" si="9"/>
        <v>352338.6955746557</v>
      </c>
      <c r="K62">
        <f t="shared" si="11"/>
        <v>0</v>
      </c>
      <c r="L62">
        <f t="shared" si="12"/>
        <v>0</v>
      </c>
      <c r="M62">
        <f t="shared" si="12"/>
        <v>0</v>
      </c>
      <c r="N62">
        <f t="shared" si="12"/>
        <v>0</v>
      </c>
      <c r="O62">
        <f t="shared" si="12"/>
        <v>46776.616276530876</v>
      </c>
    </row>
    <row r="63" spans="1:15" ht="12.75">
      <c r="A63">
        <v>59</v>
      </c>
      <c r="B63" s="5" t="s">
        <v>69</v>
      </c>
      <c r="C63" s="2">
        <v>1226</v>
      </c>
      <c r="D63" s="6">
        <v>34.436706818689196</v>
      </c>
      <c r="E63" s="3">
        <f t="shared" si="10"/>
        <v>837300</v>
      </c>
      <c r="F63" s="2">
        <v>5</v>
      </c>
      <c r="G63" s="7">
        <f t="shared" si="7"/>
        <v>32.98220312732288</v>
      </c>
      <c r="H63" s="8">
        <f t="shared" si="8"/>
        <v>2593.7022915310295</v>
      </c>
      <c r="I63" s="9">
        <f t="shared" si="9"/>
        <v>303560.9562716289</v>
      </c>
      <c r="K63">
        <f t="shared" si="11"/>
        <v>0</v>
      </c>
      <c r="L63">
        <f t="shared" si="12"/>
        <v>0</v>
      </c>
      <c r="M63">
        <f t="shared" si="12"/>
        <v>0</v>
      </c>
      <c r="N63">
        <f t="shared" si="12"/>
        <v>0</v>
      </c>
      <c r="O63">
        <f t="shared" si="12"/>
        <v>42219.40255971295</v>
      </c>
    </row>
    <row r="64" spans="1:15" ht="12.75">
      <c r="A64">
        <v>60</v>
      </c>
      <c r="B64" s="5" t="s">
        <v>70</v>
      </c>
      <c r="C64" s="2">
        <v>1082</v>
      </c>
      <c r="D64" s="6">
        <v>34.96549942018375</v>
      </c>
      <c r="E64" s="3">
        <f t="shared" si="10"/>
        <v>838382</v>
      </c>
      <c r="F64" s="2">
        <v>5</v>
      </c>
      <c r="G64" s="7">
        <f t="shared" si="7"/>
        <v>32.98220312732288</v>
      </c>
      <c r="H64" s="8">
        <f t="shared" si="8"/>
        <v>4256.008248468248</v>
      </c>
      <c r="I64" s="9">
        <f t="shared" si="9"/>
        <v>267906.16206027934</v>
      </c>
      <c r="K64">
        <f t="shared" si="11"/>
        <v>0</v>
      </c>
      <c r="L64">
        <f t="shared" si="12"/>
        <v>0</v>
      </c>
      <c r="M64">
        <f t="shared" si="12"/>
        <v>0</v>
      </c>
      <c r="N64">
        <f t="shared" si="12"/>
        <v>0</v>
      </c>
      <c r="O64">
        <f t="shared" si="12"/>
        <v>37832.670372638815</v>
      </c>
    </row>
    <row r="65" spans="1:15" ht="12.75">
      <c r="A65">
        <v>61</v>
      </c>
      <c r="B65" s="5" t="s">
        <v>71</v>
      </c>
      <c r="C65" s="2">
        <v>1835</v>
      </c>
      <c r="D65" s="6">
        <v>35.99764198881239</v>
      </c>
      <c r="E65" s="3">
        <f t="shared" si="10"/>
        <v>840217</v>
      </c>
      <c r="F65" s="2">
        <v>5</v>
      </c>
      <c r="G65" s="7">
        <f t="shared" si="7"/>
        <v>32.98220312732288</v>
      </c>
      <c r="H65" s="8">
        <f t="shared" si="8"/>
        <v>16685.41925274438</v>
      </c>
      <c r="I65" s="9">
        <f t="shared" si="9"/>
        <v>454351.0234571281</v>
      </c>
      <c r="K65">
        <f t="shared" si="11"/>
        <v>0</v>
      </c>
      <c r="L65">
        <f t="shared" si="12"/>
        <v>0</v>
      </c>
      <c r="M65">
        <f t="shared" si="12"/>
        <v>0</v>
      </c>
      <c r="N65">
        <f t="shared" si="12"/>
        <v>0</v>
      </c>
      <c r="O65">
        <f t="shared" si="12"/>
        <v>66055.67304947073</v>
      </c>
    </row>
    <row r="66" spans="1:15" ht="12.75">
      <c r="A66">
        <v>62</v>
      </c>
      <c r="B66" s="5" t="s">
        <v>72</v>
      </c>
      <c r="C66" s="2">
        <v>4851</v>
      </c>
      <c r="D66" s="6">
        <v>36.266391541298184</v>
      </c>
      <c r="E66" s="3">
        <f t="shared" si="10"/>
        <v>845068</v>
      </c>
      <c r="F66" s="2">
        <v>5</v>
      </c>
      <c r="G66" s="7">
        <f t="shared" si="7"/>
        <v>32.98220312732288</v>
      </c>
      <c r="H66" s="8">
        <f t="shared" si="8"/>
        <v>52322.36955521305</v>
      </c>
      <c r="I66" s="9">
        <f t="shared" si="9"/>
        <v>1201120.8799948383</v>
      </c>
      <c r="K66">
        <f t="shared" si="11"/>
        <v>0</v>
      </c>
      <c r="L66">
        <f aca="true" t="shared" si="13" ref="L66:O85">IF($F66=L$4,$C66*$D66,0)</f>
        <v>0</v>
      </c>
      <c r="M66">
        <f t="shared" si="13"/>
        <v>0</v>
      </c>
      <c r="N66">
        <f t="shared" si="13"/>
        <v>0</v>
      </c>
      <c r="O66">
        <f t="shared" si="13"/>
        <v>175928.2653668375</v>
      </c>
    </row>
    <row r="67" spans="1:15" ht="12.75">
      <c r="A67">
        <v>63</v>
      </c>
      <c r="B67" s="5" t="s">
        <v>73</v>
      </c>
      <c r="C67" s="2">
        <v>1417</v>
      </c>
      <c r="D67" s="6">
        <v>36.3242670018855</v>
      </c>
      <c r="E67" s="3">
        <f t="shared" si="10"/>
        <v>846485</v>
      </c>
      <c r="F67" s="2">
        <v>5</v>
      </c>
      <c r="G67" s="7">
        <f t="shared" si="7"/>
        <v>32.98220312732288</v>
      </c>
      <c r="H67" s="8">
        <f t="shared" si="8"/>
        <v>15827.026964327271</v>
      </c>
      <c r="I67" s="9">
        <f t="shared" si="9"/>
        <v>350853.0791491828</v>
      </c>
      <c r="K67">
        <f t="shared" si="11"/>
        <v>0</v>
      </c>
      <c r="L67">
        <f t="shared" si="13"/>
        <v>0</v>
      </c>
      <c r="M67">
        <f t="shared" si="13"/>
        <v>0</v>
      </c>
      <c r="N67">
        <f t="shared" si="13"/>
        <v>0</v>
      </c>
      <c r="O67">
        <f t="shared" si="13"/>
        <v>51471.486341671756</v>
      </c>
    </row>
    <row r="68" spans="1:15" ht="12.75">
      <c r="A68">
        <v>64</v>
      </c>
      <c r="B68" s="5" t="s">
        <v>74</v>
      </c>
      <c r="C68" s="2">
        <v>2568</v>
      </c>
      <c r="D68" s="6">
        <v>38.48992524110852</v>
      </c>
      <c r="E68" s="3">
        <f t="shared" si="10"/>
        <v>849053</v>
      </c>
      <c r="F68" s="2">
        <v>5</v>
      </c>
      <c r="G68" s="7">
        <f t="shared" si="7"/>
        <v>32.98220312732288</v>
      </c>
      <c r="H68" s="8">
        <f t="shared" si="8"/>
        <v>77900.28740273086</v>
      </c>
      <c r="I68" s="9">
        <f t="shared" si="9"/>
        <v>635843.8301024005</v>
      </c>
      <c r="K68">
        <f t="shared" si="11"/>
        <v>0</v>
      </c>
      <c r="L68">
        <f t="shared" si="13"/>
        <v>0</v>
      </c>
      <c r="M68">
        <f t="shared" si="13"/>
        <v>0</v>
      </c>
      <c r="N68">
        <f t="shared" si="13"/>
        <v>0</v>
      </c>
      <c r="O68">
        <f t="shared" si="13"/>
        <v>98842.12801916669</v>
      </c>
    </row>
    <row r="69" spans="1:15" ht="12.75">
      <c r="A69">
        <v>65</v>
      </c>
      <c r="B69" s="5" t="s">
        <v>75</v>
      </c>
      <c r="C69" s="2">
        <v>1896</v>
      </c>
      <c r="D69" s="6">
        <v>38.501182901899305</v>
      </c>
      <c r="E69" s="3">
        <f t="shared" si="10"/>
        <v>850949</v>
      </c>
      <c r="F69" s="2">
        <v>5</v>
      </c>
      <c r="G69" s="7">
        <f aca="true" t="shared" si="14" ref="G69:G100">VLOOKUP(F69,$P$7:$Q$11,2)</f>
        <v>32.98220312732288</v>
      </c>
      <c r="H69" s="8">
        <f aca="true" t="shared" si="15" ref="H69:H100">(G69-D69)^2*C69</f>
        <v>57750.52517814014</v>
      </c>
      <c r="I69" s="9">
        <f aca="true" t="shared" si="16" ref="I69:I103">($Q$12-G69)^2*C69</f>
        <v>469454.7904494359</v>
      </c>
      <c r="K69">
        <f t="shared" si="11"/>
        <v>0</v>
      </c>
      <c r="L69">
        <f t="shared" si="13"/>
        <v>0</v>
      </c>
      <c r="M69">
        <f t="shared" si="13"/>
        <v>0</v>
      </c>
      <c r="N69">
        <f t="shared" si="13"/>
        <v>0</v>
      </c>
      <c r="O69">
        <f t="shared" si="13"/>
        <v>72998.24278200108</v>
      </c>
    </row>
    <row r="70" spans="1:15" ht="12.75">
      <c r="A70">
        <v>66</v>
      </c>
      <c r="B70" s="5" t="s">
        <v>76</v>
      </c>
      <c r="C70" s="2">
        <v>1430</v>
      </c>
      <c r="D70" s="6">
        <v>38.54760607522576</v>
      </c>
      <c r="E70" s="3">
        <f aca="true" t="shared" si="17" ref="E70:E103">C70+E69</f>
        <v>852379</v>
      </c>
      <c r="F70" s="2">
        <v>5</v>
      </c>
      <c r="G70" s="7">
        <f t="shared" si="14"/>
        <v>32.98220312732288</v>
      </c>
      <c r="H70" s="8">
        <f t="shared" si="15"/>
        <v>44292.4052607122</v>
      </c>
      <c r="I70" s="9">
        <f t="shared" si="16"/>
        <v>354071.91473770747</v>
      </c>
      <c r="K70">
        <f aca="true" t="shared" si="18" ref="K70:K101">IF(F70=K$4,$C70*$D70,0)</f>
        <v>0</v>
      </c>
      <c r="L70">
        <f t="shared" si="13"/>
        <v>0</v>
      </c>
      <c r="M70">
        <f t="shared" si="13"/>
        <v>0</v>
      </c>
      <c r="N70">
        <f t="shared" si="13"/>
        <v>0</v>
      </c>
      <c r="O70">
        <f t="shared" si="13"/>
        <v>55123.07668757284</v>
      </c>
    </row>
    <row r="71" spans="1:15" ht="12.75">
      <c r="A71">
        <v>67</v>
      </c>
      <c r="B71" s="5" t="s">
        <v>77</v>
      </c>
      <c r="C71" s="2">
        <v>1491</v>
      </c>
      <c r="D71" s="6">
        <v>39.20458866679477</v>
      </c>
      <c r="E71" s="3">
        <f t="shared" si="17"/>
        <v>853870</v>
      </c>
      <c r="F71" s="2">
        <v>5</v>
      </c>
      <c r="G71" s="7">
        <f t="shared" si="14"/>
        <v>32.98220312732288</v>
      </c>
      <c r="H71" s="8">
        <f t="shared" si="15"/>
        <v>57728.65996652681</v>
      </c>
      <c r="I71" s="9">
        <f t="shared" si="16"/>
        <v>369175.68173001526</v>
      </c>
      <c r="K71">
        <f t="shared" si="18"/>
        <v>0</v>
      </c>
      <c r="L71">
        <f t="shared" si="13"/>
        <v>0</v>
      </c>
      <c r="M71">
        <f t="shared" si="13"/>
        <v>0</v>
      </c>
      <c r="N71">
        <f t="shared" si="13"/>
        <v>0</v>
      </c>
      <c r="O71">
        <f t="shared" si="13"/>
        <v>58454.041702191</v>
      </c>
    </row>
    <row r="72" spans="1:15" ht="12.75">
      <c r="A72">
        <v>68</v>
      </c>
      <c r="B72" s="5" t="s">
        <v>78</v>
      </c>
      <c r="C72" s="2">
        <v>1446</v>
      </c>
      <c r="D72" s="6">
        <v>40.08488444316277</v>
      </c>
      <c r="E72" s="3">
        <f t="shared" si="17"/>
        <v>855316</v>
      </c>
      <c r="F72" s="2">
        <v>5</v>
      </c>
      <c r="G72" s="7">
        <f t="shared" si="14"/>
        <v>32.98220312732288</v>
      </c>
      <c r="H72" s="8">
        <f t="shared" si="15"/>
        <v>72947.92639035499</v>
      </c>
      <c r="I72" s="9">
        <f t="shared" si="16"/>
        <v>358033.5585389685</v>
      </c>
      <c r="K72">
        <f t="shared" si="18"/>
        <v>0</v>
      </c>
      <c r="L72">
        <f t="shared" si="13"/>
        <v>0</v>
      </c>
      <c r="M72">
        <f t="shared" si="13"/>
        <v>0</v>
      </c>
      <c r="N72">
        <f t="shared" si="13"/>
        <v>0</v>
      </c>
      <c r="O72">
        <f t="shared" si="13"/>
        <v>57962.74290481336</v>
      </c>
    </row>
    <row r="73" spans="1:15" ht="12.75">
      <c r="A73">
        <v>69</v>
      </c>
      <c r="B73" s="5" t="s">
        <v>79</v>
      </c>
      <c r="C73" s="2">
        <v>1990</v>
      </c>
      <c r="D73" s="6">
        <v>40.896966076041686</v>
      </c>
      <c r="E73" s="3">
        <f t="shared" si="17"/>
        <v>857306</v>
      </c>
      <c r="F73" s="2">
        <v>5</v>
      </c>
      <c r="G73" s="7">
        <f t="shared" si="14"/>
        <v>32.98220312732288</v>
      </c>
      <c r="H73" s="8">
        <f t="shared" si="15"/>
        <v>124660.5103434798</v>
      </c>
      <c r="I73" s="9">
        <f t="shared" si="16"/>
        <v>492729.44778184465</v>
      </c>
      <c r="K73">
        <f t="shared" si="18"/>
        <v>0</v>
      </c>
      <c r="L73">
        <f t="shared" si="13"/>
        <v>0</v>
      </c>
      <c r="M73">
        <f t="shared" si="13"/>
        <v>0</v>
      </c>
      <c r="N73">
        <f t="shared" si="13"/>
        <v>0</v>
      </c>
      <c r="O73">
        <f t="shared" si="13"/>
        <v>81384.96249132295</v>
      </c>
    </row>
    <row r="74" spans="1:15" ht="12.75">
      <c r="A74">
        <v>70</v>
      </c>
      <c r="B74" s="5" t="s">
        <v>80</v>
      </c>
      <c r="C74" s="2">
        <v>4220</v>
      </c>
      <c r="D74" s="6">
        <v>41.13422145238373</v>
      </c>
      <c r="E74" s="3">
        <f t="shared" si="17"/>
        <v>861526</v>
      </c>
      <c r="F74" s="2">
        <v>5</v>
      </c>
      <c r="G74" s="7">
        <f t="shared" si="14"/>
        <v>32.98220312732288</v>
      </c>
      <c r="H74" s="8">
        <f t="shared" si="15"/>
        <v>280441.79969837936</v>
      </c>
      <c r="I74" s="9">
        <f t="shared" si="16"/>
        <v>1044883.5525826052</v>
      </c>
      <c r="K74">
        <f t="shared" si="18"/>
        <v>0</v>
      </c>
      <c r="L74">
        <f t="shared" si="13"/>
        <v>0</v>
      </c>
      <c r="M74">
        <f t="shared" si="13"/>
        <v>0</v>
      </c>
      <c r="N74">
        <f t="shared" si="13"/>
        <v>0</v>
      </c>
      <c r="O74">
        <f t="shared" si="13"/>
        <v>173586.41452905932</v>
      </c>
    </row>
    <row r="75" spans="1:15" ht="12.75">
      <c r="A75">
        <v>71</v>
      </c>
      <c r="B75" s="18" t="s">
        <v>81</v>
      </c>
      <c r="C75" s="19">
        <v>1415</v>
      </c>
      <c r="D75" s="6">
        <v>42.474475206429915</v>
      </c>
      <c r="E75" s="3">
        <f t="shared" si="17"/>
        <v>862941</v>
      </c>
      <c r="F75" s="2">
        <v>5</v>
      </c>
      <c r="G75" s="7">
        <f t="shared" si="14"/>
        <v>32.98220312732288</v>
      </c>
      <c r="H75" s="8">
        <f t="shared" si="15"/>
        <v>127496.06935166982</v>
      </c>
      <c r="I75" s="9">
        <f t="shared" si="16"/>
        <v>350357.87367402524</v>
      </c>
      <c r="K75">
        <f t="shared" si="18"/>
        <v>0</v>
      </c>
      <c r="L75">
        <f t="shared" si="13"/>
        <v>0</v>
      </c>
      <c r="M75">
        <f t="shared" si="13"/>
        <v>0</v>
      </c>
      <c r="N75">
        <f t="shared" si="13"/>
        <v>0</v>
      </c>
      <c r="O75">
        <f t="shared" si="13"/>
        <v>60101.38241709833</v>
      </c>
    </row>
    <row r="76" spans="1:15" ht="12.75">
      <c r="A76">
        <v>72</v>
      </c>
      <c r="B76" s="17" t="s">
        <v>82</v>
      </c>
      <c r="C76" s="2">
        <v>1963</v>
      </c>
      <c r="D76" s="6">
        <v>47.62536718019161</v>
      </c>
      <c r="E76" s="3">
        <f t="shared" si="17"/>
        <v>864904</v>
      </c>
      <c r="F76" s="2">
        <v>5</v>
      </c>
      <c r="G76" s="7">
        <f t="shared" si="14"/>
        <v>32.98220312732288</v>
      </c>
      <c r="H76" s="8">
        <f t="shared" si="15"/>
        <v>420910.8835797223</v>
      </c>
      <c r="I76" s="9">
        <f t="shared" si="16"/>
        <v>486044.1738672166</v>
      </c>
      <c r="K76">
        <f t="shared" si="18"/>
        <v>0</v>
      </c>
      <c r="L76">
        <f t="shared" si="13"/>
        <v>0</v>
      </c>
      <c r="M76">
        <f t="shared" si="13"/>
        <v>0</v>
      </c>
      <c r="N76">
        <f t="shared" si="13"/>
        <v>0</v>
      </c>
      <c r="O76">
        <f t="shared" si="13"/>
        <v>93488.59577471613</v>
      </c>
    </row>
    <row r="77" spans="1:15" ht="12.75">
      <c r="A77">
        <v>73</v>
      </c>
      <c r="B77" s="5" t="s">
        <v>83</v>
      </c>
      <c r="C77" s="2">
        <v>1781</v>
      </c>
      <c r="D77" s="6">
        <v>49.10827183105814</v>
      </c>
      <c r="E77" s="3">
        <f t="shared" si="17"/>
        <v>866685</v>
      </c>
      <c r="F77" s="2">
        <v>5</v>
      </c>
      <c r="G77" s="7">
        <f t="shared" si="14"/>
        <v>32.98220312732288</v>
      </c>
      <c r="H77" s="8">
        <f t="shared" si="15"/>
        <v>463149.2135627473</v>
      </c>
      <c r="I77" s="9">
        <f t="shared" si="16"/>
        <v>440980.475627872</v>
      </c>
      <c r="K77">
        <f t="shared" si="18"/>
        <v>0</v>
      </c>
      <c r="L77">
        <f t="shared" si="13"/>
        <v>0</v>
      </c>
      <c r="M77">
        <f t="shared" si="13"/>
        <v>0</v>
      </c>
      <c r="N77">
        <f t="shared" si="13"/>
        <v>0</v>
      </c>
      <c r="O77">
        <f t="shared" si="13"/>
        <v>87461.83213111454</v>
      </c>
    </row>
    <row r="78" spans="1:15" ht="12.75">
      <c r="A78">
        <v>74</v>
      </c>
      <c r="B78" s="5" t="s">
        <v>84</v>
      </c>
      <c r="C78" s="2">
        <v>1301</v>
      </c>
      <c r="D78" s="6">
        <v>53.93901617078957</v>
      </c>
      <c r="E78" s="3">
        <f t="shared" si="17"/>
        <v>867986</v>
      </c>
      <c r="F78" s="2">
        <v>5</v>
      </c>
      <c r="G78" s="7">
        <f t="shared" si="14"/>
        <v>32.98220312732288</v>
      </c>
      <c r="H78" s="8">
        <f t="shared" si="15"/>
        <v>571383.604833399</v>
      </c>
      <c r="I78" s="9">
        <f t="shared" si="16"/>
        <v>322131.16159004014</v>
      </c>
      <c r="K78">
        <f t="shared" si="18"/>
        <v>0</v>
      </c>
      <c r="L78">
        <f t="shared" si="13"/>
        <v>0</v>
      </c>
      <c r="M78">
        <f t="shared" si="13"/>
        <v>0</v>
      </c>
      <c r="N78">
        <f t="shared" si="13"/>
        <v>0</v>
      </c>
      <c r="O78">
        <f t="shared" si="13"/>
        <v>70174.66003819724</v>
      </c>
    </row>
    <row r="79" spans="1:15" ht="12.75">
      <c r="A79">
        <v>75</v>
      </c>
      <c r="B79" s="5" t="s">
        <v>85</v>
      </c>
      <c r="C79" s="2">
        <v>672</v>
      </c>
      <c r="D79" s="6">
        <v>57.14287768552191</v>
      </c>
      <c r="E79" s="3">
        <f t="shared" si="17"/>
        <v>868658</v>
      </c>
      <c r="F79" s="2">
        <v>5</v>
      </c>
      <c r="G79" s="7">
        <f t="shared" si="14"/>
        <v>32.98220312732288</v>
      </c>
      <c r="H79" s="8">
        <f t="shared" si="15"/>
        <v>392272.0671120422</v>
      </c>
      <c r="I79" s="9">
        <f t="shared" si="16"/>
        <v>166389.03965296462</v>
      </c>
      <c r="K79">
        <f t="shared" si="18"/>
        <v>0</v>
      </c>
      <c r="L79">
        <f t="shared" si="13"/>
        <v>0</v>
      </c>
      <c r="M79">
        <f t="shared" si="13"/>
        <v>0</v>
      </c>
      <c r="N79">
        <f t="shared" si="13"/>
        <v>0</v>
      </c>
      <c r="O79">
        <f t="shared" si="13"/>
        <v>38400.01380467072</v>
      </c>
    </row>
    <row r="80" spans="1:15" ht="12.75">
      <c r="A80">
        <v>76</v>
      </c>
      <c r="B80" s="5" t="s">
        <v>86</v>
      </c>
      <c r="C80" s="2">
        <v>1244</v>
      </c>
      <c r="D80" s="6">
        <v>59.8810643679844</v>
      </c>
      <c r="E80" s="3">
        <f t="shared" si="17"/>
        <v>869902</v>
      </c>
      <c r="F80" s="2">
        <v>5</v>
      </c>
      <c r="G80" s="7">
        <f t="shared" si="14"/>
        <v>32.98220312732288</v>
      </c>
      <c r="H80" s="8">
        <f t="shared" si="15"/>
        <v>900094.6276391869</v>
      </c>
      <c r="I80" s="9">
        <f t="shared" si="16"/>
        <v>308017.8055480476</v>
      </c>
      <c r="K80">
        <f t="shared" si="18"/>
        <v>0</v>
      </c>
      <c r="L80">
        <f t="shared" si="13"/>
        <v>0</v>
      </c>
      <c r="M80">
        <f t="shared" si="13"/>
        <v>0</v>
      </c>
      <c r="N80">
        <f t="shared" si="13"/>
        <v>0</v>
      </c>
      <c r="O80">
        <f t="shared" si="13"/>
        <v>74492.04407377259</v>
      </c>
    </row>
    <row r="81" spans="1:15" ht="12.75">
      <c r="A81">
        <v>77</v>
      </c>
      <c r="B81" s="5" t="s">
        <v>87</v>
      </c>
      <c r="C81" s="2">
        <v>744</v>
      </c>
      <c r="D81" s="6">
        <v>68.97520521272605</v>
      </c>
      <c r="E81" s="3">
        <f t="shared" si="17"/>
        <v>870646</v>
      </c>
      <c r="F81" s="2">
        <v>5</v>
      </c>
      <c r="G81" s="7">
        <f t="shared" si="14"/>
        <v>32.98220312732288</v>
      </c>
      <c r="H81" s="8">
        <f t="shared" si="15"/>
        <v>963849.1721451588</v>
      </c>
      <c r="I81" s="9">
        <f t="shared" si="16"/>
        <v>184216.4367586394</v>
      </c>
      <c r="K81">
        <f t="shared" si="18"/>
        <v>0</v>
      </c>
      <c r="L81">
        <f t="shared" si="13"/>
        <v>0</v>
      </c>
      <c r="M81">
        <f t="shared" si="13"/>
        <v>0</v>
      </c>
      <c r="N81">
        <f t="shared" si="13"/>
        <v>0</v>
      </c>
      <c r="O81">
        <f t="shared" si="13"/>
        <v>51317.552678268185</v>
      </c>
    </row>
    <row r="82" spans="1:15" ht="12.75">
      <c r="A82">
        <v>78</v>
      </c>
      <c r="B82" s="5" t="s">
        <v>88</v>
      </c>
      <c r="C82" s="2">
        <v>577</v>
      </c>
      <c r="D82" s="6">
        <v>69.21951036803691</v>
      </c>
      <c r="E82" s="3">
        <f t="shared" si="17"/>
        <v>871223</v>
      </c>
      <c r="F82" s="2">
        <v>5</v>
      </c>
      <c r="G82" s="7">
        <f t="shared" si="14"/>
        <v>32.98220312732288</v>
      </c>
      <c r="H82" s="8">
        <f t="shared" si="15"/>
        <v>757683.1856054113</v>
      </c>
      <c r="I82" s="9">
        <f t="shared" si="16"/>
        <v>142866.77958297706</v>
      </c>
      <c r="K82">
        <f t="shared" si="18"/>
        <v>0</v>
      </c>
      <c r="L82">
        <f t="shared" si="13"/>
        <v>0</v>
      </c>
      <c r="M82">
        <f t="shared" si="13"/>
        <v>0</v>
      </c>
      <c r="N82">
        <f t="shared" si="13"/>
        <v>0</v>
      </c>
      <c r="O82">
        <f t="shared" si="13"/>
        <v>39939.657482357296</v>
      </c>
    </row>
    <row r="83" spans="1:15" ht="12.75">
      <c r="A83">
        <v>79</v>
      </c>
      <c r="B83" s="5" t="s">
        <v>89</v>
      </c>
      <c r="C83" s="2">
        <v>1916</v>
      </c>
      <c r="D83" s="6">
        <v>70.91816761181566</v>
      </c>
      <c r="E83" s="3">
        <f t="shared" si="17"/>
        <v>873139</v>
      </c>
      <c r="F83" s="2">
        <v>5</v>
      </c>
      <c r="G83" s="7">
        <f t="shared" si="14"/>
        <v>32.98220312732288</v>
      </c>
      <c r="H83" s="8">
        <f t="shared" si="15"/>
        <v>2757387.2610224243</v>
      </c>
      <c r="I83" s="9">
        <f t="shared" si="16"/>
        <v>474406.8452010122</v>
      </c>
      <c r="K83">
        <f t="shared" si="18"/>
        <v>0</v>
      </c>
      <c r="L83">
        <f t="shared" si="13"/>
        <v>0</v>
      </c>
      <c r="M83">
        <f t="shared" si="13"/>
        <v>0</v>
      </c>
      <c r="N83">
        <f t="shared" si="13"/>
        <v>0</v>
      </c>
      <c r="O83">
        <f t="shared" si="13"/>
        <v>135879.20914423882</v>
      </c>
    </row>
    <row r="84" spans="1:15" ht="12.75">
      <c r="A84">
        <v>80</v>
      </c>
      <c r="B84" s="5" t="s">
        <v>90</v>
      </c>
      <c r="C84" s="2">
        <v>742</v>
      </c>
      <c r="D84" s="6">
        <v>70.95262792987114</v>
      </c>
      <c r="E84" s="3">
        <f t="shared" si="17"/>
        <v>873881</v>
      </c>
      <c r="F84" s="2">
        <v>5</v>
      </c>
      <c r="G84" s="7">
        <f t="shared" si="14"/>
        <v>32.98220312732288</v>
      </c>
      <c r="H84" s="8">
        <f t="shared" si="15"/>
        <v>1069780.8444869912</v>
      </c>
      <c r="I84" s="9">
        <f t="shared" si="16"/>
        <v>183721.23128348176</v>
      </c>
      <c r="K84">
        <f t="shared" si="18"/>
        <v>0</v>
      </c>
      <c r="L84">
        <f t="shared" si="13"/>
        <v>0</v>
      </c>
      <c r="M84">
        <f t="shared" si="13"/>
        <v>0</v>
      </c>
      <c r="N84">
        <f t="shared" si="13"/>
        <v>0</v>
      </c>
      <c r="O84">
        <f t="shared" si="13"/>
        <v>52646.849923964386</v>
      </c>
    </row>
    <row r="85" spans="1:15" ht="12.75">
      <c r="A85">
        <v>81</v>
      </c>
      <c r="B85" s="5" t="s">
        <v>91</v>
      </c>
      <c r="C85" s="2">
        <v>1187</v>
      </c>
      <c r="D85" s="6">
        <v>75.86047168278867</v>
      </c>
      <c r="E85" s="3">
        <f t="shared" si="17"/>
        <v>875068</v>
      </c>
      <c r="F85" s="2">
        <v>5</v>
      </c>
      <c r="G85" s="7">
        <f t="shared" si="14"/>
        <v>32.98220312732288</v>
      </c>
      <c r="H85" s="8">
        <f t="shared" si="15"/>
        <v>2182354.000291485</v>
      </c>
      <c r="I85" s="9">
        <f t="shared" si="16"/>
        <v>293904.4495060551</v>
      </c>
      <c r="K85">
        <f t="shared" si="18"/>
        <v>0</v>
      </c>
      <c r="L85">
        <f t="shared" si="13"/>
        <v>0</v>
      </c>
      <c r="M85">
        <f t="shared" si="13"/>
        <v>0</v>
      </c>
      <c r="N85">
        <f t="shared" si="13"/>
        <v>0</v>
      </c>
      <c r="O85">
        <f t="shared" si="13"/>
        <v>90046.37988747015</v>
      </c>
    </row>
    <row r="86" spans="1:15" ht="12.75">
      <c r="A86">
        <v>82</v>
      </c>
      <c r="B86" s="5" t="s">
        <v>92</v>
      </c>
      <c r="C86" s="2">
        <v>1792</v>
      </c>
      <c r="D86" s="6">
        <v>82.22386183403319</v>
      </c>
      <c r="E86" s="3">
        <f t="shared" si="17"/>
        <v>876860</v>
      </c>
      <c r="F86" s="2">
        <v>5</v>
      </c>
      <c r="G86" s="7">
        <f t="shared" si="14"/>
        <v>32.98220312732288</v>
      </c>
      <c r="H86" s="8">
        <f t="shared" si="15"/>
        <v>4345135.786321145</v>
      </c>
      <c r="I86" s="9">
        <f t="shared" si="16"/>
        <v>443704.105741239</v>
      </c>
      <c r="K86">
        <f t="shared" si="18"/>
        <v>0</v>
      </c>
      <c r="L86">
        <f aca="true" t="shared" si="19" ref="L86:O105">IF($F86=L$4,$C86*$D86,0)</f>
        <v>0</v>
      </c>
      <c r="M86">
        <f t="shared" si="19"/>
        <v>0</v>
      </c>
      <c r="N86">
        <f t="shared" si="19"/>
        <v>0</v>
      </c>
      <c r="O86">
        <f t="shared" si="19"/>
        <v>147345.16040658747</v>
      </c>
    </row>
    <row r="87" spans="1:15" ht="12.75">
      <c r="A87">
        <v>83</v>
      </c>
      <c r="B87" s="5" t="s">
        <v>93</v>
      </c>
      <c r="C87" s="2">
        <v>596</v>
      </c>
      <c r="D87" s="6">
        <v>83.66062624855704</v>
      </c>
      <c r="E87" s="3">
        <f t="shared" si="17"/>
        <v>877456</v>
      </c>
      <c r="F87" s="2">
        <v>5</v>
      </c>
      <c r="G87" s="7">
        <f t="shared" si="14"/>
        <v>32.98220312732288</v>
      </c>
      <c r="H87" s="8">
        <f t="shared" si="15"/>
        <v>1530708.331752685</v>
      </c>
      <c r="I87" s="9">
        <f t="shared" si="16"/>
        <v>147571.23159697457</v>
      </c>
      <c r="K87">
        <f t="shared" si="18"/>
        <v>0</v>
      </c>
      <c r="L87">
        <f t="shared" si="19"/>
        <v>0</v>
      </c>
      <c r="M87">
        <f t="shared" si="19"/>
        <v>0</v>
      </c>
      <c r="N87">
        <f t="shared" si="19"/>
        <v>0</v>
      </c>
      <c r="O87">
        <f t="shared" si="19"/>
        <v>49861.73324413999</v>
      </c>
    </row>
    <row r="88" spans="1:15" ht="12.75">
      <c r="A88">
        <v>84</v>
      </c>
      <c r="B88" s="5" t="s">
        <v>94</v>
      </c>
      <c r="C88" s="2">
        <v>2632</v>
      </c>
      <c r="D88" s="6">
        <v>88.84700923549266</v>
      </c>
      <c r="E88" s="3">
        <f t="shared" si="17"/>
        <v>880088</v>
      </c>
      <c r="F88" s="2">
        <v>5</v>
      </c>
      <c r="G88" s="7">
        <f t="shared" si="14"/>
        <v>32.98220312732288</v>
      </c>
      <c r="H88" s="8">
        <f t="shared" si="15"/>
        <v>8214147.109876958</v>
      </c>
      <c r="I88" s="9">
        <f t="shared" si="16"/>
        <v>651690.4053074447</v>
      </c>
      <c r="K88">
        <f t="shared" si="18"/>
        <v>0</v>
      </c>
      <c r="L88">
        <f t="shared" si="19"/>
        <v>0</v>
      </c>
      <c r="M88">
        <f t="shared" si="19"/>
        <v>0</v>
      </c>
      <c r="N88">
        <f t="shared" si="19"/>
        <v>0</v>
      </c>
      <c r="O88">
        <f t="shared" si="19"/>
        <v>233845.3283078167</v>
      </c>
    </row>
    <row r="89" spans="1:15" ht="12.75">
      <c r="A89">
        <v>85</v>
      </c>
      <c r="B89" s="5" t="s">
        <v>95</v>
      </c>
      <c r="C89" s="2">
        <v>452</v>
      </c>
      <c r="D89" s="6">
        <v>94.34650207577339</v>
      </c>
      <c r="E89" s="3">
        <f t="shared" si="17"/>
        <v>880540</v>
      </c>
      <c r="F89" s="2">
        <v>5</v>
      </c>
      <c r="G89" s="7">
        <f t="shared" si="14"/>
        <v>32.98220312732288</v>
      </c>
      <c r="H89" s="8">
        <f t="shared" si="15"/>
        <v>1702040.8878165311</v>
      </c>
      <c r="I89" s="9">
        <f t="shared" si="16"/>
        <v>111916.43738562502</v>
      </c>
      <c r="K89">
        <f t="shared" si="18"/>
        <v>0</v>
      </c>
      <c r="L89">
        <f t="shared" si="19"/>
        <v>0</v>
      </c>
      <c r="M89">
        <f t="shared" si="19"/>
        <v>0</v>
      </c>
      <c r="N89">
        <f t="shared" si="19"/>
        <v>0</v>
      </c>
      <c r="O89">
        <f t="shared" si="19"/>
        <v>42644.61893824957</v>
      </c>
    </row>
    <row r="90" spans="1:15" ht="12.75">
      <c r="A90">
        <v>86</v>
      </c>
      <c r="B90" s="5" t="s">
        <v>96</v>
      </c>
      <c r="C90" s="2">
        <v>394</v>
      </c>
      <c r="D90" s="6">
        <v>97.07940053338565</v>
      </c>
      <c r="E90" s="3">
        <f t="shared" si="17"/>
        <v>880934</v>
      </c>
      <c r="F90" s="2">
        <v>5</v>
      </c>
      <c r="G90" s="7">
        <f t="shared" si="14"/>
        <v>32.98220312732288</v>
      </c>
      <c r="H90" s="8">
        <f t="shared" si="15"/>
        <v>1618729.5818328415</v>
      </c>
      <c r="I90" s="9">
        <f t="shared" si="16"/>
        <v>97555.47860605366</v>
      </c>
      <c r="K90">
        <f t="shared" si="18"/>
        <v>0</v>
      </c>
      <c r="L90">
        <f t="shared" si="19"/>
        <v>0</v>
      </c>
      <c r="M90">
        <f t="shared" si="19"/>
        <v>0</v>
      </c>
      <c r="N90">
        <f t="shared" si="19"/>
        <v>0</v>
      </c>
      <c r="O90">
        <f t="shared" si="19"/>
        <v>38249.283810153946</v>
      </c>
    </row>
    <row r="91" spans="1:15" ht="12.75">
      <c r="A91">
        <v>87</v>
      </c>
      <c r="B91" s="5" t="s">
        <v>97</v>
      </c>
      <c r="C91" s="2">
        <v>951</v>
      </c>
      <c r="D91" s="6">
        <v>99.59595920615196</v>
      </c>
      <c r="E91" s="3">
        <f t="shared" si="17"/>
        <v>881885</v>
      </c>
      <c r="F91" s="2">
        <v>5</v>
      </c>
      <c r="G91" s="7">
        <f t="shared" si="14"/>
        <v>32.98220312732288</v>
      </c>
      <c r="H91" s="8">
        <f t="shared" si="15"/>
        <v>4219960.266482181</v>
      </c>
      <c r="I91" s="9">
        <f t="shared" si="16"/>
        <v>235470.2034374544</v>
      </c>
      <c r="K91">
        <f t="shared" si="18"/>
        <v>0</v>
      </c>
      <c r="L91">
        <f t="shared" si="19"/>
        <v>0</v>
      </c>
      <c r="M91">
        <f t="shared" si="19"/>
        <v>0</v>
      </c>
      <c r="N91">
        <f t="shared" si="19"/>
        <v>0</v>
      </c>
      <c r="O91">
        <f t="shared" si="19"/>
        <v>94715.75720505051</v>
      </c>
    </row>
    <row r="92" spans="1:15" ht="12.75">
      <c r="A92">
        <v>88</v>
      </c>
      <c r="B92" s="5" t="s">
        <v>98</v>
      </c>
      <c r="C92" s="2">
        <v>190</v>
      </c>
      <c r="D92" s="6">
        <v>101.32136627268592</v>
      </c>
      <c r="E92" s="3">
        <f t="shared" si="17"/>
        <v>882075</v>
      </c>
      <c r="F92" s="2">
        <v>5</v>
      </c>
      <c r="G92" s="7">
        <f t="shared" si="14"/>
        <v>32.98220312732288</v>
      </c>
      <c r="H92" s="8">
        <f t="shared" si="15"/>
        <v>887345.8316876239</v>
      </c>
      <c r="I92" s="9">
        <f t="shared" si="16"/>
        <v>47044.52013997512</v>
      </c>
      <c r="K92">
        <f t="shared" si="18"/>
        <v>0</v>
      </c>
      <c r="L92">
        <f t="shared" si="19"/>
        <v>0</v>
      </c>
      <c r="M92">
        <f t="shared" si="19"/>
        <v>0</v>
      </c>
      <c r="N92">
        <f t="shared" si="19"/>
        <v>0</v>
      </c>
      <c r="O92">
        <f t="shared" si="19"/>
        <v>19251.059591810324</v>
      </c>
    </row>
    <row r="93" spans="1:15" ht="12.75">
      <c r="A93">
        <v>89</v>
      </c>
      <c r="B93" s="5" t="s">
        <v>99</v>
      </c>
      <c r="C93" s="2">
        <v>646</v>
      </c>
      <c r="D93" s="6">
        <v>102.86634960284064</v>
      </c>
      <c r="E93" s="3">
        <f t="shared" si="17"/>
        <v>882721</v>
      </c>
      <c r="F93" s="2">
        <v>5</v>
      </c>
      <c r="G93" s="7">
        <f t="shared" si="14"/>
        <v>32.98220312732288</v>
      </c>
      <c r="H93" s="8">
        <f t="shared" si="15"/>
        <v>3154930.877883107</v>
      </c>
      <c r="I93" s="9">
        <f t="shared" si="16"/>
        <v>159951.3684759154</v>
      </c>
      <c r="K93">
        <f t="shared" si="18"/>
        <v>0</v>
      </c>
      <c r="L93">
        <f t="shared" si="19"/>
        <v>0</v>
      </c>
      <c r="M93">
        <f t="shared" si="19"/>
        <v>0</v>
      </c>
      <c r="N93">
        <f t="shared" si="19"/>
        <v>0</v>
      </c>
      <c r="O93">
        <f t="shared" si="19"/>
        <v>66451.66184343505</v>
      </c>
    </row>
    <row r="94" spans="1:15" ht="12.75">
      <c r="A94">
        <v>90</v>
      </c>
      <c r="B94" s="5" t="s">
        <v>100</v>
      </c>
      <c r="C94" s="2">
        <v>471</v>
      </c>
      <c r="D94" s="6">
        <v>111.29626018365545</v>
      </c>
      <c r="E94" s="3">
        <f t="shared" si="17"/>
        <v>883192</v>
      </c>
      <c r="F94" s="2">
        <v>5</v>
      </c>
      <c r="G94" s="7">
        <f t="shared" si="14"/>
        <v>32.98220312732288</v>
      </c>
      <c r="H94" s="8">
        <f t="shared" si="15"/>
        <v>2888686.111865203</v>
      </c>
      <c r="I94" s="9">
        <f t="shared" si="16"/>
        <v>116620.88939962252</v>
      </c>
      <c r="K94">
        <f t="shared" si="18"/>
        <v>0</v>
      </c>
      <c r="L94">
        <f t="shared" si="19"/>
        <v>0</v>
      </c>
      <c r="M94">
        <f t="shared" si="19"/>
        <v>0</v>
      </c>
      <c r="N94">
        <f t="shared" si="19"/>
        <v>0</v>
      </c>
      <c r="O94">
        <f t="shared" si="19"/>
        <v>52420.53854650172</v>
      </c>
    </row>
    <row r="95" spans="1:15" ht="12.75">
      <c r="A95">
        <v>91</v>
      </c>
      <c r="B95" s="5" t="s">
        <v>101</v>
      </c>
      <c r="C95" s="2">
        <v>134</v>
      </c>
      <c r="D95" s="6">
        <v>113.97458346332671</v>
      </c>
      <c r="E95" s="3">
        <f t="shared" si="17"/>
        <v>883326</v>
      </c>
      <c r="F95" s="2">
        <v>5</v>
      </c>
      <c r="G95" s="7">
        <f t="shared" si="14"/>
        <v>32.98220312732288</v>
      </c>
      <c r="H95" s="8">
        <f t="shared" si="15"/>
        <v>879008.6001139147</v>
      </c>
      <c r="I95" s="9">
        <f t="shared" si="16"/>
        <v>33178.7668355614</v>
      </c>
      <c r="K95">
        <f t="shared" si="18"/>
        <v>0</v>
      </c>
      <c r="L95">
        <f t="shared" si="19"/>
        <v>0</v>
      </c>
      <c r="M95">
        <f t="shared" si="19"/>
        <v>0</v>
      </c>
      <c r="N95">
        <f t="shared" si="19"/>
        <v>0</v>
      </c>
      <c r="O95">
        <f t="shared" si="19"/>
        <v>15272.59418408578</v>
      </c>
    </row>
    <row r="96" spans="1:15" ht="12.75">
      <c r="A96">
        <v>92</v>
      </c>
      <c r="B96" s="5" t="s">
        <v>102</v>
      </c>
      <c r="C96" s="2">
        <v>191</v>
      </c>
      <c r="D96" s="6">
        <v>131.2828485665747</v>
      </c>
      <c r="E96" s="3">
        <f t="shared" si="17"/>
        <v>883517</v>
      </c>
      <c r="F96" s="2">
        <v>5</v>
      </c>
      <c r="G96" s="7">
        <f t="shared" si="14"/>
        <v>32.98220312732288</v>
      </c>
      <c r="H96" s="8">
        <f t="shared" si="15"/>
        <v>1845636.2267107381</v>
      </c>
      <c r="I96" s="9">
        <f t="shared" si="16"/>
        <v>47292.122877553935</v>
      </c>
      <c r="K96">
        <f t="shared" si="18"/>
        <v>0</v>
      </c>
      <c r="L96">
        <f t="shared" si="19"/>
        <v>0</v>
      </c>
      <c r="M96">
        <f t="shared" si="19"/>
        <v>0</v>
      </c>
      <c r="N96">
        <f t="shared" si="19"/>
        <v>0</v>
      </c>
      <c r="O96">
        <f t="shared" si="19"/>
        <v>25075.024076215766</v>
      </c>
    </row>
    <row r="97" spans="1:15" ht="12.75">
      <c r="A97">
        <v>93</v>
      </c>
      <c r="B97" s="5" t="s">
        <v>103</v>
      </c>
      <c r="C97" s="2">
        <v>748</v>
      </c>
      <c r="D97" s="6">
        <v>154.1188030922863</v>
      </c>
      <c r="E97" s="3">
        <f t="shared" si="17"/>
        <v>884265</v>
      </c>
      <c r="F97" s="2">
        <v>5</v>
      </c>
      <c r="G97" s="7">
        <f t="shared" si="14"/>
        <v>32.98220312732288</v>
      </c>
      <c r="H97" s="8">
        <f t="shared" si="15"/>
        <v>10976208.736601537</v>
      </c>
      <c r="I97" s="9">
        <f t="shared" si="16"/>
        <v>185206.84770895468</v>
      </c>
      <c r="K97">
        <f t="shared" si="18"/>
        <v>0</v>
      </c>
      <c r="L97">
        <f t="shared" si="19"/>
        <v>0</v>
      </c>
      <c r="M97">
        <f t="shared" si="19"/>
        <v>0</v>
      </c>
      <c r="N97">
        <f t="shared" si="19"/>
        <v>0</v>
      </c>
      <c r="O97">
        <f t="shared" si="19"/>
        <v>115280.86471303015</v>
      </c>
    </row>
    <row r="98" spans="1:15" ht="12.75">
      <c r="A98">
        <v>94</v>
      </c>
      <c r="B98" s="5" t="s">
        <v>104</v>
      </c>
      <c r="C98" s="2">
        <v>370</v>
      </c>
      <c r="D98" s="6">
        <v>156.79005310442452</v>
      </c>
      <c r="E98" s="3">
        <f t="shared" si="17"/>
        <v>884635</v>
      </c>
      <c r="F98" s="2">
        <v>5</v>
      </c>
      <c r="G98" s="7">
        <f t="shared" si="14"/>
        <v>32.98220312732288</v>
      </c>
      <c r="H98" s="8">
        <f t="shared" si="15"/>
        <v>5671501.974902426</v>
      </c>
      <c r="I98" s="9">
        <f t="shared" si="16"/>
        <v>91613.01290416207</v>
      </c>
      <c r="K98">
        <f t="shared" si="18"/>
        <v>0</v>
      </c>
      <c r="L98">
        <f t="shared" si="19"/>
        <v>0</v>
      </c>
      <c r="M98">
        <f t="shared" si="19"/>
        <v>0</v>
      </c>
      <c r="N98">
        <f t="shared" si="19"/>
        <v>0</v>
      </c>
      <c r="O98">
        <f t="shared" si="19"/>
        <v>58012.31964863707</v>
      </c>
    </row>
    <row r="99" spans="1:15" ht="12.75">
      <c r="A99">
        <v>95</v>
      </c>
      <c r="B99" s="5" t="s">
        <v>105</v>
      </c>
      <c r="C99" s="2">
        <v>320</v>
      </c>
      <c r="D99" s="6">
        <v>174.0823266530964</v>
      </c>
      <c r="E99" s="3">
        <f t="shared" si="17"/>
        <v>884955</v>
      </c>
      <c r="F99" s="2">
        <v>5</v>
      </c>
      <c r="G99" s="7">
        <f t="shared" si="14"/>
        <v>32.98220312732288</v>
      </c>
      <c r="H99" s="8">
        <f t="shared" si="15"/>
        <v>6370958.354876334</v>
      </c>
      <c r="I99" s="9">
        <f t="shared" si="16"/>
        <v>79232.87602522125</v>
      </c>
      <c r="K99">
        <f t="shared" si="18"/>
        <v>0</v>
      </c>
      <c r="L99">
        <f t="shared" si="19"/>
        <v>0</v>
      </c>
      <c r="M99">
        <f t="shared" si="19"/>
        <v>0</v>
      </c>
      <c r="N99">
        <f t="shared" si="19"/>
        <v>0</v>
      </c>
      <c r="O99">
        <f t="shared" si="19"/>
        <v>55706.34452899085</v>
      </c>
    </row>
    <row r="100" spans="1:15" ht="12.75">
      <c r="A100">
        <v>96</v>
      </c>
      <c r="B100" s="5" t="s">
        <v>106</v>
      </c>
      <c r="C100" s="2">
        <v>379</v>
      </c>
      <c r="D100" s="6">
        <v>174.89478359165136</v>
      </c>
      <c r="E100" s="3">
        <f t="shared" si="17"/>
        <v>885334</v>
      </c>
      <c r="F100" s="2">
        <v>5</v>
      </c>
      <c r="G100" s="7">
        <f t="shared" si="14"/>
        <v>32.98220312732288</v>
      </c>
      <c r="H100" s="8">
        <f t="shared" si="15"/>
        <v>7632749.407242867</v>
      </c>
      <c r="I100" s="9">
        <f t="shared" si="16"/>
        <v>93841.43754237142</v>
      </c>
      <c r="K100">
        <f t="shared" si="18"/>
        <v>0</v>
      </c>
      <c r="L100">
        <f t="shared" si="19"/>
        <v>0</v>
      </c>
      <c r="M100">
        <f t="shared" si="19"/>
        <v>0</v>
      </c>
      <c r="N100">
        <f t="shared" si="19"/>
        <v>0</v>
      </c>
      <c r="O100">
        <f t="shared" si="19"/>
        <v>66285.12298123587</v>
      </c>
    </row>
    <row r="101" spans="1:15" ht="12.75">
      <c r="A101">
        <v>97</v>
      </c>
      <c r="B101" s="5" t="s">
        <v>107</v>
      </c>
      <c r="C101" s="2">
        <v>265</v>
      </c>
      <c r="D101" s="6">
        <v>176.88508895867213</v>
      </c>
      <c r="E101" s="3">
        <f t="shared" si="17"/>
        <v>885599</v>
      </c>
      <c r="F101" s="2">
        <v>5</v>
      </c>
      <c r="G101" s="7">
        <f>VLOOKUP(F101,$P$7:$Q$11,2)</f>
        <v>32.98220312732288</v>
      </c>
      <c r="H101" s="8">
        <f>(G101-D101)^2*C101</f>
        <v>5487630.745906438</v>
      </c>
      <c r="I101" s="9">
        <f t="shared" si="16"/>
        <v>65614.72545838634</v>
      </c>
      <c r="K101">
        <f t="shared" si="18"/>
        <v>0</v>
      </c>
      <c r="L101">
        <f t="shared" si="19"/>
        <v>0</v>
      </c>
      <c r="M101">
        <f t="shared" si="19"/>
        <v>0</v>
      </c>
      <c r="N101">
        <f t="shared" si="19"/>
        <v>0</v>
      </c>
      <c r="O101">
        <f t="shared" si="19"/>
        <v>46874.548574048116</v>
      </c>
    </row>
    <row r="102" spans="1:15" ht="12.75">
      <c r="A102">
        <v>98</v>
      </c>
      <c r="B102" s="5" t="s">
        <v>108</v>
      </c>
      <c r="C102" s="2">
        <v>120</v>
      </c>
      <c r="D102" s="6">
        <v>187.92402270275707</v>
      </c>
      <c r="E102" s="3">
        <f t="shared" si="17"/>
        <v>885719</v>
      </c>
      <c r="F102" s="2">
        <v>5</v>
      </c>
      <c r="G102" s="7">
        <f>VLOOKUP(F102,$P$7:$Q$11,2)</f>
        <v>32.98220312732288</v>
      </c>
      <c r="H102" s="8">
        <f>(G102-D102)^2*C102</f>
        <v>2880836.0944015677</v>
      </c>
      <c r="I102" s="9">
        <f t="shared" si="16"/>
        <v>29712.32850945797</v>
      </c>
      <c r="K102">
        <f aca="true" t="shared" si="20" ref="K102:K130">IF(F102=K$4,$C102*$D102,0)</f>
        <v>0</v>
      </c>
      <c r="L102">
        <f t="shared" si="19"/>
        <v>0</v>
      </c>
      <c r="M102">
        <f t="shared" si="19"/>
        <v>0</v>
      </c>
      <c r="N102">
        <f t="shared" si="19"/>
        <v>0</v>
      </c>
      <c r="O102">
        <f t="shared" si="19"/>
        <v>22550.882724330848</v>
      </c>
    </row>
    <row r="103" spans="1:15" ht="12.75">
      <c r="A103">
        <v>99</v>
      </c>
      <c r="B103" s="5" t="s">
        <v>109</v>
      </c>
      <c r="C103" s="2">
        <v>124</v>
      </c>
      <c r="D103" s="6">
        <v>529.1009627316307</v>
      </c>
      <c r="E103" s="3">
        <f t="shared" si="17"/>
        <v>885843</v>
      </c>
      <c r="F103" s="2">
        <v>5</v>
      </c>
      <c r="G103" s="7">
        <f>VLOOKUP(F103,$P$7:$Q$11,2)</f>
        <v>32.98220312732288</v>
      </c>
      <c r="H103" s="8">
        <f>(G103-D103)^2*C103</f>
        <v>30520594.130283307</v>
      </c>
      <c r="I103" s="9">
        <f t="shared" si="16"/>
        <v>30702.739459773235</v>
      </c>
      <c r="K103">
        <f t="shared" si="20"/>
        <v>0</v>
      </c>
      <c r="L103">
        <f t="shared" si="19"/>
        <v>0</v>
      </c>
      <c r="M103">
        <f t="shared" si="19"/>
        <v>0</v>
      </c>
      <c r="N103">
        <f t="shared" si="19"/>
        <v>0</v>
      </c>
      <c r="O103">
        <f t="shared" si="19"/>
        <v>65608.51937872221</v>
      </c>
    </row>
    <row r="104" spans="1:15" ht="12.75">
      <c r="A104">
        <v>100</v>
      </c>
      <c r="D104" s="6"/>
      <c r="E104" s="3"/>
      <c r="F104" s="2"/>
      <c r="G104" s="7"/>
      <c r="H104" s="8"/>
      <c r="I104" s="9"/>
      <c r="K104">
        <f t="shared" si="20"/>
        <v>0</v>
      </c>
      <c r="L104">
        <f t="shared" si="19"/>
        <v>0</v>
      </c>
      <c r="M104">
        <f t="shared" si="19"/>
        <v>0</v>
      </c>
      <c r="N104">
        <f t="shared" si="19"/>
        <v>0</v>
      </c>
      <c r="O104">
        <f t="shared" si="19"/>
        <v>0</v>
      </c>
    </row>
    <row r="105" spans="1:15" ht="12.75">
      <c r="A105">
        <v>101</v>
      </c>
      <c r="D105" s="6"/>
      <c r="E105" s="3"/>
      <c r="F105" s="2"/>
      <c r="G105" s="7"/>
      <c r="H105" s="8"/>
      <c r="I105" s="9"/>
      <c r="K105">
        <f t="shared" si="20"/>
        <v>0</v>
      </c>
      <c r="L105">
        <f t="shared" si="19"/>
        <v>0</v>
      </c>
      <c r="M105">
        <f t="shared" si="19"/>
        <v>0</v>
      </c>
      <c r="N105">
        <f t="shared" si="19"/>
        <v>0</v>
      </c>
      <c r="O105">
        <f t="shared" si="19"/>
        <v>0</v>
      </c>
    </row>
    <row r="106" spans="1:15" ht="12.75">
      <c r="A106">
        <v>102</v>
      </c>
      <c r="D106" s="6"/>
      <c r="E106" s="3"/>
      <c r="F106" s="2"/>
      <c r="G106" s="7"/>
      <c r="H106" s="8"/>
      <c r="I106" s="9"/>
      <c r="K106">
        <f t="shared" si="20"/>
        <v>0</v>
      </c>
      <c r="L106">
        <f aca="true" t="shared" si="21" ref="L106:O130">IF($F106=L$4,$C106*$D106,0)</f>
        <v>0</v>
      </c>
      <c r="M106">
        <f t="shared" si="21"/>
        <v>0</v>
      </c>
      <c r="N106">
        <f t="shared" si="21"/>
        <v>0</v>
      </c>
      <c r="O106">
        <f t="shared" si="21"/>
        <v>0</v>
      </c>
    </row>
    <row r="107" spans="1:15" ht="12.75">
      <c r="A107">
        <v>103</v>
      </c>
      <c r="D107" s="6"/>
      <c r="E107" s="3"/>
      <c r="F107" s="2"/>
      <c r="G107" s="7"/>
      <c r="H107" s="8"/>
      <c r="I107" s="9"/>
      <c r="K107">
        <f t="shared" si="20"/>
        <v>0</v>
      </c>
      <c r="L107">
        <f t="shared" si="21"/>
        <v>0</v>
      </c>
      <c r="M107">
        <f t="shared" si="21"/>
        <v>0</v>
      </c>
      <c r="N107">
        <f t="shared" si="21"/>
        <v>0</v>
      </c>
      <c r="O107">
        <f t="shared" si="21"/>
        <v>0</v>
      </c>
    </row>
    <row r="108" spans="1:15" ht="12.75">
      <c r="A108">
        <v>104</v>
      </c>
      <c r="D108" s="6"/>
      <c r="E108" s="3"/>
      <c r="F108" s="2"/>
      <c r="G108" s="7"/>
      <c r="H108" s="8"/>
      <c r="I108" s="9"/>
      <c r="K108">
        <f t="shared" si="20"/>
        <v>0</v>
      </c>
      <c r="L108">
        <f t="shared" si="21"/>
        <v>0</v>
      </c>
      <c r="M108">
        <f t="shared" si="21"/>
        <v>0</v>
      </c>
      <c r="N108">
        <f t="shared" si="21"/>
        <v>0</v>
      </c>
      <c r="O108">
        <f t="shared" si="21"/>
        <v>0</v>
      </c>
    </row>
    <row r="109" spans="1:15" ht="12.75">
      <c r="A109">
        <v>105</v>
      </c>
      <c r="D109" s="6"/>
      <c r="E109" s="3"/>
      <c r="F109" s="2"/>
      <c r="G109" s="7"/>
      <c r="H109" s="8"/>
      <c r="I109" s="9"/>
      <c r="K109">
        <f t="shared" si="20"/>
        <v>0</v>
      </c>
      <c r="L109">
        <f t="shared" si="21"/>
        <v>0</v>
      </c>
      <c r="M109">
        <f t="shared" si="21"/>
        <v>0</v>
      </c>
      <c r="N109">
        <f t="shared" si="21"/>
        <v>0</v>
      </c>
      <c r="O109">
        <f t="shared" si="21"/>
        <v>0</v>
      </c>
    </row>
    <row r="110" spans="1:15" ht="12.75">
      <c r="A110">
        <v>106</v>
      </c>
      <c r="D110" s="6"/>
      <c r="E110" s="3"/>
      <c r="F110" s="2"/>
      <c r="G110" s="7"/>
      <c r="H110" s="8"/>
      <c r="I110" s="9"/>
      <c r="K110">
        <f t="shared" si="20"/>
        <v>0</v>
      </c>
      <c r="L110">
        <f t="shared" si="21"/>
        <v>0</v>
      </c>
      <c r="M110">
        <f t="shared" si="21"/>
        <v>0</v>
      </c>
      <c r="N110">
        <f t="shared" si="21"/>
        <v>0</v>
      </c>
      <c r="O110">
        <f t="shared" si="21"/>
        <v>0</v>
      </c>
    </row>
    <row r="111" spans="1:15" ht="12.75">
      <c r="A111">
        <v>107</v>
      </c>
      <c r="D111" s="6"/>
      <c r="E111" s="3"/>
      <c r="F111" s="2"/>
      <c r="G111" s="7"/>
      <c r="H111" s="8"/>
      <c r="I111" s="9"/>
      <c r="K111">
        <f t="shared" si="20"/>
        <v>0</v>
      </c>
      <c r="L111">
        <f t="shared" si="21"/>
        <v>0</v>
      </c>
      <c r="M111">
        <f t="shared" si="21"/>
        <v>0</v>
      </c>
      <c r="N111">
        <f t="shared" si="21"/>
        <v>0</v>
      </c>
      <c r="O111">
        <f t="shared" si="21"/>
        <v>0</v>
      </c>
    </row>
    <row r="112" spans="1:15" ht="12.75">
      <c r="A112">
        <v>108</v>
      </c>
      <c r="D112" s="6"/>
      <c r="E112" s="3"/>
      <c r="F112" s="2"/>
      <c r="G112" s="7"/>
      <c r="H112" s="8"/>
      <c r="I112" s="9"/>
      <c r="K112">
        <f t="shared" si="20"/>
        <v>0</v>
      </c>
      <c r="L112">
        <f t="shared" si="21"/>
        <v>0</v>
      </c>
      <c r="M112">
        <f t="shared" si="21"/>
        <v>0</v>
      </c>
      <c r="N112">
        <f t="shared" si="21"/>
        <v>0</v>
      </c>
      <c r="O112">
        <f t="shared" si="21"/>
        <v>0</v>
      </c>
    </row>
    <row r="113" spans="1:15" ht="12.75">
      <c r="A113">
        <v>109</v>
      </c>
      <c r="D113" s="6"/>
      <c r="E113" s="3"/>
      <c r="F113" s="2"/>
      <c r="G113" s="7"/>
      <c r="H113" s="8"/>
      <c r="I113" s="9"/>
      <c r="K113">
        <f t="shared" si="20"/>
        <v>0</v>
      </c>
      <c r="L113">
        <f t="shared" si="21"/>
        <v>0</v>
      </c>
      <c r="M113">
        <f t="shared" si="21"/>
        <v>0</v>
      </c>
      <c r="N113">
        <f t="shared" si="21"/>
        <v>0</v>
      </c>
      <c r="O113">
        <f t="shared" si="21"/>
        <v>0</v>
      </c>
    </row>
    <row r="114" spans="1:15" ht="12.75">
      <c r="A114">
        <v>110</v>
      </c>
      <c r="D114" s="6"/>
      <c r="E114" s="3"/>
      <c r="F114" s="2"/>
      <c r="G114" s="7"/>
      <c r="H114" s="8"/>
      <c r="I114" s="9"/>
      <c r="K114">
        <f t="shared" si="20"/>
        <v>0</v>
      </c>
      <c r="L114">
        <f t="shared" si="21"/>
        <v>0</v>
      </c>
      <c r="M114">
        <f t="shared" si="21"/>
        <v>0</v>
      </c>
      <c r="N114">
        <f t="shared" si="21"/>
        <v>0</v>
      </c>
      <c r="O114">
        <f t="shared" si="21"/>
        <v>0</v>
      </c>
    </row>
    <row r="115" spans="1:15" ht="12.75">
      <c r="A115">
        <v>111</v>
      </c>
      <c r="D115" s="6"/>
      <c r="E115" s="3"/>
      <c r="F115" s="2"/>
      <c r="G115" s="7"/>
      <c r="H115" s="8"/>
      <c r="I115" s="9"/>
      <c r="K115">
        <f t="shared" si="20"/>
        <v>0</v>
      </c>
      <c r="L115">
        <f t="shared" si="21"/>
        <v>0</v>
      </c>
      <c r="M115">
        <f t="shared" si="21"/>
        <v>0</v>
      </c>
      <c r="N115">
        <f t="shared" si="21"/>
        <v>0</v>
      </c>
      <c r="O115">
        <f t="shared" si="21"/>
        <v>0</v>
      </c>
    </row>
    <row r="116" spans="1:15" ht="12.75">
      <c r="A116">
        <v>112</v>
      </c>
      <c r="D116" s="6"/>
      <c r="E116" s="3"/>
      <c r="F116" s="2"/>
      <c r="G116" s="7"/>
      <c r="H116" s="8"/>
      <c r="I116" s="9"/>
      <c r="K116">
        <f t="shared" si="20"/>
        <v>0</v>
      </c>
      <c r="L116">
        <f t="shared" si="21"/>
        <v>0</v>
      </c>
      <c r="M116">
        <f t="shared" si="21"/>
        <v>0</v>
      </c>
      <c r="N116">
        <f t="shared" si="21"/>
        <v>0</v>
      </c>
      <c r="O116">
        <f t="shared" si="21"/>
        <v>0</v>
      </c>
    </row>
    <row r="117" spans="1:15" ht="12.75">
      <c r="A117">
        <v>113</v>
      </c>
      <c r="D117" s="6"/>
      <c r="E117" s="3"/>
      <c r="F117" s="2"/>
      <c r="G117" s="7"/>
      <c r="H117" s="8"/>
      <c r="I117" s="9"/>
      <c r="K117">
        <f t="shared" si="20"/>
        <v>0</v>
      </c>
      <c r="L117">
        <f t="shared" si="21"/>
        <v>0</v>
      </c>
      <c r="M117">
        <f t="shared" si="21"/>
        <v>0</v>
      </c>
      <c r="N117">
        <f t="shared" si="21"/>
        <v>0</v>
      </c>
      <c r="O117">
        <f t="shared" si="21"/>
        <v>0</v>
      </c>
    </row>
    <row r="118" spans="1:15" ht="12.75">
      <c r="A118">
        <v>114</v>
      </c>
      <c r="D118" s="6"/>
      <c r="E118" s="3"/>
      <c r="F118" s="2"/>
      <c r="G118" s="7"/>
      <c r="H118" s="8"/>
      <c r="I118" s="9"/>
      <c r="K118">
        <f t="shared" si="20"/>
        <v>0</v>
      </c>
      <c r="L118">
        <f t="shared" si="21"/>
        <v>0</v>
      </c>
      <c r="M118">
        <f t="shared" si="21"/>
        <v>0</v>
      </c>
      <c r="N118">
        <f t="shared" si="21"/>
        <v>0</v>
      </c>
      <c r="O118">
        <f t="shared" si="21"/>
        <v>0</v>
      </c>
    </row>
    <row r="119" spans="1:15" ht="12.75">
      <c r="A119">
        <v>115</v>
      </c>
      <c r="D119" s="6"/>
      <c r="E119" s="3"/>
      <c r="F119" s="2"/>
      <c r="G119" s="7"/>
      <c r="H119" s="8"/>
      <c r="I119" s="9"/>
      <c r="K119">
        <f t="shared" si="20"/>
        <v>0</v>
      </c>
      <c r="L119">
        <f t="shared" si="21"/>
        <v>0</v>
      </c>
      <c r="M119">
        <f t="shared" si="21"/>
        <v>0</v>
      </c>
      <c r="N119">
        <f t="shared" si="21"/>
        <v>0</v>
      </c>
      <c r="O119">
        <f t="shared" si="21"/>
        <v>0</v>
      </c>
    </row>
    <row r="120" spans="1:15" ht="12.75">
      <c r="A120">
        <v>116</v>
      </c>
      <c r="D120" s="6"/>
      <c r="E120" s="3"/>
      <c r="F120" s="2"/>
      <c r="G120" s="7"/>
      <c r="H120" s="8"/>
      <c r="I120" s="9"/>
      <c r="K120">
        <f t="shared" si="20"/>
        <v>0</v>
      </c>
      <c r="L120">
        <f t="shared" si="21"/>
        <v>0</v>
      </c>
      <c r="M120">
        <f t="shared" si="21"/>
        <v>0</v>
      </c>
      <c r="N120">
        <f t="shared" si="21"/>
        <v>0</v>
      </c>
      <c r="O120">
        <f t="shared" si="21"/>
        <v>0</v>
      </c>
    </row>
    <row r="121" spans="1:15" ht="12.75">
      <c r="A121">
        <v>117</v>
      </c>
      <c r="D121" s="6"/>
      <c r="E121" s="3"/>
      <c r="F121" s="2"/>
      <c r="G121" s="7"/>
      <c r="H121" s="8"/>
      <c r="I121" s="9"/>
      <c r="K121">
        <f t="shared" si="20"/>
        <v>0</v>
      </c>
      <c r="L121">
        <f t="shared" si="21"/>
        <v>0</v>
      </c>
      <c r="M121">
        <f t="shared" si="21"/>
        <v>0</v>
      </c>
      <c r="N121">
        <f t="shared" si="21"/>
        <v>0</v>
      </c>
      <c r="O121">
        <f t="shared" si="21"/>
        <v>0</v>
      </c>
    </row>
    <row r="122" spans="1:15" ht="12.75">
      <c r="A122">
        <v>118</v>
      </c>
      <c r="D122" s="6"/>
      <c r="E122" s="3"/>
      <c r="F122" s="2"/>
      <c r="G122" s="7"/>
      <c r="H122" s="8"/>
      <c r="I122" s="9"/>
      <c r="K122">
        <f t="shared" si="20"/>
        <v>0</v>
      </c>
      <c r="L122">
        <f t="shared" si="21"/>
        <v>0</v>
      </c>
      <c r="M122">
        <f t="shared" si="21"/>
        <v>0</v>
      </c>
      <c r="N122">
        <f t="shared" si="21"/>
        <v>0</v>
      </c>
      <c r="O122">
        <f t="shared" si="21"/>
        <v>0</v>
      </c>
    </row>
    <row r="123" spans="1:15" ht="12.75">
      <c r="A123">
        <v>119</v>
      </c>
      <c r="D123" s="6"/>
      <c r="E123" s="3"/>
      <c r="F123" s="2"/>
      <c r="G123" s="7"/>
      <c r="H123" s="8"/>
      <c r="I123" s="9"/>
      <c r="K123">
        <f t="shared" si="20"/>
        <v>0</v>
      </c>
      <c r="L123">
        <f t="shared" si="21"/>
        <v>0</v>
      </c>
      <c r="M123">
        <f t="shared" si="21"/>
        <v>0</v>
      </c>
      <c r="N123">
        <f t="shared" si="21"/>
        <v>0</v>
      </c>
      <c r="O123">
        <f t="shared" si="21"/>
        <v>0</v>
      </c>
    </row>
    <row r="124" spans="1:15" ht="12.75">
      <c r="A124">
        <v>120</v>
      </c>
      <c r="D124" s="6"/>
      <c r="E124" s="3"/>
      <c r="F124" s="2"/>
      <c r="G124" s="7"/>
      <c r="H124" s="8"/>
      <c r="I124" s="9"/>
      <c r="K124">
        <f t="shared" si="20"/>
        <v>0</v>
      </c>
      <c r="L124">
        <f t="shared" si="21"/>
        <v>0</v>
      </c>
      <c r="M124">
        <f t="shared" si="21"/>
        <v>0</v>
      </c>
      <c r="N124">
        <f t="shared" si="21"/>
        <v>0</v>
      </c>
      <c r="O124">
        <f t="shared" si="21"/>
        <v>0</v>
      </c>
    </row>
    <row r="125" spans="1:15" ht="12.75">
      <c r="A125">
        <v>121</v>
      </c>
      <c r="D125" s="6"/>
      <c r="E125" s="3"/>
      <c r="F125" s="2"/>
      <c r="G125" s="7"/>
      <c r="H125" s="8"/>
      <c r="I125" s="9"/>
      <c r="K125">
        <f t="shared" si="20"/>
        <v>0</v>
      </c>
      <c r="L125">
        <f t="shared" si="21"/>
        <v>0</v>
      </c>
      <c r="M125">
        <f t="shared" si="21"/>
        <v>0</v>
      </c>
      <c r="N125">
        <f t="shared" si="21"/>
        <v>0</v>
      </c>
      <c r="O125">
        <f t="shared" si="21"/>
        <v>0</v>
      </c>
    </row>
    <row r="126" spans="1:15" ht="12.75">
      <c r="A126">
        <v>122</v>
      </c>
      <c r="D126" s="6"/>
      <c r="E126" s="3"/>
      <c r="F126" s="2"/>
      <c r="G126" s="7"/>
      <c r="H126" s="8"/>
      <c r="I126" s="9"/>
      <c r="K126">
        <f t="shared" si="20"/>
        <v>0</v>
      </c>
      <c r="L126">
        <f t="shared" si="21"/>
        <v>0</v>
      </c>
      <c r="M126">
        <f t="shared" si="21"/>
        <v>0</v>
      </c>
      <c r="N126">
        <f t="shared" si="21"/>
        <v>0</v>
      </c>
      <c r="O126">
        <f t="shared" si="21"/>
        <v>0</v>
      </c>
    </row>
    <row r="127" spans="1:15" ht="12.75">
      <c r="A127">
        <v>123</v>
      </c>
      <c r="D127" s="6"/>
      <c r="E127" s="3"/>
      <c r="F127" s="2"/>
      <c r="G127" s="7"/>
      <c r="H127" s="8"/>
      <c r="I127" s="9"/>
      <c r="K127">
        <f t="shared" si="20"/>
        <v>0</v>
      </c>
      <c r="L127">
        <f t="shared" si="21"/>
        <v>0</v>
      </c>
      <c r="M127">
        <f t="shared" si="21"/>
        <v>0</v>
      </c>
      <c r="N127">
        <f t="shared" si="21"/>
        <v>0</v>
      </c>
      <c r="O127">
        <f t="shared" si="21"/>
        <v>0</v>
      </c>
    </row>
    <row r="128" spans="1:15" ht="12.75">
      <c r="A128">
        <v>124</v>
      </c>
      <c r="D128" s="6"/>
      <c r="E128" s="3"/>
      <c r="F128" s="2"/>
      <c r="G128" s="7"/>
      <c r="H128" s="8"/>
      <c r="I128" s="9"/>
      <c r="K128">
        <f t="shared" si="20"/>
        <v>0</v>
      </c>
      <c r="L128">
        <f t="shared" si="21"/>
        <v>0</v>
      </c>
      <c r="M128">
        <f t="shared" si="21"/>
        <v>0</v>
      </c>
      <c r="N128">
        <f t="shared" si="21"/>
        <v>0</v>
      </c>
      <c r="O128">
        <f t="shared" si="21"/>
        <v>0</v>
      </c>
    </row>
    <row r="129" spans="1:15" ht="12.75">
      <c r="A129">
        <v>125</v>
      </c>
      <c r="D129" s="6"/>
      <c r="E129" s="3"/>
      <c r="F129" s="2"/>
      <c r="G129" s="7"/>
      <c r="H129" s="8"/>
      <c r="I129" s="9"/>
      <c r="K129">
        <f t="shared" si="20"/>
        <v>0</v>
      </c>
      <c r="L129">
        <f t="shared" si="21"/>
        <v>0</v>
      </c>
      <c r="M129">
        <f t="shared" si="21"/>
        <v>0</v>
      </c>
      <c r="N129">
        <f t="shared" si="21"/>
        <v>0</v>
      </c>
      <c r="O129">
        <f t="shared" si="21"/>
        <v>0</v>
      </c>
    </row>
    <row r="130" spans="1:15" ht="12.75">
      <c r="A130">
        <v>126</v>
      </c>
      <c r="D130" s="6"/>
      <c r="E130" s="3"/>
      <c r="F130" s="2"/>
      <c r="G130" s="7"/>
      <c r="H130" s="8"/>
      <c r="I130" s="9"/>
      <c r="K130">
        <f t="shared" si="20"/>
        <v>0</v>
      </c>
      <c r="L130">
        <f t="shared" si="21"/>
        <v>0</v>
      </c>
      <c r="M130">
        <f t="shared" si="21"/>
        <v>0</v>
      </c>
      <c r="N130">
        <f t="shared" si="21"/>
        <v>0</v>
      </c>
      <c r="O130">
        <f t="shared" si="21"/>
        <v>0</v>
      </c>
    </row>
    <row r="131" ht="12.75">
      <c r="I131" s="3"/>
    </row>
    <row r="132" ht="12.75">
      <c r="I132" s="3"/>
    </row>
    <row r="133" ht="12.75">
      <c r="I133" s="3"/>
    </row>
    <row r="134" ht="12.75">
      <c r="I134" s="3"/>
    </row>
    <row r="135" ht="12.75">
      <c r="I135" s="3"/>
    </row>
    <row r="136" ht="12.75">
      <c r="I136" s="3"/>
    </row>
    <row r="137" ht="12.75">
      <c r="I137" s="3"/>
    </row>
    <row r="138" ht="12.75">
      <c r="I138" s="3"/>
    </row>
    <row r="139" ht="12.75">
      <c r="I139" s="3"/>
    </row>
    <row r="140" ht="12.75">
      <c r="I140" s="3"/>
    </row>
    <row r="141" ht="12.75">
      <c r="I141" s="3"/>
    </row>
    <row r="142" ht="12.75">
      <c r="I142" s="3"/>
    </row>
    <row r="143" ht="12.75">
      <c r="I143" s="3"/>
    </row>
    <row r="144" ht="12.75">
      <c r="I144" s="3"/>
    </row>
    <row r="145" ht="12.75">
      <c r="I145" s="3"/>
    </row>
    <row r="146" ht="12.75">
      <c r="I146" s="3"/>
    </row>
    <row r="147" ht="12.75">
      <c r="I147" s="3"/>
    </row>
    <row r="148" ht="12.75">
      <c r="I148" s="3"/>
    </row>
    <row r="149" ht="12.75">
      <c r="I149" s="3"/>
    </row>
    <row r="150" ht="12.75">
      <c r="I150" s="3"/>
    </row>
    <row r="151" ht="12.75">
      <c r="I151" s="3"/>
    </row>
    <row r="152" ht="12.75">
      <c r="I152" s="3"/>
    </row>
    <row r="153" ht="12.75">
      <c r="I153" s="3"/>
    </row>
    <row r="154" ht="12.75">
      <c r="I154" s="3"/>
    </row>
    <row r="155" ht="12.75">
      <c r="I155" s="3"/>
    </row>
    <row r="156" ht="12.75">
      <c r="I156" s="3"/>
    </row>
    <row r="157" ht="12.75">
      <c r="I157" s="3"/>
    </row>
    <row r="158" ht="12.75">
      <c r="I158" s="3"/>
    </row>
    <row r="159" ht="12.75">
      <c r="I159" s="3"/>
    </row>
    <row r="160" ht="12.75">
      <c r="I160" s="3"/>
    </row>
    <row r="161" ht="12.75">
      <c r="I161" s="3"/>
    </row>
    <row r="162" ht="12.75">
      <c r="I162" s="3"/>
    </row>
    <row r="163" ht="12.75">
      <c r="I163" s="3"/>
    </row>
    <row r="164" ht="12.75">
      <c r="I164" s="3"/>
    </row>
    <row r="165" ht="12.75">
      <c r="I165" s="3"/>
    </row>
    <row r="166" ht="12.75">
      <c r="I166" s="3"/>
    </row>
    <row r="167" ht="12.75">
      <c r="I167" s="3"/>
    </row>
    <row r="168" ht="12.75">
      <c r="I168" s="3"/>
    </row>
    <row r="169" ht="12.75">
      <c r="I169" s="3"/>
    </row>
    <row r="170" ht="12.75">
      <c r="I170" s="3"/>
    </row>
    <row r="171" ht="12.75">
      <c r="I171" s="3"/>
    </row>
    <row r="172" ht="12.75">
      <c r="I172" s="3"/>
    </row>
    <row r="173" ht="12.75">
      <c r="I173" s="3"/>
    </row>
    <row r="174" ht="12.75">
      <c r="I174" s="3"/>
    </row>
    <row r="175" ht="12.75">
      <c r="I175" s="3"/>
    </row>
    <row r="176" ht="12.75">
      <c r="I176" s="3"/>
    </row>
    <row r="177" ht="12.75">
      <c r="I177" s="3"/>
    </row>
    <row r="178" ht="12.75">
      <c r="I178" s="3"/>
    </row>
    <row r="179" ht="12.75">
      <c r="I179" s="3"/>
    </row>
    <row r="180" ht="12.75">
      <c r="I180" s="3"/>
    </row>
    <row r="181" ht="12.75">
      <c r="I181" s="3"/>
    </row>
    <row r="182" ht="12.75">
      <c r="I182" s="3"/>
    </row>
    <row r="183" ht="12.75">
      <c r="I183" s="3"/>
    </row>
    <row r="184" ht="12.75">
      <c r="I184" s="3"/>
    </row>
    <row r="185" ht="12.75">
      <c r="I185" s="3"/>
    </row>
    <row r="186" ht="12.75">
      <c r="I186" s="3"/>
    </row>
    <row r="187" ht="12.75">
      <c r="I187" s="3"/>
    </row>
    <row r="188" ht="12.75">
      <c r="I188" s="3"/>
    </row>
    <row r="189" ht="12.75">
      <c r="I189" s="3"/>
    </row>
    <row r="190" ht="12.75">
      <c r="I190" s="3"/>
    </row>
    <row r="191" ht="12.75">
      <c r="I191" s="3"/>
    </row>
    <row r="192" ht="12.75">
      <c r="I192" s="3"/>
    </row>
    <row r="193" ht="12.75">
      <c r="I193" s="3"/>
    </row>
    <row r="194" ht="12.75">
      <c r="I194" s="3"/>
    </row>
    <row r="195" ht="12.75">
      <c r="I195" s="3"/>
    </row>
    <row r="196" ht="12.75">
      <c r="I196" s="3"/>
    </row>
    <row r="197" ht="12.75">
      <c r="I197" s="3"/>
    </row>
    <row r="198" ht="12.75">
      <c r="I198" s="3"/>
    </row>
    <row r="199" ht="12.75">
      <c r="I199" s="3"/>
    </row>
    <row r="200" ht="12.75">
      <c r="I200" s="3"/>
    </row>
    <row r="201" ht="12.75">
      <c r="I201" s="3"/>
    </row>
    <row r="202" ht="12.75">
      <c r="I202" s="3"/>
    </row>
    <row r="203" ht="12.75">
      <c r="I203" s="3"/>
    </row>
    <row r="204" ht="12.75">
      <c r="I204" s="3"/>
    </row>
    <row r="205" ht="12.75">
      <c r="I205" s="3"/>
    </row>
    <row r="206" ht="12.75">
      <c r="I206" s="3"/>
    </row>
    <row r="207" ht="12.75">
      <c r="I207" s="3"/>
    </row>
    <row r="208" ht="12.75">
      <c r="I208" s="3"/>
    </row>
    <row r="209" ht="12.75">
      <c r="I209" s="3"/>
    </row>
    <row r="210" ht="12.75">
      <c r="I210" s="3"/>
    </row>
    <row r="211" ht="12.75">
      <c r="I211" s="3"/>
    </row>
    <row r="212" ht="12.75">
      <c r="I212" s="3"/>
    </row>
    <row r="213" ht="12.75">
      <c r="I213" s="3"/>
    </row>
    <row r="214" ht="12.75">
      <c r="I214" s="3"/>
    </row>
    <row r="215" ht="12.75">
      <c r="I215" s="3"/>
    </row>
    <row r="216" ht="12.75">
      <c r="I216" s="3"/>
    </row>
    <row r="217" ht="12.75">
      <c r="I217" s="3"/>
    </row>
    <row r="218" ht="12.75">
      <c r="I218" s="3"/>
    </row>
    <row r="219" ht="12.75">
      <c r="I219" s="3"/>
    </row>
    <row r="220" ht="12.75">
      <c r="I220" s="3"/>
    </row>
    <row r="221" ht="12.75">
      <c r="I221" s="3"/>
    </row>
    <row r="222" ht="12.75">
      <c r="I222" s="3"/>
    </row>
    <row r="223" ht="12.75">
      <c r="I223" s="3"/>
    </row>
    <row r="224" ht="12.75">
      <c r="I224" s="3"/>
    </row>
    <row r="225" ht="12.75">
      <c r="I225" s="3"/>
    </row>
    <row r="226" ht="12.75">
      <c r="I226" s="3"/>
    </row>
    <row r="227" ht="12.75">
      <c r="I227" s="3"/>
    </row>
    <row r="228" ht="12.75">
      <c r="I228" s="3"/>
    </row>
    <row r="229" ht="12.75">
      <c r="I229" s="3"/>
    </row>
    <row r="230" ht="12.75">
      <c r="I230" s="3"/>
    </row>
    <row r="231" ht="12.75">
      <c r="I231" s="3"/>
    </row>
    <row r="232" ht="12.75">
      <c r="I232" s="3"/>
    </row>
    <row r="233" ht="12.75">
      <c r="I233" s="3"/>
    </row>
    <row r="234" ht="12.75">
      <c r="I234" s="3"/>
    </row>
    <row r="235" ht="12.75">
      <c r="I235" s="3"/>
    </row>
    <row r="236" ht="12.75">
      <c r="I236" s="3"/>
    </row>
    <row r="237" ht="12.75">
      <c r="I237" s="3"/>
    </row>
    <row r="238" ht="12.75">
      <c r="I238" s="3"/>
    </row>
    <row r="239" ht="12.75">
      <c r="I239" s="3"/>
    </row>
    <row r="240" ht="12.75">
      <c r="I240" s="3"/>
    </row>
    <row r="241" ht="12.75">
      <c r="I241" s="3"/>
    </row>
    <row r="242" ht="12.75">
      <c r="I242" s="3"/>
    </row>
    <row r="243" ht="12.75">
      <c r="I243" s="3"/>
    </row>
    <row r="244" ht="12.75">
      <c r="I244" s="3"/>
    </row>
    <row r="245" ht="12.75">
      <c r="I245" s="3"/>
    </row>
    <row r="246" ht="12.75">
      <c r="I246" s="3"/>
    </row>
    <row r="247" ht="12.75">
      <c r="I247" s="3"/>
    </row>
    <row r="248" ht="12.75">
      <c r="I248" s="3"/>
    </row>
    <row r="249" ht="12.75">
      <c r="I249" s="3"/>
    </row>
    <row r="250" ht="12.75">
      <c r="I250" s="3"/>
    </row>
    <row r="251" ht="12.75">
      <c r="I251" s="3"/>
    </row>
    <row r="252" ht="12.75">
      <c r="I252" s="3"/>
    </row>
    <row r="253" ht="12.75">
      <c r="I253" s="3"/>
    </row>
    <row r="254" ht="12.75">
      <c r="I254" s="3"/>
    </row>
    <row r="255" ht="12.75">
      <c r="I255" s="3"/>
    </row>
    <row r="256" ht="12.75">
      <c r="I256" s="3"/>
    </row>
    <row r="257" ht="12.75">
      <c r="I257" s="3"/>
    </row>
    <row r="258" ht="12.75">
      <c r="I258" s="3"/>
    </row>
    <row r="259" ht="12.75">
      <c r="I259" s="3"/>
    </row>
    <row r="260" ht="12.75">
      <c r="I260" s="3"/>
    </row>
    <row r="261" ht="12.75">
      <c r="I261" s="3"/>
    </row>
    <row r="262" ht="12.75">
      <c r="I262" s="3"/>
    </row>
    <row r="263" ht="12.75">
      <c r="I263" s="3"/>
    </row>
    <row r="264" ht="12.75">
      <c r="I264" s="3"/>
    </row>
    <row r="265" ht="12.75">
      <c r="I265" s="3"/>
    </row>
    <row r="266" ht="12.75">
      <c r="I266" s="3"/>
    </row>
    <row r="267" ht="12.75">
      <c r="I267" s="3"/>
    </row>
    <row r="268" ht="12.75">
      <c r="I268" s="3"/>
    </row>
    <row r="269" ht="12.75">
      <c r="I269" s="3"/>
    </row>
    <row r="270" ht="12.75">
      <c r="I270" s="3"/>
    </row>
    <row r="271" ht="12.75">
      <c r="I271" s="3"/>
    </row>
    <row r="272" ht="12.75">
      <c r="I272" s="3"/>
    </row>
    <row r="273" ht="12.75">
      <c r="I273" s="3"/>
    </row>
    <row r="274" ht="12.75">
      <c r="I274" s="3"/>
    </row>
    <row r="275" ht="12.75">
      <c r="I275" s="3"/>
    </row>
    <row r="276" ht="12.75">
      <c r="I276" s="3"/>
    </row>
    <row r="277" ht="12.75">
      <c r="I277" s="3"/>
    </row>
    <row r="278" ht="12.75">
      <c r="I278" s="3"/>
    </row>
    <row r="279" ht="12.75">
      <c r="I279" s="3"/>
    </row>
    <row r="280" ht="12.75">
      <c r="I280" s="3"/>
    </row>
    <row r="281" ht="12.75">
      <c r="I281" s="3"/>
    </row>
    <row r="282" ht="12.75">
      <c r="I282" s="3"/>
    </row>
    <row r="283" ht="12.75">
      <c r="I283" s="3"/>
    </row>
    <row r="284" ht="12.75">
      <c r="I284" s="3"/>
    </row>
    <row r="285" ht="12.75">
      <c r="I285" s="3"/>
    </row>
    <row r="286" ht="12.75">
      <c r="I286" s="3"/>
    </row>
    <row r="287" ht="12.75">
      <c r="I287" s="3"/>
    </row>
    <row r="288" ht="12.75">
      <c r="I288" s="3"/>
    </row>
    <row r="289" ht="12.75">
      <c r="I289" s="3"/>
    </row>
    <row r="290" ht="12.75">
      <c r="I290" s="3"/>
    </row>
    <row r="291" ht="12.75">
      <c r="I291" s="3"/>
    </row>
    <row r="292" ht="12.75">
      <c r="I292" s="3"/>
    </row>
    <row r="293" ht="12.75">
      <c r="I293" s="3"/>
    </row>
    <row r="294" ht="12.75">
      <c r="I294" s="3"/>
    </row>
    <row r="295" ht="12.75">
      <c r="I295" s="3"/>
    </row>
    <row r="296" ht="12.75">
      <c r="I296" s="3"/>
    </row>
    <row r="297" ht="12.75">
      <c r="I297" s="3"/>
    </row>
    <row r="298" ht="12.75">
      <c r="I298" s="3"/>
    </row>
    <row r="299" ht="12.75">
      <c r="I299" s="3"/>
    </row>
    <row r="300" ht="12.75">
      <c r="I300" s="3"/>
    </row>
    <row r="301" ht="12.75">
      <c r="I301" s="3"/>
    </row>
    <row r="302" ht="12.75">
      <c r="I302" s="3"/>
    </row>
    <row r="303" ht="12.75">
      <c r="I303" s="3"/>
    </row>
    <row r="304" ht="12.75">
      <c r="I304" s="3"/>
    </row>
    <row r="305" ht="12.75">
      <c r="I305" s="3"/>
    </row>
    <row r="306" ht="12.75">
      <c r="I306" s="3"/>
    </row>
    <row r="307" ht="12.75">
      <c r="I307" s="3"/>
    </row>
    <row r="308" ht="12.75">
      <c r="I308" s="3"/>
    </row>
    <row r="309" ht="12.75">
      <c r="I309" s="3"/>
    </row>
    <row r="310" ht="12.75">
      <c r="I310" s="3"/>
    </row>
    <row r="311" ht="12.75">
      <c r="I311" s="3"/>
    </row>
    <row r="312" ht="12.75">
      <c r="I312" s="3"/>
    </row>
    <row r="313" ht="12.75">
      <c r="I313" s="3"/>
    </row>
    <row r="314" ht="12.75">
      <c r="I314" s="3"/>
    </row>
    <row r="315" ht="12.75">
      <c r="I315" s="3"/>
    </row>
    <row r="316" ht="12.75">
      <c r="I316" s="3"/>
    </row>
    <row r="317" ht="12.75">
      <c r="I317" s="3"/>
    </row>
    <row r="318" ht="12.75">
      <c r="I318" s="3"/>
    </row>
    <row r="319" ht="12.75">
      <c r="I319" s="3"/>
    </row>
    <row r="320" ht="12.75">
      <c r="I320" s="3"/>
    </row>
    <row r="321" ht="12.75">
      <c r="I321" s="3"/>
    </row>
    <row r="322" ht="12.75">
      <c r="I322" s="3"/>
    </row>
    <row r="323" ht="12.75">
      <c r="I323" s="3"/>
    </row>
    <row r="324" ht="12.75">
      <c r="I324" s="3"/>
    </row>
    <row r="325" ht="12.75">
      <c r="I325" s="3"/>
    </row>
    <row r="326" ht="12.75">
      <c r="I326" s="3"/>
    </row>
    <row r="327" ht="12.75">
      <c r="I327" s="3"/>
    </row>
    <row r="328" ht="12.75">
      <c r="I328" s="3"/>
    </row>
    <row r="329" ht="12.75">
      <c r="I329" s="3"/>
    </row>
    <row r="330" ht="12.75">
      <c r="I330" s="3"/>
    </row>
    <row r="331" ht="12.75">
      <c r="I331" s="3"/>
    </row>
    <row r="332" ht="12.75">
      <c r="I332" s="3"/>
    </row>
    <row r="333" ht="12.75">
      <c r="I333" s="3"/>
    </row>
    <row r="334" ht="12.75">
      <c r="I334" s="3"/>
    </row>
    <row r="335" ht="12.75">
      <c r="I335" s="3"/>
    </row>
    <row r="336" ht="12.75">
      <c r="I336" s="3"/>
    </row>
    <row r="337" ht="12.75">
      <c r="I337" s="3"/>
    </row>
    <row r="338" ht="12.75">
      <c r="I338" s="3"/>
    </row>
    <row r="339" ht="12.75">
      <c r="I339" s="3"/>
    </row>
    <row r="340" ht="12.75">
      <c r="I340" s="3"/>
    </row>
    <row r="341" ht="12.75">
      <c r="I341" s="3"/>
    </row>
    <row r="342" ht="12.75">
      <c r="I342" s="3"/>
    </row>
    <row r="343" ht="12.75">
      <c r="I343" s="3"/>
    </row>
    <row r="344" ht="12.75">
      <c r="I344" s="3"/>
    </row>
    <row r="345" ht="12.75">
      <c r="I345" s="3"/>
    </row>
    <row r="346" ht="12.75">
      <c r="I346" s="3"/>
    </row>
    <row r="347" ht="12.75">
      <c r="I347" s="3"/>
    </row>
    <row r="348" ht="12.75">
      <c r="I348" s="3"/>
    </row>
    <row r="349" ht="12.75">
      <c r="I349" s="3"/>
    </row>
    <row r="350" ht="12.75">
      <c r="I350" s="3"/>
    </row>
    <row r="351" ht="12.75">
      <c r="I351" s="3"/>
    </row>
    <row r="352" ht="12.75">
      <c r="I352" s="3"/>
    </row>
    <row r="353" ht="12.75">
      <c r="I353" s="3"/>
    </row>
    <row r="354" ht="12.75">
      <c r="I354" s="3"/>
    </row>
    <row r="355" ht="12.75">
      <c r="I355" s="3"/>
    </row>
    <row r="356" ht="12.75">
      <c r="I356" s="3"/>
    </row>
    <row r="357" ht="12.75">
      <c r="I357" s="3"/>
    </row>
    <row r="358" ht="12.75">
      <c r="I358" s="3"/>
    </row>
    <row r="359" ht="12.75">
      <c r="I359" s="3"/>
    </row>
    <row r="360" ht="12.75">
      <c r="I360" s="3"/>
    </row>
    <row r="361" ht="12.75">
      <c r="I361" s="3"/>
    </row>
    <row r="362" ht="12.75">
      <c r="I362" s="3"/>
    </row>
    <row r="363" ht="12.75">
      <c r="I363" s="3"/>
    </row>
    <row r="364" ht="12.75">
      <c r="I364" s="3"/>
    </row>
    <row r="365" ht="12.75">
      <c r="I365" s="3"/>
    </row>
    <row r="366" ht="12.75">
      <c r="I366" s="3"/>
    </row>
    <row r="367" ht="12.75">
      <c r="I367" s="3"/>
    </row>
    <row r="368" ht="12.75">
      <c r="I368" s="3"/>
    </row>
    <row r="369" ht="12.75">
      <c r="I369" s="3"/>
    </row>
    <row r="370" ht="12.75">
      <c r="I370" s="3"/>
    </row>
    <row r="371" ht="12.75">
      <c r="I371" s="3"/>
    </row>
    <row r="372" ht="12.75">
      <c r="I372" s="3"/>
    </row>
    <row r="373" ht="12.75">
      <c r="I373" s="3"/>
    </row>
    <row r="374" ht="12.75">
      <c r="I374" s="3"/>
    </row>
    <row r="375" ht="12.75">
      <c r="I375" s="3"/>
    </row>
    <row r="376" ht="12.75">
      <c r="I376" s="3"/>
    </row>
    <row r="377" ht="12.75">
      <c r="I377" s="3"/>
    </row>
    <row r="378" ht="12.75">
      <c r="I378" s="3"/>
    </row>
    <row r="379" ht="12.75">
      <c r="I379" s="3"/>
    </row>
    <row r="380" ht="12.75">
      <c r="I380" s="3"/>
    </row>
    <row r="381" ht="12.75">
      <c r="I381" s="3"/>
    </row>
    <row r="382" ht="12.75">
      <c r="I382" s="3"/>
    </row>
    <row r="383" ht="12.75">
      <c r="I383" s="3"/>
    </row>
    <row r="384" ht="12.75">
      <c r="I384" s="3"/>
    </row>
    <row r="385" ht="12.75">
      <c r="I385" s="3"/>
    </row>
    <row r="386" ht="12.75">
      <c r="I386" s="3"/>
    </row>
    <row r="387" ht="12.75">
      <c r="I387" s="3"/>
    </row>
    <row r="388" ht="12.75">
      <c r="I388" s="3"/>
    </row>
    <row r="389" ht="12.75">
      <c r="I389" s="3"/>
    </row>
    <row r="390" ht="12.75">
      <c r="I390" s="3"/>
    </row>
    <row r="391" ht="12.75">
      <c r="I391" s="3"/>
    </row>
    <row r="392" ht="12.75">
      <c r="I392" s="3"/>
    </row>
    <row r="393" ht="12.75">
      <c r="I393" s="3"/>
    </row>
    <row r="394" ht="12.75">
      <c r="I394" s="3"/>
    </row>
    <row r="395" ht="12.75">
      <c r="I395" s="3"/>
    </row>
    <row r="396" ht="12.75">
      <c r="I396" s="3"/>
    </row>
    <row r="397" ht="12.75">
      <c r="I397" s="3"/>
    </row>
    <row r="398" ht="12.75">
      <c r="I398" s="3"/>
    </row>
    <row r="399" ht="12.75">
      <c r="I399" s="3"/>
    </row>
    <row r="400" ht="12.75">
      <c r="I400" s="3"/>
    </row>
    <row r="401" ht="12.75">
      <c r="I401" s="3"/>
    </row>
    <row r="402" ht="12.75">
      <c r="I402" s="3"/>
    </row>
    <row r="403" ht="12.75">
      <c r="I403" s="3"/>
    </row>
    <row r="404" ht="12.75">
      <c r="I404" s="3"/>
    </row>
    <row r="405" ht="12.75">
      <c r="I405" s="3"/>
    </row>
    <row r="406" ht="12.75">
      <c r="I406" s="3"/>
    </row>
    <row r="407" ht="12.75">
      <c r="I407" s="3"/>
    </row>
    <row r="408" ht="12.75">
      <c r="I408" s="3"/>
    </row>
    <row r="409" ht="12.75">
      <c r="I409" s="3"/>
    </row>
    <row r="410" ht="12.75">
      <c r="I410" s="3"/>
    </row>
    <row r="411" ht="12.75">
      <c r="I411" s="3"/>
    </row>
    <row r="412" ht="12.75">
      <c r="I412" s="3"/>
    </row>
    <row r="413" ht="12.75">
      <c r="I413" s="3"/>
    </row>
    <row r="414" ht="12.75">
      <c r="I414" s="3"/>
    </row>
    <row r="415" ht="12.75">
      <c r="I415" s="3"/>
    </row>
    <row r="416" ht="12.75">
      <c r="I416" s="3"/>
    </row>
    <row r="417" ht="12.75">
      <c r="I417" s="3"/>
    </row>
    <row r="418" ht="12.75">
      <c r="I418" s="3"/>
    </row>
    <row r="419" ht="12.75">
      <c r="I419" s="3"/>
    </row>
    <row r="420" ht="12.75">
      <c r="I420" s="3"/>
    </row>
    <row r="421" ht="12.75">
      <c r="I421" s="3"/>
    </row>
    <row r="422" ht="12.75">
      <c r="I422" s="3"/>
    </row>
    <row r="423" ht="12.75">
      <c r="I423" s="3"/>
    </row>
    <row r="424" ht="12.75">
      <c r="I424" s="3"/>
    </row>
    <row r="425" ht="12.75">
      <c r="I425" s="3"/>
    </row>
    <row r="426" ht="12.75">
      <c r="I426" s="3"/>
    </row>
    <row r="427" ht="12.75">
      <c r="I427" s="3"/>
    </row>
    <row r="428" ht="12.75">
      <c r="I428" s="3"/>
    </row>
    <row r="429" ht="12.75">
      <c r="I429" s="3"/>
    </row>
    <row r="430" ht="12.75">
      <c r="I430" s="3"/>
    </row>
    <row r="431" ht="12.75">
      <c r="I431" s="3"/>
    </row>
    <row r="432" ht="12.75">
      <c r="I432" s="3"/>
    </row>
    <row r="433" ht="12.75">
      <c r="I433" s="3"/>
    </row>
    <row r="434" ht="12.75">
      <c r="I434" s="3"/>
    </row>
    <row r="435" ht="12.75">
      <c r="I435" s="3"/>
    </row>
    <row r="436" ht="12.75">
      <c r="I436" s="3"/>
    </row>
    <row r="437" ht="12.75">
      <c r="I437" s="3"/>
    </row>
    <row r="438" ht="12.75">
      <c r="I438" s="3"/>
    </row>
    <row r="439" ht="12.75">
      <c r="I439" s="3"/>
    </row>
    <row r="440" ht="12.75">
      <c r="I440" s="3"/>
    </row>
    <row r="441" ht="12.75">
      <c r="I441" s="3"/>
    </row>
    <row r="442" ht="12.75">
      <c r="I442" s="3"/>
    </row>
    <row r="443" ht="12.75">
      <c r="I443" s="3"/>
    </row>
    <row r="444" ht="12.75">
      <c r="I444" s="3"/>
    </row>
    <row r="445" ht="12.75">
      <c r="I445" s="3"/>
    </row>
    <row r="446" ht="12.75">
      <c r="I446" s="3"/>
    </row>
    <row r="447" ht="12.75">
      <c r="I447" s="3"/>
    </row>
    <row r="448" ht="12.75">
      <c r="I448" s="3"/>
    </row>
    <row r="449" ht="12.75">
      <c r="I449" s="3"/>
    </row>
    <row r="450" ht="12.75">
      <c r="I450" s="3"/>
    </row>
    <row r="451" ht="12.75">
      <c r="I451" s="3"/>
    </row>
    <row r="452" ht="12.75">
      <c r="I452" s="3"/>
    </row>
    <row r="453" ht="12.75">
      <c r="I453" s="3"/>
    </row>
    <row r="454" ht="12.75">
      <c r="I454" s="3"/>
    </row>
    <row r="455" ht="12.75">
      <c r="I455" s="3"/>
    </row>
    <row r="456" ht="12.75">
      <c r="I456" s="3"/>
    </row>
    <row r="457" ht="12.75">
      <c r="I457" s="3"/>
    </row>
    <row r="458" ht="12.75">
      <c r="I458" s="3"/>
    </row>
    <row r="459" ht="12.75">
      <c r="I459" s="3"/>
    </row>
    <row r="460" ht="12.75">
      <c r="I460" s="3"/>
    </row>
    <row r="461" ht="12.75">
      <c r="I461" s="3"/>
    </row>
    <row r="462" ht="12.75">
      <c r="I462" s="3"/>
    </row>
    <row r="463" ht="12.75">
      <c r="I463" s="3"/>
    </row>
    <row r="464" ht="12.75">
      <c r="I464" s="3"/>
    </row>
    <row r="465" ht="12.75">
      <c r="I465" s="3"/>
    </row>
    <row r="466" ht="12.75">
      <c r="I466" s="3"/>
    </row>
    <row r="467" ht="12.75">
      <c r="I467" s="3"/>
    </row>
    <row r="468" ht="12.75">
      <c r="I468" s="3"/>
    </row>
    <row r="469" ht="12.75">
      <c r="I469" s="3"/>
    </row>
    <row r="470" ht="12.75">
      <c r="I470" s="3"/>
    </row>
    <row r="471" ht="12.75">
      <c r="I471" s="3"/>
    </row>
    <row r="472" ht="12.75">
      <c r="I472" s="3"/>
    </row>
    <row r="473" ht="12.75">
      <c r="I473" s="3"/>
    </row>
    <row r="474" ht="12.75">
      <c r="I474" s="3"/>
    </row>
    <row r="475" ht="12.75">
      <c r="I475" s="3"/>
    </row>
    <row r="476" ht="12.75">
      <c r="I476" s="3"/>
    </row>
    <row r="477" ht="12.75">
      <c r="I477" s="3"/>
    </row>
    <row r="478" ht="12.75">
      <c r="I478" s="3"/>
    </row>
    <row r="479" ht="12.75">
      <c r="I479" s="3"/>
    </row>
    <row r="480" ht="12.75">
      <c r="I480" s="3"/>
    </row>
    <row r="481" ht="12.75">
      <c r="I481" s="3"/>
    </row>
    <row r="482" ht="12.75">
      <c r="I482" s="3"/>
    </row>
    <row r="483" ht="12.75">
      <c r="I483" s="3"/>
    </row>
    <row r="484" ht="12.75">
      <c r="I484" s="3"/>
    </row>
    <row r="485" ht="12.75">
      <c r="I485" s="3"/>
    </row>
    <row r="486" ht="12.75">
      <c r="I486" s="3"/>
    </row>
    <row r="487" ht="12.75">
      <c r="I487" s="3"/>
    </row>
    <row r="488" ht="12.75">
      <c r="I488" s="3"/>
    </row>
    <row r="489" ht="12.75">
      <c r="I489" s="3"/>
    </row>
    <row r="490" ht="12.75">
      <c r="I490" s="3"/>
    </row>
    <row r="491" ht="12.75">
      <c r="I491" s="3"/>
    </row>
    <row r="492" ht="12.75">
      <c r="I492" s="3"/>
    </row>
    <row r="493" ht="12.75">
      <c r="I493" s="3"/>
    </row>
    <row r="494" ht="12.75">
      <c r="I494" s="3"/>
    </row>
    <row r="495" ht="12.75">
      <c r="I495" s="3"/>
    </row>
    <row r="496" ht="12.75">
      <c r="I496" s="3"/>
    </row>
    <row r="497" ht="12.75">
      <c r="I497" s="3"/>
    </row>
    <row r="498" ht="12.75">
      <c r="I498" s="3"/>
    </row>
    <row r="499" ht="12.75">
      <c r="I499" s="3"/>
    </row>
    <row r="500" ht="12.75">
      <c r="I500" s="3"/>
    </row>
    <row r="501" ht="12.75">
      <c r="I501" s="3"/>
    </row>
    <row r="502" ht="12.75">
      <c r="I502" s="3"/>
    </row>
    <row r="503" ht="12.75">
      <c r="I503" s="3"/>
    </row>
    <row r="504" ht="12.75">
      <c r="I504" s="3"/>
    </row>
    <row r="505" ht="12.75">
      <c r="I505" s="3"/>
    </row>
    <row r="506" ht="12.75">
      <c r="I506" s="3"/>
    </row>
    <row r="507" ht="12.75">
      <c r="I507" s="3"/>
    </row>
    <row r="508" ht="12.75">
      <c r="I508" s="3"/>
    </row>
    <row r="509" ht="12.75">
      <c r="I509" s="3"/>
    </row>
    <row r="510" ht="12.75">
      <c r="I510" s="3"/>
    </row>
    <row r="511" ht="12.75">
      <c r="I511" s="3"/>
    </row>
    <row r="512" ht="12.75">
      <c r="I512" s="3"/>
    </row>
    <row r="513" ht="12.75">
      <c r="I513" s="3"/>
    </row>
    <row r="514" ht="12.75">
      <c r="I514" s="3"/>
    </row>
    <row r="515" ht="12.75">
      <c r="I515" s="3"/>
    </row>
    <row r="516" ht="12.75">
      <c r="I516" s="3"/>
    </row>
    <row r="517" ht="12.75">
      <c r="I517" s="3"/>
    </row>
    <row r="518" ht="12.75">
      <c r="I518" s="3"/>
    </row>
    <row r="519" ht="12.75">
      <c r="I519" s="3"/>
    </row>
    <row r="520" ht="12.75">
      <c r="I520" s="3"/>
    </row>
    <row r="521" ht="12.75">
      <c r="I521" s="3"/>
    </row>
    <row r="522" ht="12.75">
      <c r="I522" s="3"/>
    </row>
    <row r="523" ht="12.75">
      <c r="I523" s="3"/>
    </row>
    <row r="524" ht="12.75">
      <c r="I524" s="3"/>
    </row>
    <row r="525" ht="12.75">
      <c r="I525" s="3"/>
    </row>
    <row r="526" ht="12.75">
      <c r="I526" s="3"/>
    </row>
    <row r="527" ht="12.75">
      <c r="I527" s="3"/>
    </row>
    <row r="528" ht="12.75">
      <c r="I528" s="3"/>
    </row>
    <row r="529" ht="12.75">
      <c r="I529" s="3"/>
    </row>
    <row r="530" ht="12.75">
      <c r="I530" s="3"/>
    </row>
    <row r="531" ht="12.75">
      <c r="I531" s="3"/>
    </row>
    <row r="532" ht="12.75">
      <c r="I532" s="3"/>
    </row>
    <row r="533" ht="12.75">
      <c r="I533" s="3"/>
    </row>
    <row r="534" ht="12.75">
      <c r="I534" s="3"/>
    </row>
    <row r="535" ht="12.75">
      <c r="I535" s="3"/>
    </row>
    <row r="536" ht="12.75">
      <c r="I536" s="3"/>
    </row>
    <row r="537" ht="12.75">
      <c r="I537" s="3"/>
    </row>
    <row r="538" ht="12.75">
      <c r="I538" s="3"/>
    </row>
    <row r="539" ht="12.75">
      <c r="I539" s="3"/>
    </row>
    <row r="540" ht="12.75">
      <c r="I540" s="3"/>
    </row>
    <row r="541" ht="12.75">
      <c r="I541" s="3"/>
    </row>
    <row r="542" ht="12.75">
      <c r="I542" s="3"/>
    </row>
    <row r="543" ht="12.75">
      <c r="I543" s="3"/>
    </row>
    <row r="544" ht="12.75">
      <c r="I544" s="3"/>
    </row>
    <row r="545" ht="12.75">
      <c r="I545" s="3"/>
    </row>
    <row r="546" ht="12.75">
      <c r="I546" s="3"/>
    </row>
    <row r="547" ht="12.75">
      <c r="I547" s="3"/>
    </row>
    <row r="548" ht="12.75">
      <c r="I548" s="3"/>
    </row>
    <row r="549" ht="12.75">
      <c r="I549" s="3"/>
    </row>
    <row r="550" ht="12.75">
      <c r="I550" s="3"/>
    </row>
    <row r="551" ht="12.75">
      <c r="I551" s="3"/>
    </row>
    <row r="552" ht="12.75">
      <c r="I552" s="3"/>
    </row>
    <row r="553" ht="12.75">
      <c r="I553" s="3"/>
    </row>
    <row r="554" ht="12.75">
      <c r="I554" s="3"/>
    </row>
    <row r="555" ht="12.75">
      <c r="I555" s="3"/>
    </row>
    <row r="556" ht="12.75">
      <c r="I556" s="3"/>
    </row>
    <row r="557" ht="12.75">
      <c r="I557" s="3"/>
    </row>
    <row r="558" ht="12.75">
      <c r="I558" s="3"/>
    </row>
    <row r="559" ht="12.75">
      <c r="I559" s="3"/>
    </row>
    <row r="560" ht="12.75">
      <c r="I560" s="3"/>
    </row>
    <row r="561" ht="12.75">
      <c r="I561" s="3"/>
    </row>
    <row r="562" ht="12.75">
      <c r="I562" s="3"/>
    </row>
    <row r="563" ht="12.75">
      <c r="I563" s="3"/>
    </row>
    <row r="564" ht="12.75">
      <c r="I564" s="3"/>
    </row>
    <row r="565" ht="12.75">
      <c r="I565" s="3"/>
    </row>
    <row r="566" ht="12.75">
      <c r="I566" s="3"/>
    </row>
    <row r="567" ht="12.75">
      <c r="I567" s="3"/>
    </row>
    <row r="568" ht="12.75">
      <c r="I568" s="3"/>
    </row>
    <row r="569" ht="12.75">
      <c r="I569" s="3"/>
    </row>
    <row r="570" ht="12.75">
      <c r="I570" s="3"/>
    </row>
    <row r="571" ht="12.75">
      <c r="I571" s="3"/>
    </row>
    <row r="572" ht="12.75">
      <c r="I572" s="3"/>
    </row>
    <row r="573" ht="12.75">
      <c r="I573" s="3"/>
    </row>
    <row r="574" ht="12.75">
      <c r="I574" s="3"/>
    </row>
    <row r="575" ht="12.75">
      <c r="I575" s="3"/>
    </row>
    <row r="576" ht="12.75">
      <c r="I576" s="3"/>
    </row>
    <row r="577" ht="12.75">
      <c r="I577" s="3"/>
    </row>
    <row r="578" ht="12.75">
      <c r="I578" s="3"/>
    </row>
    <row r="579" ht="12.75">
      <c r="I579" s="3"/>
    </row>
    <row r="580" ht="12.75">
      <c r="I580" s="3"/>
    </row>
    <row r="581" ht="12.75">
      <c r="I581" s="3"/>
    </row>
    <row r="582" ht="12.75">
      <c r="I582" s="3"/>
    </row>
    <row r="583" ht="12.75">
      <c r="I583" s="3"/>
    </row>
    <row r="584" ht="12.75">
      <c r="I584" s="3"/>
    </row>
    <row r="585" ht="12.75">
      <c r="I585" s="3"/>
    </row>
    <row r="586" ht="12.75">
      <c r="I586" s="3"/>
    </row>
    <row r="587" ht="12.75">
      <c r="I587" s="3"/>
    </row>
    <row r="588" ht="12.75">
      <c r="I588" s="3"/>
    </row>
    <row r="589" ht="12.75">
      <c r="I589" s="3"/>
    </row>
    <row r="590" ht="12.75">
      <c r="I590" s="3"/>
    </row>
    <row r="591" ht="12.75">
      <c r="I591" s="3"/>
    </row>
    <row r="592" ht="12.75">
      <c r="I592" s="3"/>
    </row>
    <row r="593" ht="12.75">
      <c r="I593" s="3"/>
    </row>
    <row r="594" ht="12.75">
      <c r="I594" s="3"/>
    </row>
    <row r="595" ht="12.75">
      <c r="I595" s="3"/>
    </row>
    <row r="596" ht="12.75">
      <c r="I596" s="3"/>
    </row>
    <row r="597" ht="12.75">
      <c r="I597" s="3"/>
    </row>
    <row r="598" ht="12.75">
      <c r="I598" s="3"/>
    </row>
    <row r="599" ht="12.75">
      <c r="I599" s="3"/>
    </row>
    <row r="600" ht="12.75">
      <c r="I600" s="3"/>
    </row>
    <row r="601" ht="12.75">
      <c r="I601" s="3"/>
    </row>
    <row r="602" ht="12.75">
      <c r="I602" s="3"/>
    </row>
    <row r="603" ht="12.75">
      <c r="I603" s="3"/>
    </row>
    <row r="604" ht="12.75">
      <c r="I604" s="3"/>
    </row>
    <row r="605" ht="12.75">
      <c r="I605" s="3"/>
    </row>
    <row r="606" ht="12.75">
      <c r="I606" s="3"/>
    </row>
    <row r="607" ht="12.75">
      <c r="I607" s="3"/>
    </row>
    <row r="608" ht="12.75">
      <c r="I608" s="3"/>
    </row>
    <row r="609" ht="12.75">
      <c r="I609" s="3"/>
    </row>
    <row r="610" ht="12.75">
      <c r="I610" s="3"/>
    </row>
    <row r="611" ht="12.75">
      <c r="I611" s="3"/>
    </row>
    <row r="612" ht="12.75">
      <c r="I612" s="3"/>
    </row>
    <row r="613" ht="12.75">
      <c r="I613" s="3"/>
    </row>
    <row r="614" ht="12.75">
      <c r="I614" s="3"/>
    </row>
    <row r="615" ht="12.75">
      <c r="I615" s="3"/>
    </row>
    <row r="616" ht="12.75">
      <c r="I616" s="3"/>
    </row>
    <row r="617" ht="12.75">
      <c r="I617" s="3"/>
    </row>
    <row r="618" ht="12.75">
      <c r="I618" s="3"/>
    </row>
    <row r="619" ht="12.75">
      <c r="I619" s="3"/>
    </row>
    <row r="620" ht="12.75">
      <c r="I620" s="3"/>
    </row>
    <row r="621" ht="12.75">
      <c r="I621" s="3"/>
    </row>
    <row r="622" ht="12.75">
      <c r="I622" s="3"/>
    </row>
    <row r="623" ht="12.75">
      <c r="I623" s="3"/>
    </row>
    <row r="624" ht="12.75">
      <c r="I624" s="3"/>
    </row>
    <row r="625" ht="12.75">
      <c r="I625" s="3"/>
    </row>
    <row r="626" ht="12.75">
      <c r="I626" s="3"/>
    </row>
    <row r="627" ht="12.75">
      <c r="I627" s="3"/>
    </row>
    <row r="628" ht="12.75">
      <c r="I628" s="3"/>
    </row>
    <row r="629" ht="12.75">
      <c r="I629" s="3"/>
    </row>
    <row r="630" ht="12.75">
      <c r="I630" s="3"/>
    </row>
    <row r="631" ht="12.75">
      <c r="I631" s="3"/>
    </row>
    <row r="632" ht="12.75">
      <c r="I632" s="3"/>
    </row>
    <row r="633" ht="12.75">
      <c r="I633" s="3"/>
    </row>
    <row r="634" ht="12.75">
      <c r="I634" s="3"/>
    </row>
    <row r="635" ht="12.75">
      <c r="I635" s="3"/>
    </row>
    <row r="636" ht="12.75">
      <c r="I636" s="3"/>
    </row>
    <row r="637" ht="12.75">
      <c r="I637" s="3"/>
    </row>
    <row r="638" ht="12.75">
      <c r="I638" s="3"/>
    </row>
    <row r="639" ht="12.75">
      <c r="I639" s="3"/>
    </row>
    <row r="640" ht="12.75">
      <c r="I640" s="3"/>
    </row>
    <row r="641" ht="12.75">
      <c r="I641" s="3"/>
    </row>
    <row r="642" ht="12.75">
      <c r="I642" s="3"/>
    </row>
    <row r="643" ht="12.75">
      <c r="I643" s="3"/>
    </row>
    <row r="644" ht="12.75">
      <c r="I644" s="3"/>
    </row>
    <row r="645" ht="12.75">
      <c r="I645" s="3"/>
    </row>
    <row r="646" ht="12.75">
      <c r="I646" s="3"/>
    </row>
    <row r="647" ht="12.75">
      <c r="I647" s="3"/>
    </row>
    <row r="648" ht="12.75">
      <c r="I648" s="3"/>
    </row>
    <row r="649" ht="12.75">
      <c r="I649" s="3"/>
    </row>
    <row r="650" ht="12.75">
      <c r="I650" s="3"/>
    </row>
    <row r="651" ht="12.75">
      <c r="I651" s="3"/>
    </row>
    <row r="652" ht="12.75">
      <c r="I652" s="3"/>
    </row>
    <row r="653" ht="12.75">
      <c r="I653" s="3"/>
    </row>
    <row r="654" ht="12.75">
      <c r="I654" s="3"/>
    </row>
    <row r="655" ht="12.75">
      <c r="I655" s="3"/>
    </row>
    <row r="656" ht="12.75">
      <c r="I656" s="3"/>
    </row>
    <row r="657" ht="12.75">
      <c r="I657" s="3"/>
    </row>
    <row r="658" ht="12.75">
      <c r="I658" s="3"/>
    </row>
    <row r="659" ht="12.75">
      <c r="I659" s="3"/>
    </row>
    <row r="660" ht="12.75">
      <c r="I660" s="3"/>
    </row>
    <row r="661" ht="12.75">
      <c r="I661" s="3"/>
    </row>
    <row r="662" ht="12.75">
      <c r="I662" s="3"/>
    </row>
    <row r="663" ht="12.75">
      <c r="I663" s="3"/>
    </row>
    <row r="664" ht="12.75">
      <c r="I664" s="3"/>
    </row>
    <row r="665" ht="12.75">
      <c r="I665" s="3"/>
    </row>
    <row r="666" ht="12.75">
      <c r="I666" s="3"/>
    </row>
    <row r="667" ht="12.75">
      <c r="I667" s="3"/>
    </row>
    <row r="668" ht="12.75">
      <c r="I668" s="3"/>
    </row>
    <row r="669" ht="12.75">
      <c r="I669" s="3"/>
    </row>
    <row r="670" ht="12.75">
      <c r="I670" s="3"/>
    </row>
    <row r="671" ht="12.75">
      <c r="I671" s="3"/>
    </row>
    <row r="672" ht="12.75">
      <c r="I672" s="3"/>
    </row>
    <row r="673" ht="12.75">
      <c r="I673" s="3"/>
    </row>
    <row r="674" ht="12.75">
      <c r="I674" s="3"/>
    </row>
    <row r="675" ht="12.75">
      <c r="I675" s="3"/>
    </row>
    <row r="676" ht="12.75">
      <c r="I676" s="3"/>
    </row>
    <row r="677" ht="12.75">
      <c r="I677" s="3"/>
    </row>
    <row r="678" ht="12.75">
      <c r="I678" s="3"/>
    </row>
    <row r="679" ht="12.75">
      <c r="I679" s="3"/>
    </row>
    <row r="680" ht="12.75">
      <c r="I680" s="3"/>
    </row>
    <row r="681" ht="12.75">
      <c r="I681" s="3"/>
    </row>
    <row r="682" ht="12.75">
      <c r="I682" s="3"/>
    </row>
    <row r="683" ht="12.75">
      <c r="I683" s="3"/>
    </row>
    <row r="684" ht="12.75">
      <c r="I684" s="3"/>
    </row>
    <row r="685" ht="12.75">
      <c r="I685" s="3"/>
    </row>
    <row r="686" ht="12.75">
      <c r="I686" s="3"/>
    </row>
    <row r="687" ht="12.75">
      <c r="I687" s="3"/>
    </row>
    <row r="688" ht="12.75">
      <c r="I688" s="3"/>
    </row>
    <row r="689" ht="12.75">
      <c r="I689" s="3"/>
    </row>
    <row r="690" ht="12.75">
      <c r="I690" s="3"/>
    </row>
    <row r="691" ht="12.75">
      <c r="I691" s="3"/>
    </row>
    <row r="692" ht="12.75">
      <c r="I692" s="3"/>
    </row>
    <row r="693" ht="12.75">
      <c r="I693" s="3"/>
    </row>
    <row r="694" ht="12.75">
      <c r="I694" s="3"/>
    </row>
    <row r="695" ht="12.75">
      <c r="I695" s="3"/>
    </row>
    <row r="696" ht="12.75">
      <c r="I696" s="3"/>
    </row>
    <row r="697" ht="12.75">
      <c r="I697" s="3"/>
    </row>
    <row r="698" ht="12.75">
      <c r="I698" s="3"/>
    </row>
    <row r="699" ht="12.75">
      <c r="I699" s="3"/>
    </row>
    <row r="700" ht="12.75">
      <c r="I700" s="3"/>
    </row>
    <row r="701" ht="12.75">
      <c r="I701" s="3"/>
    </row>
    <row r="702" ht="12.75">
      <c r="I702" s="3"/>
    </row>
    <row r="703" ht="12.75">
      <c r="I703" s="3"/>
    </row>
    <row r="704" ht="12.75">
      <c r="I704" s="3"/>
    </row>
    <row r="705" ht="12.75">
      <c r="I705" s="3"/>
    </row>
    <row r="706" ht="12.75">
      <c r="I706" s="3"/>
    </row>
    <row r="707" ht="12.75">
      <c r="I707" s="3"/>
    </row>
    <row r="708" ht="12.75">
      <c r="I708" s="3"/>
    </row>
    <row r="709" ht="12.75">
      <c r="I709" s="3"/>
    </row>
    <row r="710" ht="12.75">
      <c r="I710" s="3"/>
    </row>
    <row r="711" ht="12.75">
      <c r="I711" s="3"/>
    </row>
    <row r="712" ht="12.75">
      <c r="I712" s="3"/>
    </row>
    <row r="713" ht="12.75">
      <c r="I713" s="3"/>
    </row>
    <row r="714" ht="12.75">
      <c r="I714" s="3"/>
    </row>
    <row r="715" ht="12.75">
      <c r="I715" s="3"/>
    </row>
    <row r="716" ht="12.75">
      <c r="I716" s="3"/>
    </row>
    <row r="717" ht="12.75">
      <c r="I717" s="3"/>
    </row>
    <row r="718" ht="12.75">
      <c r="I718" s="3"/>
    </row>
    <row r="719" ht="12.75">
      <c r="I719" s="3"/>
    </row>
    <row r="720" ht="12.75">
      <c r="I720" s="3"/>
    </row>
    <row r="721" ht="12.75">
      <c r="I721" s="3"/>
    </row>
    <row r="722" ht="12.75">
      <c r="I722" s="3"/>
    </row>
    <row r="723" ht="12.75">
      <c r="I723" s="3"/>
    </row>
    <row r="724" ht="12.75">
      <c r="I724" s="3"/>
    </row>
    <row r="725" ht="12.75">
      <c r="I725" s="3"/>
    </row>
    <row r="726" ht="12.75">
      <c r="I726" s="3"/>
    </row>
    <row r="727" ht="12.75">
      <c r="I727" s="3"/>
    </row>
    <row r="728" ht="12.75">
      <c r="I728" s="3"/>
    </row>
    <row r="729" ht="12.75">
      <c r="I729" s="3"/>
    </row>
    <row r="730" ht="12.75">
      <c r="I730" s="3"/>
    </row>
    <row r="731" ht="12.75">
      <c r="I731" s="3"/>
    </row>
    <row r="732" ht="12.75">
      <c r="I732" s="3"/>
    </row>
    <row r="733" ht="12.75">
      <c r="I733" s="3"/>
    </row>
    <row r="734" ht="12.75">
      <c r="I734" s="3"/>
    </row>
    <row r="735" ht="12.75">
      <c r="I735" s="3"/>
    </row>
    <row r="736" ht="12.75">
      <c r="I736" s="3"/>
    </row>
    <row r="737" ht="12.75">
      <c r="I737" s="3"/>
    </row>
    <row r="738" ht="12.75">
      <c r="I738" s="3"/>
    </row>
    <row r="739" ht="12.75">
      <c r="I739" s="3"/>
    </row>
    <row r="740" ht="12.75">
      <c r="I740" s="3"/>
    </row>
    <row r="741" ht="12.75">
      <c r="I741" s="3"/>
    </row>
    <row r="742" ht="12.75">
      <c r="I742" s="3"/>
    </row>
    <row r="743" ht="12.75">
      <c r="I743" s="3"/>
    </row>
    <row r="744" ht="12.75">
      <c r="I744" s="3"/>
    </row>
    <row r="745" ht="12.75">
      <c r="I745" s="3"/>
    </row>
    <row r="746" ht="12.75">
      <c r="I746" s="3"/>
    </row>
    <row r="747" ht="12.75">
      <c r="I747" s="3"/>
    </row>
    <row r="748" ht="12.75">
      <c r="I748" s="3"/>
    </row>
    <row r="749" ht="12.75">
      <c r="I749" s="3"/>
    </row>
    <row r="750" ht="12.75">
      <c r="I750" s="3"/>
    </row>
    <row r="751" ht="12.75">
      <c r="I751" s="3"/>
    </row>
    <row r="752" ht="12.75">
      <c r="I752" s="3"/>
    </row>
    <row r="753" ht="12.75">
      <c r="I753" s="3"/>
    </row>
    <row r="754" ht="12.75">
      <c r="I754" s="3"/>
    </row>
    <row r="755" ht="12.75">
      <c r="I755" s="3"/>
    </row>
    <row r="756" ht="12.75">
      <c r="I756" s="3"/>
    </row>
    <row r="757" ht="12.75">
      <c r="I757" s="3"/>
    </row>
    <row r="758" ht="12.75">
      <c r="I758" s="3"/>
    </row>
    <row r="759" ht="12.75">
      <c r="I759" s="3"/>
    </row>
    <row r="760" ht="12.75">
      <c r="I760" s="3"/>
    </row>
    <row r="761" ht="12.75">
      <c r="I761" s="3"/>
    </row>
    <row r="762" ht="12.75">
      <c r="I762" s="3"/>
    </row>
    <row r="763" ht="12.75">
      <c r="I763" s="3"/>
    </row>
    <row r="764" ht="12.75">
      <c r="I764" s="3"/>
    </row>
    <row r="765" ht="12.75">
      <c r="I765" s="3"/>
    </row>
    <row r="766" ht="12.75">
      <c r="I766" s="3"/>
    </row>
    <row r="767" ht="12.75">
      <c r="I767" s="3"/>
    </row>
    <row r="768" ht="12.75">
      <c r="I768" s="3"/>
    </row>
    <row r="769" ht="12.75">
      <c r="I769" s="3"/>
    </row>
    <row r="770" ht="12.75">
      <c r="I770" s="3"/>
    </row>
    <row r="771" ht="12.75">
      <c r="I771" s="3"/>
    </row>
    <row r="772" ht="12.75">
      <c r="I772" s="3"/>
    </row>
    <row r="773" ht="12.75">
      <c r="I773" s="3"/>
    </row>
    <row r="774" ht="12.75">
      <c r="I774" s="3"/>
    </row>
    <row r="775" ht="12.75">
      <c r="I775" s="3"/>
    </row>
    <row r="776" ht="12.75">
      <c r="I776" s="3"/>
    </row>
    <row r="777" ht="12.75">
      <c r="I777" s="3"/>
    </row>
    <row r="778" ht="12.75">
      <c r="I778" s="3"/>
    </row>
    <row r="779" ht="12.75">
      <c r="I779" s="3"/>
    </row>
    <row r="780" ht="12.75">
      <c r="I780" s="3"/>
    </row>
    <row r="781" ht="12.75">
      <c r="I781" s="3"/>
    </row>
    <row r="782" ht="12.75">
      <c r="I782" s="3"/>
    </row>
    <row r="783" ht="12.75">
      <c r="I783" s="3"/>
    </row>
    <row r="784" ht="12.75">
      <c r="I784" s="3"/>
    </row>
    <row r="785" ht="12.75">
      <c r="I785" s="3"/>
    </row>
    <row r="786" ht="12.75">
      <c r="I786" s="3"/>
    </row>
    <row r="787" ht="12.75">
      <c r="I787" s="3"/>
    </row>
    <row r="788" ht="12.75">
      <c r="I788" s="3"/>
    </row>
    <row r="789" ht="12.75">
      <c r="I789" s="3"/>
    </row>
    <row r="790" ht="12.75">
      <c r="I790" s="3"/>
    </row>
    <row r="791" ht="12.75">
      <c r="I791" s="3"/>
    </row>
    <row r="792" ht="12.75">
      <c r="I792" s="3"/>
    </row>
    <row r="793" ht="12.75">
      <c r="I793" s="3"/>
    </row>
    <row r="794" ht="12.75">
      <c r="I794" s="3"/>
    </row>
    <row r="795" ht="12.75">
      <c r="I795" s="3"/>
    </row>
    <row r="796" ht="12.75">
      <c r="I796" s="3"/>
    </row>
    <row r="797" ht="12.75">
      <c r="I797" s="3"/>
    </row>
    <row r="798" ht="12.75">
      <c r="I798" s="3"/>
    </row>
    <row r="799" ht="12.75">
      <c r="I799" s="3"/>
    </row>
    <row r="800" ht="12.75">
      <c r="I800" s="3"/>
    </row>
    <row r="801" ht="12.75">
      <c r="I801" s="3"/>
    </row>
    <row r="802" ht="12.75">
      <c r="I802" s="3"/>
    </row>
    <row r="803" ht="12.75">
      <c r="I803" s="3"/>
    </row>
    <row r="804" ht="12.75">
      <c r="I804" s="3"/>
    </row>
    <row r="805" ht="12.75">
      <c r="I805" s="3"/>
    </row>
    <row r="806" ht="12.75">
      <c r="I806" s="3"/>
    </row>
    <row r="807" ht="12.75">
      <c r="I807" s="3"/>
    </row>
    <row r="808" ht="12.75">
      <c r="I808" s="3"/>
    </row>
    <row r="809" ht="12.75">
      <c r="I809" s="3"/>
    </row>
    <row r="810" ht="12.75">
      <c r="I810" s="3"/>
    </row>
    <row r="811" ht="12.75">
      <c r="I811" s="3"/>
    </row>
    <row r="812" ht="12.75">
      <c r="I812" s="3"/>
    </row>
    <row r="813" ht="12.75">
      <c r="I813" s="3"/>
    </row>
    <row r="814" ht="12.75">
      <c r="I814" s="3"/>
    </row>
    <row r="815" ht="12.75">
      <c r="I815" s="3"/>
    </row>
    <row r="816" ht="12.75">
      <c r="I816" s="3"/>
    </row>
    <row r="817" ht="12.75">
      <c r="I817" s="3"/>
    </row>
    <row r="818" ht="12.75">
      <c r="I818" s="3"/>
    </row>
    <row r="819" ht="12.75">
      <c r="I819" s="3"/>
    </row>
    <row r="820" ht="12.75">
      <c r="I820" s="3"/>
    </row>
    <row r="821" ht="12.75">
      <c r="I821" s="3"/>
    </row>
    <row r="822" ht="12.75">
      <c r="I822" s="3"/>
    </row>
    <row r="823" ht="12.75">
      <c r="I823" s="3"/>
    </row>
    <row r="824" ht="12.75">
      <c r="I824" s="3"/>
    </row>
    <row r="825" ht="12.75">
      <c r="I825" s="3"/>
    </row>
    <row r="826" ht="12.75">
      <c r="I826" s="3"/>
    </row>
    <row r="827" ht="12.75">
      <c r="I827" s="3"/>
    </row>
    <row r="828" ht="12.75">
      <c r="I828" s="3"/>
    </row>
    <row r="829" ht="12.75">
      <c r="I829" s="3"/>
    </row>
    <row r="830" ht="12.75">
      <c r="I830" s="3"/>
    </row>
    <row r="831" ht="12.75">
      <c r="I831" s="3"/>
    </row>
    <row r="832" ht="12.75">
      <c r="I832" s="3"/>
    </row>
    <row r="833" ht="12.75">
      <c r="I833" s="3"/>
    </row>
    <row r="834" ht="12.75">
      <c r="I834" s="3"/>
    </row>
    <row r="835" ht="12.75">
      <c r="I835" s="3"/>
    </row>
    <row r="836" ht="12.75">
      <c r="I836" s="3"/>
    </row>
    <row r="837" ht="12.75">
      <c r="I837" s="3"/>
    </row>
    <row r="838" ht="12.75">
      <c r="I838" s="3"/>
    </row>
    <row r="839" ht="12.75">
      <c r="I839" s="3"/>
    </row>
    <row r="840" ht="12.75">
      <c r="I840" s="3"/>
    </row>
    <row r="841" ht="12.75">
      <c r="I841" s="3"/>
    </row>
    <row r="842" ht="12.75">
      <c r="I842" s="3"/>
    </row>
    <row r="843" ht="12.75">
      <c r="I843" s="3"/>
    </row>
    <row r="844" ht="12.75">
      <c r="I844" s="3"/>
    </row>
    <row r="845" ht="12.75">
      <c r="I845" s="3"/>
    </row>
    <row r="846" ht="12.75">
      <c r="I846" s="3"/>
    </row>
    <row r="847" ht="12.75">
      <c r="I847" s="3"/>
    </row>
    <row r="848" ht="12.75">
      <c r="I848" s="3"/>
    </row>
    <row r="849" ht="12.75">
      <c r="I849" s="3"/>
    </row>
    <row r="850" ht="12.75">
      <c r="I850" s="3"/>
    </row>
    <row r="851" ht="12.75">
      <c r="I851" s="3"/>
    </row>
    <row r="852" ht="12.75">
      <c r="I852" s="3"/>
    </row>
    <row r="853" ht="12.75">
      <c r="I853" s="3"/>
    </row>
    <row r="854" ht="12.75">
      <c r="I854" s="3"/>
    </row>
    <row r="855" ht="12.75">
      <c r="I855" s="3"/>
    </row>
    <row r="856" ht="12.75">
      <c r="I856" s="3"/>
    </row>
    <row r="857" ht="12.75">
      <c r="I857" s="3"/>
    </row>
    <row r="858" ht="12.75">
      <c r="I858" s="3"/>
    </row>
    <row r="859" ht="12.75">
      <c r="I859" s="3"/>
    </row>
    <row r="860" ht="12.75">
      <c r="I860" s="3"/>
    </row>
    <row r="861" ht="12.75">
      <c r="I861" s="3"/>
    </row>
    <row r="862" ht="12.75">
      <c r="I862" s="3"/>
    </row>
    <row r="863" ht="12.75">
      <c r="I863" s="3"/>
    </row>
    <row r="864" ht="12.75">
      <c r="I864" s="3"/>
    </row>
    <row r="865" ht="12.75">
      <c r="I865" s="3"/>
    </row>
    <row r="866" ht="12.75">
      <c r="I866" s="3"/>
    </row>
    <row r="867" ht="12.75">
      <c r="I867" s="3"/>
    </row>
    <row r="868" ht="12.75">
      <c r="I868" s="3"/>
    </row>
    <row r="869" ht="12.75">
      <c r="I869" s="3"/>
    </row>
    <row r="870" ht="12.75">
      <c r="I870" s="3"/>
    </row>
    <row r="871" ht="12.75">
      <c r="I871" s="3"/>
    </row>
    <row r="872" ht="12.75">
      <c r="I872" s="3"/>
    </row>
    <row r="873" ht="12.75">
      <c r="I873" s="3"/>
    </row>
    <row r="874" ht="12.75">
      <c r="I874" s="3"/>
    </row>
    <row r="875" ht="12.75">
      <c r="I875" s="3"/>
    </row>
    <row r="876" ht="12.75">
      <c r="I876" s="3"/>
    </row>
    <row r="877" ht="12.75">
      <c r="I877" s="3"/>
    </row>
    <row r="878" ht="12.75">
      <c r="I878" s="3"/>
    </row>
    <row r="879" ht="12.75">
      <c r="I879" s="3"/>
    </row>
    <row r="880" ht="12.75">
      <c r="I880" s="3"/>
    </row>
    <row r="881" ht="12.75">
      <c r="I881" s="3"/>
    </row>
    <row r="882" ht="12.75">
      <c r="I882" s="3"/>
    </row>
    <row r="883" ht="12.75">
      <c r="I883" s="3"/>
    </row>
    <row r="884" ht="12.75">
      <c r="I884" s="3"/>
    </row>
    <row r="885" ht="12.75">
      <c r="I885" s="3"/>
    </row>
    <row r="886" ht="12.75">
      <c r="I886" s="3"/>
    </row>
    <row r="887" ht="12.75">
      <c r="I887" s="3"/>
    </row>
    <row r="888" ht="12.75">
      <c r="I888" s="3"/>
    </row>
    <row r="889" ht="12.75">
      <c r="I889" s="3"/>
    </row>
    <row r="890" ht="12.75">
      <c r="I890" s="3"/>
    </row>
    <row r="891" ht="12.75">
      <c r="I891" s="3"/>
    </row>
    <row r="892" ht="12.75">
      <c r="I892" s="3"/>
    </row>
    <row r="893" ht="12.75">
      <c r="I893" s="3"/>
    </row>
    <row r="894" ht="12.75">
      <c r="I894" s="3"/>
    </row>
    <row r="895" ht="12.75">
      <c r="I895" s="3"/>
    </row>
    <row r="896" ht="12.75">
      <c r="I896" s="3"/>
    </row>
    <row r="897" ht="12.75">
      <c r="I897" s="3"/>
    </row>
    <row r="898" ht="12.75">
      <c r="I898" s="3"/>
    </row>
    <row r="899" ht="12.75">
      <c r="I899" s="3"/>
    </row>
    <row r="900" ht="12.75">
      <c r="I900" s="3"/>
    </row>
    <row r="901" ht="12.75">
      <c r="I901" s="3"/>
    </row>
    <row r="902" ht="12.75">
      <c r="I902" s="3"/>
    </row>
    <row r="903" ht="12.75">
      <c r="I903" s="3"/>
    </row>
    <row r="904" ht="12.75">
      <c r="I904" s="3"/>
    </row>
    <row r="905" ht="12.75">
      <c r="I905" s="3"/>
    </row>
    <row r="906" ht="12.75">
      <c r="I906" s="3"/>
    </row>
    <row r="907" ht="12.75">
      <c r="I907" s="3"/>
    </row>
    <row r="908" ht="12.75">
      <c r="I908" s="3"/>
    </row>
    <row r="909" ht="12.75">
      <c r="I909" s="3"/>
    </row>
    <row r="910" ht="12.75">
      <c r="I910" s="3"/>
    </row>
    <row r="911" ht="12.75">
      <c r="I911" s="3"/>
    </row>
    <row r="912" ht="12.75">
      <c r="I912" s="3"/>
    </row>
    <row r="913" ht="12.75">
      <c r="I913" s="3"/>
    </row>
    <row r="914" ht="12.75">
      <c r="I914" s="3"/>
    </row>
    <row r="915" ht="12.75">
      <c r="I915" s="3"/>
    </row>
    <row r="916" ht="12.75">
      <c r="I916" s="3"/>
    </row>
    <row r="917" ht="12.75">
      <c r="I917" s="3"/>
    </row>
    <row r="918" ht="12.75">
      <c r="I918" s="3"/>
    </row>
    <row r="919" ht="12.75">
      <c r="I919" s="3"/>
    </row>
    <row r="920" ht="12.75">
      <c r="I920" s="3"/>
    </row>
    <row r="921" ht="12.75">
      <c r="I921" s="3"/>
    </row>
    <row r="922" ht="12.75">
      <c r="I922" s="3"/>
    </row>
    <row r="923" ht="12.75">
      <c r="I923" s="3"/>
    </row>
    <row r="924" ht="12.75">
      <c r="I924" s="3"/>
    </row>
    <row r="925" ht="12.75">
      <c r="I925" s="3"/>
    </row>
    <row r="926" ht="12.75">
      <c r="I926" s="3"/>
    </row>
    <row r="927" ht="12.75">
      <c r="I927" s="3"/>
    </row>
    <row r="928" ht="12.75">
      <c r="I928" s="3"/>
    </row>
    <row r="929" ht="12.75">
      <c r="I929" s="3"/>
    </row>
    <row r="930" ht="12.75">
      <c r="I930" s="3"/>
    </row>
    <row r="931" ht="12.75">
      <c r="I931" s="3"/>
    </row>
    <row r="932" ht="12.75">
      <c r="I932" s="3"/>
    </row>
    <row r="933" ht="12.75">
      <c r="I933" s="3"/>
    </row>
    <row r="934" ht="12.75">
      <c r="I934" s="3"/>
    </row>
    <row r="935" ht="12.75">
      <c r="I935" s="3"/>
    </row>
    <row r="936" ht="12.75">
      <c r="I936" s="3"/>
    </row>
    <row r="937" ht="12.75">
      <c r="I937" s="3"/>
    </row>
    <row r="938" ht="12.75">
      <c r="I938" s="3"/>
    </row>
    <row r="939" ht="12.75">
      <c r="I939" s="3"/>
    </row>
    <row r="940" ht="12.75">
      <c r="I940" s="3"/>
    </row>
    <row r="941" ht="12.75">
      <c r="I941" s="3"/>
    </row>
    <row r="942" ht="12.75">
      <c r="I942" s="3"/>
    </row>
    <row r="943" ht="12.75">
      <c r="I943" s="3"/>
    </row>
    <row r="944" ht="12.75">
      <c r="I944" s="3"/>
    </row>
    <row r="945" ht="12.75">
      <c r="I945" s="3"/>
    </row>
    <row r="946" ht="12.75">
      <c r="I946" s="3"/>
    </row>
    <row r="947" ht="12.75">
      <c r="I947" s="3"/>
    </row>
    <row r="948" ht="12.75">
      <c r="I948" s="3"/>
    </row>
    <row r="949" ht="12.75">
      <c r="I949" s="3"/>
    </row>
    <row r="950" ht="12.75">
      <c r="I950" s="3"/>
    </row>
    <row r="951" ht="12.75">
      <c r="I951" s="3"/>
    </row>
    <row r="952" ht="12.75">
      <c r="I952" s="3"/>
    </row>
    <row r="953" ht="12.75">
      <c r="I953" s="3"/>
    </row>
    <row r="954" ht="12.75">
      <c r="I954" s="3"/>
    </row>
    <row r="955" ht="12.75">
      <c r="I955" s="3"/>
    </row>
    <row r="956" ht="12.75">
      <c r="I956" s="3"/>
    </row>
    <row r="957" ht="12.75">
      <c r="I957" s="3"/>
    </row>
    <row r="958" ht="12.75">
      <c r="I958" s="3"/>
    </row>
    <row r="959" ht="12.75">
      <c r="I959" s="3"/>
    </row>
    <row r="960" ht="12.75">
      <c r="I960" s="3"/>
    </row>
    <row r="961" ht="12.75">
      <c r="I961" s="3"/>
    </row>
    <row r="962" ht="12.75">
      <c r="I962" s="3"/>
    </row>
    <row r="963" ht="12.75">
      <c r="I963" s="3"/>
    </row>
    <row r="964" ht="12.75">
      <c r="I964" s="3"/>
    </row>
    <row r="965" ht="12.75">
      <c r="I965" s="3"/>
    </row>
    <row r="966" ht="12.75">
      <c r="I966" s="3"/>
    </row>
    <row r="967" ht="12.75">
      <c r="I967" s="3"/>
    </row>
    <row r="968" ht="12.75">
      <c r="I968" s="3"/>
    </row>
    <row r="969" ht="12.75">
      <c r="I969" s="3"/>
    </row>
    <row r="970" ht="12.75">
      <c r="I970" s="3"/>
    </row>
    <row r="971" ht="12.75">
      <c r="I971" s="3"/>
    </row>
    <row r="972" ht="12.75">
      <c r="I972" s="3"/>
    </row>
    <row r="973" ht="12.75">
      <c r="I973" s="3"/>
    </row>
    <row r="974" ht="12.75">
      <c r="I974" s="3"/>
    </row>
    <row r="975" ht="12.75">
      <c r="I975" s="3"/>
    </row>
    <row r="976" ht="12.75">
      <c r="I976" s="3"/>
    </row>
    <row r="977" ht="12.75">
      <c r="I977" s="3"/>
    </row>
    <row r="978" ht="12.75">
      <c r="I978" s="3"/>
    </row>
    <row r="979" ht="12.75">
      <c r="I979" s="3"/>
    </row>
    <row r="980" ht="12.75">
      <c r="I980" s="3"/>
    </row>
    <row r="981" ht="12.75">
      <c r="I981" s="3"/>
    </row>
    <row r="982" ht="12.75">
      <c r="I982" s="3"/>
    </row>
    <row r="983" ht="12.75">
      <c r="I983" s="3"/>
    </row>
    <row r="984" ht="12.75">
      <c r="I984" s="3"/>
    </row>
  </sheetData>
  <mergeCells count="1">
    <mergeCell ref="Q5:S5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3"/>
  <sheetViews>
    <sheetView tabSelected="1" workbookViewId="0" topLeftCell="A1">
      <selection activeCell="G1" sqref="G1"/>
    </sheetView>
  </sheetViews>
  <sheetFormatPr defaultColWidth="9.140625" defaultRowHeight="12.75"/>
  <cols>
    <col min="1" max="1" width="12.421875" style="0" customWidth="1"/>
    <col min="2" max="2" width="2.140625" style="0" customWidth="1"/>
    <col min="4" max="4" width="2.28125" style="0" customWidth="1"/>
    <col min="6" max="6" width="2.7109375" style="0" customWidth="1"/>
  </cols>
  <sheetData>
    <row r="1" ht="12.75">
      <c r="A1" s="30" t="s">
        <v>126</v>
      </c>
    </row>
    <row r="3" spans="3:5" ht="12.75">
      <c r="C3" t="s">
        <v>121</v>
      </c>
      <c r="E3" t="s">
        <v>122</v>
      </c>
    </row>
    <row r="4" spans="1:7" ht="12.75">
      <c r="A4" t="s">
        <v>123</v>
      </c>
      <c r="C4" t="s">
        <v>124</v>
      </c>
      <c r="E4" t="s">
        <v>124</v>
      </c>
      <c r="G4" t="s">
        <v>125</v>
      </c>
    </row>
    <row r="5" spans="1:7" ht="12.75">
      <c r="A5" s="5" t="s">
        <v>7</v>
      </c>
      <c r="C5" s="28">
        <v>12.849895826970853</v>
      </c>
      <c r="E5" s="28">
        <v>14.96</v>
      </c>
      <c r="G5" s="29">
        <f>C5-E5</f>
        <v>-2.110104173029148</v>
      </c>
    </row>
    <row r="6" spans="1:7" ht="12.75">
      <c r="A6" s="5" t="s">
        <v>8</v>
      </c>
      <c r="C6" s="28">
        <v>12.849895826970853</v>
      </c>
      <c r="E6" s="28">
        <v>14.96</v>
      </c>
      <c r="G6" s="29">
        <f aca="true" t="shared" si="0" ref="G6:G69">C6-E6</f>
        <v>-2.110104173029148</v>
      </c>
    </row>
    <row r="7" spans="1:7" ht="12.75">
      <c r="A7" s="5" t="s">
        <v>11</v>
      </c>
      <c r="C7" s="28">
        <v>12.849895826970853</v>
      </c>
      <c r="E7" s="28">
        <v>14.96</v>
      </c>
      <c r="G7" s="29">
        <f t="shared" si="0"/>
        <v>-2.110104173029148</v>
      </c>
    </row>
    <row r="8" spans="1:7" ht="12.75">
      <c r="A8" s="5" t="s">
        <v>12</v>
      </c>
      <c r="C8" s="28">
        <v>12.849895826970853</v>
      </c>
      <c r="E8" s="28">
        <v>16.74</v>
      </c>
      <c r="G8" s="29">
        <f t="shared" si="0"/>
        <v>-3.8901041730291457</v>
      </c>
    </row>
    <row r="9" spans="1:7" ht="12.75">
      <c r="A9" s="5" t="s">
        <v>13</v>
      </c>
      <c r="C9" s="28">
        <v>12.849895826970853</v>
      </c>
      <c r="E9" s="28">
        <v>14.96</v>
      </c>
      <c r="G9" s="29">
        <f t="shared" si="0"/>
        <v>-2.110104173029148</v>
      </c>
    </row>
    <row r="10" spans="1:7" ht="12.75">
      <c r="A10" s="5" t="s">
        <v>14</v>
      </c>
      <c r="C10" s="28">
        <v>12.849895826970853</v>
      </c>
      <c r="E10" s="28">
        <v>14.96</v>
      </c>
      <c r="G10" s="29">
        <f t="shared" si="0"/>
        <v>-2.110104173029148</v>
      </c>
    </row>
    <row r="11" spans="1:7" ht="12.75">
      <c r="A11" s="5" t="s">
        <v>15</v>
      </c>
      <c r="C11" s="28">
        <v>12.849895826970853</v>
      </c>
      <c r="E11" s="28">
        <v>16.74</v>
      </c>
      <c r="G11" s="29">
        <f t="shared" si="0"/>
        <v>-3.8901041730291457</v>
      </c>
    </row>
    <row r="12" spans="1:7" ht="12.75">
      <c r="A12" s="5" t="s">
        <v>16</v>
      </c>
      <c r="C12" s="28">
        <v>12.849895826970853</v>
      </c>
      <c r="E12" s="28">
        <v>16.74</v>
      </c>
      <c r="G12" s="29">
        <f t="shared" si="0"/>
        <v>-3.8901041730291457</v>
      </c>
    </row>
    <row r="13" spans="1:7" ht="12.75">
      <c r="A13" s="5" t="s">
        <v>18</v>
      </c>
      <c r="C13" s="28">
        <v>12.849895826970853</v>
      </c>
      <c r="E13" s="28">
        <v>14.96</v>
      </c>
      <c r="G13" s="29">
        <f t="shared" si="0"/>
        <v>-2.110104173029148</v>
      </c>
    </row>
    <row r="14" spans="1:7" ht="12.75">
      <c r="A14" s="5" t="s">
        <v>19</v>
      </c>
      <c r="C14" s="28">
        <v>12.849895826970853</v>
      </c>
      <c r="E14" s="28">
        <v>16.74</v>
      </c>
      <c r="G14" s="29">
        <f t="shared" si="0"/>
        <v>-3.8901041730291457</v>
      </c>
    </row>
    <row r="15" spans="1:7" ht="12.75">
      <c r="A15" s="5" t="s">
        <v>21</v>
      </c>
      <c r="C15" s="28">
        <v>12.849895826970853</v>
      </c>
      <c r="E15" s="28">
        <v>14.96</v>
      </c>
      <c r="G15" s="29">
        <f t="shared" si="0"/>
        <v>-2.110104173029148</v>
      </c>
    </row>
    <row r="16" spans="1:7" ht="12.75">
      <c r="A16" s="5" t="s">
        <v>22</v>
      </c>
      <c r="C16" s="28">
        <v>12.849895826970853</v>
      </c>
      <c r="E16" s="28">
        <v>16.74</v>
      </c>
      <c r="G16" s="29">
        <f t="shared" si="0"/>
        <v>-3.8901041730291457</v>
      </c>
    </row>
    <row r="17" spans="1:7" ht="12.75">
      <c r="A17" s="5" t="s">
        <v>23</v>
      </c>
      <c r="C17" s="28">
        <v>12.849895826970853</v>
      </c>
      <c r="E17" s="28">
        <v>20.11</v>
      </c>
      <c r="G17" s="29">
        <f t="shared" si="0"/>
        <v>-7.260104173029147</v>
      </c>
    </row>
    <row r="18" spans="1:7" ht="12.75">
      <c r="A18" s="5" t="s">
        <v>24</v>
      </c>
      <c r="C18" s="28">
        <v>12.849895826970853</v>
      </c>
      <c r="E18" s="28">
        <v>16.74</v>
      </c>
      <c r="G18" s="29">
        <f t="shared" si="0"/>
        <v>-3.8901041730291457</v>
      </c>
    </row>
    <row r="19" spans="1:7" ht="12.75">
      <c r="A19" s="5" t="s">
        <v>25</v>
      </c>
      <c r="C19" s="28">
        <v>12.849895826970853</v>
      </c>
      <c r="E19" s="28">
        <v>20.11</v>
      </c>
      <c r="G19" s="29">
        <f t="shared" si="0"/>
        <v>-7.260104173029147</v>
      </c>
    </row>
    <row r="20" spans="1:7" ht="12.75">
      <c r="A20" s="5" t="s">
        <v>26</v>
      </c>
      <c r="C20" s="28">
        <v>12.849895826970853</v>
      </c>
      <c r="E20" s="28">
        <v>23.36</v>
      </c>
      <c r="G20" s="29">
        <f t="shared" si="0"/>
        <v>-10.510104173029147</v>
      </c>
    </row>
    <row r="21" spans="1:7" ht="12.75">
      <c r="A21" s="5" t="s">
        <v>27</v>
      </c>
      <c r="C21" s="28">
        <v>12.849895826970853</v>
      </c>
      <c r="E21" s="28">
        <v>23.36</v>
      </c>
      <c r="G21" s="29">
        <f t="shared" si="0"/>
        <v>-10.510104173029147</v>
      </c>
    </row>
    <row r="22" spans="1:7" ht="12.75">
      <c r="A22" s="5" t="s">
        <v>28</v>
      </c>
      <c r="C22" s="28">
        <v>12.849895826970853</v>
      </c>
      <c r="E22" s="28">
        <v>20.11</v>
      </c>
      <c r="G22" s="29">
        <f t="shared" si="0"/>
        <v>-7.260104173029147</v>
      </c>
    </row>
    <row r="23" spans="1:7" ht="12.75">
      <c r="A23" s="5" t="s">
        <v>29</v>
      </c>
      <c r="C23" s="28">
        <v>12.849895826970853</v>
      </c>
      <c r="E23" s="28">
        <v>23.36</v>
      </c>
      <c r="G23" s="29">
        <f t="shared" si="0"/>
        <v>-10.510104173029147</v>
      </c>
    </row>
    <row r="24" spans="1:7" ht="12.75">
      <c r="A24" s="5" t="s">
        <v>30</v>
      </c>
      <c r="C24" s="28">
        <v>12.849895826970853</v>
      </c>
      <c r="E24" s="28">
        <v>20.11</v>
      </c>
      <c r="G24" s="29">
        <f t="shared" si="0"/>
        <v>-7.260104173029147</v>
      </c>
    </row>
    <row r="25" spans="1:7" ht="12.75">
      <c r="A25" s="5" t="s">
        <v>31</v>
      </c>
      <c r="C25" s="28">
        <v>12.849895826970853</v>
      </c>
      <c r="E25" s="28">
        <v>23.36</v>
      </c>
      <c r="G25" s="29">
        <f t="shared" si="0"/>
        <v>-10.510104173029147</v>
      </c>
    </row>
    <row r="26" spans="1:7" ht="12.75">
      <c r="A26" s="5" t="s">
        <v>32</v>
      </c>
      <c r="C26" s="28">
        <v>12.849895826970853</v>
      </c>
      <c r="E26" s="28">
        <v>23.36</v>
      </c>
      <c r="G26" s="29">
        <f t="shared" si="0"/>
        <v>-10.510104173029147</v>
      </c>
    </row>
    <row r="27" spans="1:7" ht="12.75">
      <c r="A27" s="5" t="s">
        <v>33</v>
      </c>
      <c r="C27" s="28">
        <v>12.849895826970853</v>
      </c>
      <c r="E27" s="28">
        <v>49.85</v>
      </c>
      <c r="G27" s="29">
        <f t="shared" si="0"/>
        <v>-37.00010417302915</v>
      </c>
    </row>
    <row r="28" spans="1:7" ht="12.75">
      <c r="A28" s="5" t="s">
        <v>34</v>
      </c>
      <c r="C28" s="28">
        <v>12.849895826970853</v>
      </c>
      <c r="E28" s="28">
        <v>23.36</v>
      </c>
      <c r="G28" s="29">
        <f t="shared" si="0"/>
        <v>-10.510104173029147</v>
      </c>
    </row>
    <row r="29" spans="1:7" ht="12.75">
      <c r="A29" s="5" t="s">
        <v>35</v>
      </c>
      <c r="C29" s="28">
        <v>12.849895826970853</v>
      </c>
      <c r="E29" s="28">
        <v>49.85</v>
      </c>
      <c r="G29" s="29">
        <f t="shared" si="0"/>
        <v>-37.00010417302915</v>
      </c>
    </row>
    <row r="30" spans="1:7" ht="12.75">
      <c r="A30" s="5" t="s">
        <v>36</v>
      </c>
      <c r="C30" s="28">
        <v>12.849895826970853</v>
      </c>
      <c r="E30" s="28">
        <v>20.11</v>
      </c>
      <c r="G30" s="29">
        <f t="shared" si="0"/>
        <v>-7.260104173029147</v>
      </c>
    </row>
    <row r="31" spans="1:7" ht="12.75">
      <c r="A31" s="5" t="s">
        <v>37</v>
      </c>
      <c r="C31" s="28">
        <v>12.849895826970853</v>
      </c>
      <c r="E31" s="28">
        <v>23.36</v>
      </c>
      <c r="G31" s="29">
        <f t="shared" si="0"/>
        <v>-10.510104173029147</v>
      </c>
    </row>
    <row r="32" spans="1:7" ht="12.75">
      <c r="A32" s="5" t="s">
        <v>38</v>
      </c>
      <c r="C32" s="28">
        <v>21.441005276849317</v>
      </c>
      <c r="E32" s="28">
        <v>23.36</v>
      </c>
      <c r="G32" s="29">
        <f t="shared" si="0"/>
        <v>-1.918994723150682</v>
      </c>
    </row>
    <row r="33" spans="1:7" ht="12.75">
      <c r="A33" s="5" t="s">
        <v>39</v>
      </c>
      <c r="C33" s="28">
        <v>21.441005276849317</v>
      </c>
      <c r="E33" s="28">
        <v>49.85</v>
      </c>
      <c r="G33" s="29">
        <f t="shared" si="0"/>
        <v>-28.408994723150684</v>
      </c>
    </row>
    <row r="34" spans="1:7" ht="12.75">
      <c r="A34" s="5" t="s">
        <v>40</v>
      </c>
      <c r="C34" s="28">
        <v>21.441005276849317</v>
      </c>
      <c r="E34" s="28">
        <v>23.36</v>
      </c>
      <c r="G34" s="29">
        <f t="shared" si="0"/>
        <v>-1.918994723150682</v>
      </c>
    </row>
    <row r="35" spans="1:7" ht="12.75">
      <c r="A35" s="5" t="s">
        <v>41</v>
      </c>
      <c r="C35" s="28">
        <v>21.441005276849317</v>
      </c>
      <c r="E35" s="28">
        <v>49.85</v>
      </c>
      <c r="G35" s="29">
        <f t="shared" si="0"/>
        <v>-28.408994723150684</v>
      </c>
    </row>
    <row r="36" spans="1:7" ht="12.75">
      <c r="A36" s="5" t="s">
        <v>42</v>
      </c>
      <c r="C36" s="28">
        <v>21.441005276849317</v>
      </c>
      <c r="E36" s="28">
        <v>23.36</v>
      </c>
      <c r="G36" s="29">
        <f t="shared" si="0"/>
        <v>-1.918994723150682</v>
      </c>
    </row>
    <row r="37" spans="1:7" ht="12.75">
      <c r="A37" s="5" t="s">
        <v>43</v>
      </c>
      <c r="C37" s="28">
        <v>21.441005276849317</v>
      </c>
      <c r="E37" s="28">
        <v>49.85</v>
      </c>
      <c r="G37" s="29">
        <f t="shared" si="0"/>
        <v>-28.408994723150684</v>
      </c>
    </row>
    <row r="38" spans="1:7" ht="12.75">
      <c r="A38" s="5" t="s">
        <v>44</v>
      </c>
      <c r="C38" s="28">
        <v>21.441005276849317</v>
      </c>
      <c r="E38" s="28">
        <v>49.85</v>
      </c>
      <c r="G38" s="29">
        <f t="shared" si="0"/>
        <v>-28.408994723150684</v>
      </c>
    </row>
    <row r="39" spans="1:7" ht="12.75">
      <c r="A39" s="5" t="s">
        <v>45</v>
      </c>
      <c r="C39" s="28">
        <v>21.441005276849317</v>
      </c>
      <c r="E39" s="28">
        <v>23.36</v>
      </c>
      <c r="G39" s="29">
        <f t="shared" si="0"/>
        <v>-1.918994723150682</v>
      </c>
    </row>
    <row r="40" spans="1:7" ht="12.75">
      <c r="A40" s="5" t="s">
        <v>46</v>
      </c>
      <c r="C40" s="28">
        <v>21.441005276849317</v>
      </c>
      <c r="E40" s="28">
        <v>23.36</v>
      </c>
      <c r="G40" s="29">
        <f t="shared" si="0"/>
        <v>-1.918994723150682</v>
      </c>
    </row>
    <row r="41" spans="1:7" ht="12.75">
      <c r="A41" s="5" t="s">
        <v>47</v>
      </c>
      <c r="C41" s="28">
        <v>21.441005276849317</v>
      </c>
      <c r="E41" s="28">
        <v>49.85</v>
      </c>
      <c r="G41" s="29">
        <f t="shared" si="0"/>
        <v>-28.408994723150684</v>
      </c>
    </row>
    <row r="42" spans="1:7" ht="12.75">
      <c r="A42" s="5" t="s">
        <v>48</v>
      </c>
      <c r="C42" s="28">
        <v>21.441005276849317</v>
      </c>
      <c r="E42" s="28">
        <v>23.36</v>
      </c>
      <c r="G42" s="29">
        <f t="shared" si="0"/>
        <v>-1.918994723150682</v>
      </c>
    </row>
    <row r="43" spans="1:7" ht="12.75">
      <c r="A43" s="5" t="s">
        <v>49</v>
      </c>
      <c r="C43" s="28">
        <v>21.441005276849317</v>
      </c>
      <c r="E43" s="28">
        <v>49.85</v>
      </c>
      <c r="G43" s="29">
        <f t="shared" si="0"/>
        <v>-28.408994723150684</v>
      </c>
    </row>
    <row r="44" spans="1:7" ht="12.75">
      <c r="A44" s="5" t="s">
        <v>50</v>
      </c>
      <c r="C44" s="28">
        <v>21.441005276849317</v>
      </c>
      <c r="E44" s="28">
        <v>23.36</v>
      </c>
      <c r="G44" s="29">
        <f t="shared" si="0"/>
        <v>-1.918994723150682</v>
      </c>
    </row>
    <row r="45" spans="1:7" ht="12.75">
      <c r="A45" s="5" t="s">
        <v>51</v>
      </c>
      <c r="C45" s="28">
        <v>21.441005276849317</v>
      </c>
      <c r="E45" s="28">
        <v>23.36</v>
      </c>
      <c r="G45" s="29">
        <f t="shared" si="0"/>
        <v>-1.918994723150682</v>
      </c>
    </row>
    <row r="46" spans="1:7" ht="12.75">
      <c r="A46" s="5" t="s">
        <v>52</v>
      </c>
      <c r="C46" s="28">
        <v>21.441005276849317</v>
      </c>
      <c r="E46" s="28">
        <v>49.85</v>
      </c>
      <c r="G46" s="29">
        <f t="shared" si="0"/>
        <v>-28.408994723150684</v>
      </c>
    </row>
    <row r="47" spans="1:7" ht="12.75">
      <c r="A47" s="5" t="s">
        <v>53</v>
      </c>
      <c r="C47" s="28">
        <v>21.441005276849317</v>
      </c>
      <c r="E47" s="28">
        <v>49.85</v>
      </c>
      <c r="G47" s="29">
        <f t="shared" si="0"/>
        <v>-28.408994723150684</v>
      </c>
    </row>
    <row r="48" spans="1:7" ht="12.75">
      <c r="A48" s="5" t="s">
        <v>54</v>
      </c>
      <c r="C48" s="28">
        <v>21.441005276849317</v>
      </c>
      <c r="E48" s="28">
        <v>49.85</v>
      </c>
      <c r="G48" s="29">
        <f t="shared" si="0"/>
        <v>-28.408994723150684</v>
      </c>
    </row>
    <row r="49" spans="1:7" ht="12.75">
      <c r="A49" s="5" t="s">
        <v>55</v>
      </c>
      <c r="C49" s="28">
        <v>21.441005276849317</v>
      </c>
      <c r="E49" s="28">
        <v>49.85</v>
      </c>
      <c r="G49" s="29">
        <f t="shared" si="0"/>
        <v>-28.408994723150684</v>
      </c>
    </row>
    <row r="50" spans="1:7" ht="12.75">
      <c r="A50" s="5" t="s">
        <v>56</v>
      </c>
      <c r="C50" s="28">
        <v>21.441005276849317</v>
      </c>
      <c r="E50" s="28">
        <v>49.85</v>
      </c>
      <c r="G50" s="29">
        <f t="shared" si="0"/>
        <v>-28.408994723150684</v>
      </c>
    </row>
    <row r="51" spans="1:7" ht="12.75">
      <c r="A51" s="5" t="s">
        <v>57</v>
      </c>
      <c r="C51" s="28">
        <v>21.441005276849317</v>
      </c>
      <c r="E51" s="28">
        <v>49.85</v>
      </c>
      <c r="G51" s="29">
        <f t="shared" si="0"/>
        <v>-28.408994723150684</v>
      </c>
    </row>
    <row r="52" spans="1:7" ht="12.75">
      <c r="A52" s="5" t="s">
        <v>58</v>
      </c>
      <c r="C52" s="28">
        <v>21.441005276849317</v>
      </c>
      <c r="E52" s="28">
        <v>49.85</v>
      </c>
      <c r="G52" s="29">
        <f t="shared" si="0"/>
        <v>-28.408994723150684</v>
      </c>
    </row>
    <row r="53" spans="1:7" ht="12.75">
      <c r="A53" s="5" t="s">
        <v>59</v>
      </c>
      <c r="C53" s="28">
        <v>21.441005276849317</v>
      </c>
      <c r="E53" s="28">
        <v>49.85</v>
      </c>
      <c r="G53" s="29">
        <f t="shared" si="0"/>
        <v>-28.408994723150684</v>
      </c>
    </row>
    <row r="54" spans="1:7" ht="12.75">
      <c r="A54" s="17" t="s">
        <v>60</v>
      </c>
      <c r="C54" s="28">
        <v>21.441005276849317</v>
      </c>
      <c r="E54" s="28">
        <v>49.85</v>
      </c>
      <c r="G54" s="29">
        <f t="shared" si="0"/>
        <v>-28.408994723150684</v>
      </c>
    </row>
    <row r="55" spans="1:7" ht="12.75">
      <c r="A55" s="5" t="s">
        <v>61</v>
      </c>
      <c r="C55" s="28">
        <v>21.441005276849317</v>
      </c>
      <c r="E55" s="28">
        <v>49.85</v>
      </c>
      <c r="G55" s="29">
        <f t="shared" si="0"/>
        <v>-28.408994723150684</v>
      </c>
    </row>
    <row r="56" spans="1:7" ht="12.75">
      <c r="A56" s="5" t="s">
        <v>62</v>
      </c>
      <c r="C56" s="28">
        <v>21.441005276849317</v>
      </c>
      <c r="E56" s="28">
        <v>49.85</v>
      </c>
      <c r="G56" s="29">
        <f t="shared" si="0"/>
        <v>-28.408994723150684</v>
      </c>
    </row>
    <row r="57" spans="1:7" ht="12.75">
      <c r="A57" s="5" t="s">
        <v>63</v>
      </c>
      <c r="C57" s="28">
        <v>21.441005276849317</v>
      </c>
      <c r="E57" s="28">
        <v>49.85</v>
      </c>
      <c r="G57" s="29">
        <f t="shared" si="0"/>
        <v>-28.408994723150684</v>
      </c>
    </row>
    <row r="58" spans="1:7" ht="12.75">
      <c r="A58" s="5" t="s">
        <v>64</v>
      </c>
      <c r="C58" s="28">
        <v>21.441005276849317</v>
      </c>
      <c r="E58" s="28">
        <v>49.85</v>
      </c>
      <c r="G58" s="29">
        <f t="shared" si="0"/>
        <v>-28.408994723150684</v>
      </c>
    </row>
    <row r="59" spans="1:7" ht="12.75">
      <c r="A59" s="17" t="s">
        <v>65</v>
      </c>
      <c r="C59" s="28">
        <v>21.441005276849317</v>
      </c>
      <c r="E59" s="28">
        <v>49.85</v>
      </c>
      <c r="G59" s="29">
        <f t="shared" si="0"/>
        <v>-28.408994723150684</v>
      </c>
    </row>
    <row r="60" spans="1:7" ht="12.75">
      <c r="A60" s="5" t="s">
        <v>66</v>
      </c>
      <c r="C60" s="28">
        <v>42.671974984117895</v>
      </c>
      <c r="E60" s="28">
        <v>49.85</v>
      </c>
      <c r="G60" s="29">
        <f t="shared" si="0"/>
        <v>-7.178025015882106</v>
      </c>
    </row>
    <row r="61" spans="1:7" ht="12.75">
      <c r="A61" s="5" t="s">
        <v>67</v>
      </c>
      <c r="C61" s="28">
        <v>42.671974984117895</v>
      </c>
      <c r="E61" s="28">
        <v>49.85</v>
      </c>
      <c r="G61" s="29">
        <f t="shared" si="0"/>
        <v>-7.178025015882106</v>
      </c>
    </row>
    <row r="62" spans="1:7" ht="12.75">
      <c r="A62" s="5" t="s">
        <v>68</v>
      </c>
      <c r="C62" s="28">
        <v>42.671974984117895</v>
      </c>
      <c r="E62" s="28">
        <v>49.85</v>
      </c>
      <c r="G62" s="29">
        <f t="shared" si="0"/>
        <v>-7.178025015882106</v>
      </c>
    </row>
    <row r="63" spans="1:7" ht="12.75">
      <c r="A63" s="5" t="s">
        <v>69</v>
      </c>
      <c r="C63" s="28">
        <v>42.671974984117895</v>
      </c>
      <c r="E63" s="28">
        <v>49.85</v>
      </c>
      <c r="G63" s="29">
        <f t="shared" si="0"/>
        <v>-7.178025015882106</v>
      </c>
    </row>
    <row r="64" spans="1:7" ht="12.75">
      <c r="A64" s="5" t="s">
        <v>70</v>
      </c>
      <c r="C64" s="28">
        <v>42.671974984117895</v>
      </c>
      <c r="E64" s="28">
        <v>49.85</v>
      </c>
      <c r="G64" s="29">
        <f t="shared" si="0"/>
        <v>-7.178025015882106</v>
      </c>
    </row>
    <row r="65" spans="1:7" ht="12.75">
      <c r="A65" s="5" t="s">
        <v>71</v>
      </c>
      <c r="C65" s="28">
        <v>42.671974984117895</v>
      </c>
      <c r="E65" s="28">
        <v>49.85</v>
      </c>
      <c r="G65" s="29">
        <f t="shared" si="0"/>
        <v>-7.178025015882106</v>
      </c>
    </row>
    <row r="66" spans="1:7" ht="12.75">
      <c r="A66" s="5" t="s">
        <v>72</v>
      </c>
      <c r="C66" s="28">
        <v>42.671974984117895</v>
      </c>
      <c r="E66" s="28">
        <v>49.85</v>
      </c>
      <c r="G66" s="29">
        <f t="shared" si="0"/>
        <v>-7.178025015882106</v>
      </c>
    </row>
    <row r="67" spans="1:7" ht="12.75">
      <c r="A67" s="5" t="s">
        <v>73</v>
      </c>
      <c r="C67" s="28">
        <v>42.671974984117895</v>
      </c>
      <c r="E67" s="28">
        <v>49.85</v>
      </c>
      <c r="G67" s="29">
        <f t="shared" si="0"/>
        <v>-7.178025015882106</v>
      </c>
    </row>
    <row r="68" spans="1:7" ht="12.75">
      <c r="A68" s="5" t="s">
        <v>74</v>
      </c>
      <c r="C68" s="28">
        <v>42.671974984117895</v>
      </c>
      <c r="E68" s="28">
        <v>49.85</v>
      </c>
      <c r="G68" s="29">
        <f t="shared" si="0"/>
        <v>-7.178025015882106</v>
      </c>
    </row>
    <row r="69" spans="1:7" ht="12.75">
      <c r="A69" s="5" t="s">
        <v>75</v>
      </c>
      <c r="C69" s="28">
        <v>42.671974984117895</v>
      </c>
      <c r="E69" s="28">
        <v>49.85</v>
      </c>
      <c r="G69" s="29">
        <f t="shared" si="0"/>
        <v>-7.178025015882106</v>
      </c>
    </row>
    <row r="70" spans="1:7" ht="12.75">
      <c r="A70" s="5" t="s">
        <v>76</v>
      </c>
      <c r="C70" s="28">
        <v>42.671974984117895</v>
      </c>
      <c r="E70" s="28">
        <v>49.85</v>
      </c>
      <c r="G70" s="29">
        <f aca="true" t="shared" si="1" ref="G70:G103">C70-E70</f>
        <v>-7.178025015882106</v>
      </c>
    </row>
    <row r="71" spans="1:7" ht="12.75">
      <c r="A71" s="5" t="s">
        <v>77</v>
      </c>
      <c r="C71" s="28">
        <v>42.671974984117895</v>
      </c>
      <c r="E71" s="28">
        <v>49.85</v>
      </c>
      <c r="G71" s="29">
        <f t="shared" si="1"/>
        <v>-7.178025015882106</v>
      </c>
    </row>
    <row r="72" spans="1:7" ht="12.75">
      <c r="A72" s="5" t="s">
        <v>78</v>
      </c>
      <c r="C72" s="28">
        <v>42.671974984117895</v>
      </c>
      <c r="E72" s="28">
        <v>49.85</v>
      </c>
      <c r="G72" s="29">
        <f t="shared" si="1"/>
        <v>-7.178025015882106</v>
      </c>
    </row>
    <row r="73" spans="1:7" ht="12.75">
      <c r="A73" s="5" t="s">
        <v>79</v>
      </c>
      <c r="C73" s="28">
        <v>42.671974984117895</v>
      </c>
      <c r="E73" s="28">
        <v>49.85</v>
      </c>
      <c r="G73" s="29">
        <f t="shared" si="1"/>
        <v>-7.178025015882106</v>
      </c>
    </row>
    <row r="74" spans="1:7" ht="12.75">
      <c r="A74" s="5" t="s">
        <v>80</v>
      </c>
      <c r="C74" s="28">
        <v>42.671974984117895</v>
      </c>
      <c r="E74" s="28">
        <v>49.85</v>
      </c>
      <c r="G74" s="29">
        <f t="shared" si="1"/>
        <v>-7.178025015882106</v>
      </c>
    </row>
    <row r="75" spans="1:7" ht="12.75">
      <c r="A75" s="18" t="s">
        <v>81</v>
      </c>
      <c r="C75" s="28">
        <v>42.671974984117895</v>
      </c>
      <c r="E75" s="28">
        <v>49.85</v>
      </c>
      <c r="G75" s="29">
        <f t="shared" si="1"/>
        <v>-7.178025015882106</v>
      </c>
    </row>
    <row r="76" spans="1:7" ht="12.75">
      <c r="A76" s="17" t="s">
        <v>82</v>
      </c>
      <c r="C76" s="28">
        <v>42.671974984117895</v>
      </c>
      <c r="E76" s="28">
        <v>49.85</v>
      </c>
      <c r="G76" s="29">
        <f t="shared" si="1"/>
        <v>-7.178025015882106</v>
      </c>
    </row>
    <row r="77" spans="1:7" ht="12.75">
      <c r="A77" s="5" t="s">
        <v>83</v>
      </c>
      <c r="C77" s="28">
        <v>42.671974984117895</v>
      </c>
      <c r="E77" s="28">
        <v>49.85</v>
      </c>
      <c r="G77" s="29">
        <f t="shared" si="1"/>
        <v>-7.178025015882106</v>
      </c>
    </row>
    <row r="78" spans="1:7" ht="12.75">
      <c r="A78" s="5" t="s">
        <v>84</v>
      </c>
      <c r="C78" s="28">
        <v>42.671974984117895</v>
      </c>
      <c r="E78" s="28">
        <v>49.85</v>
      </c>
      <c r="G78" s="29">
        <f t="shared" si="1"/>
        <v>-7.178025015882106</v>
      </c>
    </row>
    <row r="79" spans="1:7" ht="12.75">
      <c r="A79" s="5" t="s">
        <v>85</v>
      </c>
      <c r="C79" s="28">
        <v>42.671974984117895</v>
      </c>
      <c r="E79" s="28">
        <v>49.85</v>
      </c>
      <c r="G79" s="29">
        <f t="shared" si="1"/>
        <v>-7.178025015882106</v>
      </c>
    </row>
    <row r="80" spans="1:7" ht="12.75">
      <c r="A80" s="5" t="s">
        <v>86</v>
      </c>
      <c r="C80" s="28">
        <v>42.671974984117895</v>
      </c>
      <c r="E80" s="28">
        <v>49.85</v>
      </c>
      <c r="G80" s="29">
        <f t="shared" si="1"/>
        <v>-7.178025015882106</v>
      </c>
    </row>
    <row r="81" spans="1:7" ht="12.75">
      <c r="A81" s="5" t="s">
        <v>87</v>
      </c>
      <c r="C81" s="28">
        <v>42.671974984117895</v>
      </c>
      <c r="E81" s="28">
        <v>49.85</v>
      </c>
      <c r="G81" s="29">
        <f t="shared" si="1"/>
        <v>-7.178025015882106</v>
      </c>
    </row>
    <row r="82" spans="1:7" ht="12.75">
      <c r="A82" s="5" t="s">
        <v>88</v>
      </c>
      <c r="C82" s="28">
        <v>42.671974984117895</v>
      </c>
      <c r="E82" s="28">
        <v>49.85</v>
      </c>
      <c r="G82" s="29">
        <f t="shared" si="1"/>
        <v>-7.178025015882106</v>
      </c>
    </row>
    <row r="83" spans="1:7" ht="12.75">
      <c r="A83" s="5" t="s">
        <v>89</v>
      </c>
      <c r="C83" s="28">
        <v>42.671974984117895</v>
      </c>
      <c r="E83" s="28">
        <v>49.85</v>
      </c>
      <c r="G83" s="29">
        <f t="shared" si="1"/>
        <v>-7.178025015882106</v>
      </c>
    </row>
    <row r="84" spans="1:7" ht="12.75">
      <c r="A84" s="5" t="s">
        <v>90</v>
      </c>
      <c r="C84" s="28">
        <v>42.671974984117895</v>
      </c>
      <c r="E84" s="28">
        <v>49.85</v>
      </c>
      <c r="G84" s="29">
        <f t="shared" si="1"/>
        <v>-7.178025015882106</v>
      </c>
    </row>
    <row r="85" spans="1:7" ht="12.75">
      <c r="A85" s="5" t="s">
        <v>91</v>
      </c>
      <c r="C85" s="28">
        <v>104.73806582292531</v>
      </c>
      <c r="E85" s="28">
        <v>49.85</v>
      </c>
      <c r="G85" s="29">
        <f t="shared" si="1"/>
        <v>54.888065822925306</v>
      </c>
    </row>
    <row r="86" spans="1:7" ht="12.75">
      <c r="A86" s="5" t="s">
        <v>92</v>
      </c>
      <c r="C86" s="28">
        <v>104.73806582292531</v>
      </c>
      <c r="E86" s="28">
        <v>49.85</v>
      </c>
      <c r="G86" s="29">
        <f t="shared" si="1"/>
        <v>54.888065822925306</v>
      </c>
    </row>
    <row r="87" spans="1:7" ht="12.75">
      <c r="A87" s="5" t="s">
        <v>93</v>
      </c>
      <c r="C87" s="28">
        <v>104.73806582292531</v>
      </c>
      <c r="E87" s="28">
        <v>49.85</v>
      </c>
      <c r="G87" s="29">
        <f t="shared" si="1"/>
        <v>54.888065822925306</v>
      </c>
    </row>
    <row r="88" spans="1:7" ht="12.75">
      <c r="A88" s="5" t="s">
        <v>94</v>
      </c>
      <c r="C88" s="28">
        <v>104.73806582292531</v>
      </c>
      <c r="E88" s="28">
        <v>49.85</v>
      </c>
      <c r="G88" s="29">
        <f t="shared" si="1"/>
        <v>54.888065822925306</v>
      </c>
    </row>
    <row r="89" spans="1:7" ht="12.75">
      <c r="A89" s="5" t="s">
        <v>95</v>
      </c>
      <c r="C89" s="28">
        <v>104.73806582292531</v>
      </c>
      <c r="E89" s="28">
        <v>49.85</v>
      </c>
      <c r="G89" s="29">
        <f t="shared" si="1"/>
        <v>54.888065822925306</v>
      </c>
    </row>
    <row r="90" spans="1:7" ht="12.75">
      <c r="A90" s="5" t="s">
        <v>96</v>
      </c>
      <c r="C90" s="28">
        <v>104.73806582292531</v>
      </c>
      <c r="E90" s="28">
        <v>49.85</v>
      </c>
      <c r="G90" s="29">
        <f t="shared" si="1"/>
        <v>54.888065822925306</v>
      </c>
    </row>
    <row r="91" spans="1:7" ht="12.75">
      <c r="A91" s="5" t="s">
        <v>97</v>
      </c>
      <c r="C91" s="28">
        <v>104.73806582292531</v>
      </c>
      <c r="E91" s="28">
        <v>49.85</v>
      </c>
      <c r="G91" s="29">
        <f t="shared" si="1"/>
        <v>54.888065822925306</v>
      </c>
    </row>
    <row r="92" spans="1:7" ht="12.75">
      <c r="A92" s="5" t="s">
        <v>98</v>
      </c>
      <c r="C92" s="28">
        <v>104.73806582292531</v>
      </c>
      <c r="E92" s="28">
        <v>49.85</v>
      </c>
      <c r="G92" s="29">
        <f t="shared" si="1"/>
        <v>54.888065822925306</v>
      </c>
    </row>
    <row r="93" spans="1:7" ht="12.75">
      <c r="A93" s="5" t="s">
        <v>99</v>
      </c>
      <c r="C93" s="28">
        <v>104.73806582292531</v>
      </c>
      <c r="E93" s="28">
        <v>49.85</v>
      </c>
      <c r="G93" s="29">
        <f t="shared" si="1"/>
        <v>54.888065822925306</v>
      </c>
    </row>
    <row r="94" spans="1:7" ht="12.75">
      <c r="A94" s="5" t="s">
        <v>100</v>
      </c>
      <c r="C94" s="28">
        <v>104.73806582292531</v>
      </c>
      <c r="E94" s="28">
        <v>49.85</v>
      </c>
      <c r="G94" s="29">
        <f t="shared" si="1"/>
        <v>54.888065822925306</v>
      </c>
    </row>
    <row r="95" spans="1:7" ht="12.75">
      <c r="A95" s="5" t="s">
        <v>101</v>
      </c>
      <c r="C95" s="28">
        <v>104.73806582292531</v>
      </c>
      <c r="E95" s="28">
        <v>49.85</v>
      </c>
      <c r="G95" s="29">
        <f t="shared" si="1"/>
        <v>54.888065822925306</v>
      </c>
    </row>
    <row r="96" spans="1:7" ht="12.75">
      <c r="A96" s="5" t="s">
        <v>102</v>
      </c>
      <c r="C96" s="28">
        <v>104.73806582292531</v>
      </c>
      <c r="E96" s="28">
        <v>49.85</v>
      </c>
      <c r="G96" s="29">
        <f t="shared" si="1"/>
        <v>54.888065822925306</v>
      </c>
    </row>
    <row r="97" spans="1:7" ht="12.75">
      <c r="A97" s="5" t="s">
        <v>103</v>
      </c>
      <c r="C97" s="28">
        <v>104.73806582292531</v>
      </c>
      <c r="E97" s="28">
        <v>49.85</v>
      </c>
      <c r="G97" s="29">
        <f t="shared" si="1"/>
        <v>54.888065822925306</v>
      </c>
    </row>
    <row r="98" spans="1:7" ht="12.75">
      <c r="A98" s="5" t="s">
        <v>104</v>
      </c>
      <c r="C98" s="28">
        <v>104.73806582292531</v>
      </c>
      <c r="E98" s="28">
        <v>49.85</v>
      </c>
      <c r="G98" s="29">
        <f t="shared" si="1"/>
        <v>54.888065822925306</v>
      </c>
    </row>
    <row r="99" spans="1:7" ht="12.75">
      <c r="A99" s="5" t="s">
        <v>105</v>
      </c>
      <c r="C99" s="28">
        <v>104.73806582292531</v>
      </c>
      <c r="E99" s="28">
        <v>49.85</v>
      </c>
      <c r="G99" s="29">
        <f t="shared" si="1"/>
        <v>54.888065822925306</v>
      </c>
    </row>
    <row r="100" spans="1:7" ht="12.75">
      <c r="A100" s="5" t="s">
        <v>106</v>
      </c>
      <c r="C100" s="28">
        <v>104.73806582292531</v>
      </c>
      <c r="E100" s="28">
        <v>49.85</v>
      </c>
      <c r="G100" s="29">
        <f t="shared" si="1"/>
        <v>54.888065822925306</v>
      </c>
    </row>
    <row r="101" spans="1:7" ht="12.75">
      <c r="A101" s="5" t="s">
        <v>107</v>
      </c>
      <c r="C101" s="28">
        <v>104.73806582292531</v>
      </c>
      <c r="E101" s="28">
        <v>49.85</v>
      </c>
      <c r="G101" s="29">
        <f t="shared" si="1"/>
        <v>54.888065822925306</v>
      </c>
    </row>
    <row r="102" spans="1:7" ht="12.75">
      <c r="A102" s="5" t="s">
        <v>108</v>
      </c>
      <c r="C102" s="28">
        <v>104.73806582292531</v>
      </c>
      <c r="E102" s="28">
        <v>49.85</v>
      </c>
      <c r="G102" s="29">
        <f t="shared" si="1"/>
        <v>54.888065822925306</v>
      </c>
    </row>
    <row r="103" spans="1:7" ht="12.75">
      <c r="A103" s="5" t="s">
        <v>109</v>
      </c>
      <c r="C103" s="28">
        <v>529.1009627316307</v>
      </c>
      <c r="E103" s="28">
        <v>49.85</v>
      </c>
      <c r="G103" s="29">
        <f t="shared" si="1"/>
        <v>479.2509627316307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Header>&amp;RExhibit ___ (GB-4)
Docket UT-023003
Witness:  Glenn Blackmon
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Blackmon</dc:creator>
  <cp:keywords/>
  <dc:description/>
  <cp:lastModifiedBy>ttrodahl</cp:lastModifiedBy>
  <cp:lastPrinted>2004-02-09T22:59:06Z</cp:lastPrinted>
  <dcterms:created xsi:type="dcterms:W3CDTF">2004-01-22T18:29:25Z</dcterms:created>
  <dcterms:modified xsi:type="dcterms:W3CDTF">2004-02-09T22:59:12Z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023003</vt:lpwstr>
  </property>
  <property fmtid="{D5CDD505-2E9C-101B-9397-08002B2CF9AE}" pid="6" name="IsConfidenti">
    <vt:lpwstr>0</vt:lpwstr>
  </property>
  <property fmtid="{D5CDD505-2E9C-101B-9397-08002B2CF9AE}" pid="7" name="Dat">
    <vt:lpwstr>2004-02-09T00:00:00Z</vt:lpwstr>
  </property>
  <property fmtid="{D5CDD505-2E9C-101B-9397-08002B2CF9AE}" pid="8" name="CaseTy">
    <vt:lpwstr>Staff Investigation</vt:lpwstr>
  </property>
  <property fmtid="{D5CDD505-2E9C-101B-9397-08002B2CF9AE}" pid="9" name="OpenedDa">
    <vt:lpwstr>2002-01-31T00:00:00Z</vt:lpwstr>
  </property>
  <property fmtid="{D5CDD505-2E9C-101B-9397-08002B2CF9AE}" pid="10" name="Pref">
    <vt:lpwstr>UT</vt:lpwstr>
  </property>
  <property fmtid="{D5CDD505-2E9C-101B-9397-08002B2CF9AE}" pid="11" name="CaseCompanyNam">
    <vt:lpwstr/>
  </property>
  <property fmtid="{D5CDD505-2E9C-101B-9397-08002B2CF9AE}" pid="12" name="IndustryCo">
    <vt:lpwstr>170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