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4"/>
  </bookViews>
  <sheets>
    <sheet name="Exhibit GB-3" sheetId="1" r:id="rId1"/>
    <sheet name="Sum of Squared Errors" sheetId="2" r:id="rId2"/>
    <sheet name="Simple Errors" sheetId="3" r:id="rId3"/>
    <sheet name="Equal Sizes" sheetId="4" r:id="rId4"/>
    <sheet name="Rate Comparison" sheetId="5" r:id="rId5"/>
  </sheets>
  <definedNames>
    <definedName name="solver_adj" localSheetId="3" hidden="1">'Equal Sizes'!$V$9:$V$12</definedName>
    <definedName name="solver_adj" localSheetId="2" hidden="1">'Simple Errors'!$W$9:$W$12</definedName>
    <definedName name="solver_adj" localSheetId="1" hidden="1">'Sum of Squared Errors'!$V$9:$V$12</definedName>
    <definedName name="solver_cvg" localSheetId="3" hidden="1">0.0000000001</definedName>
    <definedName name="solver_cvg" localSheetId="2" hidden="1">0.0000000001</definedName>
    <definedName name="solver_cvg" localSheetId="1" hidden="1">0.0000000001</definedName>
    <definedName name="solver_drv" localSheetId="3" hidden="1">1</definedName>
    <definedName name="solver_drv" localSheetId="2" hidden="1">1</definedName>
    <definedName name="solver_drv" localSheetId="1" hidden="1">1</definedName>
    <definedName name="solver_est" localSheetId="3" hidden="1">1</definedName>
    <definedName name="solver_est" localSheetId="2" hidden="1">2</definedName>
    <definedName name="solver_est" localSheetId="1" hidden="1">2</definedName>
    <definedName name="solver_itr" localSheetId="3" hidden="1">32767</definedName>
    <definedName name="solver_itr" localSheetId="2" hidden="1">32767</definedName>
    <definedName name="solver_itr" localSheetId="1" hidden="1">32767</definedName>
    <definedName name="solver_lhs1" localSheetId="3" hidden="1">'Equal Sizes'!$V$9</definedName>
    <definedName name="solver_lhs1" localSheetId="2" hidden="1">'Simple Errors'!$W$9</definedName>
    <definedName name="solver_lhs1" localSheetId="1" hidden="1">'Sum of Squared Errors'!$V$9</definedName>
    <definedName name="solver_lhs2" localSheetId="3" hidden="1">'Equal Sizes'!$V$10</definedName>
    <definedName name="solver_lhs2" localSheetId="2" hidden="1">'Simple Errors'!$W$10</definedName>
    <definedName name="solver_lhs2" localSheetId="1" hidden="1">'Sum of Squared Errors'!$V$10</definedName>
    <definedName name="solver_lhs3" localSheetId="3" hidden="1">'Equal Sizes'!$V$11</definedName>
    <definedName name="solver_lhs3" localSheetId="2" hidden="1">'Simple Errors'!$W$11</definedName>
    <definedName name="solver_lhs3" localSheetId="1" hidden="1">'Sum of Squared Errors'!$V$11</definedName>
    <definedName name="solver_lhs4" localSheetId="3" hidden="1">'Equal Sizes'!$V$12</definedName>
    <definedName name="solver_lhs4" localSheetId="2" hidden="1">'Simple Errors'!$W$12</definedName>
    <definedName name="solver_lhs4" localSheetId="1" hidden="1">'Sum of Squared Errors'!$V$12</definedName>
    <definedName name="solver_lhs5" localSheetId="3" hidden="1">'Equal Sizes'!$V$12</definedName>
    <definedName name="solver_lhs5" localSheetId="2" hidden="1">'Simple Errors'!$W$12</definedName>
    <definedName name="solver_lhs5" localSheetId="1" hidden="1">'Sum of Squared Errors'!$V$12</definedName>
    <definedName name="solver_lhs6" localSheetId="3" hidden="1">'Equal Sizes'!$V$9</definedName>
    <definedName name="solver_lhs6" localSheetId="2" hidden="1">'Simple Errors'!$W$9</definedName>
    <definedName name="solver_lhs6" localSheetId="1" hidden="1">'Sum of Squared Errors'!$V$9</definedName>
    <definedName name="solver_lhs7" localSheetId="3" hidden="1">'Equal Sizes'!$V$10</definedName>
    <definedName name="solver_lhs7" localSheetId="2" hidden="1">'Simple Errors'!$W$10</definedName>
    <definedName name="solver_lhs7" localSheetId="1" hidden="1">'Sum of Squared Errors'!$V$10</definedName>
    <definedName name="solver_lhs8" localSheetId="3" hidden="1">'Equal Sizes'!$V$11</definedName>
    <definedName name="solver_lhs8" localSheetId="2" hidden="1">'Simple Errors'!$W$11</definedName>
    <definedName name="solver_lhs8" localSheetId="1" hidden="1">'Sum of Squared Errors'!$V$11</definedName>
    <definedName name="solver_lhs9" localSheetId="3" hidden="1">'Equal Sizes'!$V$12</definedName>
    <definedName name="solver_lhs9" localSheetId="2" hidden="1">'Simple Errors'!$W$12</definedName>
    <definedName name="solver_lhs9" localSheetId="1" hidden="1">'Sum of Squared Errors'!$V$12</definedName>
    <definedName name="solver_lin" localSheetId="3" hidden="1">2</definedName>
    <definedName name="solver_lin" localSheetId="2" hidden="1">2</definedName>
    <definedName name="solver_lin" localSheetId="1" hidden="1">2</definedName>
    <definedName name="solver_neg" localSheetId="3" hidden="1">2</definedName>
    <definedName name="solver_neg" localSheetId="2" hidden="1">2</definedName>
    <definedName name="solver_neg" localSheetId="1" hidden="1">2</definedName>
    <definedName name="solver_num" localSheetId="3" hidden="1">9</definedName>
    <definedName name="solver_num" localSheetId="2" hidden="1">9</definedName>
    <definedName name="solver_num" localSheetId="1" hidden="1">9</definedName>
    <definedName name="solver_nwt" localSheetId="3" hidden="1">1</definedName>
    <definedName name="solver_nwt" localSheetId="2" hidden="1">1</definedName>
    <definedName name="solver_nwt" localSheetId="1" hidden="1">1</definedName>
    <definedName name="solver_opt" localSheetId="3" hidden="1">'Equal Sizes'!$Q$14</definedName>
    <definedName name="solver_opt" localSheetId="2" hidden="1">'Simple Errors'!$S$14</definedName>
    <definedName name="solver_opt" localSheetId="1" hidden="1">'Sum of Squared Errors'!$R$14</definedName>
    <definedName name="solver_pre" localSheetId="3" hidden="1">0.0000000001</definedName>
    <definedName name="solver_pre" localSheetId="2" hidden="1">0.0000000001</definedName>
    <definedName name="solver_pre" localSheetId="1" hidden="1">0.0000000001</definedName>
    <definedName name="solver_rel1" localSheetId="3" hidden="1">3</definedName>
    <definedName name="solver_rel1" localSheetId="2" hidden="1">3</definedName>
    <definedName name="solver_rel1" localSheetId="1" hidden="1">3</definedName>
    <definedName name="solver_rel2" localSheetId="3" hidden="1">3</definedName>
    <definedName name="solver_rel2" localSheetId="2" hidden="1">3</definedName>
    <definedName name="solver_rel2" localSheetId="1" hidden="1">3</definedName>
    <definedName name="solver_rel3" localSheetId="3" hidden="1">3</definedName>
    <definedName name="solver_rel3" localSheetId="2" hidden="1">3</definedName>
    <definedName name="solver_rel3" localSheetId="1" hidden="1">3</definedName>
    <definedName name="solver_rel4" localSheetId="3" hidden="1">3</definedName>
    <definedName name="solver_rel4" localSheetId="2" hidden="1">3</definedName>
    <definedName name="solver_rel4" localSheetId="1" hidden="1">3</definedName>
    <definedName name="solver_rel5" localSheetId="3" hidden="1">4</definedName>
    <definedName name="solver_rel5" localSheetId="2" hidden="1">4</definedName>
    <definedName name="solver_rel5" localSheetId="1" hidden="1">4</definedName>
    <definedName name="solver_rel6" localSheetId="3" hidden="1">4</definedName>
    <definedName name="solver_rel6" localSheetId="2" hidden="1">4</definedName>
    <definedName name="solver_rel6" localSheetId="1" hidden="1">4</definedName>
    <definedName name="solver_rel7" localSheetId="3" hidden="1">4</definedName>
    <definedName name="solver_rel7" localSheetId="2" hidden="1">4</definedName>
    <definedName name="solver_rel7" localSheetId="1" hidden="1">4</definedName>
    <definedName name="solver_rel8" localSheetId="3" hidden="1">4</definedName>
    <definedName name="solver_rel8" localSheetId="2" hidden="1">4</definedName>
    <definedName name="solver_rel8" localSheetId="1" hidden="1">4</definedName>
    <definedName name="solver_rel9" localSheetId="3" hidden="1">1</definedName>
    <definedName name="solver_rel9" localSheetId="2" hidden="1">1</definedName>
    <definedName name="solver_rel9" localSheetId="1" hidden="1">1</definedName>
    <definedName name="solver_rhs1" localSheetId="3" hidden="1">'Equal Sizes'!$V$8</definedName>
    <definedName name="solver_rhs1" localSheetId="2" hidden="1">'Simple Errors'!$W$8</definedName>
    <definedName name="solver_rhs1" localSheetId="1" hidden="1">'Sum of Squared Errors'!$V$8</definedName>
    <definedName name="solver_rhs2" localSheetId="3" hidden="1">'Equal Sizes'!$V$9</definedName>
    <definedName name="solver_rhs2" localSheetId="2" hidden="1">'Simple Errors'!$W$9</definedName>
    <definedName name="solver_rhs2" localSheetId="1" hidden="1">'Sum of Squared Errors'!$V$9</definedName>
    <definedName name="solver_rhs3" localSheetId="3" hidden="1">'Equal Sizes'!$V$10</definedName>
    <definedName name="solver_rhs3" localSheetId="2" hidden="1">'Simple Errors'!$W$10</definedName>
    <definedName name="solver_rhs3" localSheetId="1" hidden="1">'Sum of Squared Errors'!$V$10</definedName>
    <definedName name="solver_rhs4" localSheetId="3" hidden="1">'Equal Sizes'!$V$11</definedName>
    <definedName name="solver_rhs4" localSheetId="2" hidden="1">'Simple Errors'!$W$11</definedName>
    <definedName name="solver_rhs4" localSheetId="1" hidden="1">'Sum of Squared Errors'!$V$11</definedName>
    <definedName name="solver_rhs5" localSheetId="3" hidden="1">integer</definedName>
    <definedName name="solver_rhs5" localSheetId="2" hidden="1">integer</definedName>
    <definedName name="solver_rhs5" localSheetId="1" hidden="1">integer</definedName>
    <definedName name="solver_rhs6" localSheetId="3" hidden="1">integer</definedName>
    <definedName name="solver_rhs6" localSheetId="2" hidden="1">integer</definedName>
    <definedName name="solver_rhs6" localSheetId="1" hidden="1">integer</definedName>
    <definedName name="solver_rhs7" localSheetId="3" hidden="1">integer</definedName>
    <definedName name="solver_rhs7" localSheetId="2" hidden="1">integer</definedName>
    <definedName name="solver_rhs7" localSheetId="1" hidden="1">integer</definedName>
    <definedName name="solver_rhs8" localSheetId="3" hidden="1">integer</definedName>
    <definedName name="solver_rhs8" localSheetId="2" hidden="1">integer</definedName>
    <definedName name="solver_rhs8" localSheetId="1" hidden="1">integer</definedName>
    <definedName name="solver_rhs9" localSheetId="3" hidden="1">'Equal Sizes'!$V$13</definedName>
    <definedName name="solver_rhs9" localSheetId="2" hidden="1">'Simple Errors'!$W$13</definedName>
    <definedName name="solver_rhs9" localSheetId="1" hidden="1">'Sum of Squared Errors'!$V$13</definedName>
    <definedName name="solver_scl" localSheetId="3" hidden="1">2</definedName>
    <definedName name="solver_scl" localSheetId="2" hidden="1">2</definedName>
    <definedName name="solver_scl" localSheetId="1" hidden="1">2</definedName>
    <definedName name="solver_sho" localSheetId="3" hidden="1">2</definedName>
    <definedName name="solver_sho" localSheetId="2" hidden="1">2</definedName>
    <definedName name="solver_sho" localSheetId="1" hidden="1">2</definedName>
    <definedName name="solver_tim" localSheetId="3" hidden="1">1000</definedName>
    <definedName name="solver_tim" localSheetId="2" hidden="1">1000</definedName>
    <definedName name="solver_tim" localSheetId="1" hidden="1">1000</definedName>
    <definedName name="solver_tol" localSheetId="3" hidden="1">0.000000000001</definedName>
    <definedName name="solver_tol" localSheetId="2" hidden="1">0.000000000001</definedName>
    <definedName name="solver_tol" localSheetId="1" hidden="1">0.000000000001</definedName>
    <definedName name="solver_typ" localSheetId="3" hidden="1">2</definedName>
    <definedName name="solver_typ" localSheetId="2" hidden="1">2</definedName>
    <definedName name="solver_typ" localSheetId="1" hidden="1">2</definedName>
    <definedName name="solver_val" localSheetId="3" hidden="1">0</definedName>
    <definedName name="solver_val" localSheetId="2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<sst xmlns="http://schemas.openxmlformats.org/spreadsheetml/2006/main" count="310" uniqueCount="140">
  <si>
    <t>Zone</t>
  </si>
  <si>
    <t>WireCenter</t>
  </si>
  <si>
    <t>Lines</t>
  </si>
  <si>
    <t>Cost</t>
  </si>
  <si>
    <t>CumulLines</t>
  </si>
  <si>
    <t>Rate</t>
  </si>
  <si>
    <t>SSE</t>
  </si>
  <si>
    <t>WireCenters</t>
  </si>
  <si>
    <t>Solver Inputs</t>
  </si>
  <si>
    <t>Avg/Total</t>
  </si>
  <si>
    <t>Wtd SSE</t>
  </si>
  <si>
    <t>Simple Error</t>
  </si>
  <si>
    <t>Total Error</t>
  </si>
  <si>
    <t>Results</t>
  </si>
  <si>
    <t>STTLWA06</t>
  </si>
  <si>
    <t>KENTWAOB</t>
  </si>
  <si>
    <t>STTLWACA</t>
  </si>
  <si>
    <t>STTLWAEL</t>
  </si>
  <si>
    <t>STTLWA05</t>
  </si>
  <si>
    <t>STTLWA03</t>
  </si>
  <si>
    <t>BLLVWAGL</t>
  </si>
  <si>
    <t>STTLWASU</t>
  </si>
  <si>
    <t>STTLWALA</t>
  </si>
  <si>
    <t>MRISWA01</t>
  </si>
  <si>
    <t>STTLWAWE</t>
  </si>
  <si>
    <t>TACMWAFA</t>
  </si>
  <si>
    <t>STTLWAPA</t>
  </si>
  <si>
    <t>BMTNWA01</t>
  </si>
  <si>
    <t>STTLWA04</t>
  </si>
  <si>
    <t>AUBNWA01</t>
  </si>
  <si>
    <t>BLLVWASH</t>
  </si>
  <si>
    <t>TACMWAFL</t>
  </si>
  <si>
    <t>STTLWADU</t>
  </si>
  <si>
    <t>SPKNWA01</t>
  </si>
  <si>
    <t>TACMWALO</t>
  </si>
  <si>
    <t>TACMWAJU</t>
  </si>
  <si>
    <t>KENTWA01</t>
  </si>
  <si>
    <t>STTLWACH</t>
  </si>
  <si>
    <t>FDWYWA01</t>
  </si>
  <si>
    <t>VANCWA01</t>
  </si>
  <si>
    <t>TACMWAWA</t>
  </si>
  <si>
    <t>SPKNWAHD</t>
  </si>
  <si>
    <t>TACMWAWV</t>
  </si>
  <si>
    <t>DESMWA01</t>
  </si>
  <si>
    <t>PYLPWA01</t>
  </si>
  <si>
    <t>SPKNWAFA</t>
  </si>
  <si>
    <t>SPKNWAKY</t>
  </si>
  <si>
    <t>ISQHWAEX</t>
  </si>
  <si>
    <t>RNTNWA01</t>
  </si>
  <si>
    <t>ORCHWA01</t>
  </si>
  <si>
    <t>BLHMWA01</t>
  </si>
  <si>
    <t>BNISWA01</t>
  </si>
  <si>
    <t>TACMWAGF</t>
  </si>
  <si>
    <t>TACMWASY</t>
  </si>
  <si>
    <t>TACMWALE</t>
  </si>
  <si>
    <t>VANCWANO</t>
  </si>
  <si>
    <t>SLDLWASI</t>
  </si>
  <si>
    <t>SMNRWA01</t>
  </si>
  <si>
    <t>SPKNWAWA</t>
  </si>
  <si>
    <t>SPKNWAWH</t>
  </si>
  <si>
    <t>LBLKWA01</t>
  </si>
  <si>
    <t>PTORWAFE</t>
  </si>
  <si>
    <t>MPVYWAMV</t>
  </si>
  <si>
    <t>GRHMWAGR</t>
  </si>
  <si>
    <t>KENTWAME</t>
  </si>
  <si>
    <t>SPKNWAMO</t>
  </si>
  <si>
    <t>COLBWA01</t>
  </si>
  <si>
    <t>EPHRWA01</t>
  </si>
  <si>
    <t>BTLGWA01</t>
  </si>
  <si>
    <t>PTLWWA01</t>
  </si>
  <si>
    <t>BLFRWA01</t>
  </si>
  <si>
    <t>ENMCWA01</t>
  </si>
  <si>
    <t>BCKLWA01</t>
  </si>
  <si>
    <t>SPKNWACH</t>
  </si>
  <si>
    <t>OCSHWA01</t>
  </si>
  <si>
    <t>NWLKWA01</t>
  </si>
  <si>
    <t>OLYMWAEV</t>
  </si>
  <si>
    <t>SNYSWA01</t>
  </si>
  <si>
    <t>RDFDWA01</t>
  </si>
  <si>
    <t>ROY WA01</t>
  </si>
  <si>
    <t>BLHMWALU</t>
  </si>
  <si>
    <t>CLELWA01</t>
  </si>
  <si>
    <t>MSLKWAAB</t>
  </si>
  <si>
    <t>NPVNWA01</t>
  </si>
  <si>
    <t>ROCHWA01</t>
  </si>
  <si>
    <t>BDMDWA01</t>
  </si>
  <si>
    <t>CRSBWA01</t>
  </si>
  <si>
    <t>ORVLWA01</t>
  </si>
  <si>
    <t>WNLCWA01</t>
  </si>
  <si>
    <t>GRBLWA01</t>
  </si>
  <si>
    <t>DRPKWA01</t>
  </si>
  <si>
    <t>CLVLWA01</t>
  </si>
  <si>
    <t>LNLKWA01</t>
  </si>
  <si>
    <t>ELK WA01</t>
  </si>
  <si>
    <t>OTHEWA01</t>
  </si>
  <si>
    <t>OMAKWA01</t>
  </si>
  <si>
    <t>HDPTWA01</t>
  </si>
  <si>
    <t>CSRKWA01</t>
  </si>
  <si>
    <t>CLFXWA01</t>
  </si>
  <si>
    <t>ESTNWA01</t>
  </si>
  <si>
    <t>CLDMWA01</t>
  </si>
  <si>
    <t>WTBGWA01</t>
  </si>
  <si>
    <t>WRDNWA01</t>
  </si>
  <si>
    <t>DYTNWA01</t>
  </si>
  <si>
    <t>JOYCWA01</t>
  </si>
  <si>
    <t>SPDLWA01</t>
  </si>
  <si>
    <t>PTRSWA01</t>
  </si>
  <si>
    <t>NPRTWA01</t>
  </si>
  <si>
    <t>PMRYWA01</t>
  </si>
  <si>
    <t>CRMTWA01</t>
  </si>
  <si>
    <t>OLYMWA02</t>
  </si>
  <si>
    <t>YAKMWA02</t>
  </si>
  <si>
    <t>LACYWA01</t>
  </si>
  <si>
    <t>LGVWWA02</t>
  </si>
  <si>
    <t>PTTWWA01</t>
  </si>
  <si>
    <t>PTANWA01</t>
  </si>
  <si>
    <t>CENLWA01</t>
  </si>
  <si>
    <t>WLWLWA01</t>
  </si>
  <si>
    <t>MSLKWA01</t>
  </si>
  <si>
    <t>ABRDWA01</t>
  </si>
  <si>
    <t>YAKMWAWE</t>
  </si>
  <si>
    <t>SEQMWA01</t>
  </si>
  <si>
    <t>PASCWA01</t>
  </si>
  <si>
    <t>CHHLWA01</t>
  </si>
  <si>
    <t>SHTNWA01</t>
  </si>
  <si>
    <t>Exhibit ____ (GB-3)</t>
  </si>
  <si>
    <t>Qwest - Without Core and Fringe</t>
  </si>
  <si>
    <t>Optimized Using Sum of Squared Errors Method</t>
  </si>
  <si>
    <t>% of Lines</t>
  </si>
  <si>
    <t>Wire Centers</t>
  </si>
  <si>
    <t>Wtd. Average</t>
  </si>
  <si>
    <t>Optimized Using Simple Errors Divided by Zone Price (AT&amp;T Method)</t>
  </si>
  <si>
    <t>R-squared</t>
  </si>
  <si>
    <t>CLLI</t>
  </si>
  <si>
    <t>Proposed</t>
  </si>
  <si>
    <t>Zone Rates</t>
  </si>
  <si>
    <t>Current</t>
  </si>
  <si>
    <t>Difference</t>
  </si>
  <si>
    <t>Staff 5 Zone Proposal / No Core-Fringe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</si>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</sst>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0%"/>
    <numFmt numFmtId="168" formatCode="0.0000%"/>
    <numFmt numFmtId="169" formatCode="_(* #,##0.000_);_(* \(#,##0.000\);_(* &quot;-&quot;??_);_(@_)"/>
    <numFmt numFmtId="170" formatCode="_(* #,##0.0000_);_(* \(#,##0.0000\);_(* &quot;-&quot;??_);_(@_)"/>
    <numFmt numFmtId="171" formatCode="0.0"/>
    <numFmt numFmtId="172" formatCode="0.000"/>
    <numFmt numFmtId="173" formatCode="0.0000"/>
    <numFmt numFmtId="174" formatCode="0.00000"/>
    <numFmt numFmtId="175" formatCode="_(* #,##0.00000_);_(* \(#,##0.00000\);_(* &quot;-&quot;??_);_(@_)"/>
    <numFmt numFmtId="176" formatCode="_(* #,##0.00000_);_(* \(#,##0.00000\);_(* &quot;-&quot;?????_);_(@_)"/>
    <numFmt numFmtId="177" formatCode="_(* #,##0.000000_);_(* \(#,##0.000000\);_(* &quot;-&quot;??_);_(@_)"/>
    <numFmt numFmtId="178" formatCode="_(* #,##0.0000000_);_(* \(#,##0.0000000\);_(* &quot;-&quot;??_);_(@_)"/>
    <numFmt numFmtId="179" formatCode="_(&quot;$&quot;* #,##0.0000_);_(&quot;$&quot;* \(#,##0.0000\);_(&quot;$&quot;* &quot;-&quot;????_);_(@_)"/>
    <numFmt numFmtId="180" formatCode="&quot;$&quot;#,##0.0000_);\(&quot;$&quot;#,##0.0000\)"/>
    <numFmt numFmtId="181" formatCode="&quot;$&quot;#,##0.000_);\(&quot;$&quot;#,##0.000\)"/>
  </numFmts>
  <fonts count="4">
    <font>
      <sz val="10"/>
      <name val="Arial"/>
      <family val="0"/>
    </font>
    <font>
      <u val="singleAccounting"/>
      <sz val="10"/>
      <name val="Arial"/>
      <family val="2"/>
    </font>
    <font>
      <sz val="10"/>
      <name val="Geneva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8" fontId="0" fillId="0" borderId="0" xfId="19" applyNumberFormat="1" applyAlignment="1">
      <alignment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4" fontId="0" fillId="0" borderId="0" xfId="17" applyAlignment="1">
      <alignment/>
    </xf>
    <xf numFmtId="43" fontId="0" fillId="0" borderId="0" xfId="15" applyNumberFormat="1" applyAlignment="1">
      <alignment/>
    </xf>
    <xf numFmtId="172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/>
    </xf>
    <xf numFmtId="164" fontId="1" fillId="0" borderId="0" xfId="15" applyNumberFormat="1" applyFont="1" applyAlignment="1">
      <alignment/>
    </xf>
    <xf numFmtId="175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0" xfId="15" applyNumberFormat="1" applyFont="1" applyFill="1" applyAlignment="1">
      <alignment/>
    </xf>
    <xf numFmtId="170" fontId="0" fillId="0" borderId="0" xfId="0" applyNumberFormat="1" applyAlignment="1">
      <alignment/>
    </xf>
    <xf numFmtId="164" fontId="0" fillId="0" borderId="0" xfId="15" applyNumberFormat="1" applyAlignment="1">
      <alignment/>
    </xf>
    <xf numFmtId="44" fontId="0" fillId="0" borderId="0" xfId="17" applyAlignment="1">
      <alignment/>
    </xf>
    <xf numFmtId="164" fontId="0" fillId="0" borderId="0" xfId="15" applyNumberFormat="1" applyFont="1" applyAlignment="1">
      <alignment/>
    </xf>
    <xf numFmtId="9" fontId="0" fillId="0" borderId="0" xfId="19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9" fontId="0" fillId="0" borderId="0" xfId="19" applyAlignment="1">
      <alignment/>
    </xf>
    <xf numFmtId="4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D30" sqref="D30"/>
    </sheetView>
  </sheetViews>
  <sheetFormatPr defaultColWidth="9.140625" defaultRowHeight="12.75"/>
  <cols>
    <col min="1" max="1" width="13.421875" style="0" customWidth="1"/>
    <col min="3" max="3" width="9.7109375" style="0" bestFit="1" customWidth="1"/>
    <col min="4" max="4" width="11.28125" style="0" bestFit="1" customWidth="1"/>
  </cols>
  <sheetData>
    <row r="1" ht="12.75">
      <c r="E1" t="s">
        <v>125</v>
      </c>
    </row>
    <row r="4" ht="12.75">
      <c r="A4" t="s">
        <v>126</v>
      </c>
    </row>
    <row r="6" ht="12.75">
      <c r="A6" t="s">
        <v>127</v>
      </c>
    </row>
    <row r="7" spans="1:2" ht="12.75">
      <c r="A7" t="s">
        <v>132</v>
      </c>
      <c r="B7" s="28">
        <f>'Sum of Squared Errors'!I2</f>
        <v>0.8901803924368775</v>
      </c>
    </row>
    <row r="9" spans="1:4" ht="12.75">
      <c r="A9" s="23" t="s">
        <v>0</v>
      </c>
      <c r="B9" s="25" t="s">
        <v>5</v>
      </c>
      <c r="C9" s="25" t="s">
        <v>128</v>
      </c>
      <c r="D9" s="25" t="s">
        <v>129</v>
      </c>
    </row>
    <row r="10" spans="1:4" ht="12.75">
      <c r="A10" s="24">
        <v>1</v>
      </c>
      <c r="B10" s="14">
        <f>'Sum of Squared Errors'!Q7</f>
        <v>12.091032178875952</v>
      </c>
      <c r="C10" s="27">
        <f>'Sum of Squared Errors'!T7</f>
        <v>0.4396146867489436</v>
      </c>
      <c r="D10" s="19">
        <f>'Sum of Squared Errors'!S7</f>
        <v>27</v>
      </c>
    </row>
    <row r="11" spans="1:4" ht="12.75">
      <c r="A11" s="24">
        <v>2</v>
      </c>
      <c r="B11" s="14">
        <f>'Sum of Squared Errors'!Q8</f>
        <v>14.80293510566192</v>
      </c>
      <c r="C11" s="27">
        <f>'Sum of Squared Errors'!T8</f>
        <v>0.4582795544503773</v>
      </c>
      <c r="D11" s="19">
        <f>'Sum of Squared Errors'!S8</f>
        <v>37</v>
      </c>
    </row>
    <row r="12" spans="1:4" ht="12.75">
      <c r="A12" s="24">
        <v>3</v>
      </c>
      <c r="B12" s="14">
        <f>'Sum of Squared Errors'!Q9</f>
        <v>19.276918160674494</v>
      </c>
      <c r="C12" s="27">
        <f>'Sum of Squared Errors'!T9</f>
        <v>0.07624402448475355</v>
      </c>
      <c r="D12" s="19">
        <f>'Sum of Squared Errors'!S9</f>
        <v>26</v>
      </c>
    </row>
    <row r="13" spans="1:4" ht="12.75">
      <c r="A13" s="24">
        <v>4</v>
      </c>
      <c r="B13" s="14">
        <f>'Sum of Squared Errors'!Q10</f>
        <v>30.214043612857566</v>
      </c>
      <c r="C13" s="27">
        <f>'Sum of Squared Errors'!T10</f>
        <v>0.023415109417273244</v>
      </c>
      <c r="D13" s="19">
        <f>'Sum of Squared Errors'!S10</f>
        <v>16</v>
      </c>
    </row>
    <row r="14" spans="1:4" ht="15">
      <c r="A14" s="24">
        <v>5</v>
      </c>
      <c r="B14" s="26">
        <f>'Sum of Squared Errors'!Q11</f>
        <v>68.47834569532061</v>
      </c>
      <c r="C14" s="27">
        <f>'Sum of Squared Errors'!T11</f>
        <v>0.002446624898652325</v>
      </c>
      <c r="D14" s="19">
        <f>'Sum of Squared Errors'!S11</f>
        <v>5</v>
      </c>
    </row>
    <row r="15" spans="1:2" ht="12.75">
      <c r="A15" t="s">
        <v>130</v>
      </c>
      <c r="B15" s="14">
        <f>'Sum of Squared Errors'!Q12</f>
        <v>14.44403361153162</v>
      </c>
    </row>
    <row r="18" ht="12.75">
      <c r="A18" t="s">
        <v>131</v>
      </c>
    </row>
    <row r="19" spans="1:2" ht="12.75">
      <c r="A19" t="s">
        <v>132</v>
      </c>
      <c r="B19" s="28">
        <f>'Simple Errors'!J2</f>
        <v>0.6381404928998988</v>
      </c>
    </row>
    <row r="21" spans="1:4" ht="12.75">
      <c r="A21" s="23" t="s">
        <v>0</v>
      </c>
      <c r="B21" s="25" t="s">
        <v>5</v>
      </c>
      <c r="C21" s="25" t="s">
        <v>128</v>
      </c>
      <c r="D21" s="25" t="s">
        <v>129</v>
      </c>
    </row>
    <row r="22" spans="1:4" ht="12.75">
      <c r="A22" s="24">
        <v>1</v>
      </c>
      <c r="B22" s="14">
        <f>'Simple Errors'!R7</f>
        <v>11.222779161013966</v>
      </c>
      <c r="C22" s="27">
        <f>'Simple Errors'!U7</f>
        <v>0.20689568475628387</v>
      </c>
      <c r="D22" s="19">
        <f>'Simple Errors'!T7</f>
        <v>12</v>
      </c>
    </row>
    <row r="23" spans="1:4" ht="12.75">
      <c r="A23" s="24">
        <v>2</v>
      </c>
      <c r="B23" s="14">
        <f>'Simple Errors'!R8</f>
        <v>13.367442202908832</v>
      </c>
      <c r="C23" s="27">
        <f>'Simple Errors'!U8</f>
        <v>0.4517808327736709</v>
      </c>
      <c r="D23" s="19">
        <f>'Simple Errors'!T8</f>
        <v>28</v>
      </c>
    </row>
    <row r="24" spans="1:4" ht="12.75">
      <c r="A24" s="24">
        <v>3</v>
      </c>
      <c r="B24" s="14">
        <f>'Simple Errors'!R9</f>
        <v>15.475191035047127</v>
      </c>
      <c r="C24" s="27">
        <f>'Simple Errors'!U9</f>
        <v>0.2177138136755551</v>
      </c>
      <c r="D24" s="19">
        <f>'Simple Errors'!T9</f>
        <v>20</v>
      </c>
    </row>
    <row r="25" spans="1:4" ht="12.75">
      <c r="A25" s="24">
        <v>4</v>
      </c>
      <c r="B25" s="14">
        <f>'Simple Errors'!R10</f>
        <v>18.313459024134527</v>
      </c>
      <c r="C25" s="27">
        <f>'Simple Errors'!U10</f>
        <v>0.08877281969496839</v>
      </c>
      <c r="D25" s="19">
        <f>'Simple Errors'!T10</f>
        <v>24</v>
      </c>
    </row>
    <row r="26" spans="1:4" ht="15">
      <c r="A26" s="24">
        <v>5</v>
      </c>
      <c r="B26" s="26">
        <f>'Simple Errors'!R11</f>
        <v>31.23229098631062</v>
      </c>
      <c r="C26" s="27">
        <f>'Simple Errors'!U11</f>
        <v>0.034836849099521755</v>
      </c>
      <c r="D26" s="19">
        <f>'Simple Errors'!T11</f>
        <v>42</v>
      </c>
    </row>
    <row r="27" spans="1:2" ht="12.75">
      <c r="A27" t="s">
        <v>130</v>
      </c>
      <c r="B27" s="14">
        <f>'Simple Errors'!R12</f>
        <v>14.44403361153162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84"/>
  <sheetViews>
    <sheetView workbookViewId="0" topLeftCell="A1">
      <pane ySplit="4" topLeftCell="BM97" activePane="bottomLeft" state="frozen"/>
      <selection pane="topLeft" activeCell="A1" sqref="A1"/>
      <selection pane="bottomLeft" activeCell="G5" sqref="G5:G115"/>
    </sheetView>
  </sheetViews>
  <sheetFormatPr defaultColWidth="9.140625" defaultRowHeight="12.75"/>
  <cols>
    <col min="2" max="5" width="12.8515625" style="0" customWidth="1"/>
    <col min="8" max="8" width="14.7109375" style="0" bestFit="1" customWidth="1"/>
    <col min="9" max="9" width="14.00390625" style="0" bestFit="1" customWidth="1"/>
    <col min="13" max="13" width="7.7109375" style="0" customWidth="1"/>
    <col min="14" max="14" width="10.8515625" style="0" customWidth="1"/>
    <col min="15" max="15" width="7.57421875" style="0" customWidth="1"/>
    <col min="17" max="17" width="14.00390625" style="0" bestFit="1" customWidth="1"/>
    <col min="18" max="18" width="12.57421875" style="0" customWidth="1"/>
    <col min="19" max="19" width="11.28125" style="0" bestFit="1" customWidth="1"/>
  </cols>
  <sheetData>
    <row r="2" spans="8:15" ht="12.75">
      <c r="H2" s="1"/>
      <c r="I2" s="18">
        <f>1-H3/I3</f>
        <v>0.8901803924368775</v>
      </c>
      <c r="K2">
        <f>DSUM($C$4:$G$130,$C$4,K3:K4)</f>
        <v>1092826.5</v>
      </c>
      <c r="L2">
        <f>DSUM($C$4:$G$130,$C$4,L3:L4)</f>
        <v>1139225</v>
      </c>
      <c r="M2">
        <f>DSUM($C$4:$G$130,$C$4,M3:M4)</f>
        <v>189533</v>
      </c>
      <c r="N2">
        <f>DSUM($C$4:$G$130,$C$4,N3:N4)</f>
        <v>58207</v>
      </c>
      <c r="O2">
        <f>DSUM($C$4:$G$130,$C$4,O3:O4)</f>
        <v>6082</v>
      </c>
    </row>
    <row r="3" spans="8:15" ht="12.75">
      <c r="H3" s="19">
        <f>SUM(H5:H130)</f>
        <v>4706596.776115783</v>
      </c>
      <c r="I3" s="2">
        <f>SUM(I5:I130)</f>
        <v>42857526.816515975</v>
      </c>
      <c r="J3" s="3"/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</row>
    <row r="4" spans="2:15" ht="12.75">
      <c r="B4" t="s">
        <v>1</v>
      </c>
      <c r="C4" t="s">
        <v>2</v>
      </c>
      <c r="D4" t="s">
        <v>3</v>
      </c>
      <c r="E4" t="s">
        <v>4</v>
      </c>
      <c r="F4" t="s">
        <v>0</v>
      </c>
      <c r="G4" t="s">
        <v>5</v>
      </c>
      <c r="H4" t="s">
        <v>6</v>
      </c>
      <c r="I4" t="s">
        <v>12</v>
      </c>
      <c r="K4">
        <v>1</v>
      </c>
      <c r="L4">
        <v>2</v>
      </c>
      <c r="M4">
        <v>3</v>
      </c>
      <c r="N4">
        <v>4</v>
      </c>
      <c r="O4">
        <v>5</v>
      </c>
    </row>
    <row r="5" spans="1:20" ht="12.75">
      <c r="A5">
        <v>1</v>
      </c>
      <c r="B5" s="5" t="s">
        <v>14</v>
      </c>
      <c r="C5" s="19">
        <v>93010</v>
      </c>
      <c r="D5" s="20">
        <v>9.783692859999999</v>
      </c>
      <c r="E5" s="3">
        <f>C5</f>
        <v>93010</v>
      </c>
      <c r="F5" s="2">
        <f aca="true" t="shared" si="0" ref="F5:F36">VLOOKUP(A5,$V$8:$W$12,2)</f>
        <v>1</v>
      </c>
      <c r="G5" s="7">
        <f aca="true" t="shared" si="1" ref="G5:G36">VLOOKUP(F5,$P$7:$Q$11,2)</f>
        <v>12.091032178875952</v>
      </c>
      <c r="H5" s="8">
        <f aca="true" t="shared" si="2" ref="H5:H36">(G5-D5)^2*C5</f>
        <v>495168.00826340273</v>
      </c>
      <c r="I5" s="9">
        <f>($Q$12-G5)^2*C5</f>
        <v>514960.63017082546</v>
      </c>
      <c r="K5">
        <f>IF($F5=K$4,$C5*$D5,0)</f>
        <v>909981.2729085998</v>
      </c>
      <c r="L5">
        <f>IF($F5=L$4,$C5*$D5,0)</f>
        <v>0</v>
      </c>
      <c r="M5">
        <f>IF($F5=M$4,$C5*$D5,0)</f>
        <v>0</v>
      </c>
      <c r="N5">
        <f>IF($F5=N$4,$C5*$D5,0)</f>
        <v>0</v>
      </c>
      <c r="O5">
        <f>IF($F5=O$4,$C5*$D5,0)</f>
        <v>0</v>
      </c>
      <c r="Q5" s="32" t="s">
        <v>13</v>
      </c>
      <c r="R5" s="33"/>
      <c r="S5" s="34"/>
      <c r="T5" s="10"/>
    </row>
    <row r="6" spans="1:22" ht="12.75">
      <c r="A6">
        <v>2</v>
      </c>
      <c r="B6" s="5" t="s">
        <v>15</v>
      </c>
      <c r="C6" s="19">
        <v>22007</v>
      </c>
      <c r="D6" s="20">
        <v>10.76684134</v>
      </c>
      <c r="E6" s="3">
        <f aca="true" t="shared" si="3" ref="E6:E37">C6+E5</f>
        <v>115017</v>
      </c>
      <c r="F6" s="2">
        <f t="shared" si="0"/>
        <v>1</v>
      </c>
      <c r="G6" s="7">
        <f t="shared" si="1"/>
        <v>12.091032178875952</v>
      </c>
      <c r="H6" s="8">
        <f t="shared" si="2"/>
        <v>38588.864680430364</v>
      </c>
      <c r="I6" s="9">
        <f aca="true" t="shared" si="4" ref="I6:I69">($Q$12-G6)^2*C6</f>
        <v>121844.30263594621</v>
      </c>
      <c r="K6">
        <f aca="true" t="shared" si="5" ref="K6:K37">IF(F6=K$4,$C6*$D6,0)</f>
        <v>236945.87736937997</v>
      </c>
      <c r="L6">
        <f aca="true" t="shared" si="6" ref="L6:O25">IF($F6=L$4,$C6*$D6,0)</f>
        <v>0</v>
      </c>
      <c r="M6">
        <f t="shared" si="6"/>
        <v>0</v>
      </c>
      <c r="N6">
        <f t="shared" si="6"/>
        <v>0</v>
      </c>
      <c r="O6">
        <f t="shared" si="6"/>
        <v>0</v>
      </c>
      <c r="P6" t="s">
        <v>0</v>
      </c>
      <c r="Q6" t="s">
        <v>5</v>
      </c>
      <c r="R6" t="s">
        <v>2</v>
      </c>
      <c r="S6" t="s">
        <v>7</v>
      </c>
      <c r="V6" t="s">
        <v>8</v>
      </c>
    </row>
    <row r="7" spans="1:20" ht="12.75">
      <c r="A7">
        <v>3</v>
      </c>
      <c r="B7" s="5" t="s">
        <v>16</v>
      </c>
      <c r="C7" s="19">
        <v>30029</v>
      </c>
      <c r="D7" s="20">
        <v>10.87608006</v>
      </c>
      <c r="E7" s="3">
        <f t="shared" si="3"/>
        <v>145046</v>
      </c>
      <c r="F7" s="2">
        <f t="shared" si="0"/>
        <v>1</v>
      </c>
      <c r="G7" s="7">
        <f t="shared" si="1"/>
        <v>12.091032178875952</v>
      </c>
      <c r="H7" s="8">
        <f t="shared" si="2"/>
        <v>44326.0666857187</v>
      </c>
      <c r="I7" s="9">
        <f t="shared" si="4"/>
        <v>166259.03411890892</v>
      </c>
      <c r="K7">
        <f t="shared" si="5"/>
        <v>326597.80812174</v>
      </c>
      <c r="L7">
        <f t="shared" si="6"/>
        <v>0</v>
      </c>
      <c r="M7">
        <f t="shared" si="6"/>
        <v>0</v>
      </c>
      <c r="N7">
        <f t="shared" si="6"/>
        <v>0</v>
      </c>
      <c r="O7">
        <f t="shared" si="6"/>
        <v>0</v>
      </c>
      <c r="P7">
        <v>1</v>
      </c>
      <c r="Q7" s="9">
        <f>SUM(K$5:K$130)/K2</f>
        <v>12.091032178875952</v>
      </c>
      <c r="R7" s="2">
        <f>K2</f>
        <v>1092826.5</v>
      </c>
      <c r="S7" s="2">
        <f>V9-1</f>
        <v>27</v>
      </c>
      <c r="T7" s="22">
        <f>R7/R$12</f>
        <v>0.4396146867489436</v>
      </c>
    </row>
    <row r="8" spans="1:23" ht="12.75">
      <c r="A8">
        <v>4</v>
      </c>
      <c r="B8" s="5" t="s">
        <v>17</v>
      </c>
      <c r="C8">
        <v>20599.5</v>
      </c>
      <c r="D8" s="20">
        <v>11.16</v>
      </c>
      <c r="E8" s="3">
        <f t="shared" si="3"/>
        <v>165645.5</v>
      </c>
      <c r="F8" s="2">
        <f t="shared" si="0"/>
        <v>1</v>
      </c>
      <c r="G8" s="7">
        <f t="shared" si="1"/>
        <v>12.091032178875952</v>
      </c>
      <c r="H8" s="8">
        <f t="shared" si="2"/>
        <v>17856.077502452517</v>
      </c>
      <c r="I8" s="9">
        <f t="shared" si="4"/>
        <v>114051.51597896914</v>
      </c>
      <c r="K8">
        <f t="shared" si="5"/>
        <v>229890.42</v>
      </c>
      <c r="L8">
        <f t="shared" si="6"/>
        <v>0</v>
      </c>
      <c r="M8">
        <f t="shared" si="6"/>
        <v>0</v>
      </c>
      <c r="N8">
        <f t="shared" si="6"/>
        <v>0</v>
      </c>
      <c r="O8">
        <f t="shared" si="6"/>
        <v>0</v>
      </c>
      <c r="P8">
        <v>2</v>
      </c>
      <c r="Q8" s="9">
        <f>SUM(L$5:L$130)/L2</f>
        <v>14.80293510566192</v>
      </c>
      <c r="R8" s="2">
        <f>L2</f>
        <v>1139225</v>
      </c>
      <c r="S8" s="2">
        <f>V10-V9</f>
        <v>37</v>
      </c>
      <c r="T8" s="22">
        <f>R8/R$12</f>
        <v>0.4582795544503773</v>
      </c>
      <c r="V8">
        <v>0</v>
      </c>
      <c r="W8">
        <v>1</v>
      </c>
    </row>
    <row r="9" spans="1:23" ht="12.75">
      <c r="A9">
        <v>5</v>
      </c>
      <c r="B9" s="5" t="s">
        <v>18</v>
      </c>
      <c r="C9" s="19">
        <v>48225</v>
      </c>
      <c r="D9" s="20">
        <v>11.169659119999999</v>
      </c>
      <c r="E9" s="3">
        <f t="shared" si="3"/>
        <v>213870.5</v>
      </c>
      <c r="F9" s="2">
        <f t="shared" si="0"/>
        <v>1</v>
      </c>
      <c r="G9" s="7">
        <f t="shared" si="1"/>
        <v>12.091032178875952</v>
      </c>
      <c r="H9" s="8">
        <f t="shared" si="2"/>
        <v>40939.567924441784</v>
      </c>
      <c r="I9" s="9">
        <f t="shared" si="4"/>
        <v>267003.2941617897</v>
      </c>
      <c r="K9">
        <f t="shared" si="5"/>
        <v>538656.8110619999</v>
      </c>
      <c r="L9">
        <f t="shared" si="6"/>
        <v>0</v>
      </c>
      <c r="M9">
        <f t="shared" si="6"/>
        <v>0</v>
      </c>
      <c r="N9">
        <f t="shared" si="6"/>
        <v>0</v>
      </c>
      <c r="O9">
        <f t="shared" si="6"/>
        <v>0</v>
      </c>
      <c r="P9">
        <v>3</v>
      </c>
      <c r="Q9" s="9">
        <f>SUM(M$5:M$130)/M2</f>
        <v>19.276918160674494</v>
      </c>
      <c r="R9" s="2">
        <f>M2</f>
        <v>189533</v>
      </c>
      <c r="S9" s="2">
        <f>V11-V10</f>
        <v>26</v>
      </c>
      <c r="T9" s="22">
        <f>R9/R$12</f>
        <v>0.07624402448475355</v>
      </c>
      <c r="U9">
        <v>15</v>
      </c>
      <c r="V9" s="11">
        <v>28</v>
      </c>
      <c r="W9">
        <v>2</v>
      </c>
    </row>
    <row r="10" spans="1:23" ht="12.75">
      <c r="A10">
        <v>6</v>
      </c>
      <c r="B10" s="5" t="s">
        <v>19</v>
      </c>
      <c r="C10" s="19">
        <v>65341</v>
      </c>
      <c r="D10" s="20">
        <v>11.367654299999998</v>
      </c>
      <c r="E10" s="3">
        <f t="shared" si="3"/>
        <v>279211.5</v>
      </c>
      <c r="F10" s="2">
        <f t="shared" si="0"/>
        <v>1</v>
      </c>
      <c r="G10" s="7">
        <f t="shared" si="1"/>
        <v>12.091032178875952</v>
      </c>
      <c r="H10" s="8">
        <f t="shared" si="2"/>
        <v>34191.34808153552</v>
      </c>
      <c r="I10" s="9">
        <f t="shared" si="4"/>
        <v>361768.00920322444</v>
      </c>
      <c r="K10">
        <f t="shared" si="5"/>
        <v>742773.8996162999</v>
      </c>
      <c r="L10">
        <f t="shared" si="6"/>
        <v>0</v>
      </c>
      <c r="M10">
        <f t="shared" si="6"/>
        <v>0</v>
      </c>
      <c r="N10">
        <f t="shared" si="6"/>
        <v>0</v>
      </c>
      <c r="O10">
        <f t="shared" si="6"/>
        <v>0</v>
      </c>
      <c r="P10">
        <v>4</v>
      </c>
      <c r="Q10" s="9">
        <f>SUM(N$5:N$130)/N2</f>
        <v>30.214043612857566</v>
      </c>
      <c r="R10" s="2">
        <f>N2</f>
        <v>58207</v>
      </c>
      <c r="S10" s="2">
        <f>V12-V11</f>
        <v>16</v>
      </c>
      <c r="T10" s="22">
        <f>R10/R$12</f>
        <v>0.023415109417273244</v>
      </c>
      <c r="U10">
        <v>16</v>
      </c>
      <c r="V10" s="11">
        <v>65</v>
      </c>
      <c r="W10">
        <v>3</v>
      </c>
    </row>
    <row r="11" spans="1:23" ht="15">
      <c r="A11">
        <v>7</v>
      </c>
      <c r="B11" s="5" t="s">
        <v>20</v>
      </c>
      <c r="C11" s="19">
        <v>44102</v>
      </c>
      <c r="D11" s="20">
        <v>11.374481719999999</v>
      </c>
      <c r="E11" s="3">
        <f t="shared" si="3"/>
        <v>323313.5</v>
      </c>
      <c r="F11" s="2">
        <f t="shared" si="0"/>
        <v>1</v>
      </c>
      <c r="G11" s="7">
        <f t="shared" si="1"/>
        <v>12.091032178875952</v>
      </c>
      <c r="H11" s="8">
        <f t="shared" si="2"/>
        <v>22643.93199020673</v>
      </c>
      <c r="I11" s="9">
        <f t="shared" si="4"/>
        <v>244175.8274571954</v>
      </c>
      <c r="K11">
        <f t="shared" si="5"/>
        <v>501637.39281543996</v>
      </c>
      <c r="L11">
        <f t="shared" si="6"/>
        <v>0</v>
      </c>
      <c r="M11">
        <f t="shared" si="6"/>
        <v>0</v>
      </c>
      <c r="N11">
        <f t="shared" si="6"/>
        <v>0</v>
      </c>
      <c r="O11">
        <f t="shared" si="6"/>
        <v>0</v>
      </c>
      <c r="P11">
        <v>5</v>
      </c>
      <c r="Q11" s="9">
        <f>SUM(O$5:O$130)/O2</f>
        <v>68.47834569532061</v>
      </c>
      <c r="R11" s="12">
        <f>O2</f>
        <v>6082</v>
      </c>
      <c r="S11" s="12">
        <f>V13-V12+1</f>
        <v>5</v>
      </c>
      <c r="T11" s="22">
        <f>R11/R$12</f>
        <v>0.002446624898652325</v>
      </c>
      <c r="U11">
        <v>15</v>
      </c>
      <c r="V11" s="11">
        <v>91</v>
      </c>
      <c r="W11">
        <v>4</v>
      </c>
    </row>
    <row r="12" spans="1:23" ht="12.75">
      <c r="A12">
        <v>8</v>
      </c>
      <c r="B12" s="5" t="s">
        <v>21</v>
      </c>
      <c r="C12" s="19">
        <v>46046</v>
      </c>
      <c r="D12" s="20">
        <v>11.59295916</v>
      </c>
      <c r="E12" s="3">
        <f t="shared" si="3"/>
        <v>369359.5</v>
      </c>
      <c r="F12" s="2">
        <f t="shared" si="0"/>
        <v>1</v>
      </c>
      <c r="G12" s="7">
        <f t="shared" si="1"/>
        <v>12.091032178875952</v>
      </c>
      <c r="H12" s="8">
        <f t="shared" si="2"/>
        <v>11422.941207759532</v>
      </c>
      <c r="I12" s="9">
        <f t="shared" si="4"/>
        <v>254939.0084597982</v>
      </c>
      <c r="K12">
        <f t="shared" si="5"/>
        <v>533809.39748136</v>
      </c>
      <c r="L12">
        <f t="shared" si="6"/>
        <v>0</v>
      </c>
      <c r="M12">
        <f t="shared" si="6"/>
        <v>0</v>
      </c>
      <c r="N12">
        <f t="shared" si="6"/>
        <v>0</v>
      </c>
      <c r="O12">
        <f t="shared" si="6"/>
        <v>0</v>
      </c>
      <c r="P12" t="s">
        <v>9</v>
      </c>
      <c r="Q12" s="9">
        <f>SUMPRODUCT(Q7:Q11,R7:R11)/R12</f>
        <v>14.44403361153162</v>
      </c>
      <c r="R12" s="3">
        <f>SUM(R7:R11)</f>
        <v>2485873.5</v>
      </c>
      <c r="S12" s="3">
        <f>SUM(S7:S11)</f>
        <v>111</v>
      </c>
      <c r="T12" s="9"/>
      <c r="U12">
        <v>28</v>
      </c>
      <c r="V12" s="11">
        <v>107</v>
      </c>
      <c r="W12">
        <v>5</v>
      </c>
    </row>
    <row r="13" spans="1:22" ht="12.75">
      <c r="A13">
        <v>9</v>
      </c>
      <c r="B13" s="5" t="s">
        <v>22</v>
      </c>
      <c r="C13" s="19">
        <v>53571</v>
      </c>
      <c r="D13" s="20">
        <v>11.93433016</v>
      </c>
      <c r="E13" s="3">
        <f t="shared" si="3"/>
        <v>422930.5</v>
      </c>
      <c r="F13" s="2">
        <f t="shared" si="0"/>
        <v>1</v>
      </c>
      <c r="G13" s="7">
        <f t="shared" si="1"/>
        <v>12.091032178875952</v>
      </c>
      <c r="H13" s="8">
        <f t="shared" si="2"/>
        <v>1315.4639076223718</v>
      </c>
      <c r="I13" s="9">
        <f t="shared" si="4"/>
        <v>296602.04191894736</v>
      </c>
      <c r="K13">
        <f t="shared" si="5"/>
        <v>639334.00100136</v>
      </c>
      <c r="L13">
        <f t="shared" si="6"/>
        <v>0</v>
      </c>
      <c r="M13">
        <f t="shared" si="6"/>
        <v>0</v>
      </c>
      <c r="N13">
        <f t="shared" si="6"/>
        <v>0</v>
      </c>
      <c r="O13">
        <f t="shared" si="6"/>
        <v>0</v>
      </c>
      <c r="U13">
        <v>37</v>
      </c>
      <c r="V13">
        <f>COUNT(C5:C130)</f>
        <v>111</v>
      </c>
    </row>
    <row r="14" spans="1:20" ht="12.75">
      <c r="A14">
        <v>10</v>
      </c>
      <c r="B14" s="5" t="s">
        <v>23</v>
      </c>
      <c r="C14" s="19">
        <v>15587</v>
      </c>
      <c r="D14" s="20">
        <v>11.988949519999998</v>
      </c>
      <c r="E14" s="3">
        <f t="shared" si="3"/>
        <v>438517.5</v>
      </c>
      <c r="F14" s="2">
        <f t="shared" si="0"/>
        <v>1</v>
      </c>
      <c r="G14" s="7">
        <f t="shared" si="1"/>
        <v>12.091032178875952</v>
      </c>
      <c r="H14" s="8">
        <f t="shared" si="2"/>
        <v>162.43008889351518</v>
      </c>
      <c r="I14" s="9">
        <f t="shared" si="4"/>
        <v>86299.22957179505</v>
      </c>
      <c r="K14">
        <f t="shared" si="5"/>
        <v>186871.75616823998</v>
      </c>
      <c r="L14">
        <f t="shared" si="6"/>
        <v>0</v>
      </c>
      <c r="M14">
        <f t="shared" si="6"/>
        <v>0</v>
      </c>
      <c r="N14">
        <f t="shared" si="6"/>
        <v>0</v>
      </c>
      <c r="O14">
        <f t="shared" si="6"/>
        <v>0</v>
      </c>
      <c r="P14" t="s">
        <v>10</v>
      </c>
      <c r="Q14">
        <f>SQRT(R14*1000000/R12)</f>
        <v>1.3759859016857288</v>
      </c>
      <c r="R14" s="13">
        <f>H3/1000000</f>
        <v>4.7065967761157825</v>
      </c>
      <c r="S14" s="9"/>
      <c r="T14" s="9"/>
    </row>
    <row r="15" spans="1:15" ht="12.75">
      <c r="A15">
        <v>11</v>
      </c>
      <c r="B15" s="5" t="s">
        <v>24</v>
      </c>
      <c r="C15" s="19">
        <v>38024</v>
      </c>
      <c r="D15" s="20">
        <v>12.18011728</v>
      </c>
      <c r="E15" s="3">
        <f t="shared" si="3"/>
        <v>476541.5</v>
      </c>
      <c r="F15" s="2">
        <f t="shared" si="0"/>
        <v>1</v>
      </c>
      <c r="G15" s="7">
        <f t="shared" si="1"/>
        <v>12.091032178875952</v>
      </c>
      <c r="H15" s="8">
        <f t="shared" si="2"/>
        <v>301.7643669325171</v>
      </c>
      <c r="I15" s="9">
        <f t="shared" si="4"/>
        <v>210524.27697683548</v>
      </c>
      <c r="K15">
        <f t="shared" si="5"/>
        <v>463136.77945472</v>
      </c>
      <c r="L15">
        <f t="shared" si="6"/>
        <v>0</v>
      </c>
      <c r="M15">
        <f t="shared" si="6"/>
        <v>0</v>
      </c>
      <c r="N15">
        <f t="shared" si="6"/>
        <v>0</v>
      </c>
      <c r="O15">
        <f t="shared" si="6"/>
        <v>0</v>
      </c>
    </row>
    <row r="16" spans="1:19" ht="12.75">
      <c r="A16">
        <v>12</v>
      </c>
      <c r="B16" s="5" t="s">
        <v>25</v>
      </c>
      <c r="C16" s="19">
        <v>37775</v>
      </c>
      <c r="D16" s="20">
        <v>12.24156406</v>
      </c>
      <c r="E16" s="3">
        <f t="shared" si="3"/>
        <v>514316.5</v>
      </c>
      <c r="F16" s="2">
        <f t="shared" si="0"/>
        <v>1</v>
      </c>
      <c r="G16" s="7">
        <f t="shared" si="1"/>
        <v>12.091032178875952</v>
      </c>
      <c r="H16" s="8">
        <f t="shared" si="2"/>
        <v>855.9757292924681</v>
      </c>
      <c r="I16" s="9">
        <f t="shared" si="4"/>
        <v>209145.65965705767</v>
      </c>
      <c r="K16">
        <f t="shared" si="5"/>
        <v>462425.0823665</v>
      </c>
      <c r="L16">
        <f t="shared" si="6"/>
        <v>0</v>
      </c>
      <c r="M16">
        <f t="shared" si="6"/>
        <v>0</v>
      </c>
      <c r="N16">
        <f t="shared" si="6"/>
        <v>0</v>
      </c>
      <c r="O16">
        <f t="shared" si="6"/>
        <v>0</v>
      </c>
      <c r="P16">
        <v>1</v>
      </c>
      <c r="Q16" s="3"/>
      <c r="R16" s="3">
        <f>R7*Q7</f>
        <v>13213400.37742838</v>
      </c>
      <c r="S16" s="3"/>
    </row>
    <row r="17" spans="1:19" ht="12.75">
      <c r="A17">
        <v>13</v>
      </c>
      <c r="B17" s="5" t="s">
        <v>26</v>
      </c>
      <c r="C17" s="19">
        <v>30410</v>
      </c>
      <c r="D17" s="20">
        <v>12.48052376</v>
      </c>
      <c r="E17" s="3">
        <f t="shared" si="3"/>
        <v>544726.5</v>
      </c>
      <c r="F17" s="2">
        <f t="shared" si="0"/>
        <v>1</v>
      </c>
      <c r="G17" s="7">
        <f t="shared" si="1"/>
        <v>12.091032178875952</v>
      </c>
      <c r="H17" s="8">
        <f t="shared" si="2"/>
        <v>4613.309266619596</v>
      </c>
      <c r="I17" s="9">
        <f t="shared" si="4"/>
        <v>168368.48471664125</v>
      </c>
      <c r="K17">
        <f t="shared" si="5"/>
        <v>379532.7275416</v>
      </c>
      <c r="L17">
        <f t="shared" si="6"/>
        <v>0</v>
      </c>
      <c r="M17">
        <f t="shared" si="6"/>
        <v>0</v>
      </c>
      <c r="N17">
        <f t="shared" si="6"/>
        <v>0</v>
      </c>
      <c r="O17">
        <f t="shared" si="6"/>
        <v>0</v>
      </c>
      <c r="P17">
        <v>2</v>
      </c>
      <c r="Q17" s="3"/>
      <c r="R17" s="3">
        <f>R8*Q8</f>
        <v>16863873.7457477</v>
      </c>
      <c r="S17" s="3"/>
    </row>
    <row r="18" spans="1:19" ht="12.75">
      <c r="A18">
        <v>14</v>
      </c>
      <c r="B18" s="5" t="s">
        <v>27</v>
      </c>
      <c r="C18" s="19">
        <v>44160</v>
      </c>
      <c r="D18" s="20">
        <v>12.65120926</v>
      </c>
      <c r="E18" s="3">
        <f t="shared" si="3"/>
        <v>588886.5</v>
      </c>
      <c r="F18" s="2">
        <f t="shared" si="0"/>
        <v>1</v>
      </c>
      <c r="G18" s="7">
        <f t="shared" si="1"/>
        <v>12.091032178875952</v>
      </c>
      <c r="H18" s="8">
        <f t="shared" si="2"/>
        <v>13857.335675487599</v>
      </c>
      <c r="I18" s="9">
        <f t="shared" si="4"/>
        <v>244496.95117023602</v>
      </c>
      <c r="K18">
        <f t="shared" si="5"/>
        <v>558677.4009215999</v>
      </c>
      <c r="L18">
        <f t="shared" si="6"/>
        <v>0</v>
      </c>
      <c r="M18">
        <f t="shared" si="6"/>
        <v>0</v>
      </c>
      <c r="N18">
        <f t="shared" si="6"/>
        <v>0</v>
      </c>
      <c r="O18">
        <f t="shared" si="6"/>
        <v>0</v>
      </c>
      <c r="P18">
        <v>3</v>
      </c>
      <c r="Q18" s="3"/>
      <c r="R18" s="3">
        <f>R9*Q9</f>
        <v>3653612.129747119</v>
      </c>
      <c r="S18" s="3"/>
    </row>
    <row r="19" spans="1:19" ht="12.75">
      <c r="A19">
        <v>15</v>
      </c>
      <c r="B19" s="5" t="s">
        <v>28</v>
      </c>
      <c r="C19" s="19">
        <v>58697</v>
      </c>
      <c r="D19" s="20">
        <v>12.664864099999999</v>
      </c>
      <c r="E19" s="3">
        <f t="shared" si="3"/>
        <v>647583.5</v>
      </c>
      <c r="F19" s="2">
        <f t="shared" si="0"/>
        <v>1</v>
      </c>
      <c r="G19" s="7">
        <f t="shared" si="1"/>
        <v>12.091032178875952</v>
      </c>
      <c r="H19" s="8">
        <f t="shared" si="2"/>
        <v>19327.92857702255</v>
      </c>
      <c r="I19" s="9">
        <f t="shared" si="4"/>
        <v>324982.7342128475</v>
      </c>
      <c r="K19">
        <f t="shared" si="5"/>
        <v>743389.5280777</v>
      </c>
      <c r="L19">
        <f t="shared" si="6"/>
        <v>0</v>
      </c>
      <c r="M19">
        <f t="shared" si="6"/>
        <v>0</v>
      </c>
      <c r="N19">
        <f t="shared" si="6"/>
        <v>0</v>
      </c>
      <c r="O19">
        <f t="shared" si="6"/>
        <v>0</v>
      </c>
      <c r="P19">
        <v>4</v>
      </c>
      <c r="Q19" s="3"/>
      <c r="R19" s="3">
        <f>R10*Q10</f>
        <v>1758668.8365736003</v>
      </c>
      <c r="S19" s="3"/>
    </row>
    <row r="20" spans="1:19" ht="12.75">
      <c r="A20">
        <v>16</v>
      </c>
      <c r="B20" s="5" t="s">
        <v>29</v>
      </c>
      <c r="C20" s="19">
        <v>43464</v>
      </c>
      <c r="D20" s="20">
        <v>12.685346359999999</v>
      </c>
      <c r="E20" s="3">
        <f t="shared" si="3"/>
        <v>691047.5</v>
      </c>
      <c r="F20" s="2">
        <f t="shared" si="0"/>
        <v>1</v>
      </c>
      <c r="G20" s="7">
        <f t="shared" si="1"/>
        <v>12.091032178875952</v>
      </c>
      <c r="H20" s="8">
        <f t="shared" si="2"/>
        <v>15351.89100955197</v>
      </c>
      <c r="I20" s="9">
        <f t="shared" si="4"/>
        <v>240643.4666137486</v>
      </c>
      <c r="K20">
        <f t="shared" si="5"/>
        <v>551355.89419104</v>
      </c>
      <c r="L20">
        <f t="shared" si="6"/>
        <v>0</v>
      </c>
      <c r="M20">
        <f t="shared" si="6"/>
        <v>0</v>
      </c>
      <c r="N20">
        <f t="shared" si="6"/>
        <v>0</v>
      </c>
      <c r="O20">
        <f t="shared" si="6"/>
        <v>0</v>
      </c>
      <c r="P20">
        <v>5</v>
      </c>
      <c r="Q20" s="3"/>
      <c r="R20" s="3">
        <f>R11*Q11</f>
        <v>416485.29851894</v>
      </c>
      <c r="S20" s="3"/>
    </row>
    <row r="21" spans="1:19" ht="12.75">
      <c r="A21">
        <v>17</v>
      </c>
      <c r="B21" s="5" t="s">
        <v>30</v>
      </c>
      <c r="C21" s="19">
        <v>64720</v>
      </c>
      <c r="D21" s="20">
        <v>12.69217378</v>
      </c>
      <c r="E21" s="3">
        <f t="shared" si="3"/>
        <v>755767.5</v>
      </c>
      <c r="F21" s="2">
        <f t="shared" si="0"/>
        <v>1</v>
      </c>
      <c r="G21" s="7">
        <f t="shared" si="1"/>
        <v>12.091032178875952</v>
      </c>
      <c r="H21" s="8">
        <f t="shared" si="2"/>
        <v>23387.945656240303</v>
      </c>
      <c r="I21" s="9">
        <f t="shared" si="4"/>
        <v>358329.77082739305</v>
      </c>
      <c r="K21">
        <f t="shared" si="5"/>
        <v>821437.4870415999</v>
      </c>
      <c r="L21">
        <f t="shared" si="6"/>
        <v>0</v>
      </c>
      <c r="M21">
        <f t="shared" si="6"/>
        <v>0</v>
      </c>
      <c r="N21">
        <f t="shared" si="6"/>
        <v>0</v>
      </c>
      <c r="O21">
        <f t="shared" si="6"/>
        <v>0</v>
      </c>
      <c r="Q21" s="3"/>
      <c r="R21" s="3">
        <f>SUM(R16:R20)</f>
        <v>35906040.38801575</v>
      </c>
      <c r="S21" s="3"/>
    </row>
    <row r="22" spans="1:15" ht="12.75">
      <c r="A22">
        <v>18</v>
      </c>
      <c r="B22" s="5" t="s">
        <v>31</v>
      </c>
      <c r="C22" s="19">
        <v>12801</v>
      </c>
      <c r="D22" s="20">
        <v>12.733138299999998</v>
      </c>
      <c r="E22" s="3">
        <f t="shared" si="3"/>
        <v>768568.5</v>
      </c>
      <c r="F22" s="2">
        <f t="shared" si="0"/>
        <v>1</v>
      </c>
      <c r="G22" s="7">
        <f t="shared" si="1"/>
        <v>12.091032178875952</v>
      </c>
      <c r="H22" s="8">
        <f t="shared" si="2"/>
        <v>5277.855766318376</v>
      </c>
      <c r="I22" s="9">
        <f t="shared" si="4"/>
        <v>70874.21811436123</v>
      </c>
      <c r="K22">
        <f t="shared" si="5"/>
        <v>162996.9033783</v>
      </c>
      <c r="L22">
        <f t="shared" si="6"/>
        <v>0</v>
      </c>
      <c r="M22">
        <f t="shared" si="6"/>
        <v>0</v>
      </c>
      <c r="N22">
        <f t="shared" si="6"/>
        <v>0</v>
      </c>
      <c r="O22">
        <f t="shared" si="6"/>
        <v>0</v>
      </c>
    </row>
    <row r="23" spans="1:18" ht="12.75">
      <c r="A23">
        <v>19</v>
      </c>
      <c r="B23" s="5" t="s">
        <v>32</v>
      </c>
      <c r="C23" s="19">
        <v>27135</v>
      </c>
      <c r="D23" s="20">
        <v>12.794585079999997</v>
      </c>
      <c r="E23" s="3">
        <f t="shared" si="3"/>
        <v>795703.5</v>
      </c>
      <c r="F23" s="2">
        <f t="shared" si="0"/>
        <v>1</v>
      </c>
      <c r="G23" s="7">
        <f t="shared" si="1"/>
        <v>12.091032178875952</v>
      </c>
      <c r="H23" s="8">
        <f t="shared" si="2"/>
        <v>13431.46368879343</v>
      </c>
      <c r="I23" s="9">
        <f t="shared" si="4"/>
        <v>150236.0681613305</v>
      </c>
      <c r="K23">
        <f t="shared" si="5"/>
        <v>347181.06614579994</v>
      </c>
      <c r="L23">
        <f t="shared" si="6"/>
        <v>0</v>
      </c>
      <c r="M23">
        <f t="shared" si="6"/>
        <v>0</v>
      </c>
      <c r="N23">
        <f t="shared" si="6"/>
        <v>0</v>
      </c>
      <c r="O23">
        <f t="shared" si="6"/>
        <v>0</v>
      </c>
      <c r="R23" s="14"/>
    </row>
    <row r="24" spans="1:15" ht="12.75">
      <c r="A24">
        <v>20</v>
      </c>
      <c r="B24" s="5" t="s">
        <v>33</v>
      </c>
      <c r="C24" s="19">
        <v>39684</v>
      </c>
      <c r="D24" s="20">
        <v>12.95844316</v>
      </c>
      <c r="E24" s="3">
        <f t="shared" si="3"/>
        <v>835387.5</v>
      </c>
      <c r="F24" s="2">
        <f t="shared" si="0"/>
        <v>1</v>
      </c>
      <c r="G24" s="7">
        <f t="shared" si="1"/>
        <v>12.091032178875952</v>
      </c>
      <c r="H24" s="8">
        <f t="shared" si="2"/>
        <v>29858.313434968128</v>
      </c>
      <c r="I24" s="9">
        <f t="shared" si="4"/>
        <v>219715.05910868765</v>
      </c>
      <c r="K24">
        <f t="shared" si="5"/>
        <v>514242.85836144</v>
      </c>
      <c r="L24">
        <f t="shared" si="6"/>
        <v>0</v>
      </c>
      <c r="M24">
        <f t="shared" si="6"/>
        <v>0</v>
      </c>
      <c r="N24">
        <f t="shared" si="6"/>
        <v>0</v>
      </c>
      <c r="O24">
        <f t="shared" si="6"/>
        <v>0</v>
      </c>
    </row>
    <row r="25" spans="1:15" ht="12.75">
      <c r="A25">
        <v>21</v>
      </c>
      <c r="B25" s="5" t="s">
        <v>34</v>
      </c>
      <c r="C25" s="19">
        <v>24251</v>
      </c>
      <c r="D25" s="20">
        <v>12.99940768</v>
      </c>
      <c r="E25" s="3">
        <f t="shared" si="3"/>
        <v>859638.5</v>
      </c>
      <c r="F25" s="2">
        <f t="shared" si="0"/>
        <v>1</v>
      </c>
      <c r="G25" s="7">
        <f t="shared" si="1"/>
        <v>12.091032178875952</v>
      </c>
      <c r="H25" s="8">
        <f t="shared" si="2"/>
        <v>20010.61688382834</v>
      </c>
      <c r="I25" s="9">
        <f t="shared" si="4"/>
        <v>134268.46836117288</v>
      </c>
      <c r="K25">
        <f t="shared" si="5"/>
        <v>315248.63564767997</v>
      </c>
      <c r="L25">
        <f t="shared" si="6"/>
        <v>0</v>
      </c>
      <c r="M25">
        <f t="shared" si="6"/>
        <v>0</v>
      </c>
      <c r="N25">
        <f t="shared" si="6"/>
        <v>0</v>
      </c>
      <c r="O25">
        <f t="shared" si="6"/>
        <v>0</v>
      </c>
    </row>
    <row r="26" spans="1:15" ht="12.75">
      <c r="A26">
        <v>22</v>
      </c>
      <c r="B26" s="5" t="s">
        <v>35</v>
      </c>
      <c r="C26" s="19">
        <v>41799</v>
      </c>
      <c r="D26" s="20">
        <v>13.0062351</v>
      </c>
      <c r="E26" s="3">
        <f t="shared" si="3"/>
        <v>901437.5</v>
      </c>
      <c r="F26" s="2">
        <f t="shared" si="0"/>
        <v>1</v>
      </c>
      <c r="G26" s="7">
        <f t="shared" si="1"/>
        <v>12.091032178875952</v>
      </c>
      <c r="H26" s="8">
        <f t="shared" si="2"/>
        <v>35010.6913732739</v>
      </c>
      <c r="I26" s="9">
        <f t="shared" si="4"/>
        <v>231425.00140318603</v>
      </c>
      <c r="K26">
        <f t="shared" si="5"/>
        <v>543647.6209449</v>
      </c>
      <c r="L26">
        <f aca="true" t="shared" si="7" ref="L26:O45">IF($F26=L$4,$C26*$D26,0)</f>
        <v>0</v>
      </c>
      <c r="M26">
        <f t="shared" si="7"/>
        <v>0</v>
      </c>
      <c r="N26">
        <f t="shared" si="7"/>
        <v>0</v>
      </c>
      <c r="O26">
        <f t="shared" si="7"/>
        <v>0</v>
      </c>
    </row>
    <row r="27" spans="1:15" ht="12.75">
      <c r="A27">
        <v>23</v>
      </c>
      <c r="B27" s="5" t="s">
        <v>36</v>
      </c>
      <c r="C27" s="19">
        <v>40358</v>
      </c>
      <c r="D27" s="20">
        <v>13.013062519999998</v>
      </c>
      <c r="E27" s="3">
        <f t="shared" si="3"/>
        <v>941795.5</v>
      </c>
      <c r="F27" s="2">
        <f t="shared" si="0"/>
        <v>1</v>
      </c>
      <c r="G27" s="7">
        <f t="shared" si="1"/>
        <v>12.091032178875952</v>
      </c>
      <c r="H27" s="8">
        <f t="shared" si="2"/>
        <v>34309.948100216265</v>
      </c>
      <c r="I27" s="9">
        <f t="shared" si="4"/>
        <v>223446.73811884932</v>
      </c>
      <c r="K27">
        <f t="shared" si="5"/>
        <v>525181.17718216</v>
      </c>
      <c r="L27">
        <f t="shared" si="7"/>
        <v>0</v>
      </c>
      <c r="M27">
        <f t="shared" si="7"/>
        <v>0</v>
      </c>
      <c r="N27">
        <f t="shared" si="7"/>
        <v>0</v>
      </c>
      <c r="O27">
        <f t="shared" si="7"/>
        <v>0</v>
      </c>
    </row>
    <row r="28" spans="1:15" ht="12.75">
      <c r="A28">
        <v>24</v>
      </c>
      <c r="B28" s="5" t="s">
        <v>37</v>
      </c>
      <c r="C28" s="19">
        <v>64962</v>
      </c>
      <c r="D28" s="20">
        <v>13.026717359999997</v>
      </c>
      <c r="E28" s="3">
        <f t="shared" si="3"/>
        <v>1006757.5</v>
      </c>
      <c r="F28" s="2">
        <f t="shared" si="0"/>
        <v>1</v>
      </c>
      <c r="G28" s="7">
        <f t="shared" si="1"/>
        <v>12.091032178875952</v>
      </c>
      <c r="H28" s="8">
        <f t="shared" si="2"/>
        <v>56874.67002457324</v>
      </c>
      <c r="I28" s="9">
        <f t="shared" si="4"/>
        <v>359669.6318369763</v>
      </c>
      <c r="K28">
        <f t="shared" si="5"/>
        <v>846241.6131403198</v>
      </c>
      <c r="L28">
        <f t="shared" si="7"/>
        <v>0</v>
      </c>
      <c r="M28">
        <f t="shared" si="7"/>
        <v>0</v>
      </c>
      <c r="N28">
        <f t="shared" si="7"/>
        <v>0</v>
      </c>
      <c r="O28">
        <f t="shared" si="7"/>
        <v>0</v>
      </c>
    </row>
    <row r="29" spans="1:15" ht="12.75">
      <c r="A29">
        <v>25</v>
      </c>
      <c r="B29" s="5" t="s">
        <v>38</v>
      </c>
      <c r="C29" s="19">
        <v>28321</v>
      </c>
      <c r="D29" s="20">
        <v>13.122301239999999</v>
      </c>
      <c r="E29" s="3">
        <f t="shared" si="3"/>
        <v>1035078.5</v>
      </c>
      <c r="F29" s="2">
        <f t="shared" si="0"/>
        <v>1</v>
      </c>
      <c r="G29" s="7">
        <f t="shared" si="1"/>
        <v>12.091032178875952</v>
      </c>
      <c r="H29" s="8">
        <f t="shared" si="2"/>
        <v>30119.83313642138</v>
      </c>
      <c r="I29" s="9">
        <f t="shared" si="4"/>
        <v>156802.49443143693</v>
      </c>
      <c r="K29">
        <f t="shared" si="5"/>
        <v>371636.69341803994</v>
      </c>
      <c r="L29">
        <f t="shared" si="7"/>
        <v>0</v>
      </c>
      <c r="M29">
        <f t="shared" si="7"/>
        <v>0</v>
      </c>
      <c r="N29">
        <f t="shared" si="7"/>
        <v>0</v>
      </c>
      <c r="O29">
        <f t="shared" si="7"/>
        <v>0</v>
      </c>
    </row>
    <row r="30" spans="1:15" ht="12.75">
      <c r="A30">
        <v>26</v>
      </c>
      <c r="B30" s="5" t="s">
        <v>39</v>
      </c>
      <c r="C30" s="19">
        <v>44722</v>
      </c>
      <c r="D30" s="20">
        <v>13.142783499999998</v>
      </c>
      <c r="E30" s="3">
        <f t="shared" si="3"/>
        <v>1079800.5</v>
      </c>
      <c r="F30" s="2">
        <f t="shared" si="0"/>
        <v>1</v>
      </c>
      <c r="G30" s="7">
        <f t="shared" si="1"/>
        <v>12.091032178875952</v>
      </c>
      <c r="H30" s="8">
        <f t="shared" si="2"/>
        <v>49470.619592944764</v>
      </c>
      <c r="I30" s="9">
        <f t="shared" si="4"/>
        <v>247608.52921728478</v>
      </c>
      <c r="K30">
        <f t="shared" si="5"/>
        <v>587771.563687</v>
      </c>
      <c r="L30">
        <f t="shared" si="7"/>
        <v>0</v>
      </c>
      <c r="M30">
        <f t="shared" si="7"/>
        <v>0</v>
      </c>
      <c r="N30">
        <f t="shared" si="7"/>
        <v>0</v>
      </c>
      <c r="O30">
        <f t="shared" si="7"/>
        <v>0</v>
      </c>
    </row>
    <row r="31" spans="1:15" ht="12.75">
      <c r="A31">
        <v>27</v>
      </c>
      <c r="B31" s="5" t="s">
        <v>40</v>
      </c>
      <c r="C31" s="19">
        <v>13026</v>
      </c>
      <c r="D31" s="20">
        <v>13.26567706</v>
      </c>
      <c r="E31" s="3">
        <f t="shared" si="3"/>
        <v>1092826.5</v>
      </c>
      <c r="F31" s="2">
        <f t="shared" si="0"/>
        <v>1</v>
      </c>
      <c r="G31" s="7">
        <f t="shared" si="1"/>
        <v>12.091032178875952</v>
      </c>
      <c r="H31" s="8">
        <f t="shared" si="2"/>
        <v>17973.152313277576</v>
      </c>
      <c r="I31" s="9">
        <f t="shared" si="4"/>
        <v>72119.95665632913</v>
      </c>
      <c r="K31">
        <f t="shared" si="5"/>
        <v>172798.70938356</v>
      </c>
      <c r="L31">
        <f t="shared" si="7"/>
        <v>0</v>
      </c>
      <c r="M31">
        <f t="shared" si="7"/>
        <v>0</v>
      </c>
      <c r="N31">
        <f t="shared" si="7"/>
        <v>0</v>
      </c>
      <c r="O31">
        <f t="shared" si="7"/>
        <v>0</v>
      </c>
    </row>
    <row r="32" spans="1:15" ht="12.75">
      <c r="A32">
        <v>28</v>
      </c>
      <c r="B32" s="5" t="s">
        <v>41</v>
      </c>
      <c r="C32" s="19">
        <v>25233</v>
      </c>
      <c r="D32" s="20">
        <v>13.572910959999998</v>
      </c>
      <c r="E32" s="3">
        <f t="shared" si="3"/>
        <v>1118059.5</v>
      </c>
      <c r="F32" s="2">
        <f t="shared" si="0"/>
        <v>2</v>
      </c>
      <c r="G32" s="7">
        <f t="shared" si="1"/>
        <v>14.80293510566192</v>
      </c>
      <c r="H32" s="8">
        <f t="shared" si="2"/>
        <v>38176.504512729865</v>
      </c>
      <c r="I32" s="9">
        <f t="shared" si="4"/>
        <v>3250.2698580439833</v>
      </c>
      <c r="K32">
        <f t="shared" si="5"/>
        <v>0</v>
      </c>
      <c r="L32">
        <f t="shared" si="7"/>
        <v>342485.26225368</v>
      </c>
      <c r="M32">
        <f t="shared" si="7"/>
        <v>0</v>
      </c>
      <c r="N32">
        <f t="shared" si="7"/>
        <v>0</v>
      </c>
      <c r="O32">
        <f t="shared" si="7"/>
        <v>0</v>
      </c>
    </row>
    <row r="33" spans="1:15" ht="12.75">
      <c r="A33">
        <v>29</v>
      </c>
      <c r="B33" s="5" t="s">
        <v>42</v>
      </c>
      <c r="C33" s="19">
        <v>47092</v>
      </c>
      <c r="D33" s="20">
        <v>13.6207029</v>
      </c>
      <c r="E33" s="3">
        <f t="shared" si="3"/>
        <v>1165151.5</v>
      </c>
      <c r="F33" s="2">
        <f t="shared" si="0"/>
        <v>2</v>
      </c>
      <c r="G33" s="7">
        <f t="shared" si="1"/>
        <v>14.80293510566192</v>
      </c>
      <c r="H33" s="8">
        <f t="shared" si="2"/>
        <v>65819.2163558053</v>
      </c>
      <c r="I33" s="9">
        <f t="shared" si="4"/>
        <v>6065.933822970208</v>
      </c>
      <c r="K33">
        <f t="shared" si="5"/>
        <v>0</v>
      </c>
      <c r="L33">
        <f t="shared" si="7"/>
        <v>641426.1409667999</v>
      </c>
      <c r="M33">
        <f t="shared" si="7"/>
        <v>0</v>
      </c>
      <c r="N33">
        <f t="shared" si="7"/>
        <v>0</v>
      </c>
      <c r="O33">
        <f t="shared" si="7"/>
        <v>0</v>
      </c>
    </row>
    <row r="34" spans="1:15" ht="12.75">
      <c r="A34">
        <v>30</v>
      </c>
      <c r="B34" s="15" t="s">
        <v>43</v>
      </c>
      <c r="C34" s="19">
        <v>20079</v>
      </c>
      <c r="D34" s="20">
        <v>13.64118516</v>
      </c>
      <c r="E34" s="3">
        <f t="shared" si="3"/>
        <v>1185230.5</v>
      </c>
      <c r="F34" s="2">
        <f t="shared" si="0"/>
        <v>2</v>
      </c>
      <c r="G34" s="7">
        <f t="shared" si="1"/>
        <v>14.80293510566192</v>
      </c>
      <c r="H34" s="8">
        <f t="shared" si="2"/>
        <v>27099.88209687291</v>
      </c>
      <c r="I34" s="9">
        <f t="shared" si="4"/>
        <v>2586.381662095872</v>
      </c>
      <c r="K34">
        <f t="shared" si="5"/>
        <v>0</v>
      </c>
      <c r="L34">
        <f t="shared" si="7"/>
        <v>273901.35682764</v>
      </c>
      <c r="M34">
        <f t="shared" si="7"/>
        <v>0</v>
      </c>
      <c r="N34">
        <f t="shared" si="7"/>
        <v>0</v>
      </c>
      <c r="O34">
        <f t="shared" si="7"/>
        <v>0</v>
      </c>
    </row>
    <row r="35" spans="1:15" ht="12.75">
      <c r="A35">
        <v>31</v>
      </c>
      <c r="B35" s="5" t="s">
        <v>44</v>
      </c>
      <c r="C35" s="19">
        <v>51817</v>
      </c>
      <c r="D35" s="20">
        <v>13.688977099999999</v>
      </c>
      <c r="E35" s="3">
        <f t="shared" si="3"/>
        <v>1237047.5</v>
      </c>
      <c r="F35" s="2">
        <f t="shared" si="0"/>
        <v>2</v>
      </c>
      <c r="G35" s="7">
        <f t="shared" si="1"/>
        <v>14.80293510566192</v>
      </c>
      <c r="H35" s="8">
        <f t="shared" si="2"/>
        <v>64299.84164944756</v>
      </c>
      <c r="I35" s="9">
        <f t="shared" si="4"/>
        <v>6674.562407730555</v>
      </c>
      <c r="K35">
        <f t="shared" si="5"/>
        <v>0</v>
      </c>
      <c r="L35">
        <f t="shared" si="7"/>
        <v>709321.7263907</v>
      </c>
      <c r="M35">
        <f t="shared" si="7"/>
        <v>0</v>
      </c>
      <c r="N35">
        <f t="shared" si="7"/>
        <v>0</v>
      </c>
      <c r="O35">
        <f t="shared" si="7"/>
        <v>0</v>
      </c>
    </row>
    <row r="36" spans="1:15" ht="12.75">
      <c r="A36">
        <v>32</v>
      </c>
      <c r="B36" s="5" t="s">
        <v>45</v>
      </c>
      <c r="C36" s="19">
        <v>32613</v>
      </c>
      <c r="D36" s="20">
        <v>13.846007759999999</v>
      </c>
      <c r="E36" s="3">
        <f t="shared" si="3"/>
        <v>1269660.5</v>
      </c>
      <c r="F36" s="2">
        <f t="shared" si="0"/>
        <v>2</v>
      </c>
      <c r="G36" s="7">
        <f t="shared" si="1"/>
        <v>14.80293510566192</v>
      </c>
      <c r="H36" s="8">
        <f t="shared" si="2"/>
        <v>29864.048432226937</v>
      </c>
      <c r="I36" s="9">
        <f t="shared" si="4"/>
        <v>4200.889742812525</v>
      </c>
      <c r="K36">
        <f t="shared" si="5"/>
        <v>0</v>
      </c>
      <c r="L36">
        <f t="shared" si="7"/>
        <v>451559.85107687995</v>
      </c>
      <c r="M36">
        <f t="shared" si="7"/>
        <v>0</v>
      </c>
      <c r="N36">
        <f t="shared" si="7"/>
        <v>0</v>
      </c>
      <c r="O36">
        <f t="shared" si="7"/>
        <v>0</v>
      </c>
    </row>
    <row r="37" spans="1:15" ht="12.75">
      <c r="A37">
        <v>33</v>
      </c>
      <c r="B37" s="5" t="s">
        <v>46</v>
      </c>
      <c r="C37" s="19">
        <v>22804</v>
      </c>
      <c r="D37" s="20">
        <v>13.8596626</v>
      </c>
      <c r="E37" s="3">
        <f t="shared" si="3"/>
        <v>1292464.5</v>
      </c>
      <c r="F37" s="2">
        <f aca="true" t="shared" si="8" ref="F37:F68">VLOOKUP(A37,$V$8:$W$12,2)</f>
        <v>2</v>
      </c>
      <c r="G37" s="7">
        <f aca="true" t="shared" si="9" ref="G37:G68">VLOOKUP(F37,$P$7:$Q$11,2)</f>
        <v>14.80293510566192</v>
      </c>
      <c r="H37" s="8">
        <f aca="true" t="shared" si="10" ref="H37:H68">(G37-D37)^2*C37</f>
        <v>20290.155906659686</v>
      </c>
      <c r="I37" s="9">
        <f t="shared" si="4"/>
        <v>2937.389681878294</v>
      </c>
      <c r="K37">
        <f t="shared" si="5"/>
        <v>0</v>
      </c>
      <c r="L37">
        <f t="shared" si="7"/>
        <v>316055.7459304</v>
      </c>
      <c r="M37">
        <f t="shared" si="7"/>
        <v>0</v>
      </c>
      <c r="N37">
        <f t="shared" si="7"/>
        <v>0</v>
      </c>
      <c r="O37">
        <f t="shared" si="7"/>
        <v>0</v>
      </c>
    </row>
    <row r="38" spans="1:15" ht="12.75">
      <c r="A38">
        <v>34</v>
      </c>
      <c r="B38" s="5" t="s">
        <v>47</v>
      </c>
      <c r="C38" s="19">
        <v>30599</v>
      </c>
      <c r="D38" s="20">
        <v>13.921109379999999</v>
      </c>
      <c r="E38" s="3">
        <f aca="true" t="shared" si="11" ref="E38:E69">C38+E37</f>
        <v>1323063.5</v>
      </c>
      <c r="F38" s="2">
        <f t="shared" si="8"/>
        <v>2</v>
      </c>
      <c r="G38" s="7">
        <f t="shared" si="9"/>
        <v>14.80293510566192</v>
      </c>
      <c r="H38" s="8">
        <f t="shared" si="10"/>
        <v>23794.290662828265</v>
      </c>
      <c r="I38" s="9">
        <f t="shared" si="4"/>
        <v>3941.4658338797544</v>
      </c>
      <c r="K38">
        <f aca="true" t="shared" si="12" ref="K38:K69">IF(F38=K$4,$C38*$D38,0)</f>
        <v>0</v>
      </c>
      <c r="L38">
        <f t="shared" si="7"/>
        <v>425972.02591861994</v>
      </c>
      <c r="M38">
        <f t="shared" si="7"/>
        <v>0</v>
      </c>
      <c r="N38">
        <f t="shared" si="7"/>
        <v>0</v>
      </c>
      <c r="O38">
        <f t="shared" si="7"/>
        <v>0</v>
      </c>
    </row>
    <row r="39" spans="1:15" ht="12.75">
      <c r="A39">
        <v>35</v>
      </c>
      <c r="B39" s="5" t="s">
        <v>48</v>
      </c>
      <c r="C39" s="19">
        <v>75218</v>
      </c>
      <c r="D39" s="20">
        <v>13.921109379999999</v>
      </c>
      <c r="E39" s="3">
        <f t="shared" si="11"/>
        <v>1398281.5</v>
      </c>
      <c r="F39" s="2">
        <f t="shared" si="8"/>
        <v>2</v>
      </c>
      <c r="G39" s="7">
        <f t="shared" si="9"/>
        <v>14.80293510566192</v>
      </c>
      <c r="H39" s="8">
        <f t="shared" si="10"/>
        <v>58490.76620401374</v>
      </c>
      <c r="I39" s="9">
        <f t="shared" si="4"/>
        <v>9688.85182825476</v>
      </c>
      <c r="K39">
        <f t="shared" si="12"/>
        <v>0</v>
      </c>
      <c r="L39">
        <f t="shared" si="7"/>
        <v>1047118.0053448399</v>
      </c>
      <c r="M39">
        <f t="shared" si="7"/>
        <v>0</v>
      </c>
      <c r="N39">
        <f t="shared" si="7"/>
        <v>0</v>
      </c>
      <c r="O39">
        <f t="shared" si="7"/>
        <v>0</v>
      </c>
    </row>
    <row r="40" spans="1:15" ht="12.75">
      <c r="A40">
        <v>36</v>
      </c>
      <c r="B40" s="5" t="s">
        <v>49</v>
      </c>
      <c r="C40" s="19">
        <v>73917</v>
      </c>
      <c r="D40" s="20">
        <v>14.01669326</v>
      </c>
      <c r="E40" s="3">
        <f t="shared" si="11"/>
        <v>1472198.5</v>
      </c>
      <c r="F40" s="2">
        <f t="shared" si="8"/>
        <v>2</v>
      </c>
      <c r="G40" s="7">
        <f t="shared" si="9"/>
        <v>14.80293510566192</v>
      </c>
      <c r="H40" s="8">
        <f t="shared" si="10"/>
        <v>45693.733122460566</v>
      </c>
      <c r="I40" s="9">
        <f t="shared" si="4"/>
        <v>9521.26965073662</v>
      </c>
      <c r="K40">
        <f t="shared" si="12"/>
        <v>0</v>
      </c>
      <c r="L40">
        <f t="shared" si="7"/>
        <v>1036071.91569942</v>
      </c>
      <c r="M40">
        <f t="shared" si="7"/>
        <v>0</v>
      </c>
      <c r="N40">
        <f t="shared" si="7"/>
        <v>0</v>
      </c>
      <c r="O40">
        <f t="shared" si="7"/>
        <v>0</v>
      </c>
    </row>
    <row r="41" spans="1:15" ht="12.75">
      <c r="A41">
        <v>37</v>
      </c>
      <c r="B41" s="5" t="s">
        <v>50</v>
      </c>
      <c r="C41" s="19">
        <v>54430</v>
      </c>
      <c r="D41" s="20">
        <v>14.0303481</v>
      </c>
      <c r="E41" s="3">
        <f t="shared" si="11"/>
        <v>1526628.5</v>
      </c>
      <c r="F41" s="2">
        <f t="shared" si="8"/>
        <v>2</v>
      </c>
      <c r="G41" s="7">
        <f t="shared" si="9"/>
        <v>14.80293510566192</v>
      </c>
      <c r="H41" s="8">
        <f t="shared" si="10"/>
        <v>32488.75978411981</v>
      </c>
      <c r="I41" s="9">
        <f t="shared" si="4"/>
        <v>7011.143675874213</v>
      </c>
      <c r="K41">
        <f t="shared" si="12"/>
        <v>0</v>
      </c>
      <c r="L41">
        <f t="shared" si="7"/>
        <v>763671.847083</v>
      </c>
      <c r="M41">
        <f t="shared" si="7"/>
        <v>0</v>
      </c>
      <c r="N41">
        <f t="shared" si="7"/>
        <v>0</v>
      </c>
      <c r="O41">
        <f t="shared" si="7"/>
        <v>0</v>
      </c>
    </row>
    <row r="42" spans="1:15" ht="12.75">
      <c r="A42">
        <v>38</v>
      </c>
      <c r="B42" s="5" t="s">
        <v>110</v>
      </c>
      <c r="C42" s="19">
        <v>61135</v>
      </c>
      <c r="D42" s="20">
        <v>14.10544972</v>
      </c>
      <c r="E42" s="3">
        <f t="shared" si="11"/>
        <v>1587763.5</v>
      </c>
      <c r="F42" s="2">
        <f t="shared" si="8"/>
        <v>2</v>
      </c>
      <c r="G42" s="7">
        <f t="shared" si="9"/>
        <v>14.80293510566192</v>
      </c>
      <c r="H42" s="8">
        <f t="shared" si="10"/>
        <v>29741.313247463055</v>
      </c>
      <c r="I42" s="9">
        <f t="shared" si="4"/>
        <v>7874.816619962704</v>
      </c>
      <c r="K42">
        <f t="shared" si="12"/>
        <v>0</v>
      </c>
      <c r="L42">
        <f t="shared" si="7"/>
        <v>862336.6686322</v>
      </c>
      <c r="M42">
        <f t="shared" si="7"/>
        <v>0</v>
      </c>
      <c r="N42">
        <f t="shared" si="7"/>
        <v>0</v>
      </c>
      <c r="O42">
        <f t="shared" si="7"/>
        <v>0</v>
      </c>
    </row>
    <row r="43" spans="1:15" ht="12.75">
      <c r="A43">
        <v>39</v>
      </c>
      <c r="B43" s="5" t="s">
        <v>51</v>
      </c>
      <c r="C43" s="19">
        <v>16396</v>
      </c>
      <c r="D43" s="20">
        <v>14.119104559999998</v>
      </c>
      <c r="E43" s="3">
        <f t="shared" si="11"/>
        <v>1604159.5</v>
      </c>
      <c r="F43" s="2">
        <f t="shared" si="8"/>
        <v>2</v>
      </c>
      <c r="G43" s="7">
        <f t="shared" si="9"/>
        <v>14.80293510566192</v>
      </c>
      <c r="H43" s="8">
        <f t="shared" si="10"/>
        <v>7667.166632095889</v>
      </c>
      <c r="I43" s="9">
        <f t="shared" si="4"/>
        <v>2111.973391689024</v>
      </c>
      <c r="K43">
        <f t="shared" si="12"/>
        <v>0</v>
      </c>
      <c r="L43">
        <f t="shared" si="7"/>
        <v>231496.83836575996</v>
      </c>
      <c r="M43">
        <f t="shared" si="7"/>
        <v>0</v>
      </c>
      <c r="N43">
        <f t="shared" si="7"/>
        <v>0</v>
      </c>
      <c r="O43">
        <f t="shared" si="7"/>
        <v>0</v>
      </c>
    </row>
    <row r="44" spans="1:15" ht="12.75">
      <c r="A44">
        <v>40</v>
      </c>
      <c r="B44" s="5" t="s">
        <v>52</v>
      </c>
      <c r="C44" s="19">
        <v>33227</v>
      </c>
      <c r="D44" s="20">
        <v>14.13958682</v>
      </c>
      <c r="E44" s="3">
        <f t="shared" si="11"/>
        <v>1637386.5</v>
      </c>
      <c r="F44" s="2">
        <f t="shared" si="8"/>
        <v>2</v>
      </c>
      <c r="G44" s="7">
        <f t="shared" si="9"/>
        <v>14.80293510566192</v>
      </c>
      <c r="H44" s="8">
        <f t="shared" si="10"/>
        <v>14620.908312206637</v>
      </c>
      <c r="I44" s="9">
        <f t="shared" si="4"/>
        <v>4279.979256260747</v>
      </c>
      <c r="K44">
        <f t="shared" si="12"/>
        <v>0</v>
      </c>
      <c r="L44">
        <f t="shared" si="7"/>
        <v>469816.05126813997</v>
      </c>
      <c r="M44">
        <f t="shared" si="7"/>
        <v>0</v>
      </c>
      <c r="N44">
        <f t="shared" si="7"/>
        <v>0</v>
      </c>
      <c r="O44">
        <f t="shared" si="7"/>
        <v>0</v>
      </c>
    </row>
    <row r="45" spans="1:15" ht="12.75">
      <c r="A45">
        <v>41</v>
      </c>
      <c r="B45" s="5" t="s">
        <v>53</v>
      </c>
      <c r="C45" s="19">
        <v>21487</v>
      </c>
      <c r="D45" s="20">
        <v>14.501440079999998</v>
      </c>
      <c r="E45" s="3">
        <f t="shared" si="11"/>
        <v>1658873.5</v>
      </c>
      <c r="F45" s="2">
        <f t="shared" si="8"/>
        <v>2</v>
      </c>
      <c r="G45" s="7">
        <f t="shared" si="9"/>
        <v>14.80293510566192</v>
      </c>
      <c r="H45" s="8">
        <f t="shared" si="10"/>
        <v>1953.152195469493</v>
      </c>
      <c r="I45" s="9">
        <f t="shared" si="4"/>
        <v>2767.746539840331</v>
      </c>
      <c r="K45">
        <f t="shared" si="12"/>
        <v>0</v>
      </c>
      <c r="L45">
        <f t="shared" si="7"/>
        <v>311592.44299896</v>
      </c>
      <c r="M45">
        <f t="shared" si="7"/>
        <v>0</v>
      </c>
      <c r="N45">
        <f t="shared" si="7"/>
        <v>0</v>
      </c>
      <c r="O45">
        <f t="shared" si="7"/>
        <v>0</v>
      </c>
    </row>
    <row r="46" spans="1:15" ht="12.75">
      <c r="A46">
        <v>42</v>
      </c>
      <c r="B46" s="5" t="s">
        <v>54</v>
      </c>
      <c r="C46" s="19">
        <v>41482</v>
      </c>
      <c r="D46" s="20">
        <v>14.719917519999997</v>
      </c>
      <c r="E46" s="3">
        <f t="shared" si="11"/>
        <v>1700355.5</v>
      </c>
      <c r="F46" s="2">
        <f t="shared" si="8"/>
        <v>2</v>
      </c>
      <c r="G46" s="7">
        <f t="shared" si="9"/>
        <v>14.80293510566192</v>
      </c>
      <c r="H46" s="8">
        <f t="shared" si="10"/>
        <v>285.89060590756253</v>
      </c>
      <c r="I46" s="9">
        <f t="shared" si="4"/>
        <v>5343.3081382071305</v>
      </c>
      <c r="K46">
        <f t="shared" si="12"/>
        <v>0</v>
      </c>
      <c r="L46">
        <f aca="true" t="shared" si="13" ref="L46:O65">IF($F46=L$4,$C46*$D46,0)</f>
        <v>610611.6185646399</v>
      </c>
      <c r="M46">
        <f t="shared" si="13"/>
        <v>0</v>
      </c>
      <c r="N46">
        <f t="shared" si="13"/>
        <v>0</v>
      </c>
      <c r="O46">
        <f t="shared" si="13"/>
        <v>0</v>
      </c>
    </row>
    <row r="47" spans="1:15" ht="12.75">
      <c r="A47">
        <v>43</v>
      </c>
      <c r="B47" s="5" t="s">
        <v>111</v>
      </c>
      <c r="C47" s="19">
        <v>49525</v>
      </c>
      <c r="D47" s="20">
        <v>14.72674494</v>
      </c>
      <c r="E47" s="3">
        <f t="shared" si="11"/>
        <v>1749880.5</v>
      </c>
      <c r="F47" s="2">
        <f t="shared" si="8"/>
        <v>2</v>
      </c>
      <c r="G47" s="7">
        <f t="shared" si="9"/>
        <v>14.80293510566192</v>
      </c>
      <c r="H47" s="8">
        <f t="shared" si="10"/>
        <v>287.4897200413363</v>
      </c>
      <c r="I47" s="9">
        <f t="shared" si="4"/>
        <v>6379.3292402658535</v>
      </c>
      <c r="K47">
        <f t="shared" si="12"/>
        <v>0</v>
      </c>
      <c r="L47">
        <f t="shared" si="13"/>
        <v>729342.0431535</v>
      </c>
      <c r="M47">
        <f t="shared" si="13"/>
        <v>0</v>
      </c>
      <c r="N47">
        <f t="shared" si="13"/>
        <v>0</v>
      </c>
      <c r="O47">
        <f t="shared" si="13"/>
        <v>0</v>
      </c>
    </row>
    <row r="48" spans="1:15" ht="12.75">
      <c r="A48">
        <v>44</v>
      </c>
      <c r="B48" s="5" t="s">
        <v>55</v>
      </c>
      <c r="C48" s="19">
        <v>25246</v>
      </c>
      <c r="D48" s="20">
        <v>14.829156239999998</v>
      </c>
      <c r="E48" s="3">
        <f t="shared" si="11"/>
        <v>1775126.5</v>
      </c>
      <c r="F48" s="2">
        <f t="shared" si="8"/>
        <v>2</v>
      </c>
      <c r="G48" s="7">
        <f t="shared" si="9"/>
        <v>14.80293510566192</v>
      </c>
      <c r="H48" s="8">
        <f t="shared" si="10"/>
        <v>17.35783392933837</v>
      </c>
      <c r="I48" s="9">
        <f t="shared" si="4"/>
        <v>3251.94439171634</v>
      </c>
      <c r="K48">
        <f t="shared" si="12"/>
        <v>0</v>
      </c>
      <c r="L48">
        <f t="shared" si="13"/>
        <v>374376.87843503995</v>
      </c>
      <c r="M48">
        <f t="shared" si="13"/>
        <v>0</v>
      </c>
      <c r="N48">
        <f t="shared" si="13"/>
        <v>0</v>
      </c>
      <c r="O48">
        <f t="shared" si="13"/>
        <v>0</v>
      </c>
    </row>
    <row r="49" spans="1:15" ht="12.75">
      <c r="A49">
        <v>45</v>
      </c>
      <c r="B49" s="5" t="s">
        <v>56</v>
      </c>
      <c r="C49" s="19">
        <v>23265</v>
      </c>
      <c r="D49" s="20">
        <v>14.99301432</v>
      </c>
      <c r="E49" s="3">
        <f t="shared" si="11"/>
        <v>1798391.5</v>
      </c>
      <c r="F49" s="2">
        <f t="shared" si="8"/>
        <v>2</v>
      </c>
      <c r="G49" s="7">
        <f t="shared" si="9"/>
        <v>14.80293510566192</v>
      </c>
      <c r="H49" s="8">
        <f t="shared" si="10"/>
        <v>840.566956184481</v>
      </c>
      <c r="I49" s="9">
        <f t="shared" si="4"/>
        <v>2996.7712221057054</v>
      </c>
      <c r="K49">
        <f t="shared" si="12"/>
        <v>0</v>
      </c>
      <c r="L49">
        <f t="shared" si="13"/>
        <v>348812.4781548</v>
      </c>
      <c r="M49">
        <f t="shared" si="13"/>
        <v>0</v>
      </c>
      <c r="N49">
        <f t="shared" si="13"/>
        <v>0</v>
      </c>
      <c r="O49">
        <f t="shared" si="13"/>
        <v>0</v>
      </c>
    </row>
    <row r="50" spans="1:15" ht="12.75">
      <c r="A50">
        <v>46</v>
      </c>
      <c r="B50" s="5" t="s">
        <v>57</v>
      </c>
      <c r="C50" s="19">
        <v>27782</v>
      </c>
      <c r="D50" s="20">
        <v>15.020323999999999</v>
      </c>
      <c r="E50" s="3">
        <f t="shared" si="11"/>
        <v>1826173.5</v>
      </c>
      <c r="F50" s="2">
        <f t="shared" si="8"/>
        <v>2</v>
      </c>
      <c r="G50" s="7">
        <f t="shared" si="9"/>
        <v>14.80293510566192</v>
      </c>
      <c r="H50" s="8">
        <f t="shared" si="10"/>
        <v>1312.9198496417332</v>
      </c>
      <c r="I50" s="9">
        <f t="shared" si="4"/>
        <v>3578.607268108348</v>
      </c>
      <c r="K50">
        <f t="shared" si="12"/>
        <v>0</v>
      </c>
      <c r="L50">
        <f t="shared" si="13"/>
        <v>417294.64136799995</v>
      </c>
      <c r="M50">
        <f t="shared" si="13"/>
        <v>0</v>
      </c>
      <c r="N50">
        <f t="shared" si="13"/>
        <v>0</v>
      </c>
      <c r="O50">
        <f t="shared" si="13"/>
        <v>0</v>
      </c>
    </row>
    <row r="51" spans="1:15" ht="12.75">
      <c r="A51">
        <v>47</v>
      </c>
      <c r="B51" s="5" t="s">
        <v>112</v>
      </c>
      <c r="C51" s="19">
        <v>50516</v>
      </c>
      <c r="D51" s="20">
        <v>15.109080459999998</v>
      </c>
      <c r="E51" s="3">
        <f t="shared" si="11"/>
        <v>1876689.5</v>
      </c>
      <c r="F51" s="2">
        <f t="shared" si="8"/>
        <v>2</v>
      </c>
      <c r="G51" s="7">
        <f t="shared" si="9"/>
        <v>14.80293510566192</v>
      </c>
      <c r="H51" s="8">
        <f t="shared" si="10"/>
        <v>4734.610987778481</v>
      </c>
      <c r="I51" s="9">
        <f t="shared" si="4"/>
        <v>6506.980230212414</v>
      </c>
      <c r="K51">
        <f t="shared" si="12"/>
        <v>0</v>
      </c>
      <c r="L51">
        <f t="shared" si="13"/>
        <v>763250.3085173599</v>
      </c>
      <c r="M51">
        <f t="shared" si="13"/>
        <v>0</v>
      </c>
      <c r="N51">
        <f t="shared" si="13"/>
        <v>0</v>
      </c>
      <c r="O51">
        <f t="shared" si="13"/>
        <v>0</v>
      </c>
    </row>
    <row r="52" spans="1:15" ht="12.75">
      <c r="A52">
        <v>48</v>
      </c>
      <c r="B52" s="5" t="s">
        <v>58</v>
      </c>
      <c r="C52" s="19">
        <v>58050</v>
      </c>
      <c r="D52" s="20">
        <v>15.498243399999998</v>
      </c>
      <c r="E52" s="3">
        <f t="shared" si="11"/>
        <v>1934739.5</v>
      </c>
      <c r="F52" s="2">
        <f t="shared" si="8"/>
        <v>2</v>
      </c>
      <c r="G52" s="7">
        <f t="shared" si="9"/>
        <v>14.80293510566192</v>
      </c>
      <c r="H52" s="8">
        <f t="shared" si="10"/>
        <v>28064.482883377765</v>
      </c>
      <c r="I52" s="9">
        <f t="shared" si="4"/>
        <v>7477.436898484256</v>
      </c>
      <c r="K52">
        <f t="shared" si="12"/>
        <v>0</v>
      </c>
      <c r="L52">
        <f t="shared" si="13"/>
        <v>899673.0293699999</v>
      </c>
      <c r="M52">
        <f t="shared" si="13"/>
        <v>0</v>
      </c>
      <c r="N52">
        <f t="shared" si="13"/>
        <v>0</v>
      </c>
      <c r="O52">
        <f t="shared" si="13"/>
        <v>0</v>
      </c>
    </row>
    <row r="53" spans="1:15" ht="12.75">
      <c r="A53">
        <v>49</v>
      </c>
      <c r="B53" s="5" t="s">
        <v>59</v>
      </c>
      <c r="C53" s="19">
        <v>29225</v>
      </c>
      <c r="D53" s="20">
        <v>15.66210148</v>
      </c>
      <c r="E53" s="3">
        <f t="shared" si="11"/>
        <v>1963964.5</v>
      </c>
      <c r="F53" s="2">
        <f t="shared" si="8"/>
        <v>2</v>
      </c>
      <c r="G53" s="7">
        <f t="shared" si="9"/>
        <v>14.80293510566192</v>
      </c>
      <c r="H53" s="8">
        <f t="shared" si="10"/>
        <v>21572.926448232523</v>
      </c>
      <c r="I53" s="9">
        <f t="shared" si="4"/>
        <v>3764.4805057399203</v>
      </c>
      <c r="K53">
        <f t="shared" si="12"/>
        <v>0</v>
      </c>
      <c r="L53">
        <f t="shared" si="13"/>
        <v>457724.915753</v>
      </c>
      <c r="M53">
        <f t="shared" si="13"/>
        <v>0</v>
      </c>
      <c r="N53">
        <f t="shared" si="13"/>
        <v>0</v>
      </c>
      <c r="O53">
        <f t="shared" si="13"/>
        <v>0</v>
      </c>
    </row>
    <row r="54" spans="1:15" ht="12.75">
      <c r="A54">
        <v>50</v>
      </c>
      <c r="B54" s="5" t="s">
        <v>113</v>
      </c>
      <c r="C54" s="19">
        <v>41859</v>
      </c>
      <c r="D54" s="20">
        <v>15.716720839999999</v>
      </c>
      <c r="E54" s="3">
        <f t="shared" si="11"/>
        <v>2005823.5</v>
      </c>
      <c r="F54" s="2">
        <f t="shared" si="8"/>
        <v>2</v>
      </c>
      <c r="G54" s="7">
        <f t="shared" si="9"/>
        <v>14.80293510566192</v>
      </c>
      <c r="H54" s="8">
        <f t="shared" si="10"/>
        <v>34952.44785182341</v>
      </c>
      <c r="I54" s="9">
        <f t="shared" si="4"/>
        <v>5391.869614705469</v>
      </c>
      <c r="K54">
        <f t="shared" si="12"/>
        <v>0</v>
      </c>
      <c r="L54">
        <f t="shared" si="13"/>
        <v>657886.21764156</v>
      </c>
      <c r="M54">
        <f t="shared" si="13"/>
        <v>0</v>
      </c>
      <c r="N54">
        <f t="shared" si="13"/>
        <v>0</v>
      </c>
      <c r="O54">
        <f t="shared" si="13"/>
        <v>0</v>
      </c>
    </row>
    <row r="55" spans="1:15" ht="12.75">
      <c r="A55">
        <v>51</v>
      </c>
      <c r="B55" s="5" t="s">
        <v>60</v>
      </c>
      <c r="C55" s="19">
        <v>1881</v>
      </c>
      <c r="D55" s="20">
        <v>15.744030519999999</v>
      </c>
      <c r="E55" s="3">
        <f t="shared" si="11"/>
        <v>2007704.5</v>
      </c>
      <c r="F55" s="2">
        <f t="shared" si="8"/>
        <v>2</v>
      </c>
      <c r="G55" s="7">
        <f t="shared" si="9"/>
        <v>14.80293510566192</v>
      </c>
      <c r="H55" s="8">
        <f t="shared" si="10"/>
        <v>1665.9275488886308</v>
      </c>
      <c r="I55" s="9">
        <f t="shared" si="4"/>
        <v>242.2921413617379</v>
      </c>
      <c r="K55">
        <f t="shared" si="12"/>
        <v>0</v>
      </c>
      <c r="L55">
        <f t="shared" si="13"/>
        <v>29614.52140812</v>
      </c>
      <c r="M55">
        <f t="shared" si="13"/>
        <v>0</v>
      </c>
      <c r="N55">
        <f t="shared" si="13"/>
        <v>0</v>
      </c>
      <c r="O55">
        <f t="shared" si="13"/>
        <v>0</v>
      </c>
    </row>
    <row r="56" spans="1:15" ht="12.75">
      <c r="A56">
        <v>52</v>
      </c>
      <c r="B56" s="5" t="s">
        <v>114</v>
      </c>
      <c r="C56" s="19">
        <v>13977</v>
      </c>
      <c r="D56" s="20">
        <v>15.853269239999998</v>
      </c>
      <c r="E56" s="3">
        <f t="shared" si="11"/>
        <v>2021681.5</v>
      </c>
      <c r="F56" s="2">
        <f t="shared" si="8"/>
        <v>2</v>
      </c>
      <c r="G56" s="7">
        <f t="shared" si="9"/>
        <v>14.80293510566192</v>
      </c>
      <c r="H56" s="8">
        <f t="shared" si="10"/>
        <v>15419.451471323691</v>
      </c>
      <c r="I56" s="9">
        <f t="shared" si="4"/>
        <v>1800.3813183482248</v>
      </c>
      <c r="K56">
        <f t="shared" si="12"/>
        <v>0</v>
      </c>
      <c r="L56">
        <f t="shared" si="13"/>
        <v>221581.14416747997</v>
      </c>
      <c r="M56">
        <f t="shared" si="13"/>
        <v>0</v>
      </c>
      <c r="N56">
        <f t="shared" si="13"/>
        <v>0</v>
      </c>
      <c r="O56">
        <f t="shared" si="13"/>
        <v>0</v>
      </c>
    </row>
    <row r="57" spans="1:15" ht="12.75">
      <c r="A57">
        <v>53</v>
      </c>
      <c r="B57" s="5" t="s">
        <v>115</v>
      </c>
      <c r="C57" s="19">
        <v>22575</v>
      </c>
      <c r="D57" s="20">
        <v>15.921543439999999</v>
      </c>
      <c r="E57" s="3">
        <f t="shared" si="11"/>
        <v>2044256.5</v>
      </c>
      <c r="F57" s="2">
        <f t="shared" si="8"/>
        <v>2</v>
      </c>
      <c r="G57" s="7">
        <f t="shared" si="9"/>
        <v>14.80293510566192</v>
      </c>
      <c r="H57" s="8">
        <f t="shared" si="10"/>
        <v>28247.74997256256</v>
      </c>
      <c r="I57" s="9">
        <f t="shared" si="4"/>
        <v>2907.892127188322</v>
      </c>
      <c r="K57">
        <f t="shared" si="12"/>
        <v>0</v>
      </c>
      <c r="L57">
        <f t="shared" si="13"/>
        <v>359428.843158</v>
      </c>
      <c r="M57">
        <f t="shared" si="13"/>
        <v>0</v>
      </c>
      <c r="N57">
        <f t="shared" si="13"/>
        <v>0</v>
      </c>
      <c r="O57">
        <f t="shared" si="13"/>
        <v>0</v>
      </c>
    </row>
    <row r="58" spans="1:15" ht="12.75">
      <c r="A58">
        <v>54</v>
      </c>
      <c r="B58" s="5" t="s">
        <v>116</v>
      </c>
      <c r="C58" s="19">
        <v>13354</v>
      </c>
      <c r="D58" s="20">
        <v>16.05809184</v>
      </c>
      <c r="E58" s="3">
        <f t="shared" si="11"/>
        <v>2057610.5</v>
      </c>
      <c r="F58" s="2">
        <f t="shared" si="8"/>
        <v>2</v>
      </c>
      <c r="G58" s="7">
        <f t="shared" si="9"/>
        <v>14.80293510566192</v>
      </c>
      <c r="H58" s="8">
        <f t="shared" si="10"/>
        <v>21038.13768423002</v>
      </c>
      <c r="I58" s="9">
        <f t="shared" si="4"/>
        <v>1720.1325123576012</v>
      </c>
      <c r="K58">
        <f t="shared" si="12"/>
        <v>0</v>
      </c>
      <c r="L58">
        <f t="shared" si="13"/>
        <v>214439.75843135998</v>
      </c>
      <c r="M58">
        <f t="shared" si="13"/>
        <v>0</v>
      </c>
      <c r="N58">
        <f t="shared" si="13"/>
        <v>0</v>
      </c>
      <c r="O58">
        <f t="shared" si="13"/>
        <v>0</v>
      </c>
    </row>
    <row r="59" spans="1:15" ht="12.75">
      <c r="A59">
        <v>55</v>
      </c>
      <c r="B59" s="5" t="s">
        <v>61</v>
      </c>
      <c r="C59" s="19">
        <v>17367</v>
      </c>
      <c r="D59" s="20">
        <v>16.180985399999997</v>
      </c>
      <c r="E59" s="3">
        <f t="shared" si="11"/>
        <v>2074977.5</v>
      </c>
      <c r="F59" s="2">
        <f t="shared" si="8"/>
        <v>2</v>
      </c>
      <c r="G59" s="7">
        <f t="shared" si="9"/>
        <v>14.80293510566192</v>
      </c>
      <c r="H59" s="8">
        <f t="shared" si="10"/>
        <v>32980.32573256663</v>
      </c>
      <c r="I59" s="9">
        <f t="shared" si="4"/>
        <v>2237.0481759858067</v>
      </c>
      <c r="K59">
        <f t="shared" si="12"/>
        <v>0</v>
      </c>
      <c r="L59">
        <f t="shared" si="13"/>
        <v>281015.17344179994</v>
      </c>
      <c r="M59">
        <f t="shared" si="13"/>
        <v>0</v>
      </c>
      <c r="N59">
        <f t="shared" si="13"/>
        <v>0</v>
      </c>
      <c r="O59">
        <f t="shared" si="13"/>
        <v>0</v>
      </c>
    </row>
    <row r="60" spans="1:15" ht="12.75">
      <c r="A60">
        <v>56</v>
      </c>
      <c r="B60" s="5" t="s">
        <v>62</v>
      </c>
      <c r="C60" s="19">
        <v>14668</v>
      </c>
      <c r="D60" s="20">
        <v>16.20829508</v>
      </c>
      <c r="E60" s="3">
        <f t="shared" si="11"/>
        <v>2089645.5</v>
      </c>
      <c r="F60" s="2">
        <f t="shared" si="8"/>
        <v>2</v>
      </c>
      <c r="G60" s="7">
        <f t="shared" si="9"/>
        <v>14.80293510566192</v>
      </c>
      <c r="H60" s="8">
        <f t="shared" si="10"/>
        <v>28969.83769179236</v>
      </c>
      <c r="I60" s="9">
        <f t="shared" si="4"/>
        <v>1889.3892235480976</v>
      </c>
      <c r="K60">
        <f t="shared" si="12"/>
        <v>0</v>
      </c>
      <c r="L60">
        <f t="shared" si="13"/>
        <v>237743.27223344</v>
      </c>
      <c r="M60">
        <f t="shared" si="13"/>
        <v>0</v>
      </c>
      <c r="N60">
        <f t="shared" si="13"/>
        <v>0</v>
      </c>
      <c r="O60">
        <f t="shared" si="13"/>
        <v>0</v>
      </c>
    </row>
    <row r="61" spans="1:15" ht="12.75">
      <c r="A61">
        <v>57</v>
      </c>
      <c r="B61" s="5" t="s">
        <v>63</v>
      </c>
      <c r="C61" s="19">
        <v>22212</v>
      </c>
      <c r="D61" s="20">
        <v>16.35849832</v>
      </c>
      <c r="E61" s="3">
        <f t="shared" si="11"/>
        <v>2111857.5</v>
      </c>
      <c r="F61" s="2">
        <f t="shared" si="8"/>
        <v>2</v>
      </c>
      <c r="G61" s="7">
        <f t="shared" si="9"/>
        <v>14.80293510566192</v>
      </c>
      <c r="H61" s="8">
        <f t="shared" si="10"/>
        <v>53748.08480936595</v>
      </c>
      <c r="I61" s="9">
        <f t="shared" si="4"/>
        <v>2861.1339946448284</v>
      </c>
      <c r="K61">
        <f t="shared" si="12"/>
        <v>0</v>
      </c>
      <c r="L61">
        <f t="shared" si="13"/>
        <v>363354.96468384</v>
      </c>
      <c r="M61">
        <f t="shared" si="13"/>
        <v>0</v>
      </c>
      <c r="N61">
        <f t="shared" si="13"/>
        <v>0</v>
      </c>
      <c r="O61">
        <f t="shared" si="13"/>
        <v>0</v>
      </c>
    </row>
    <row r="62" spans="1:15" ht="12.75">
      <c r="A62">
        <v>58</v>
      </c>
      <c r="B62" s="5" t="s">
        <v>117</v>
      </c>
      <c r="C62" s="19">
        <v>28606</v>
      </c>
      <c r="D62" s="20">
        <v>16.37215316</v>
      </c>
      <c r="E62" s="3">
        <f t="shared" si="11"/>
        <v>2140463.5</v>
      </c>
      <c r="F62" s="2">
        <f t="shared" si="8"/>
        <v>2</v>
      </c>
      <c r="G62" s="7">
        <f t="shared" si="9"/>
        <v>14.80293510566192</v>
      </c>
      <c r="H62" s="8">
        <f t="shared" si="10"/>
        <v>70440.71031074523</v>
      </c>
      <c r="I62" s="9">
        <f t="shared" si="4"/>
        <v>3684.7469408792526</v>
      </c>
      <c r="K62">
        <f t="shared" si="12"/>
        <v>0</v>
      </c>
      <c r="L62">
        <f t="shared" si="13"/>
        <v>468341.81329496</v>
      </c>
      <c r="M62">
        <f t="shared" si="13"/>
        <v>0</v>
      </c>
      <c r="N62">
        <f t="shared" si="13"/>
        <v>0</v>
      </c>
      <c r="O62">
        <f t="shared" si="13"/>
        <v>0</v>
      </c>
    </row>
    <row r="63" spans="1:15" ht="12.75">
      <c r="A63">
        <v>59</v>
      </c>
      <c r="B63" s="5" t="s">
        <v>64</v>
      </c>
      <c r="C63" s="19">
        <v>26440</v>
      </c>
      <c r="D63" s="20">
        <v>16.495046719999998</v>
      </c>
      <c r="E63" s="3">
        <f t="shared" si="11"/>
        <v>2166903.5</v>
      </c>
      <c r="F63" s="2">
        <f t="shared" si="8"/>
        <v>2</v>
      </c>
      <c r="G63" s="7">
        <f t="shared" si="9"/>
        <v>14.80293510566192</v>
      </c>
      <c r="H63" s="8">
        <f t="shared" si="10"/>
        <v>75704.11095458946</v>
      </c>
      <c r="I63" s="9">
        <f t="shared" si="4"/>
        <v>3405.743869008161</v>
      </c>
      <c r="K63">
        <f t="shared" si="12"/>
        <v>0</v>
      </c>
      <c r="L63">
        <f t="shared" si="13"/>
        <v>436129.0352767999</v>
      </c>
      <c r="M63">
        <f t="shared" si="13"/>
        <v>0</v>
      </c>
      <c r="N63">
        <f t="shared" si="13"/>
        <v>0</v>
      </c>
      <c r="O63">
        <f t="shared" si="13"/>
        <v>0</v>
      </c>
    </row>
    <row r="64" spans="1:15" ht="12.75">
      <c r="A64">
        <v>60</v>
      </c>
      <c r="B64" s="5" t="s">
        <v>65</v>
      </c>
      <c r="C64" s="19">
        <v>11692</v>
      </c>
      <c r="D64" s="20">
        <v>16.51552898</v>
      </c>
      <c r="E64" s="3">
        <f t="shared" si="11"/>
        <v>2178595.5</v>
      </c>
      <c r="F64" s="2">
        <f t="shared" si="8"/>
        <v>2</v>
      </c>
      <c r="G64" s="7">
        <f t="shared" si="9"/>
        <v>14.80293510566192</v>
      </c>
      <c r="H64" s="8">
        <f t="shared" si="10"/>
        <v>34292.3761852903</v>
      </c>
      <c r="I64" s="9">
        <f t="shared" si="4"/>
        <v>1506.049822860946</v>
      </c>
      <c r="K64">
        <f t="shared" si="12"/>
        <v>0</v>
      </c>
      <c r="L64">
        <f t="shared" si="13"/>
        <v>193099.56483416</v>
      </c>
      <c r="M64">
        <f t="shared" si="13"/>
        <v>0</v>
      </c>
      <c r="N64">
        <f t="shared" si="13"/>
        <v>0</v>
      </c>
      <c r="O64">
        <f t="shared" si="13"/>
        <v>0</v>
      </c>
    </row>
    <row r="65" spans="1:15" ht="12.75">
      <c r="A65">
        <v>61</v>
      </c>
      <c r="B65" s="5" t="s">
        <v>66</v>
      </c>
      <c r="C65" s="19">
        <v>10796</v>
      </c>
      <c r="D65" s="20">
        <v>17.02758548</v>
      </c>
      <c r="E65" s="3">
        <f t="shared" si="11"/>
        <v>2189391.5</v>
      </c>
      <c r="F65" s="2">
        <f t="shared" si="8"/>
        <v>2</v>
      </c>
      <c r="G65" s="7">
        <f t="shared" si="9"/>
        <v>14.80293510566192</v>
      </c>
      <c r="H65" s="8">
        <f t="shared" si="10"/>
        <v>53430.15203370743</v>
      </c>
      <c r="I65" s="9">
        <f t="shared" si="4"/>
        <v>1390.635809750836</v>
      </c>
      <c r="K65">
        <f t="shared" si="12"/>
        <v>0</v>
      </c>
      <c r="L65">
        <f t="shared" si="13"/>
        <v>183829.81284208</v>
      </c>
      <c r="M65">
        <f t="shared" si="13"/>
        <v>0</v>
      </c>
      <c r="N65">
        <f t="shared" si="13"/>
        <v>0</v>
      </c>
      <c r="O65">
        <f t="shared" si="13"/>
        <v>0</v>
      </c>
    </row>
    <row r="66" spans="1:15" ht="12.75">
      <c r="A66">
        <v>62</v>
      </c>
      <c r="B66" s="5" t="s">
        <v>118</v>
      </c>
      <c r="C66" s="19">
        <v>15987</v>
      </c>
      <c r="D66" s="20">
        <v>17.1026871</v>
      </c>
      <c r="E66" s="3">
        <f t="shared" si="11"/>
        <v>2205378.5</v>
      </c>
      <c r="F66" s="2">
        <f t="shared" si="8"/>
        <v>2</v>
      </c>
      <c r="G66" s="7">
        <f t="shared" si="9"/>
        <v>14.80293510566192</v>
      </c>
      <c r="H66" s="8">
        <f t="shared" si="10"/>
        <v>84552.99259733068</v>
      </c>
      <c r="I66" s="9">
        <f t="shared" si="4"/>
        <v>2059.2899861510386</v>
      </c>
      <c r="K66">
        <f t="shared" si="12"/>
        <v>0</v>
      </c>
      <c r="L66">
        <f aca="true" t="shared" si="14" ref="L66:O85">IF($F66=L$4,$C66*$D66,0)</f>
        <v>273420.6586677</v>
      </c>
      <c r="M66">
        <f t="shared" si="14"/>
        <v>0</v>
      </c>
      <c r="N66">
        <f t="shared" si="14"/>
        <v>0</v>
      </c>
      <c r="O66">
        <f t="shared" si="14"/>
        <v>0</v>
      </c>
    </row>
    <row r="67" spans="1:15" ht="12.75">
      <c r="A67">
        <v>63</v>
      </c>
      <c r="B67" s="16" t="s">
        <v>119</v>
      </c>
      <c r="C67" s="17">
        <v>21634</v>
      </c>
      <c r="D67" s="20">
        <v>17.22558066</v>
      </c>
      <c r="E67" s="3">
        <f t="shared" si="11"/>
        <v>2227012.5</v>
      </c>
      <c r="F67" s="2">
        <f t="shared" si="8"/>
        <v>2</v>
      </c>
      <c r="G67" s="7">
        <f t="shared" si="9"/>
        <v>14.80293510566192</v>
      </c>
      <c r="H67" s="8">
        <f t="shared" si="10"/>
        <v>126974.52120059407</v>
      </c>
      <c r="I67" s="9">
        <f t="shared" si="4"/>
        <v>2786.6816513662084</v>
      </c>
      <c r="K67">
        <f t="shared" si="12"/>
        <v>0</v>
      </c>
      <c r="L67">
        <f t="shared" si="14"/>
        <v>372658.21199844</v>
      </c>
      <c r="M67">
        <f t="shared" si="14"/>
        <v>0</v>
      </c>
      <c r="N67">
        <f t="shared" si="14"/>
        <v>0</v>
      </c>
      <c r="O67">
        <f t="shared" si="14"/>
        <v>0</v>
      </c>
    </row>
    <row r="68" spans="1:15" ht="12.75">
      <c r="A68">
        <v>64</v>
      </c>
      <c r="B68" s="5" t="s">
        <v>67</v>
      </c>
      <c r="C68" s="19">
        <v>5039</v>
      </c>
      <c r="D68" s="20">
        <v>17.34847422</v>
      </c>
      <c r="E68" s="3">
        <f t="shared" si="11"/>
        <v>2232051.5</v>
      </c>
      <c r="F68" s="2">
        <f t="shared" si="8"/>
        <v>2</v>
      </c>
      <c r="G68" s="7">
        <f t="shared" si="9"/>
        <v>14.80293510566192</v>
      </c>
      <c r="H68" s="8">
        <f t="shared" si="10"/>
        <v>32651.557919047864</v>
      </c>
      <c r="I68" s="9">
        <f t="shared" si="4"/>
        <v>649.0750134618805</v>
      </c>
      <c r="K68">
        <f t="shared" si="12"/>
        <v>0</v>
      </c>
      <c r="L68">
        <f t="shared" si="14"/>
        <v>87418.96159458</v>
      </c>
      <c r="M68">
        <f t="shared" si="14"/>
        <v>0</v>
      </c>
      <c r="N68">
        <f t="shared" si="14"/>
        <v>0</v>
      </c>
      <c r="O68">
        <f t="shared" si="14"/>
        <v>0</v>
      </c>
    </row>
    <row r="69" spans="1:15" ht="12.75">
      <c r="A69">
        <v>65</v>
      </c>
      <c r="B69" s="5" t="s">
        <v>68</v>
      </c>
      <c r="C69" s="19">
        <v>11479</v>
      </c>
      <c r="D69" s="20">
        <v>17.409921</v>
      </c>
      <c r="E69" s="3">
        <f t="shared" si="11"/>
        <v>2243530.5</v>
      </c>
      <c r="F69" s="2">
        <f aca="true" t="shared" si="15" ref="F69:F103">VLOOKUP(A69,$V$8:$W$12,2)</f>
        <v>3</v>
      </c>
      <c r="G69" s="7">
        <f aca="true" t="shared" si="16" ref="G69:G100">VLOOKUP(F69,$P$7:$Q$11,2)</f>
        <v>19.276918160674494</v>
      </c>
      <c r="H69" s="8">
        <f aca="true" t="shared" si="17" ref="H69:H100">(G69-D69)^2*C69</f>
        <v>40012.10233025885</v>
      </c>
      <c r="I69" s="9">
        <f t="shared" si="4"/>
        <v>268112.39801708295</v>
      </c>
      <c r="K69">
        <f t="shared" si="12"/>
        <v>0</v>
      </c>
      <c r="L69">
        <f t="shared" si="14"/>
        <v>0</v>
      </c>
      <c r="M69">
        <f t="shared" si="14"/>
        <v>199848.483159</v>
      </c>
      <c r="N69">
        <f t="shared" si="14"/>
        <v>0</v>
      </c>
      <c r="O69">
        <f t="shared" si="14"/>
        <v>0</v>
      </c>
    </row>
    <row r="70" spans="1:15" ht="12.75">
      <c r="A70">
        <v>66</v>
      </c>
      <c r="B70" s="5" t="s">
        <v>120</v>
      </c>
      <c r="C70" s="19">
        <v>20759</v>
      </c>
      <c r="D70" s="20">
        <v>17.41674842</v>
      </c>
      <c r="E70" s="3">
        <f aca="true" t="shared" si="18" ref="E70:E103">C70+E69</f>
        <v>2264289.5</v>
      </c>
      <c r="F70" s="2">
        <f t="shared" si="15"/>
        <v>3</v>
      </c>
      <c r="G70" s="7">
        <f t="shared" si="16"/>
        <v>19.276918160674494</v>
      </c>
      <c r="H70" s="8">
        <f t="shared" si="17"/>
        <v>71830.94496368807</v>
      </c>
      <c r="I70" s="9">
        <f aca="true" t="shared" si="19" ref="I70:I103">($Q$12-G70)^2*C70</f>
        <v>484863.2520634746</v>
      </c>
      <c r="K70">
        <f aca="true" t="shared" si="20" ref="K70:K101">IF(F70=K$4,$C70*$D70,0)</f>
        <v>0</v>
      </c>
      <c r="L70">
        <f t="shared" si="14"/>
        <v>0</v>
      </c>
      <c r="M70">
        <f t="shared" si="14"/>
        <v>361554.28045078</v>
      </c>
      <c r="N70">
        <f t="shared" si="14"/>
        <v>0</v>
      </c>
      <c r="O70">
        <f t="shared" si="14"/>
        <v>0</v>
      </c>
    </row>
    <row r="71" spans="1:15" ht="12.75">
      <c r="A71">
        <v>67</v>
      </c>
      <c r="B71" s="5" t="s">
        <v>121</v>
      </c>
      <c r="C71" s="19">
        <v>16310</v>
      </c>
      <c r="D71" s="20">
        <v>17.573779079999998</v>
      </c>
      <c r="E71" s="3">
        <f t="shared" si="18"/>
        <v>2280599.5</v>
      </c>
      <c r="F71" s="2">
        <f t="shared" si="15"/>
        <v>3</v>
      </c>
      <c r="G71" s="7">
        <f t="shared" si="16"/>
        <v>19.276918160674494</v>
      </c>
      <c r="H71" s="8">
        <f t="shared" si="17"/>
        <v>47310.13529564974</v>
      </c>
      <c r="I71" s="9">
        <f t="shared" si="19"/>
        <v>380948.9686957595</v>
      </c>
      <c r="K71">
        <f t="shared" si="20"/>
        <v>0</v>
      </c>
      <c r="L71">
        <f t="shared" si="14"/>
        <v>0</v>
      </c>
      <c r="M71">
        <f t="shared" si="14"/>
        <v>286628.33679479995</v>
      </c>
      <c r="N71">
        <f t="shared" si="14"/>
        <v>0</v>
      </c>
      <c r="O71">
        <f t="shared" si="14"/>
        <v>0</v>
      </c>
    </row>
    <row r="72" spans="1:15" ht="12.75">
      <c r="A72">
        <v>68</v>
      </c>
      <c r="B72" s="5" t="s">
        <v>122</v>
      </c>
      <c r="C72" s="19">
        <v>23618</v>
      </c>
      <c r="D72" s="20">
        <v>17.65570812</v>
      </c>
      <c r="E72" s="3">
        <f t="shared" si="18"/>
        <v>2304217.5</v>
      </c>
      <c r="F72" s="2">
        <f t="shared" si="15"/>
        <v>3</v>
      </c>
      <c r="G72" s="7">
        <f t="shared" si="16"/>
        <v>19.276918160674494</v>
      </c>
      <c r="H72" s="8">
        <f t="shared" si="17"/>
        <v>62075.70890114529</v>
      </c>
      <c r="I72" s="9">
        <f t="shared" si="19"/>
        <v>551640.2662572929</v>
      </c>
      <c r="K72">
        <f t="shared" si="20"/>
        <v>0</v>
      </c>
      <c r="L72">
        <f t="shared" si="14"/>
        <v>0</v>
      </c>
      <c r="M72">
        <f t="shared" si="14"/>
        <v>416992.51437816</v>
      </c>
      <c r="N72">
        <f t="shared" si="14"/>
        <v>0</v>
      </c>
      <c r="O72">
        <f t="shared" si="14"/>
        <v>0</v>
      </c>
    </row>
    <row r="73" spans="1:15" ht="12.75">
      <c r="A73">
        <v>69</v>
      </c>
      <c r="B73" s="5" t="s">
        <v>123</v>
      </c>
      <c r="C73" s="19">
        <v>10624</v>
      </c>
      <c r="D73" s="20">
        <v>17.983424279999998</v>
      </c>
      <c r="E73" s="3">
        <f t="shared" si="18"/>
        <v>2314841.5</v>
      </c>
      <c r="F73" s="2">
        <f t="shared" si="15"/>
        <v>3</v>
      </c>
      <c r="G73" s="7">
        <f t="shared" si="16"/>
        <v>19.276918160674494</v>
      </c>
      <c r="H73" s="8">
        <f t="shared" si="17"/>
        <v>17775.29507909333</v>
      </c>
      <c r="I73" s="9">
        <f t="shared" si="19"/>
        <v>248142.3570462139</v>
      </c>
      <c r="K73">
        <f t="shared" si="20"/>
        <v>0</v>
      </c>
      <c r="L73">
        <f t="shared" si="14"/>
        <v>0</v>
      </c>
      <c r="M73">
        <f t="shared" si="14"/>
        <v>191055.89955071997</v>
      </c>
      <c r="N73">
        <f t="shared" si="14"/>
        <v>0</v>
      </c>
      <c r="O73">
        <f t="shared" si="14"/>
        <v>0</v>
      </c>
    </row>
    <row r="74" spans="1:15" ht="12.75">
      <c r="A74">
        <v>70</v>
      </c>
      <c r="B74" s="5" t="s">
        <v>69</v>
      </c>
      <c r="C74" s="19">
        <v>3123</v>
      </c>
      <c r="D74" s="20">
        <v>18.30431302</v>
      </c>
      <c r="E74" s="3">
        <f t="shared" si="18"/>
        <v>2317964.5</v>
      </c>
      <c r="F74" s="2">
        <f t="shared" si="15"/>
        <v>3</v>
      </c>
      <c r="G74" s="7">
        <f t="shared" si="16"/>
        <v>19.276918160674494</v>
      </c>
      <c r="H74" s="8">
        <f t="shared" si="17"/>
        <v>2954.2354524383413</v>
      </c>
      <c r="I74" s="9">
        <f t="shared" si="19"/>
        <v>72943.2022830691</v>
      </c>
      <c r="K74">
        <f t="shared" si="20"/>
        <v>0</v>
      </c>
      <c r="L74">
        <f t="shared" si="14"/>
        <v>0</v>
      </c>
      <c r="M74">
        <f t="shared" si="14"/>
        <v>57164.36956145999</v>
      </c>
      <c r="N74">
        <f t="shared" si="14"/>
        <v>0</v>
      </c>
      <c r="O74">
        <f t="shared" si="14"/>
        <v>0</v>
      </c>
    </row>
    <row r="75" spans="1:15" ht="12.75">
      <c r="A75">
        <v>71</v>
      </c>
      <c r="B75" s="5" t="s">
        <v>70</v>
      </c>
      <c r="C75" s="19">
        <v>9010</v>
      </c>
      <c r="D75" s="20">
        <v>18.700303379999998</v>
      </c>
      <c r="E75" s="3">
        <f t="shared" si="18"/>
        <v>2326974.5</v>
      </c>
      <c r="F75" s="2">
        <f t="shared" si="15"/>
        <v>3</v>
      </c>
      <c r="G75" s="7">
        <f t="shared" si="16"/>
        <v>19.276918160674494</v>
      </c>
      <c r="H75" s="8">
        <f t="shared" si="17"/>
        <v>2995.686293683605</v>
      </c>
      <c r="I75" s="9">
        <f t="shared" si="19"/>
        <v>210444.5253187488</v>
      </c>
      <c r="K75">
        <f t="shared" si="20"/>
        <v>0</v>
      </c>
      <c r="L75">
        <f t="shared" si="14"/>
        <v>0</v>
      </c>
      <c r="M75">
        <f t="shared" si="14"/>
        <v>168489.73345379997</v>
      </c>
      <c r="N75">
        <f t="shared" si="14"/>
        <v>0</v>
      </c>
      <c r="O75">
        <f t="shared" si="14"/>
        <v>0</v>
      </c>
    </row>
    <row r="76" spans="1:15" ht="12.75">
      <c r="A76">
        <v>72</v>
      </c>
      <c r="B76" s="5" t="s">
        <v>71</v>
      </c>
      <c r="C76" s="19">
        <v>11420</v>
      </c>
      <c r="D76" s="20">
        <v>18.78905984</v>
      </c>
      <c r="E76" s="3">
        <f t="shared" si="18"/>
        <v>2338394.5</v>
      </c>
      <c r="F76" s="2">
        <f t="shared" si="15"/>
        <v>3</v>
      </c>
      <c r="G76" s="7">
        <f t="shared" si="16"/>
        <v>19.276918160674494</v>
      </c>
      <c r="H76" s="8">
        <f t="shared" si="17"/>
        <v>2718.0255628062755</v>
      </c>
      <c r="I76" s="9">
        <f t="shared" si="19"/>
        <v>266734.34840622765</v>
      </c>
      <c r="K76">
        <f t="shared" si="20"/>
        <v>0</v>
      </c>
      <c r="L76">
        <f t="shared" si="14"/>
        <v>0</v>
      </c>
      <c r="M76">
        <f t="shared" si="14"/>
        <v>214571.0633728</v>
      </c>
      <c r="N76">
        <f t="shared" si="14"/>
        <v>0</v>
      </c>
      <c r="O76">
        <f t="shared" si="14"/>
        <v>0</v>
      </c>
    </row>
    <row r="77" spans="1:15" ht="12.75">
      <c r="A77">
        <v>73</v>
      </c>
      <c r="B77" s="5" t="s">
        <v>72</v>
      </c>
      <c r="C77" s="21">
        <v>3900</v>
      </c>
      <c r="D77" s="20">
        <v>18.8436792</v>
      </c>
      <c r="E77" s="3">
        <f t="shared" si="18"/>
        <v>2342294.5</v>
      </c>
      <c r="F77" s="2">
        <f t="shared" si="15"/>
        <v>3</v>
      </c>
      <c r="G77" s="7">
        <f t="shared" si="16"/>
        <v>19.276918160674494</v>
      </c>
      <c r="H77" s="8">
        <f t="shared" si="17"/>
        <v>732.0143884806314</v>
      </c>
      <c r="I77" s="9">
        <f t="shared" si="19"/>
        <v>91091.41495484133</v>
      </c>
      <c r="K77">
        <f t="shared" si="20"/>
        <v>0</v>
      </c>
      <c r="L77">
        <f t="shared" si="14"/>
        <v>0</v>
      </c>
      <c r="M77">
        <f t="shared" si="14"/>
        <v>73490.34888</v>
      </c>
      <c r="N77">
        <f t="shared" si="14"/>
        <v>0</v>
      </c>
      <c r="O77">
        <f t="shared" si="14"/>
        <v>0</v>
      </c>
    </row>
    <row r="78" spans="1:15" ht="12.75">
      <c r="A78">
        <v>74</v>
      </c>
      <c r="B78" s="5" t="s">
        <v>73</v>
      </c>
      <c r="C78" s="19">
        <v>4788</v>
      </c>
      <c r="D78" s="20">
        <v>19.13725826</v>
      </c>
      <c r="E78" s="3">
        <f t="shared" si="18"/>
        <v>2347082.5</v>
      </c>
      <c r="F78" s="2">
        <f t="shared" si="15"/>
        <v>3</v>
      </c>
      <c r="G78" s="7">
        <f t="shared" si="16"/>
        <v>19.276918160674494</v>
      </c>
      <c r="H78" s="8">
        <f t="shared" si="17"/>
        <v>93.38940305649012</v>
      </c>
      <c r="I78" s="9">
        <f t="shared" si="19"/>
        <v>111832.22943686674</v>
      </c>
      <c r="K78">
        <f t="shared" si="20"/>
        <v>0</v>
      </c>
      <c r="L78">
        <f t="shared" si="14"/>
        <v>0</v>
      </c>
      <c r="M78">
        <f t="shared" si="14"/>
        <v>91629.19254888</v>
      </c>
      <c r="N78">
        <f t="shared" si="14"/>
        <v>0</v>
      </c>
      <c r="O78">
        <f t="shared" si="14"/>
        <v>0</v>
      </c>
    </row>
    <row r="79" spans="1:15" ht="12.75">
      <c r="A79">
        <v>75</v>
      </c>
      <c r="B79" s="5" t="s">
        <v>74</v>
      </c>
      <c r="C79" s="19">
        <v>4438</v>
      </c>
      <c r="D79" s="20">
        <v>19.60152282</v>
      </c>
      <c r="E79" s="3">
        <f t="shared" si="18"/>
        <v>2351520.5</v>
      </c>
      <c r="F79" s="2">
        <f t="shared" si="15"/>
        <v>3</v>
      </c>
      <c r="G79" s="7">
        <f t="shared" si="16"/>
        <v>19.276918160674494</v>
      </c>
      <c r="H79" s="8">
        <f t="shared" si="17"/>
        <v>467.62400439016153</v>
      </c>
      <c r="I79" s="9">
        <f t="shared" si="19"/>
        <v>103657.35886399636</v>
      </c>
      <c r="K79">
        <f t="shared" si="20"/>
        <v>0</v>
      </c>
      <c r="L79">
        <f t="shared" si="14"/>
        <v>0</v>
      </c>
      <c r="M79">
        <f t="shared" si="14"/>
        <v>86991.55827516</v>
      </c>
      <c r="N79">
        <f t="shared" si="14"/>
        <v>0</v>
      </c>
      <c r="O79">
        <f t="shared" si="14"/>
        <v>0</v>
      </c>
    </row>
    <row r="80" spans="1:15" ht="12.75">
      <c r="A80">
        <v>76</v>
      </c>
      <c r="B80" s="5" t="s">
        <v>75</v>
      </c>
      <c r="C80" s="19">
        <v>2944</v>
      </c>
      <c r="D80" s="20">
        <v>19.63565992</v>
      </c>
      <c r="E80" s="3">
        <f t="shared" si="18"/>
        <v>2354464.5</v>
      </c>
      <c r="F80" s="2">
        <f t="shared" si="15"/>
        <v>3</v>
      </c>
      <c r="G80" s="7">
        <f t="shared" si="16"/>
        <v>19.276918160674494</v>
      </c>
      <c r="H80" s="8">
        <f t="shared" si="17"/>
        <v>378.8799932583719</v>
      </c>
      <c r="I80" s="9">
        <f t="shared" si="19"/>
        <v>68762.33990437252</v>
      </c>
      <c r="K80">
        <f t="shared" si="20"/>
        <v>0</v>
      </c>
      <c r="L80">
        <f t="shared" si="14"/>
        <v>0</v>
      </c>
      <c r="M80">
        <f t="shared" si="14"/>
        <v>57807.382804479996</v>
      </c>
      <c r="N80">
        <f t="shared" si="14"/>
        <v>0</v>
      </c>
      <c r="O80">
        <f t="shared" si="14"/>
        <v>0</v>
      </c>
    </row>
    <row r="81" spans="1:15" ht="12.75">
      <c r="A81">
        <v>77</v>
      </c>
      <c r="B81" s="5" t="s">
        <v>76</v>
      </c>
      <c r="C81" s="19">
        <v>8328</v>
      </c>
      <c r="D81" s="20">
        <v>20.024822859999997</v>
      </c>
      <c r="E81" s="3">
        <f t="shared" si="18"/>
        <v>2362792.5</v>
      </c>
      <c r="F81" s="2">
        <f t="shared" si="15"/>
        <v>3</v>
      </c>
      <c r="G81" s="7">
        <f t="shared" si="16"/>
        <v>19.276918160674494</v>
      </c>
      <c r="H81" s="8">
        <f t="shared" si="17"/>
        <v>4658.362066266962</v>
      </c>
      <c r="I81" s="9">
        <f t="shared" si="19"/>
        <v>194515.20608818423</v>
      </c>
      <c r="K81">
        <f t="shared" si="20"/>
        <v>0</v>
      </c>
      <c r="L81">
        <f t="shared" si="14"/>
        <v>0</v>
      </c>
      <c r="M81">
        <f t="shared" si="14"/>
        <v>166766.72477807998</v>
      </c>
      <c r="N81">
        <f t="shared" si="14"/>
        <v>0</v>
      </c>
      <c r="O81">
        <f t="shared" si="14"/>
        <v>0</v>
      </c>
    </row>
    <row r="82" spans="1:15" ht="12.75">
      <c r="A82">
        <v>78</v>
      </c>
      <c r="B82" s="5" t="s">
        <v>77</v>
      </c>
      <c r="C82" s="19">
        <v>964</v>
      </c>
      <c r="D82" s="20">
        <v>20.26378256</v>
      </c>
      <c r="E82" s="3">
        <f t="shared" si="18"/>
        <v>2363756.5</v>
      </c>
      <c r="F82" s="2">
        <f t="shared" si="15"/>
        <v>3</v>
      </c>
      <c r="G82" s="7">
        <f t="shared" si="16"/>
        <v>19.276918160674494</v>
      </c>
      <c r="H82" s="8">
        <f t="shared" si="17"/>
        <v>938.8408943204703</v>
      </c>
      <c r="I82" s="9">
        <f t="shared" si="19"/>
        <v>22515.92923499155</v>
      </c>
      <c r="K82">
        <f t="shared" si="20"/>
        <v>0</v>
      </c>
      <c r="L82">
        <f t="shared" si="14"/>
        <v>0</v>
      </c>
      <c r="M82">
        <f t="shared" si="14"/>
        <v>19534.28638784</v>
      </c>
      <c r="N82">
        <f t="shared" si="14"/>
        <v>0</v>
      </c>
      <c r="O82">
        <f t="shared" si="14"/>
        <v>0</v>
      </c>
    </row>
    <row r="83" spans="1:15" ht="12.75">
      <c r="A83">
        <v>79</v>
      </c>
      <c r="B83" s="5" t="s">
        <v>78</v>
      </c>
      <c r="C83" s="19">
        <v>4077</v>
      </c>
      <c r="D83" s="20">
        <v>20.297919659999998</v>
      </c>
      <c r="E83" s="3">
        <f t="shared" si="18"/>
        <v>2367833.5</v>
      </c>
      <c r="F83" s="2">
        <f t="shared" si="15"/>
        <v>3</v>
      </c>
      <c r="G83" s="7">
        <f t="shared" si="16"/>
        <v>19.276918160674494</v>
      </c>
      <c r="H83" s="8">
        <f t="shared" si="17"/>
        <v>4250.044439244825</v>
      </c>
      <c r="I83" s="9">
        <f t="shared" si="19"/>
        <v>95225.5637874072</v>
      </c>
      <c r="K83">
        <f t="shared" si="20"/>
        <v>0</v>
      </c>
      <c r="L83">
        <f t="shared" si="14"/>
        <v>0</v>
      </c>
      <c r="M83">
        <f t="shared" si="14"/>
        <v>82754.61845381999</v>
      </c>
      <c r="N83">
        <f t="shared" si="14"/>
        <v>0</v>
      </c>
      <c r="O83">
        <f t="shared" si="14"/>
        <v>0</v>
      </c>
    </row>
    <row r="84" spans="1:15" ht="12.75">
      <c r="A84">
        <v>80</v>
      </c>
      <c r="B84" s="5" t="s">
        <v>79</v>
      </c>
      <c r="C84" s="19">
        <v>2856</v>
      </c>
      <c r="D84" s="20">
        <v>20.448122899999998</v>
      </c>
      <c r="E84" s="3">
        <f t="shared" si="18"/>
        <v>2370689.5</v>
      </c>
      <c r="F84" s="2">
        <f t="shared" si="15"/>
        <v>3</v>
      </c>
      <c r="G84" s="7">
        <f t="shared" si="16"/>
        <v>19.276918160674494</v>
      </c>
      <c r="H84" s="8">
        <f t="shared" si="17"/>
        <v>3917.633866291294</v>
      </c>
      <c r="I84" s="9">
        <f t="shared" si="19"/>
        <v>66706.94387462226</v>
      </c>
      <c r="K84">
        <f t="shared" si="20"/>
        <v>0</v>
      </c>
      <c r="L84">
        <f t="shared" si="14"/>
        <v>0</v>
      </c>
      <c r="M84">
        <f t="shared" si="14"/>
        <v>58399.8390024</v>
      </c>
      <c r="N84">
        <f t="shared" si="14"/>
        <v>0</v>
      </c>
      <c r="O84">
        <f t="shared" si="14"/>
        <v>0</v>
      </c>
    </row>
    <row r="85" spans="1:15" ht="12.75">
      <c r="A85">
        <v>81</v>
      </c>
      <c r="B85" s="5" t="s">
        <v>124</v>
      </c>
      <c r="C85" s="19">
        <v>19912</v>
      </c>
      <c r="D85" s="20">
        <v>20.46177774</v>
      </c>
      <c r="E85" s="3">
        <f t="shared" si="18"/>
        <v>2390601.5</v>
      </c>
      <c r="F85" s="2">
        <f t="shared" si="15"/>
        <v>3</v>
      </c>
      <c r="G85" s="7">
        <f t="shared" si="16"/>
        <v>19.276918160674494</v>
      </c>
      <c r="H85" s="8">
        <f t="shared" si="17"/>
        <v>27954.301938788914</v>
      </c>
      <c r="I85" s="9">
        <f t="shared" si="19"/>
        <v>465080.0652771283</v>
      </c>
      <c r="K85">
        <f t="shared" si="20"/>
        <v>0</v>
      </c>
      <c r="L85">
        <f t="shared" si="14"/>
        <v>0</v>
      </c>
      <c r="M85">
        <f t="shared" si="14"/>
        <v>407434.91835888</v>
      </c>
      <c r="N85">
        <f t="shared" si="14"/>
        <v>0</v>
      </c>
      <c r="O85">
        <f t="shared" si="14"/>
        <v>0</v>
      </c>
    </row>
    <row r="86" spans="1:15" ht="12.75">
      <c r="A86">
        <v>82</v>
      </c>
      <c r="B86" s="5" t="s">
        <v>80</v>
      </c>
      <c r="C86" s="19">
        <v>1664</v>
      </c>
      <c r="D86" s="20">
        <v>20.475432579999996</v>
      </c>
      <c r="E86" s="3">
        <f t="shared" si="18"/>
        <v>2392265.5</v>
      </c>
      <c r="F86" s="2">
        <f t="shared" si="15"/>
        <v>3</v>
      </c>
      <c r="G86" s="7">
        <f t="shared" si="16"/>
        <v>19.276918160674494</v>
      </c>
      <c r="H86" s="8">
        <f t="shared" si="17"/>
        <v>2390.2308573830246</v>
      </c>
      <c r="I86" s="9">
        <f t="shared" si="19"/>
        <v>38865.6703807323</v>
      </c>
      <c r="K86">
        <f t="shared" si="20"/>
        <v>0</v>
      </c>
      <c r="L86">
        <f aca="true" t="shared" si="21" ref="L86:O105">IF($F86=L$4,$C86*$D86,0)</f>
        <v>0</v>
      </c>
      <c r="M86">
        <f t="shared" si="21"/>
        <v>34071.11981311999</v>
      </c>
      <c r="N86">
        <f t="shared" si="21"/>
        <v>0</v>
      </c>
      <c r="O86">
        <f t="shared" si="21"/>
        <v>0</v>
      </c>
    </row>
    <row r="87" spans="1:15" ht="12.75">
      <c r="A87">
        <v>83</v>
      </c>
      <c r="B87" s="5" t="s">
        <v>81</v>
      </c>
      <c r="C87" s="19">
        <v>3743</v>
      </c>
      <c r="D87" s="20">
        <v>20.57101646</v>
      </c>
      <c r="E87" s="3">
        <f t="shared" si="18"/>
        <v>2396008.5</v>
      </c>
      <c r="F87" s="2">
        <f t="shared" si="15"/>
        <v>3</v>
      </c>
      <c r="G87" s="7">
        <f t="shared" si="16"/>
        <v>19.276918160674494</v>
      </c>
      <c r="H87" s="8">
        <f t="shared" si="17"/>
        <v>6268.366198331144</v>
      </c>
      <c r="I87" s="9">
        <f t="shared" si="19"/>
        <v>87424.40158358232</v>
      </c>
      <c r="K87">
        <f t="shared" si="20"/>
        <v>0</v>
      </c>
      <c r="L87">
        <f t="shared" si="21"/>
        <v>0</v>
      </c>
      <c r="M87">
        <f t="shared" si="21"/>
        <v>76997.31460977999</v>
      </c>
      <c r="N87">
        <f t="shared" si="21"/>
        <v>0</v>
      </c>
      <c r="O87">
        <f t="shared" si="21"/>
        <v>0</v>
      </c>
    </row>
    <row r="88" spans="1:15" ht="12.75">
      <c r="A88">
        <v>84</v>
      </c>
      <c r="B88" s="5" t="s">
        <v>82</v>
      </c>
      <c r="C88" s="19">
        <v>3265</v>
      </c>
      <c r="D88" s="20">
        <v>22.01160208</v>
      </c>
      <c r="E88" s="3">
        <f t="shared" si="18"/>
        <v>2399273.5</v>
      </c>
      <c r="F88" s="2">
        <f t="shared" si="15"/>
        <v>3</v>
      </c>
      <c r="G88" s="7">
        <f t="shared" si="16"/>
        <v>19.276918160674494</v>
      </c>
      <c r="H88" s="8">
        <f t="shared" si="17"/>
        <v>24417.289892586155</v>
      </c>
      <c r="I88" s="9">
        <f t="shared" si="19"/>
        <v>76259.86405834793</v>
      </c>
      <c r="K88">
        <f t="shared" si="20"/>
        <v>0</v>
      </c>
      <c r="L88">
        <f t="shared" si="21"/>
        <v>0</v>
      </c>
      <c r="M88">
        <f t="shared" si="21"/>
        <v>71867.8807912</v>
      </c>
      <c r="N88">
        <f t="shared" si="21"/>
        <v>0</v>
      </c>
      <c r="O88">
        <f t="shared" si="21"/>
        <v>0</v>
      </c>
    </row>
    <row r="89" spans="1:15" ht="12.75">
      <c r="A89">
        <v>85</v>
      </c>
      <c r="B89" s="5" t="s">
        <v>83</v>
      </c>
      <c r="C89" s="19">
        <v>2927</v>
      </c>
      <c r="D89" s="20">
        <v>22.858202159999998</v>
      </c>
      <c r="E89" s="3">
        <f t="shared" si="18"/>
        <v>2402200.5</v>
      </c>
      <c r="F89" s="2">
        <f t="shared" si="15"/>
        <v>3</v>
      </c>
      <c r="G89" s="7">
        <f t="shared" si="16"/>
        <v>19.276918160674494</v>
      </c>
      <c r="H89" s="8">
        <f t="shared" si="17"/>
        <v>37540.516810355395</v>
      </c>
      <c r="I89" s="9">
        <f t="shared" si="19"/>
        <v>68365.27476226169</v>
      </c>
      <c r="K89">
        <f t="shared" si="20"/>
        <v>0</v>
      </c>
      <c r="L89">
        <f t="shared" si="21"/>
        <v>0</v>
      </c>
      <c r="M89">
        <f t="shared" si="21"/>
        <v>66905.95772231999</v>
      </c>
      <c r="N89">
        <f t="shared" si="21"/>
        <v>0</v>
      </c>
      <c r="O89">
        <f t="shared" si="21"/>
        <v>0</v>
      </c>
    </row>
    <row r="90" spans="1:15" ht="12.75">
      <c r="A90">
        <v>86</v>
      </c>
      <c r="B90" s="5" t="s">
        <v>84</v>
      </c>
      <c r="C90" s="19">
        <v>6996</v>
      </c>
      <c r="D90" s="20">
        <v>23.342948979999996</v>
      </c>
      <c r="E90" s="3">
        <f t="shared" si="18"/>
        <v>2409196.5</v>
      </c>
      <c r="F90" s="2">
        <f t="shared" si="15"/>
        <v>3</v>
      </c>
      <c r="G90" s="7">
        <f t="shared" si="16"/>
        <v>19.276918160674494</v>
      </c>
      <c r="H90" s="8">
        <f t="shared" si="17"/>
        <v>115662.11593943884</v>
      </c>
      <c r="I90" s="9">
        <f t="shared" si="19"/>
        <v>163403.98436514614</v>
      </c>
      <c r="K90">
        <f t="shared" si="20"/>
        <v>0</v>
      </c>
      <c r="L90">
        <f t="shared" si="21"/>
        <v>0</v>
      </c>
      <c r="M90">
        <f t="shared" si="21"/>
        <v>163307.27106407998</v>
      </c>
      <c r="N90">
        <f t="shared" si="21"/>
        <v>0</v>
      </c>
      <c r="O90">
        <f t="shared" si="21"/>
        <v>0</v>
      </c>
    </row>
    <row r="91" spans="1:15" ht="12.75">
      <c r="A91">
        <v>87</v>
      </c>
      <c r="B91" s="5" t="s">
        <v>85</v>
      </c>
      <c r="C91" s="19">
        <v>3939</v>
      </c>
      <c r="D91" s="20">
        <v>24.0666555</v>
      </c>
      <c r="E91" s="3">
        <f t="shared" si="18"/>
        <v>2413135.5</v>
      </c>
      <c r="F91" s="2">
        <f t="shared" si="15"/>
        <v>3</v>
      </c>
      <c r="G91" s="7">
        <f t="shared" si="16"/>
        <v>19.276918160674494</v>
      </c>
      <c r="H91" s="8">
        <f t="shared" si="17"/>
        <v>90366.8985083524</v>
      </c>
      <c r="I91" s="9">
        <f t="shared" si="19"/>
        <v>92002.32910438973</v>
      </c>
      <c r="K91">
        <f t="shared" si="20"/>
        <v>0</v>
      </c>
      <c r="L91">
        <f t="shared" si="21"/>
        <v>0</v>
      </c>
      <c r="M91">
        <f t="shared" si="21"/>
        <v>94798.5560145</v>
      </c>
      <c r="N91">
        <f t="shared" si="21"/>
        <v>0</v>
      </c>
      <c r="O91">
        <f t="shared" si="21"/>
        <v>0</v>
      </c>
    </row>
    <row r="92" spans="1:15" ht="12.75">
      <c r="A92">
        <v>88</v>
      </c>
      <c r="B92" s="15" t="s">
        <v>86</v>
      </c>
      <c r="C92" s="19">
        <v>3718</v>
      </c>
      <c r="D92" s="20">
        <v>24.11444744</v>
      </c>
      <c r="E92" s="3">
        <f t="shared" si="18"/>
        <v>2416853.5</v>
      </c>
      <c r="F92" s="2">
        <f t="shared" si="15"/>
        <v>3</v>
      </c>
      <c r="G92" s="7">
        <f t="shared" si="16"/>
        <v>19.276918160674494</v>
      </c>
      <c r="H92" s="8">
        <f t="shared" si="17"/>
        <v>87007.48166633665</v>
      </c>
      <c r="I92" s="9">
        <f t="shared" si="19"/>
        <v>86840.48225694873</v>
      </c>
      <c r="K92">
        <f t="shared" si="20"/>
        <v>0</v>
      </c>
      <c r="L92">
        <f t="shared" si="21"/>
        <v>0</v>
      </c>
      <c r="M92">
        <f t="shared" si="21"/>
        <v>89657.51558192</v>
      </c>
      <c r="N92">
        <f t="shared" si="21"/>
        <v>0</v>
      </c>
      <c r="O92">
        <f t="shared" si="21"/>
        <v>0</v>
      </c>
    </row>
    <row r="93" spans="1:15" ht="12.75">
      <c r="A93">
        <v>89</v>
      </c>
      <c r="B93" s="5" t="s">
        <v>87</v>
      </c>
      <c r="C93" s="19">
        <v>2224</v>
      </c>
      <c r="D93" s="20">
        <v>24.28513294</v>
      </c>
      <c r="E93" s="3">
        <f t="shared" si="18"/>
        <v>2419077.5</v>
      </c>
      <c r="F93" s="2">
        <f t="shared" si="15"/>
        <v>3</v>
      </c>
      <c r="G93" s="7">
        <f t="shared" si="16"/>
        <v>19.276918160674494</v>
      </c>
      <c r="H93" s="8">
        <f t="shared" si="17"/>
        <v>55782.84677350025</v>
      </c>
      <c r="I93" s="9">
        <f t="shared" si="19"/>
        <v>51945.4632973249</v>
      </c>
      <c r="K93">
        <f t="shared" si="20"/>
        <v>0</v>
      </c>
      <c r="L93">
        <f t="shared" si="21"/>
        <v>0</v>
      </c>
      <c r="M93">
        <f t="shared" si="21"/>
        <v>54010.13565856</v>
      </c>
      <c r="N93">
        <f t="shared" si="21"/>
        <v>0</v>
      </c>
      <c r="O93">
        <f t="shared" si="21"/>
        <v>0</v>
      </c>
    </row>
    <row r="94" spans="1:15" ht="12.75">
      <c r="A94">
        <v>90</v>
      </c>
      <c r="B94" s="5" t="s">
        <v>88</v>
      </c>
      <c r="C94" s="19">
        <v>2507</v>
      </c>
      <c r="D94" s="20">
        <v>24.28513294</v>
      </c>
      <c r="E94" s="3">
        <f t="shared" si="18"/>
        <v>2421584.5</v>
      </c>
      <c r="F94" s="2">
        <f t="shared" si="15"/>
        <v>3</v>
      </c>
      <c r="G94" s="7">
        <f t="shared" si="16"/>
        <v>19.276918160674494</v>
      </c>
      <c r="H94" s="8">
        <f t="shared" si="17"/>
        <v>62881.11369656705</v>
      </c>
      <c r="I94" s="9">
        <f t="shared" si="19"/>
        <v>58555.43007481723</v>
      </c>
      <c r="K94">
        <f t="shared" si="20"/>
        <v>0</v>
      </c>
      <c r="L94">
        <f t="shared" si="21"/>
        <v>0</v>
      </c>
      <c r="M94">
        <f t="shared" si="21"/>
        <v>60882.828280580005</v>
      </c>
      <c r="N94">
        <f t="shared" si="21"/>
        <v>0</v>
      </c>
      <c r="O94">
        <f t="shared" si="21"/>
        <v>0</v>
      </c>
    </row>
    <row r="95" spans="1:15" ht="12.75">
      <c r="A95">
        <v>91</v>
      </c>
      <c r="B95" s="5" t="s">
        <v>89</v>
      </c>
      <c r="C95" s="19">
        <v>3059</v>
      </c>
      <c r="D95" s="20">
        <v>26.17632828</v>
      </c>
      <c r="E95" s="3">
        <f t="shared" si="18"/>
        <v>2424643.5</v>
      </c>
      <c r="F95" s="2">
        <f t="shared" si="15"/>
        <v>4</v>
      </c>
      <c r="G95" s="7">
        <f t="shared" si="16"/>
        <v>30.214043612857566</v>
      </c>
      <c r="H95" s="8">
        <f t="shared" si="17"/>
        <v>49871.32088902165</v>
      </c>
      <c r="I95" s="9">
        <f t="shared" si="19"/>
        <v>760752.5460368345</v>
      </c>
      <c r="K95">
        <f t="shared" si="20"/>
        <v>0</v>
      </c>
      <c r="L95">
        <f t="shared" si="21"/>
        <v>0</v>
      </c>
      <c r="M95">
        <f t="shared" si="21"/>
        <v>0</v>
      </c>
      <c r="N95">
        <f t="shared" si="21"/>
        <v>80073.38820852</v>
      </c>
      <c r="O95">
        <f t="shared" si="21"/>
        <v>0</v>
      </c>
    </row>
    <row r="96" spans="1:15" ht="12.75">
      <c r="A96">
        <v>92</v>
      </c>
      <c r="B96" s="5" t="s">
        <v>90</v>
      </c>
      <c r="C96" s="19">
        <v>6485</v>
      </c>
      <c r="D96" s="20">
        <v>26.67472994</v>
      </c>
      <c r="E96" s="3">
        <f t="shared" si="18"/>
        <v>2431128.5</v>
      </c>
      <c r="F96" s="2">
        <f t="shared" si="15"/>
        <v>4</v>
      </c>
      <c r="G96" s="7">
        <f t="shared" si="16"/>
        <v>30.214043612857566</v>
      </c>
      <c r="H96" s="8">
        <f t="shared" si="17"/>
        <v>81235.91716757424</v>
      </c>
      <c r="I96" s="9">
        <f t="shared" si="19"/>
        <v>1612775.5021408538</v>
      </c>
      <c r="K96">
        <f t="shared" si="20"/>
        <v>0</v>
      </c>
      <c r="L96">
        <f t="shared" si="21"/>
        <v>0</v>
      </c>
      <c r="M96">
        <f t="shared" si="21"/>
        <v>0</v>
      </c>
      <c r="N96">
        <f t="shared" si="21"/>
        <v>172985.6236609</v>
      </c>
      <c r="O96">
        <f t="shared" si="21"/>
        <v>0</v>
      </c>
    </row>
    <row r="97" spans="1:15" ht="12.75">
      <c r="A97">
        <v>93</v>
      </c>
      <c r="B97" s="5" t="s">
        <v>91</v>
      </c>
      <c r="C97" s="19">
        <v>8369</v>
      </c>
      <c r="D97" s="20">
        <v>27.193613859999996</v>
      </c>
      <c r="E97" s="3">
        <f t="shared" si="18"/>
        <v>2439497.5</v>
      </c>
      <c r="F97" s="2">
        <f t="shared" si="15"/>
        <v>4</v>
      </c>
      <c r="G97" s="7">
        <f t="shared" si="16"/>
        <v>30.214043612857566</v>
      </c>
      <c r="H97" s="8">
        <f t="shared" si="17"/>
        <v>76350.35261970648</v>
      </c>
      <c r="I97" s="9">
        <f t="shared" si="19"/>
        <v>2081313.5200334317</v>
      </c>
      <c r="K97">
        <f t="shared" si="20"/>
        <v>0</v>
      </c>
      <c r="L97">
        <f t="shared" si="21"/>
        <v>0</v>
      </c>
      <c r="M97">
        <f t="shared" si="21"/>
        <v>0</v>
      </c>
      <c r="N97">
        <f t="shared" si="21"/>
        <v>227583.35439433996</v>
      </c>
      <c r="O97">
        <f t="shared" si="21"/>
        <v>0</v>
      </c>
    </row>
    <row r="98" spans="1:15" ht="12.75">
      <c r="A98">
        <v>94</v>
      </c>
      <c r="B98" s="5" t="s">
        <v>92</v>
      </c>
      <c r="C98" s="19">
        <v>1557</v>
      </c>
      <c r="D98" s="20">
        <v>27.896838119999998</v>
      </c>
      <c r="E98" s="3">
        <f t="shared" si="18"/>
        <v>2441054.5</v>
      </c>
      <c r="F98" s="2">
        <f t="shared" si="15"/>
        <v>4</v>
      </c>
      <c r="G98" s="7">
        <f t="shared" si="16"/>
        <v>30.214043612857566</v>
      </c>
      <c r="H98" s="8">
        <f t="shared" si="17"/>
        <v>8360.220098073294</v>
      </c>
      <c r="I98" s="9">
        <f t="shared" si="19"/>
        <v>387215.33644307003</v>
      </c>
      <c r="K98">
        <f t="shared" si="20"/>
        <v>0</v>
      </c>
      <c r="L98">
        <f t="shared" si="21"/>
        <v>0</v>
      </c>
      <c r="M98">
        <f t="shared" si="21"/>
        <v>0</v>
      </c>
      <c r="N98">
        <f t="shared" si="21"/>
        <v>43435.37695284</v>
      </c>
      <c r="O98">
        <f t="shared" si="21"/>
        <v>0</v>
      </c>
    </row>
    <row r="99" spans="1:15" ht="12.75">
      <c r="A99">
        <v>95</v>
      </c>
      <c r="B99" s="5" t="s">
        <v>93</v>
      </c>
      <c r="C99" s="19">
        <v>2936</v>
      </c>
      <c r="D99" s="20">
        <v>27.93780264</v>
      </c>
      <c r="E99" s="3">
        <f t="shared" si="18"/>
        <v>2443990.5</v>
      </c>
      <c r="F99" s="2">
        <f t="shared" si="15"/>
        <v>4</v>
      </c>
      <c r="G99" s="7">
        <f t="shared" si="16"/>
        <v>30.214043612857566</v>
      </c>
      <c r="H99" s="8">
        <f t="shared" si="17"/>
        <v>15212.217429689663</v>
      </c>
      <c r="I99" s="9">
        <f t="shared" si="19"/>
        <v>730163.2805374783</v>
      </c>
      <c r="K99">
        <f t="shared" si="20"/>
        <v>0</v>
      </c>
      <c r="L99">
        <f t="shared" si="21"/>
        <v>0</v>
      </c>
      <c r="M99">
        <f t="shared" si="21"/>
        <v>0</v>
      </c>
      <c r="N99">
        <f t="shared" si="21"/>
        <v>82025.38855104</v>
      </c>
      <c r="O99">
        <f t="shared" si="21"/>
        <v>0</v>
      </c>
    </row>
    <row r="100" spans="1:15" ht="12.75">
      <c r="A100">
        <v>96</v>
      </c>
      <c r="B100" s="5" t="s">
        <v>94</v>
      </c>
      <c r="C100" s="19">
        <v>5531</v>
      </c>
      <c r="D100" s="20">
        <v>28.927778539999995</v>
      </c>
      <c r="E100" s="3">
        <f t="shared" si="18"/>
        <v>2449521.5</v>
      </c>
      <c r="F100" s="2">
        <f t="shared" si="15"/>
        <v>4</v>
      </c>
      <c r="G100" s="7">
        <f t="shared" si="16"/>
        <v>30.214043612857566</v>
      </c>
      <c r="H100" s="8">
        <f t="shared" si="17"/>
        <v>9150.916920060357</v>
      </c>
      <c r="I100" s="9">
        <f t="shared" si="19"/>
        <v>1375522.1746092616</v>
      </c>
      <c r="K100">
        <f t="shared" si="20"/>
        <v>0</v>
      </c>
      <c r="L100">
        <f t="shared" si="21"/>
        <v>0</v>
      </c>
      <c r="M100">
        <f t="shared" si="21"/>
        <v>0</v>
      </c>
      <c r="N100">
        <f t="shared" si="21"/>
        <v>159999.54310473998</v>
      </c>
      <c r="O100">
        <f t="shared" si="21"/>
        <v>0</v>
      </c>
    </row>
    <row r="101" spans="1:15" ht="12.75">
      <c r="A101">
        <v>97</v>
      </c>
      <c r="B101" s="5" t="s">
        <v>95</v>
      </c>
      <c r="C101" s="19">
        <v>8961</v>
      </c>
      <c r="D101" s="20">
        <v>29.05749952</v>
      </c>
      <c r="E101" s="3">
        <f t="shared" si="18"/>
        <v>2458482.5</v>
      </c>
      <c r="F101" s="2">
        <f t="shared" si="15"/>
        <v>4</v>
      </c>
      <c r="G101" s="7">
        <f aca="true" t="shared" si="22" ref="G101:G115">VLOOKUP(F101,$P$7:$Q$11,2)</f>
        <v>30.214043612857566</v>
      </c>
      <c r="H101" s="8">
        <f aca="true" t="shared" si="23" ref="H101:H115">(G101-D101)^2*C101</f>
        <v>11986.181973203335</v>
      </c>
      <c r="I101" s="9">
        <f t="shared" si="19"/>
        <v>2228539.903575049</v>
      </c>
      <c r="K101">
        <f t="shared" si="20"/>
        <v>0</v>
      </c>
      <c r="L101">
        <f t="shared" si="21"/>
        <v>0</v>
      </c>
      <c r="M101">
        <f t="shared" si="21"/>
        <v>0</v>
      </c>
      <c r="N101">
        <f t="shared" si="21"/>
        <v>260384.25319872</v>
      </c>
      <c r="O101">
        <f t="shared" si="21"/>
        <v>0</v>
      </c>
    </row>
    <row r="102" spans="1:15" ht="12.75">
      <c r="A102">
        <v>98</v>
      </c>
      <c r="B102" s="5" t="s">
        <v>96</v>
      </c>
      <c r="C102" s="19">
        <v>2660</v>
      </c>
      <c r="D102" s="20">
        <v>29.9382367</v>
      </c>
      <c r="E102" s="3">
        <f t="shared" si="18"/>
        <v>2461142.5</v>
      </c>
      <c r="F102" s="2">
        <f t="shared" si="15"/>
        <v>4</v>
      </c>
      <c r="G102" s="7">
        <f t="shared" si="22"/>
        <v>30.214043612857566</v>
      </c>
      <c r="H102" s="8">
        <f t="shared" si="23"/>
        <v>202.34474545885422</v>
      </c>
      <c r="I102" s="9">
        <f t="shared" si="19"/>
        <v>661523.9530755082</v>
      </c>
      <c r="K102">
        <f aca="true" t="shared" si="24" ref="K102:K130">IF(F102=K$4,$C102*$D102,0)</f>
        <v>0</v>
      </c>
      <c r="L102">
        <f t="shared" si="21"/>
        <v>0</v>
      </c>
      <c r="M102">
        <f t="shared" si="21"/>
        <v>0</v>
      </c>
      <c r="N102">
        <f t="shared" si="21"/>
        <v>79635.70962200001</v>
      </c>
      <c r="O102">
        <f t="shared" si="21"/>
        <v>0</v>
      </c>
    </row>
    <row r="103" spans="1:15" ht="12.75">
      <c r="A103">
        <v>99</v>
      </c>
      <c r="B103" s="15" t="s">
        <v>97</v>
      </c>
      <c r="C103" s="19">
        <v>5491</v>
      </c>
      <c r="D103" s="20">
        <v>30.61415128</v>
      </c>
      <c r="E103" s="3">
        <f t="shared" si="18"/>
        <v>2466633.5</v>
      </c>
      <c r="F103" s="2">
        <f t="shared" si="15"/>
        <v>4</v>
      </c>
      <c r="G103" s="7">
        <f t="shared" si="22"/>
        <v>30.214043612857566</v>
      </c>
      <c r="H103" s="8">
        <f t="shared" si="23"/>
        <v>879.0330238761363</v>
      </c>
      <c r="I103" s="9">
        <f t="shared" si="19"/>
        <v>1365574.4459915848</v>
      </c>
      <c r="K103">
        <f t="shared" si="24"/>
        <v>0</v>
      </c>
      <c r="L103">
        <f t="shared" si="21"/>
        <v>0</v>
      </c>
      <c r="M103">
        <f t="shared" si="21"/>
        <v>0</v>
      </c>
      <c r="N103">
        <f t="shared" si="21"/>
        <v>168102.30467848</v>
      </c>
      <c r="O103">
        <f t="shared" si="21"/>
        <v>0</v>
      </c>
    </row>
    <row r="104" spans="1:15" ht="12.75">
      <c r="A104">
        <v>100</v>
      </c>
      <c r="B104" s="5" t="s">
        <v>98</v>
      </c>
      <c r="C104" s="19">
        <v>3206</v>
      </c>
      <c r="D104" s="20">
        <v>31.843086879999998</v>
      </c>
      <c r="E104" s="3">
        <f aca="true" t="shared" si="25" ref="E104:E115">C104+E103</f>
        <v>2469839.5</v>
      </c>
      <c r="F104" s="2">
        <f aca="true" t="shared" si="26" ref="F104:F115">VLOOKUP(A104,$V$8:$W$12,2)</f>
        <v>4</v>
      </c>
      <c r="G104" s="7">
        <f t="shared" si="22"/>
        <v>30.214043612857566</v>
      </c>
      <c r="H104" s="8">
        <f t="shared" si="23"/>
        <v>8508.024983708017</v>
      </c>
      <c r="I104" s="9">
        <f aca="true" t="shared" si="27" ref="I104:I115">($Q$12-G104)^2*C104</f>
        <v>797310.4487067967</v>
      </c>
      <c r="K104">
        <f t="shared" si="24"/>
        <v>0</v>
      </c>
      <c r="L104">
        <f t="shared" si="21"/>
        <v>0</v>
      </c>
      <c r="M104">
        <f t="shared" si="21"/>
        <v>0</v>
      </c>
      <c r="N104">
        <f t="shared" si="21"/>
        <v>102088.93653728</v>
      </c>
      <c r="O104">
        <f t="shared" si="21"/>
        <v>0</v>
      </c>
    </row>
    <row r="105" spans="1:15" ht="12.75">
      <c r="A105">
        <v>101</v>
      </c>
      <c r="B105" s="5" t="s">
        <v>99</v>
      </c>
      <c r="C105" s="19">
        <v>736</v>
      </c>
      <c r="D105" s="20">
        <v>32.676032119999995</v>
      </c>
      <c r="E105" s="3">
        <f t="shared" si="25"/>
        <v>2470575.5</v>
      </c>
      <c r="F105" s="2">
        <f t="shared" si="26"/>
        <v>4</v>
      </c>
      <c r="G105" s="7">
        <f t="shared" si="22"/>
        <v>30.214043612857566</v>
      </c>
      <c r="H105" s="8">
        <f t="shared" si="23"/>
        <v>4461.1811332458365</v>
      </c>
      <c r="I105" s="9">
        <f t="shared" si="27"/>
        <v>183038.2065652534</v>
      </c>
      <c r="K105">
        <f t="shared" si="24"/>
        <v>0</v>
      </c>
      <c r="L105">
        <f t="shared" si="21"/>
        <v>0</v>
      </c>
      <c r="M105">
        <f t="shared" si="21"/>
        <v>0</v>
      </c>
      <c r="N105">
        <f t="shared" si="21"/>
        <v>24049.559640319996</v>
      </c>
      <c r="O105">
        <f t="shared" si="21"/>
        <v>0</v>
      </c>
    </row>
    <row r="106" spans="1:15" ht="12.75">
      <c r="A106">
        <v>102</v>
      </c>
      <c r="B106" s="5" t="s">
        <v>100</v>
      </c>
      <c r="C106" s="19">
        <v>2978</v>
      </c>
      <c r="D106" s="20">
        <v>33.7274548</v>
      </c>
      <c r="E106" s="3">
        <f t="shared" si="25"/>
        <v>2473553.5</v>
      </c>
      <c r="F106" s="2">
        <f t="shared" si="26"/>
        <v>4</v>
      </c>
      <c r="G106" s="7">
        <f t="shared" si="22"/>
        <v>30.214043612857566</v>
      </c>
      <c r="H106" s="8">
        <f t="shared" si="23"/>
        <v>36760.60523007413</v>
      </c>
      <c r="I106" s="9">
        <f t="shared" si="27"/>
        <v>740608.3955860389</v>
      </c>
      <c r="K106">
        <f t="shared" si="24"/>
        <v>0</v>
      </c>
      <c r="L106">
        <f aca="true" t="shared" si="28" ref="L106:O130">IF($F106=L$4,$C106*$D106,0)</f>
        <v>0</v>
      </c>
      <c r="M106">
        <f t="shared" si="28"/>
        <v>0</v>
      </c>
      <c r="N106">
        <f t="shared" si="28"/>
        <v>100440.36039439999</v>
      </c>
      <c r="O106">
        <f t="shared" si="28"/>
        <v>0</v>
      </c>
    </row>
    <row r="107" spans="1:15" ht="12.75">
      <c r="A107">
        <v>103</v>
      </c>
      <c r="B107" s="5" t="s">
        <v>101</v>
      </c>
      <c r="C107" s="19">
        <v>949</v>
      </c>
      <c r="D107" s="20">
        <v>37.83073422</v>
      </c>
      <c r="E107" s="3">
        <f t="shared" si="25"/>
        <v>2474502.5</v>
      </c>
      <c r="F107" s="2">
        <f t="shared" si="26"/>
        <v>4</v>
      </c>
      <c r="G107" s="7">
        <f t="shared" si="22"/>
        <v>30.214043612857566</v>
      </c>
      <c r="H107" s="8">
        <f t="shared" si="23"/>
        <v>55055.26303888021</v>
      </c>
      <c r="I107" s="9">
        <f t="shared" si="27"/>
        <v>236009.86145438245</v>
      </c>
      <c r="K107">
        <f t="shared" si="24"/>
        <v>0</v>
      </c>
      <c r="L107">
        <f t="shared" si="28"/>
        <v>0</v>
      </c>
      <c r="M107">
        <f t="shared" si="28"/>
        <v>0</v>
      </c>
      <c r="N107">
        <f t="shared" si="28"/>
        <v>35901.36677478</v>
      </c>
      <c r="O107">
        <f t="shared" si="28"/>
        <v>0</v>
      </c>
    </row>
    <row r="108" spans="1:15" ht="12.75">
      <c r="A108">
        <v>104</v>
      </c>
      <c r="B108" s="5" t="s">
        <v>102</v>
      </c>
      <c r="C108" s="19">
        <v>1614</v>
      </c>
      <c r="D108" s="20">
        <v>38.527131059999995</v>
      </c>
      <c r="E108" s="3">
        <f t="shared" si="25"/>
        <v>2476116.5</v>
      </c>
      <c r="F108" s="2">
        <f t="shared" si="26"/>
        <v>4</v>
      </c>
      <c r="G108" s="7">
        <f t="shared" si="22"/>
        <v>30.214043612857566</v>
      </c>
      <c r="H108" s="8">
        <f t="shared" si="23"/>
        <v>111539.38056679297</v>
      </c>
      <c r="I108" s="9">
        <f t="shared" si="27"/>
        <v>401390.8497232595</v>
      </c>
      <c r="K108">
        <f t="shared" si="24"/>
        <v>0</v>
      </c>
      <c r="L108">
        <f t="shared" si="28"/>
        <v>0</v>
      </c>
      <c r="M108">
        <f t="shared" si="28"/>
        <v>0</v>
      </c>
      <c r="N108">
        <f t="shared" si="28"/>
        <v>62182.78953083999</v>
      </c>
      <c r="O108">
        <f t="shared" si="28"/>
        <v>0</v>
      </c>
    </row>
    <row r="109" spans="1:15" ht="12.75">
      <c r="A109">
        <v>105</v>
      </c>
      <c r="B109" s="5" t="s">
        <v>103</v>
      </c>
      <c r="C109" s="19">
        <v>2310</v>
      </c>
      <c r="D109" s="20">
        <v>42.40510562</v>
      </c>
      <c r="E109" s="3">
        <f t="shared" si="25"/>
        <v>2478426.5</v>
      </c>
      <c r="F109" s="2">
        <f t="shared" si="26"/>
        <v>4</v>
      </c>
      <c r="G109" s="7">
        <f t="shared" si="22"/>
        <v>30.214043612857566</v>
      </c>
      <c r="H109" s="8">
        <f t="shared" si="23"/>
        <v>343316.80351120094</v>
      </c>
      <c r="I109" s="9">
        <f t="shared" si="27"/>
        <v>574481.3276708361</v>
      </c>
      <c r="K109">
        <f t="shared" si="24"/>
        <v>0</v>
      </c>
      <c r="L109">
        <f t="shared" si="28"/>
        <v>0</v>
      </c>
      <c r="M109">
        <f t="shared" si="28"/>
        <v>0</v>
      </c>
      <c r="N109">
        <f t="shared" si="28"/>
        <v>97955.7939822</v>
      </c>
      <c r="O109">
        <f t="shared" si="28"/>
        <v>0</v>
      </c>
    </row>
    <row r="110" spans="1:15" ht="12.75">
      <c r="A110">
        <v>106</v>
      </c>
      <c r="B110" s="5" t="s">
        <v>104</v>
      </c>
      <c r="C110" s="19">
        <v>1365</v>
      </c>
      <c r="D110" s="20">
        <v>45.29310428</v>
      </c>
      <c r="E110" s="3">
        <f t="shared" si="25"/>
        <v>2479791.5</v>
      </c>
      <c r="F110" s="2">
        <f t="shared" si="26"/>
        <v>4</v>
      </c>
      <c r="G110" s="7">
        <f t="shared" si="22"/>
        <v>30.214043612857566</v>
      </c>
      <c r="H110" s="8">
        <f t="shared" si="23"/>
        <v>310371.0663735893</v>
      </c>
      <c r="I110" s="9">
        <f t="shared" si="27"/>
        <v>339466.2390782213</v>
      </c>
      <c r="K110">
        <f t="shared" si="24"/>
        <v>0</v>
      </c>
      <c r="L110">
        <f t="shared" si="28"/>
        <v>0</v>
      </c>
      <c r="M110">
        <f t="shared" si="28"/>
        <v>0</v>
      </c>
      <c r="N110">
        <f t="shared" si="28"/>
        <v>61825.0873422</v>
      </c>
      <c r="O110">
        <f t="shared" si="28"/>
        <v>0</v>
      </c>
    </row>
    <row r="111" spans="1:15" ht="12.75">
      <c r="A111">
        <v>107</v>
      </c>
      <c r="B111" s="5" t="s">
        <v>105</v>
      </c>
      <c r="C111" s="19">
        <v>1748</v>
      </c>
      <c r="D111" s="20">
        <v>60.13591536</v>
      </c>
      <c r="E111" s="3">
        <f t="shared" si="25"/>
        <v>2481539.5</v>
      </c>
      <c r="F111" s="2">
        <f t="shared" si="26"/>
        <v>5</v>
      </c>
      <c r="G111" s="7">
        <f t="shared" si="22"/>
        <v>68.47834569532061</v>
      </c>
      <c r="H111" s="8">
        <f t="shared" si="23"/>
        <v>121654.05953663647</v>
      </c>
      <c r="I111" s="9">
        <f t="shared" si="27"/>
        <v>5103647.630379797</v>
      </c>
      <c r="K111">
        <f t="shared" si="24"/>
        <v>0</v>
      </c>
      <c r="L111">
        <f t="shared" si="28"/>
        <v>0</v>
      </c>
      <c r="M111">
        <f t="shared" si="28"/>
        <v>0</v>
      </c>
      <c r="N111">
        <f t="shared" si="28"/>
        <v>0</v>
      </c>
      <c r="O111">
        <f t="shared" si="28"/>
        <v>105117.58004928</v>
      </c>
    </row>
    <row r="112" spans="1:15" ht="12.75">
      <c r="A112">
        <v>108</v>
      </c>
      <c r="B112" s="5" t="s">
        <v>106</v>
      </c>
      <c r="C112" s="19">
        <v>949</v>
      </c>
      <c r="D112" s="20">
        <v>61.05761706</v>
      </c>
      <c r="E112" s="3">
        <f t="shared" si="25"/>
        <v>2482488.5</v>
      </c>
      <c r="F112" s="2">
        <f t="shared" si="26"/>
        <v>5</v>
      </c>
      <c r="G112" s="7">
        <f t="shared" si="22"/>
        <v>68.47834569532061</v>
      </c>
      <c r="H112" s="8">
        <f t="shared" si="23"/>
        <v>52258.785591634914</v>
      </c>
      <c r="I112" s="9">
        <f t="shared" si="27"/>
        <v>2770801.831367521</v>
      </c>
      <c r="K112">
        <f t="shared" si="24"/>
        <v>0</v>
      </c>
      <c r="L112">
        <f t="shared" si="28"/>
        <v>0</v>
      </c>
      <c r="M112">
        <f t="shared" si="28"/>
        <v>0</v>
      </c>
      <c r="N112">
        <f t="shared" si="28"/>
        <v>0</v>
      </c>
      <c r="O112">
        <f t="shared" si="28"/>
        <v>57943.67858994</v>
      </c>
    </row>
    <row r="113" spans="1:15" ht="12.75">
      <c r="A113">
        <v>109</v>
      </c>
      <c r="B113" s="5" t="s">
        <v>107</v>
      </c>
      <c r="C113" s="19">
        <v>1046</v>
      </c>
      <c r="D113" s="20">
        <v>69.10031781999999</v>
      </c>
      <c r="E113" s="3">
        <f t="shared" si="25"/>
        <v>2483534.5</v>
      </c>
      <c r="F113" s="2">
        <f t="shared" si="26"/>
        <v>5</v>
      </c>
      <c r="G113" s="7">
        <f t="shared" si="22"/>
        <v>68.47834569532061</v>
      </c>
      <c r="H113" s="8">
        <f t="shared" si="23"/>
        <v>404.64439277657067</v>
      </c>
      <c r="I113" s="9">
        <f t="shared" si="27"/>
        <v>3054013.398957247</v>
      </c>
      <c r="K113">
        <f t="shared" si="24"/>
        <v>0</v>
      </c>
      <c r="L113">
        <f t="shared" si="28"/>
        <v>0</v>
      </c>
      <c r="M113">
        <f t="shared" si="28"/>
        <v>0</v>
      </c>
      <c r="N113">
        <f t="shared" si="28"/>
        <v>0</v>
      </c>
      <c r="O113">
        <f t="shared" si="28"/>
        <v>72278.93243971998</v>
      </c>
    </row>
    <row r="114" spans="1:15" ht="12.75">
      <c r="A114">
        <v>110</v>
      </c>
      <c r="B114" s="5" t="s">
        <v>108</v>
      </c>
      <c r="C114" s="19">
        <v>1591</v>
      </c>
      <c r="D114" s="20">
        <v>71.79714872</v>
      </c>
      <c r="E114" s="3">
        <f t="shared" si="25"/>
        <v>2485125.5</v>
      </c>
      <c r="F114" s="2">
        <f t="shared" si="26"/>
        <v>5</v>
      </c>
      <c r="G114" s="7">
        <f t="shared" si="22"/>
        <v>68.47834569532061</v>
      </c>
      <c r="H114" s="8">
        <f t="shared" si="23"/>
        <v>17523.995544944046</v>
      </c>
      <c r="I114" s="9">
        <f t="shared" si="27"/>
        <v>4645253.649847973</v>
      </c>
      <c r="K114">
        <f t="shared" si="24"/>
        <v>0</v>
      </c>
      <c r="L114">
        <f t="shared" si="28"/>
        <v>0</v>
      </c>
      <c r="M114">
        <f t="shared" si="28"/>
        <v>0</v>
      </c>
      <c r="N114">
        <f t="shared" si="28"/>
        <v>0</v>
      </c>
      <c r="O114">
        <f t="shared" si="28"/>
        <v>114229.26361351999</v>
      </c>
    </row>
    <row r="115" spans="1:15" ht="12.75">
      <c r="A115">
        <v>111</v>
      </c>
      <c r="B115" s="5" t="s">
        <v>109</v>
      </c>
      <c r="C115" s="19">
        <v>748</v>
      </c>
      <c r="D115" s="20">
        <v>89.45968425999999</v>
      </c>
      <c r="E115" s="3">
        <f t="shared" si="25"/>
        <v>2485873.5</v>
      </c>
      <c r="F115" s="2">
        <f t="shared" si="26"/>
        <v>5</v>
      </c>
      <c r="G115" s="7">
        <f t="shared" si="22"/>
        <v>68.47834569532061</v>
      </c>
      <c r="H115" s="8">
        <f t="shared" si="23"/>
        <v>329281.9928383451</v>
      </c>
      <c r="I115" s="9">
        <f t="shared" si="27"/>
        <v>2183940.748011492</v>
      </c>
      <c r="K115">
        <f t="shared" si="24"/>
        <v>0</v>
      </c>
      <c r="L115">
        <f t="shared" si="28"/>
        <v>0</v>
      </c>
      <c r="M115">
        <f t="shared" si="28"/>
        <v>0</v>
      </c>
      <c r="N115">
        <f t="shared" si="28"/>
        <v>0</v>
      </c>
      <c r="O115">
        <f t="shared" si="28"/>
        <v>66915.84382647999</v>
      </c>
    </row>
    <row r="116" spans="1:15" ht="12.75">
      <c r="A116">
        <v>112</v>
      </c>
      <c r="D116" s="20"/>
      <c r="E116" s="3"/>
      <c r="F116" s="2"/>
      <c r="G116" s="7"/>
      <c r="H116" s="8"/>
      <c r="I116" s="9"/>
      <c r="K116">
        <f t="shared" si="24"/>
        <v>0</v>
      </c>
      <c r="L116">
        <f t="shared" si="28"/>
        <v>0</v>
      </c>
      <c r="M116">
        <f t="shared" si="28"/>
        <v>0</v>
      </c>
      <c r="N116">
        <f t="shared" si="28"/>
        <v>0</v>
      </c>
      <c r="O116">
        <f t="shared" si="28"/>
        <v>0</v>
      </c>
    </row>
    <row r="117" spans="1:15" ht="12.75">
      <c r="A117">
        <v>113</v>
      </c>
      <c r="C117" s="19"/>
      <c r="D117" s="20"/>
      <c r="E117" s="3"/>
      <c r="F117" s="2"/>
      <c r="G117" s="7"/>
      <c r="H117" s="8"/>
      <c r="I117" s="9"/>
      <c r="K117">
        <f t="shared" si="24"/>
        <v>0</v>
      </c>
      <c r="L117">
        <f t="shared" si="28"/>
        <v>0</v>
      </c>
      <c r="M117">
        <f t="shared" si="28"/>
        <v>0</v>
      </c>
      <c r="N117">
        <f t="shared" si="28"/>
        <v>0</v>
      </c>
      <c r="O117">
        <f t="shared" si="28"/>
        <v>0</v>
      </c>
    </row>
    <row r="118" spans="1:15" ht="12.75">
      <c r="A118">
        <v>114</v>
      </c>
      <c r="C118" s="19"/>
      <c r="D118" s="20"/>
      <c r="E118" s="3"/>
      <c r="F118" s="2"/>
      <c r="G118" s="7"/>
      <c r="H118" s="8"/>
      <c r="I118" s="9"/>
      <c r="K118">
        <f t="shared" si="24"/>
        <v>0</v>
      </c>
      <c r="L118">
        <f t="shared" si="28"/>
        <v>0</v>
      </c>
      <c r="M118">
        <f t="shared" si="28"/>
        <v>0</v>
      </c>
      <c r="N118">
        <f t="shared" si="28"/>
        <v>0</v>
      </c>
      <c r="O118">
        <f t="shared" si="28"/>
        <v>0</v>
      </c>
    </row>
    <row r="119" spans="1:15" ht="12.75">
      <c r="A119">
        <v>115</v>
      </c>
      <c r="D119" s="20"/>
      <c r="E119" s="3"/>
      <c r="F119" s="2"/>
      <c r="G119" s="7"/>
      <c r="H119" s="8"/>
      <c r="I119" s="9"/>
      <c r="K119">
        <f t="shared" si="24"/>
        <v>0</v>
      </c>
      <c r="L119">
        <f t="shared" si="28"/>
        <v>0</v>
      </c>
      <c r="M119">
        <f t="shared" si="28"/>
        <v>0</v>
      </c>
      <c r="N119">
        <f t="shared" si="28"/>
        <v>0</v>
      </c>
      <c r="O119">
        <f t="shared" si="28"/>
        <v>0</v>
      </c>
    </row>
    <row r="120" spans="1:15" ht="12.75">
      <c r="A120">
        <v>116</v>
      </c>
      <c r="D120" s="20"/>
      <c r="E120" s="3"/>
      <c r="F120" s="2"/>
      <c r="G120" s="7"/>
      <c r="H120" s="8"/>
      <c r="I120" s="9"/>
      <c r="K120">
        <f t="shared" si="24"/>
        <v>0</v>
      </c>
      <c r="L120">
        <f t="shared" si="28"/>
        <v>0</v>
      </c>
      <c r="M120">
        <f t="shared" si="28"/>
        <v>0</v>
      </c>
      <c r="N120">
        <f t="shared" si="28"/>
        <v>0</v>
      </c>
      <c r="O120">
        <f t="shared" si="28"/>
        <v>0</v>
      </c>
    </row>
    <row r="121" spans="1:15" ht="12.75">
      <c r="A121">
        <v>117</v>
      </c>
      <c r="C121" s="19"/>
      <c r="D121" s="20"/>
      <c r="E121" s="3"/>
      <c r="F121" s="2"/>
      <c r="G121" s="7"/>
      <c r="H121" s="8"/>
      <c r="I121" s="9"/>
      <c r="K121">
        <f t="shared" si="24"/>
        <v>0</v>
      </c>
      <c r="L121">
        <f t="shared" si="28"/>
        <v>0</v>
      </c>
      <c r="M121">
        <f t="shared" si="28"/>
        <v>0</v>
      </c>
      <c r="N121">
        <f t="shared" si="28"/>
        <v>0</v>
      </c>
      <c r="O121">
        <f t="shared" si="28"/>
        <v>0</v>
      </c>
    </row>
    <row r="122" spans="1:15" ht="12.75">
      <c r="A122">
        <v>118</v>
      </c>
      <c r="C122" s="19"/>
      <c r="D122" s="20"/>
      <c r="E122" s="3"/>
      <c r="F122" s="2"/>
      <c r="G122" s="7"/>
      <c r="H122" s="8"/>
      <c r="I122" s="9"/>
      <c r="K122">
        <f t="shared" si="24"/>
        <v>0</v>
      </c>
      <c r="L122">
        <f t="shared" si="28"/>
        <v>0</v>
      </c>
      <c r="M122">
        <f t="shared" si="28"/>
        <v>0</v>
      </c>
      <c r="N122">
        <f t="shared" si="28"/>
        <v>0</v>
      </c>
      <c r="O122">
        <f t="shared" si="28"/>
        <v>0</v>
      </c>
    </row>
    <row r="123" spans="1:15" ht="12.75">
      <c r="A123">
        <v>119</v>
      </c>
      <c r="C123" s="19"/>
      <c r="D123" s="20"/>
      <c r="E123" s="3"/>
      <c r="F123" s="2"/>
      <c r="G123" s="7"/>
      <c r="H123" s="8"/>
      <c r="I123" s="9"/>
      <c r="K123">
        <f t="shared" si="24"/>
        <v>0</v>
      </c>
      <c r="L123">
        <f t="shared" si="28"/>
        <v>0</v>
      </c>
      <c r="M123">
        <f t="shared" si="28"/>
        <v>0</v>
      </c>
      <c r="N123">
        <f t="shared" si="28"/>
        <v>0</v>
      </c>
      <c r="O123">
        <f t="shared" si="28"/>
        <v>0</v>
      </c>
    </row>
    <row r="124" spans="1:15" ht="12.75">
      <c r="A124">
        <v>120</v>
      </c>
      <c r="D124" s="20"/>
      <c r="E124" s="3"/>
      <c r="F124" s="2"/>
      <c r="G124" s="7"/>
      <c r="H124" s="8"/>
      <c r="I124" s="9"/>
      <c r="K124">
        <f t="shared" si="24"/>
        <v>0</v>
      </c>
      <c r="L124">
        <f t="shared" si="28"/>
        <v>0</v>
      </c>
      <c r="M124">
        <f t="shared" si="28"/>
        <v>0</v>
      </c>
      <c r="N124">
        <f t="shared" si="28"/>
        <v>0</v>
      </c>
      <c r="O124">
        <f t="shared" si="28"/>
        <v>0</v>
      </c>
    </row>
    <row r="125" spans="1:15" ht="12.75">
      <c r="A125">
        <v>121</v>
      </c>
      <c r="C125" s="19"/>
      <c r="D125" s="20"/>
      <c r="E125" s="3"/>
      <c r="F125" s="2"/>
      <c r="G125" s="7"/>
      <c r="H125" s="8"/>
      <c r="I125" s="9"/>
      <c r="K125">
        <f t="shared" si="24"/>
        <v>0</v>
      </c>
      <c r="L125">
        <f t="shared" si="28"/>
        <v>0</v>
      </c>
      <c r="M125">
        <f t="shared" si="28"/>
        <v>0</v>
      </c>
      <c r="N125">
        <f t="shared" si="28"/>
        <v>0</v>
      </c>
      <c r="O125">
        <f t="shared" si="28"/>
        <v>0</v>
      </c>
    </row>
    <row r="126" spans="1:15" ht="12.75">
      <c r="A126">
        <v>122</v>
      </c>
      <c r="C126" s="19"/>
      <c r="D126" s="20"/>
      <c r="E126" s="3"/>
      <c r="F126" s="2"/>
      <c r="G126" s="7"/>
      <c r="H126" s="8"/>
      <c r="I126" s="9"/>
      <c r="K126">
        <f t="shared" si="24"/>
        <v>0</v>
      </c>
      <c r="L126">
        <f t="shared" si="28"/>
        <v>0</v>
      </c>
      <c r="M126">
        <f t="shared" si="28"/>
        <v>0</v>
      </c>
      <c r="N126">
        <f t="shared" si="28"/>
        <v>0</v>
      </c>
      <c r="O126">
        <f t="shared" si="28"/>
        <v>0</v>
      </c>
    </row>
    <row r="127" spans="1:15" ht="12.75">
      <c r="A127">
        <v>123</v>
      </c>
      <c r="C127" s="19"/>
      <c r="D127" s="20"/>
      <c r="E127" s="3"/>
      <c r="F127" s="2"/>
      <c r="G127" s="7"/>
      <c r="H127" s="8"/>
      <c r="I127" s="9"/>
      <c r="K127">
        <f t="shared" si="24"/>
        <v>0</v>
      </c>
      <c r="L127">
        <f t="shared" si="28"/>
        <v>0</v>
      </c>
      <c r="M127">
        <f t="shared" si="28"/>
        <v>0</v>
      </c>
      <c r="N127">
        <f t="shared" si="28"/>
        <v>0</v>
      </c>
      <c r="O127">
        <f t="shared" si="28"/>
        <v>0</v>
      </c>
    </row>
    <row r="128" spans="1:15" ht="12.75">
      <c r="A128">
        <v>124</v>
      </c>
      <c r="C128" s="19"/>
      <c r="D128" s="20"/>
      <c r="E128" s="3"/>
      <c r="F128" s="2"/>
      <c r="G128" s="7"/>
      <c r="H128" s="8"/>
      <c r="I128" s="9"/>
      <c r="K128">
        <f t="shared" si="24"/>
        <v>0</v>
      </c>
      <c r="L128">
        <f t="shared" si="28"/>
        <v>0</v>
      </c>
      <c r="M128">
        <f t="shared" si="28"/>
        <v>0</v>
      </c>
      <c r="N128">
        <f t="shared" si="28"/>
        <v>0</v>
      </c>
      <c r="O128">
        <f t="shared" si="28"/>
        <v>0</v>
      </c>
    </row>
    <row r="129" spans="1:15" ht="12.75">
      <c r="A129">
        <v>125</v>
      </c>
      <c r="D129" s="20"/>
      <c r="E129" s="3"/>
      <c r="F129" s="2"/>
      <c r="G129" s="7"/>
      <c r="H129" s="8"/>
      <c r="I129" s="9"/>
      <c r="K129">
        <f t="shared" si="24"/>
        <v>0</v>
      </c>
      <c r="L129">
        <f t="shared" si="28"/>
        <v>0</v>
      </c>
      <c r="M129">
        <f t="shared" si="28"/>
        <v>0</v>
      </c>
      <c r="N129">
        <f t="shared" si="28"/>
        <v>0</v>
      </c>
      <c r="O129">
        <f t="shared" si="28"/>
        <v>0</v>
      </c>
    </row>
    <row r="130" spans="1:15" ht="12.75">
      <c r="A130">
        <v>126</v>
      </c>
      <c r="C130" s="19"/>
      <c r="D130" s="20"/>
      <c r="E130" s="3"/>
      <c r="F130" s="2"/>
      <c r="G130" s="7"/>
      <c r="H130" s="8"/>
      <c r="I130" s="9"/>
      <c r="K130">
        <f t="shared" si="24"/>
        <v>0</v>
      </c>
      <c r="L130">
        <f t="shared" si="28"/>
        <v>0</v>
      </c>
      <c r="M130">
        <f t="shared" si="28"/>
        <v>0</v>
      </c>
      <c r="N130">
        <f t="shared" si="28"/>
        <v>0</v>
      </c>
      <c r="O130">
        <f t="shared" si="28"/>
        <v>0</v>
      </c>
    </row>
    <row r="131" ht="12.75">
      <c r="I131" s="3"/>
    </row>
    <row r="132" ht="12.75">
      <c r="I132" s="3"/>
    </row>
    <row r="133" ht="12.75">
      <c r="I133" s="3"/>
    </row>
    <row r="134" ht="12.75">
      <c r="I134" s="3"/>
    </row>
    <row r="135" ht="12.75">
      <c r="I135" s="3"/>
    </row>
    <row r="136" ht="12.75">
      <c r="I136" s="3"/>
    </row>
    <row r="137" ht="12.75">
      <c r="I137" s="3"/>
    </row>
    <row r="138" ht="12.75">
      <c r="I138" s="3"/>
    </row>
    <row r="139" ht="12.75">
      <c r="I139" s="3"/>
    </row>
    <row r="140" ht="12.75">
      <c r="I140" s="3"/>
    </row>
    <row r="141" ht="12.75">
      <c r="I141" s="3"/>
    </row>
    <row r="142" ht="12.75">
      <c r="I142" s="3"/>
    </row>
    <row r="143" ht="12.75">
      <c r="I143" s="3"/>
    </row>
    <row r="144" ht="12.75">
      <c r="I144" s="3"/>
    </row>
    <row r="145" ht="12.75">
      <c r="I145" s="3"/>
    </row>
    <row r="146" ht="12.75">
      <c r="I146" s="3"/>
    </row>
    <row r="147" ht="12.75">
      <c r="I147" s="3"/>
    </row>
    <row r="148" ht="12.75">
      <c r="I148" s="3"/>
    </row>
    <row r="149" ht="12.75">
      <c r="I149" s="3"/>
    </row>
    <row r="150" ht="12.75">
      <c r="I150" s="3"/>
    </row>
    <row r="151" ht="12.75">
      <c r="I151" s="3"/>
    </row>
    <row r="152" ht="12.75">
      <c r="I152" s="3"/>
    </row>
    <row r="153" ht="12.75">
      <c r="I153" s="3"/>
    </row>
    <row r="154" ht="12.75">
      <c r="I154" s="3"/>
    </row>
    <row r="155" ht="12.75">
      <c r="I155" s="3"/>
    </row>
    <row r="156" ht="12.75">
      <c r="I156" s="3"/>
    </row>
    <row r="157" ht="12.75">
      <c r="I157" s="3"/>
    </row>
    <row r="158" ht="12.75">
      <c r="I158" s="3"/>
    </row>
    <row r="159" ht="12.75">
      <c r="I159" s="3"/>
    </row>
    <row r="160" ht="12.75">
      <c r="I160" s="3"/>
    </row>
    <row r="161" ht="12.75">
      <c r="I161" s="3"/>
    </row>
    <row r="162" ht="12.75">
      <c r="I162" s="3"/>
    </row>
    <row r="163" ht="12.75">
      <c r="I163" s="3"/>
    </row>
    <row r="164" ht="12.75">
      <c r="I164" s="3"/>
    </row>
    <row r="165" ht="12.75">
      <c r="I165" s="3"/>
    </row>
    <row r="166" ht="12.75">
      <c r="I166" s="3"/>
    </row>
    <row r="167" ht="12.75">
      <c r="I167" s="3"/>
    </row>
    <row r="168" ht="12.75">
      <c r="I168" s="3"/>
    </row>
    <row r="169" ht="12.75">
      <c r="I169" s="3"/>
    </row>
    <row r="170" ht="12.75">
      <c r="I170" s="3"/>
    </row>
    <row r="171" ht="12.75">
      <c r="I171" s="3"/>
    </row>
    <row r="172" ht="12.75">
      <c r="I172" s="3"/>
    </row>
    <row r="173" ht="12.75">
      <c r="I173" s="3"/>
    </row>
    <row r="174" ht="12.75">
      <c r="I174" s="3"/>
    </row>
    <row r="175" ht="12.75">
      <c r="I175" s="3"/>
    </row>
    <row r="176" ht="12.75">
      <c r="I176" s="3"/>
    </row>
    <row r="177" ht="12.75">
      <c r="I177" s="3"/>
    </row>
    <row r="178" ht="12.75">
      <c r="I178" s="3"/>
    </row>
    <row r="179" ht="12.75">
      <c r="I179" s="3"/>
    </row>
    <row r="180" ht="12.75">
      <c r="I180" s="3"/>
    </row>
    <row r="181" ht="12.75">
      <c r="I181" s="3"/>
    </row>
    <row r="182" ht="12.75">
      <c r="I182" s="3"/>
    </row>
    <row r="183" ht="12.75">
      <c r="I183" s="3"/>
    </row>
    <row r="184" ht="12.75">
      <c r="I184" s="3"/>
    </row>
    <row r="185" ht="12.75">
      <c r="I185" s="3"/>
    </row>
    <row r="186" ht="12.75">
      <c r="I186" s="3"/>
    </row>
    <row r="187" ht="12.75">
      <c r="I187" s="3"/>
    </row>
    <row r="188" ht="12.75">
      <c r="I188" s="3"/>
    </row>
    <row r="189" ht="12.75">
      <c r="I189" s="3"/>
    </row>
    <row r="190" ht="12.75">
      <c r="I190" s="3"/>
    </row>
    <row r="191" ht="12.75">
      <c r="I191" s="3"/>
    </row>
    <row r="192" ht="12.75">
      <c r="I192" s="3"/>
    </row>
    <row r="193" ht="12.75">
      <c r="I193" s="3"/>
    </row>
    <row r="194" ht="12.75">
      <c r="I194" s="3"/>
    </row>
    <row r="195" ht="12.75">
      <c r="I195" s="3"/>
    </row>
    <row r="196" ht="12.75">
      <c r="I196" s="3"/>
    </row>
    <row r="197" ht="12.75">
      <c r="I197" s="3"/>
    </row>
    <row r="198" ht="12.75">
      <c r="I198" s="3"/>
    </row>
    <row r="199" ht="12.75">
      <c r="I199" s="3"/>
    </row>
    <row r="200" ht="12.75">
      <c r="I200" s="3"/>
    </row>
    <row r="201" ht="12.75">
      <c r="I201" s="3"/>
    </row>
    <row r="202" ht="12.75">
      <c r="I202" s="3"/>
    </row>
    <row r="203" ht="12.75">
      <c r="I203" s="3"/>
    </row>
    <row r="204" ht="12.75">
      <c r="I204" s="3"/>
    </row>
    <row r="205" ht="12.75">
      <c r="I205" s="3"/>
    </row>
    <row r="206" ht="12.75">
      <c r="I206" s="3"/>
    </row>
    <row r="207" ht="12.75">
      <c r="I207" s="3"/>
    </row>
    <row r="208" ht="12.75">
      <c r="I208" s="3"/>
    </row>
    <row r="209" ht="12.75">
      <c r="I209" s="3"/>
    </row>
    <row r="210" ht="12.75">
      <c r="I210" s="3"/>
    </row>
    <row r="211" ht="12.75">
      <c r="I211" s="3"/>
    </row>
    <row r="212" ht="12.75">
      <c r="I212" s="3"/>
    </row>
    <row r="213" ht="12.75">
      <c r="I213" s="3"/>
    </row>
    <row r="214" ht="12.75">
      <c r="I214" s="3"/>
    </row>
    <row r="215" ht="12.75">
      <c r="I215" s="3"/>
    </row>
    <row r="216" ht="12.75">
      <c r="I216" s="3"/>
    </row>
    <row r="217" ht="12.75">
      <c r="I217" s="3"/>
    </row>
    <row r="218" ht="12.75">
      <c r="I218" s="3"/>
    </row>
    <row r="219" ht="12.75">
      <c r="I219" s="3"/>
    </row>
    <row r="220" ht="12.75">
      <c r="I220" s="3"/>
    </row>
    <row r="221" ht="12.75">
      <c r="I221" s="3"/>
    </row>
    <row r="222" ht="12.75">
      <c r="I222" s="3"/>
    </row>
    <row r="223" ht="12.75">
      <c r="I223" s="3"/>
    </row>
    <row r="224" ht="12.75">
      <c r="I224" s="3"/>
    </row>
    <row r="225" ht="12.75">
      <c r="I225" s="3"/>
    </row>
    <row r="226" ht="12.75">
      <c r="I226" s="3"/>
    </row>
    <row r="227" ht="12.75">
      <c r="I227" s="3"/>
    </row>
    <row r="228" ht="12.75">
      <c r="I228" s="3"/>
    </row>
    <row r="229" ht="12.75">
      <c r="I229" s="3"/>
    </row>
    <row r="230" ht="12.75">
      <c r="I230" s="3"/>
    </row>
    <row r="231" ht="12.75">
      <c r="I231" s="3"/>
    </row>
    <row r="232" ht="12.75">
      <c r="I232" s="3"/>
    </row>
    <row r="233" ht="12.75">
      <c r="I233" s="3"/>
    </row>
    <row r="234" ht="12.75">
      <c r="I234" s="3"/>
    </row>
    <row r="235" ht="12.75">
      <c r="I235" s="3"/>
    </row>
    <row r="236" ht="12.75">
      <c r="I236" s="3"/>
    </row>
    <row r="237" ht="12.75">
      <c r="I237" s="3"/>
    </row>
    <row r="238" ht="12.75">
      <c r="I238" s="3"/>
    </row>
    <row r="239" ht="12.75">
      <c r="I239" s="3"/>
    </row>
    <row r="240" ht="12.75">
      <c r="I240" s="3"/>
    </row>
    <row r="241" ht="12.75">
      <c r="I241" s="3"/>
    </row>
    <row r="242" ht="12.75">
      <c r="I242" s="3"/>
    </row>
    <row r="243" ht="12.75">
      <c r="I243" s="3"/>
    </row>
    <row r="244" ht="12.75">
      <c r="I244" s="3"/>
    </row>
    <row r="245" ht="12.75">
      <c r="I245" s="3"/>
    </row>
    <row r="246" ht="12.75">
      <c r="I246" s="3"/>
    </row>
    <row r="247" ht="12.75">
      <c r="I247" s="3"/>
    </row>
    <row r="248" ht="12.75">
      <c r="I248" s="3"/>
    </row>
    <row r="249" ht="12.75">
      <c r="I249" s="3"/>
    </row>
    <row r="250" ht="12.75">
      <c r="I250" s="3"/>
    </row>
    <row r="251" ht="12.75">
      <c r="I251" s="3"/>
    </row>
    <row r="252" ht="12.75">
      <c r="I252" s="3"/>
    </row>
    <row r="253" ht="12.75">
      <c r="I253" s="3"/>
    </row>
    <row r="254" ht="12.75">
      <c r="I254" s="3"/>
    </row>
    <row r="255" ht="12.75">
      <c r="I255" s="3"/>
    </row>
    <row r="256" ht="12.75">
      <c r="I256" s="3"/>
    </row>
    <row r="257" ht="12.75">
      <c r="I257" s="3"/>
    </row>
    <row r="258" ht="12.75">
      <c r="I258" s="3"/>
    </row>
    <row r="259" ht="12.75">
      <c r="I259" s="3"/>
    </row>
    <row r="260" ht="12.75">
      <c r="I260" s="3"/>
    </row>
    <row r="261" ht="12.75">
      <c r="I261" s="3"/>
    </row>
    <row r="262" ht="12.75">
      <c r="I262" s="3"/>
    </row>
    <row r="263" ht="12.75">
      <c r="I263" s="3"/>
    </row>
    <row r="264" ht="12.75">
      <c r="I264" s="3"/>
    </row>
    <row r="265" ht="12.75">
      <c r="I265" s="3"/>
    </row>
    <row r="266" ht="12.75">
      <c r="I266" s="3"/>
    </row>
    <row r="267" ht="12.75">
      <c r="I267" s="3"/>
    </row>
    <row r="268" ht="12.75">
      <c r="I268" s="3"/>
    </row>
    <row r="269" ht="12.75">
      <c r="I269" s="3"/>
    </row>
    <row r="270" ht="12.75">
      <c r="I270" s="3"/>
    </row>
    <row r="271" ht="12.75">
      <c r="I271" s="3"/>
    </row>
    <row r="272" ht="12.75">
      <c r="I272" s="3"/>
    </row>
    <row r="273" ht="12.75">
      <c r="I273" s="3"/>
    </row>
    <row r="274" ht="12.75">
      <c r="I274" s="3"/>
    </row>
    <row r="275" ht="12.75">
      <c r="I275" s="3"/>
    </row>
    <row r="276" ht="12.75">
      <c r="I276" s="3"/>
    </row>
    <row r="277" ht="12.75">
      <c r="I277" s="3"/>
    </row>
    <row r="278" ht="12.75">
      <c r="I278" s="3"/>
    </row>
    <row r="279" ht="12.75">
      <c r="I279" s="3"/>
    </row>
    <row r="280" ht="12.75">
      <c r="I280" s="3"/>
    </row>
    <row r="281" ht="12.75">
      <c r="I281" s="3"/>
    </row>
    <row r="282" ht="12.75">
      <c r="I282" s="3"/>
    </row>
    <row r="283" ht="12.75">
      <c r="I283" s="3"/>
    </row>
    <row r="284" ht="12.75">
      <c r="I284" s="3"/>
    </row>
    <row r="285" ht="12.75">
      <c r="I285" s="3"/>
    </row>
    <row r="286" ht="12.75">
      <c r="I286" s="3"/>
    </row>
    <row r="287" ht="12.75">
      <c r="I287" s="3"/>
    </row>
    <row r="288" ht="12.75">
      <c r="I288" s="3"/>
    </row>
    <row r="289" ht="12.75">
      <c r="I289" s="3"/>
    </row>
    <row r="290" ht="12.75">
      <c r="I290" s="3"/>
    </row>
    <row r="291" ht="12.75">
      <c r="I291" s="3"/>
    </row>
    <row r="292" ht="12.75">
      <c r="I292" s="3"/>
    </row>
    <row r="293" ht="12.75">
      <c r="I293" s="3"/>
    </row>
    <row r="294" ht="12.75">
      <c r="I294" s="3"/>
    </row>
    <row r="295" ht="12.75">
      <c r="I295" s="3"/>
    </row>
    <row r="296" ht="12.75">
      <c r="I296" s="3"/>
    </row>
    <row r="297" ht="12.75">
      <c r="I297" s="3"/>
    </row>
    <row r="298" ht="12.75">
      <c r="I298" s="3"/>
    </row>
    <row r="299" ht="12.75">
      <c r="I299" s="3"/>
    </row>
    <row r="300" ht="12.75">
      <c r="I300" s="3"/>
    </row>
    <row r="301" ht="12.75">
      <c r="I301" s="3"/>
    </row>
    <row r="302" ht="12.75">
      <c r="I302" s="3"/>
    </row>
    <row r="303" ht="12.75">
      <c r="I303" s="3"/>
    </row>
    <row r="304" ht="12.75">
      <c r="I304" s="3"/>
    </row>
    <row r="305" ht="12.75">
      <c r="I305" s="3"/>
    </row>
    <row r="306" ht="12.75">
      <c r="I306" s="3"/>
    </row>
    <row r="307" ht="12.75">
      <c r="I307" s="3"/>
    </row>
    <row r="308" ht="12.75">
      <c r="I308" s="3"/>
    </row>
    <row r="309" ht="12.75">
      <c r="I309" s="3"/>
    </row>
    <row r="310" ht="12.75">
      <c r="I310" s="3"/>
    </row>
    <row r="311" ht="12.75">
      <c r="I311" s="3"/>
    </row>
    <row r="312" ht="12.75">
      <c r="I312" s="3"/>
    </row>
    <row r="313" ht="12.75">
      <c r="I313" s="3"/>
    </row>
    <row r="314" ht="12.75">
      <c r="I314" s="3"/>
    </row>
    <row r="315" ht="12.75">
      <c r="I315" s="3"/>
    </row>
    <row r="316" ht="12.75">
      <c r="I316" s="3"/>
    </row>
    <row r="317" ht="12.75">
      <c r="I317" s="3"/>
    </row>
    <row r="318" ht="12.75">
      <c r="I318" s="3"/>
    </row>
    <row r="319" ht="12.75">
      <c r="I319" s="3"/>
    </row>
    <row r="320" ht="12.75">
      <c r="I320" s="3"/>
    </row>
    <row r="321" ht="12.75">
      <c r="I321" s="3"/>
    </row>
    <row r="322" ht="12.75">
      <c r="I322" s="3"/>
    </row>
    <row r="323" ht="12.75">
      <c r="I323" s="3"/>
    </row>
    <row r="324" ht="12.75">
      <c r="I324" s="3"/>
    </row>
    <row r="325" ht="12.75">
      <c r="I325" s="3"/>
    </row>
    <row r="326" ht="12.75">
      <c r="I326" s="3"/>
    </row>
    <row r="327" ht="12.75">
      <c r="I327" s="3"/>
    </row>
    <row r="328" ht="12.75">
      <c r="I328" s="3"/>
    </row>
    <row r="329" ht="12.75">
      <c r="I329" s="3"/>
    </row>
    <row r="330" ht="12.75">
      <c r="I330" s="3"/>
    </row>
    <row r="331" ht="12.75">
      <c r="I331" s="3"/>
    </row>
    <row r="332" ht="12.75">
      <c r="I332" s="3"/>
    </row>
    <row r="333" ht="12.75">
      <c r="I333" s="3"/>
    </row>
    <row r="334" ht="12.75">
      <c r="I334" s="3"/>
    </row>
    <row r="335" ht="12.75">
      <c r="I335" s="3"/>
    </row>
    <row r="336" ht="12.75">
      <c r="I336" s="3"/>
    </row>
    <row r="337" ht="12.75">
      <c r="I337" s="3"/>
    </row>
    <row r="338" ht="12.75">
      <c r="I338" s="3"/>
    </row>
    <row r="339" ht="12.75">
      <c r="I339" s="3"/>
    </row>
    <row r="340" ht="12.75">
      <c r="I340" s="3"/>
    </row>
    <row r="341" ht="12.75">
      <c r="I341" s="3"/>
    </row>
    <row r="342" ht="12.75">
      <c r="I342" s="3"/>
    </row>
    <row r="343" ht="12.75">
      <c r="I343" s="3"/>
    </row>
    <row r="344" ht="12.75">
      <c r="I344" s="3"/>
    </row>
    <row r="345" ht="12.75">
      <c r="I345" s="3"/>
    </row>
    <row r="346" ht="12.75">
      <c r="I346" s="3"/>
    </row>
    <row r="347" ht="12.75">
      <c r="I347" s="3"/>
    </row>
    <row r="348" ht="12.75">
      <c r="I348" s="3"/>
    </row>
    <row r="349" ht="12.75">
      <c r="I349" s="3"/>
    </row>
    <row r="350" ht="12.75">
      <c r="I350" s="3"/>
    </row>
    <row r="351" ht="12.75">
      <c r="I351" s="3"/>
    </row>
    <row r="352" ht="12.75">
      <c r="I352" s="3"/>
    </row>
    <row r="353" ht="12.75">
      <c r="I353" s="3"/>
    </row>
    <row r="354" ht="12.75">
      <c r="I354" s="3"/>
    </row>
    <row r="355" ht="12.75">
      <c r="I355" s="3"/>
    </row>
    <row r="356" ht="12.75">
      <c r="I356" s="3"/>
    </row>
    <row r="357" ht="12.75">
      <c r="I357" s="3"/>
    </row>
    <row r="358" ht="12.75">
      <c r="I358" s="3"/>
    </row>
    <row r="359" ht="12.75">
      <c r="I359" s="3"/>
    </row>
    <row r="360" ht="12.75">
      <c r="I360" s="3"/>
    </row>
    <row r="361" ht="12.75">
      <c r="I361" s="3"/>
    </row>
    <row r="362" ht="12.75">
      <c r="I362" s="3"/>
    </row>
    <row r="363" ht="12.75">
      <c r="I363" s="3"/>
    </row>
    <row r="364" ht="12.75">
      <c r="I364" s="3"/>
    </row>
    <row r="365" ht="12.75">
      <c r="I365" s="3"/>
    </row>
    <row r="366" ht="12.75">
      <c r="I366" s="3"/>
    </row>
    <row r="367" ht="12.75">
      <c r="I367" s="3"/>
    </row>
    <row r="368" ht="12.75">
      <c r="I368" s="3"/>
    </row>
    <row r="369" ht="12.75">
      <c r="I369" s="3"/>
    </row>
    <row r="370" ht="12.75">
      <c r="I370" s="3"/>
    </row>
    <row r="371" ht="12.75">
      <c r="I371" s="3"/>
    </row>
    <row r="372" ht="12.75">
      <c r="I372" s="3"/>
    </row>
    <row r="373" ht="12.75">
      <c r="I373" s="3"/>
    </row>
    <row r="374" ht="12.75">
      <c r="I374" s="3"/>
    </row>
    <row r="375" ht="12.75">
      <c r="I375" s="3"/>
    </row>
    <row r="376" ht="12.75">
      <c r="I376" s="3"/>
    </row>
    <row r="377" ht="12.75">
      <c r="I377" s="3"/>
    </row>
    <row r="378" ht="12.75">
      <c r="I378" s="3"/>
    </row>
    <row r="379" ht="12.75">
      <c r="I379" s="3"/>
    </row>
    <row r="380" ht="12.75">
      <c r="I380" s="3"/>
    </row>
    <row r="381" ht="12.75">
      <c r="I381" s="3"/>
    </row>
    <row r="382" ht="12.75">
      <c r="I382" s="3"/>
    </row>
    <row r="383" ht="12.75">
      <c r="I383" s="3"/>
    </row>
    <row r="384" ht="12.75">
      <c r="I384" s="3"/>
    </row>
    <row r="385" ht="12.75">
      <c r="I385" s="3"/>
    </row>
    <row r="386" ht="12.75">
      <c r="I386" s="3"/>
    </row>
    <row r="387" ht="12.75">
      <c r="I387" s="3"/>
    </row>
    <row r="388" ht="12.75">
      <c r="I388" s="3"/>
    </row>
    <row r="389" ht="12.75">
      <c r="I389" s="3"/>
    </row>
    <row r="390" ht="12.75">
      <c r="I390" s="3"/>
    </row>
    <row r="391" ht="12.75">
      <c r="I391" s="3"/>
    </row>
    <row r="392" ht="12.75">
      <c r="I392" s="3"/>
    </row>
    <row r="393" ht="12.75">
      <c r="I393" s="3"/>
    </row>
    <row r="394" ht="12.75">
      <c r="I394" s="3"/>
    </row>
    <row r="395" ht="12.75">
      <c r="I395" s="3"/>
    </row>
    <row r="396" ht="12.75">
      <c r="I396" s="3"/>
    </row>
    <row r="397" ht="12.75">
      <c r="I397" s="3"/>
    </row>
    <row r="398" ht="12.75">
      <c r="I398" s="3"/>
    </row>
    <row r="399" ht="12.75">
      <c r="I399" s="3"/>
    </row>
    <row r="400" ht="12.75">
      <c r="I400" s="3"/>
    </row>
    <row r="401" ht="12.75">
      <c r="I401" s="3"/>
    </row>
    <row r="402" ht="12.75">
      <c r="I402" s="3"/>
    </row>
    <row r="403" ht="12.75">
      <c r="I403" s="3"/>
    </row>
    <row r="404" ht="12.75">
      <c r="I404" s="3"/>
    </row>
    <row r="405" ht="12.75">
      <c r="I405" s="3"/>
    </row>
    <row r="406" ht="12.75">
      <c r="I406" s="3"/>
    </row>
    <row r="407" ht="12.75">
      <c r="I407" s="3"/>
    </row>
    <row r="408" ht="12.75">
      <c r="I408" s="3"/>
    </row>
    <row r="409" ht="12.75">
      <c r="I409" s="3"/>
    </row>
    <row r="410" ht="12.75">
      <c r="I410" s="3"/>
    </row>
    <row r="411" ht="12.75">
      <c r="I411" s="3"/>
    </row>
    <row r="412" ht="12.75">
      <c r="I412" s="3"/>
    </row>
    <row r="413" ht="12.75">
      <c r="I413" s="3"/>
    </row>
    <row r="414" ht="12.75">
      <c r="I414" s="3"/>
    </row>
    <row r="415" ht="12.75">
      <c r="I415" s="3"/>
    </row>
    <row r="416" ht="12.75">
      <c r="I416" s="3"/>
    </row>
    <row r="417" ht="12.75">
      <c r="I417" s="3"/>
    </row>
    <row r="418" ht="12.75">
      <c r="I418" s="3"/>
    </row>
    <row r="419" ht="12.75">
      <c r="I419" s="3"/>
    </row>
    <row r="420" ht="12.75">
      <c r="I420" s="3"/>
    </row>
    <row r="421" ht="12.75">
      <c r="I421" s="3"/>
    </row>
    <row r="422" ht="12.75">
      <c r="I422" s="3"/>
    </row>
    <row r="423" ht="12.75">
      <c r="I423" s="3"/>
    </row>
    <row r="424" ht="12.75">
      <c r="I424" s="3"/>
    </row>
    <row r="425" ht="12.75">
      <c r="I425" s="3"/>
    </row>
    <row r="426" ht="12.75">
      <c r="I426" s="3"/>
    </row>
    <row r="427" ht="12.75">
      <c r="I427" s="3"/>
    </row>
    <row r="428" ht="12.75">
      <c r="I428" s="3"/>
    </row>
    <row r="429" ht="12.75">
      <c r="I429" s="3"/>
    </row>
    <row r="430" ht="12.75">
      <c r="I430" s="3"/>
    </row>
    <row r="431" ht="12.75">
      <c r="I431" s="3"/>
    </row>
    <row r="432" ht="12.75">
      <c r="I432" s="3"/>
    </row>
    <row r="433" ht="12.75">
      <c r="I433" s="3"/>
    </row>
    <row r="434" ht="12.75">
      <c r="I434" s="3"/>
    </row>
    <row r="435" ht="12.75">
      <c r="I435" s="3"/>
    </row>
    <row r="436" ht="12.75">
      <c r="I436" s="3"/>
    </row>
    <row r="437" ht="12.75">
      <c r="I437" s="3"/>
    </row>
    <row r="438" ht="12.75">
      <c r="I438" s="3"/>
    </row>
    <row r="439" ht="12.75">
      <c r="I439" s="3"/>
    </row>
    <row r="440" ht="12.75">
      <c r="I440" s="3"/>
    </row>
    <row r="441" ht="12.75">
      <c r="I441" s="3"/>
    </row>
    <row r="442" ht="12.75">
      <c r="I442" s="3"/>
    </row>
    <row r="443" ht="12.75">
      <c r="I443" s="3"/>
    </row>
    <row r="444" ht="12.75">
      <c r="I444" s="3"/>
    </row>
    <row r="445" ht="12.75">
      <c r="I445" s="3"/>
    </row>
    <row r="446" ht="12.75">
      <c r="I446" s="3"/>
    </row>
    <row r="447" ht="12.75">
      <c r="I447" s="3"/>
    </row>
    <row r="448" ht="12.75">
      <c r="I448" s="3"/>
    </row>
    <row r="449" ht="12.75">
      <c r="I449" s="3"/>
    </row>
    <row r="450" ht="12.75">
      <c r="I450" s="3"/>
    </row>
    <row r="451" ht="12.75">
      <c r="I451" s="3"/>
    </row>
    <row r="452" ht="12.75">
      <c r="I452" s="3"/>
    </row>
    <row r="453" ht="12.75">
      <c r="I453" s="3"/>
    </row>
    <row r="454" ht="12.75">
      <c r="I454" s="3"/>
    </row>
    <row r="455" ht="12.75">
      <c r="I455" s="3"/>
    </row>
    <row r="456" ht="12.75">
      <c r="I456" s="3"/>
    </row>
    <row r="457" ht="12.75">
      <c r="I457" s="3"/>
    </row>
    <row r="458" ht="12.75">
      <c r="I458" s="3"/>
    </row>
    <row r="459" ht="12.75">
      <c r="I459" s="3"/>
    </row>
    <row r="460" ht="12.75">
      <c r="I460" s="3"/>
    </row>
    <row r="461" ht="12.75">
      <c r="I461" s="3"/>
    </row>
    <row r="462" ht="12.75">
      <c r="I462" s="3"/>
    </row>
    <row r="463" ht="12.75">
      <c r="I463" s="3"/>
    </row>
    <row r="464" ht="12.75">
      <c r="I464" s="3"/>
    </row>
    <row r="465" ht="12.75">
      <c r="I465" s="3"/>
    </row>
    <row r="466" ht="12.75">
      <c r="I466" s="3"/>
    </row>
    <row r="467" ht="12.75">
      <c r="I467" s="3"/>
    </row>
    <row r="468" ht="12.75">
      <c r="I468" s="3"/>
    </row>
    <row r="469" ht="12.75">
      <c r="I469" s="3"/>
    </row>
    <row r="470" ht="12.75">
      <c r="I470" s="3"/>
    </row>
    <row r="471" ht="12.75">
      <c r="I471" s="3"/>
    </row>
    <row r="472" ht="12.75">
      <c r="I472" s="3"/>
    </row>
    <row r="473" ht="12.75">
      <c r="I473" s="3"/>
    </row>
    <row r="474" ht="12.75">
      <c r="I474" s="3"/>
    </row>
    <row r="475" ht="12.75">
      <c r="I475" s="3"/>
    </row>
    <row r="476" ht="12.75">
      <c r="I476" s="3"/>
    </row>
    <row r="477" ht="12.75">
      <c r="I477" s="3"/>
    </row>
    <row r="478" ht="12.75">
      <c r="I478" s="3"/>
    </row>
    <row r="479" ht="12.75">
      <c r="I479" s="3"/>
    </row>
    <row r="480" ht="12.75">
      <c r="I480" s="3"/>
    </row>
    <row r="481" ht="12.75">
      <c r="I481" s="3"/>
    </row>
    <row r="482" ht="12.75">
      <c r="I482" s="3"/>
    </row>
    <row r="483" ht="12.75">
      <c r="I483" s="3"/>
    </row>
    <row r="484" ht="12.75">
      <c r="I484" s="3"/>
    </row>
    <row r="485" ht="12.75">
      <c r="I485" s="3"/>
    </row>
    <row r="486" ht="12.75">
      <c r="I486" s="3"/>
    </row>
    <row r="487" ht="12.75">
      <c r="I487" s="3"/>
    </row>
    <row r="488" ht="12.75">
      <c r="I488" s="3"/>
    </row>
    <row r="489" ht="12.75">
      <c r="I489" s="3"/>
    </row>
    <row r="490" ht="12.75">
      <c r="I490" s="3"/>
    </row>
    <row r="491" ht="12.75">
      <c r="I491" s="3"/>
    </row>
    <row r="492" ht="12.75">
      <c r="I492" s="3"/>
    </row>
    <row r="493" ht="12.75">
      <c r="I493" s="3"/>
    </row>
    <row r="494" ht="12.75">
      <c r="I494" s="3"/>
    </row>
    <row r="495" ht="12.75">
      <c r="I495" s="3"/>
    </row>
    <row r="496" ht="12.75">
      <c r="I496" s="3"/>
    </row>
    <row r="497" ht="12.75">
      <c r="I497" s="3"/>
    </row>
    <row r="498" ht="12.75">
      <c r="I498" s="3"/>
    </row>
    <row r="499" ht="12.75">
      <c r="I499" s="3"/>
    </row>
    <row r="500" ht="12.75">
      <c r="I500" s="3"/>
    </row>
    <row r="501" ht="12.75">
      <c r="I501" s="3"/>
    </row>
    <row r="502" ht="12.75">
      <c r="I502" s="3"/>
    </row>
    <row r="503" ht="12.75">
      <c r="I503" s="3"/>
    </row>
    <row r="504" ht="12.75">
      <c r="I504" s="3"/>
    </row>
    <row r="505" ht="12.75">
      <c r="I505" s="3"/>
    </row>
    <row r="506" ht="12.75">
      <c r="I506" s="3"/>
    </row>
    <row r="507" ht="12.75">
      <c r="I507" s="3"/>
    </row>
    <row r="508" ht="12.75">
      <c r="I508" s="3"/>
    </row>
    <row r="509" ht="12.75">
      <c r="I509" s="3"/>
    </row>
    <row r="510" ht="12.75">
      <c r="I510" s="3"/>
    </row>
    <row r="511" ht="12.75">
      <c r="I511" s="3"/>
    </row>
    <row r="512" ht="12.75">
      <c r="I512" s="3"/>
    </row>
    <row r="513" ht="12.75">
      <c r="I513" s="3"/>
    </row>
    <row r="514" ht="12.75">
      <c r="I514" s="3"/>
    </row>
    <row r="515" ht="12.75">
      <c r="I515" s="3"/>
    </row>
    <row r="516" ht="12.75">
      <c r="I516" s="3"/>
    </row>
    <row r="517" ht="12.75">
      <c r="I517" s="3"/>
    </row>
    <row r="518" ht="12.75">
      <c r="I518" s="3"/>
    </row>
    <row r="519" ht="12.75">
      <c r="I519" s="3"/>
    </row>
    <row r="520" ht="12.75">
      <c r="I520" s="3"/>
    </row>
    <row r="521" ht="12.75">
      <c r="I521" s="3"/>
    </row>
    <row r="522" ht="12.75">
      <c r="I522" s="3"/>
    </row>
    <row r="523" ht="12.75">
      <c r="I523" s="3"/>
    </row>
    <row r="524" ht="12.75">
      <c r="I524" s="3"/>
    </row>
    <row r="525" ht="12.75">
      <c r="I525" s="3"/>
    </row>
    <row r="526" ht="12.75">
      <c r="I526" s="3"/>
    </row>
    <row r="527" ht="12.75">
      <c r="I527" s="3"/>
    </row>
    <row r="528" ht="12.75">
      <c r="I528" s="3"/>
    </row>
    <row r="529" ht="12.75">
      <c r="I529" s="3"/>
    </row>
    <row r="530" ht="12.75">
      <c r="I530" s="3"/>
    </row>
    <row r="531" ht="12.75">
      <c r="I531" s="3"/>
    </row>
    <row r="532" ht="12.75">
      <c r="I532" s="3"/>
    </row>
    <row r="533" ht="12.75">
      <c r="I533" s="3"/>
    </row>
    <row r="534" ht="12.75">
      <c r="I534" s="3"/>
    </row>
    <row r="535" ht="12.75">
      <c r="I535" s="3"/>
    </row>
    <row r="536" ht="12.75">
      <c r="I536" s="3"/>
    </row>
    <row r="537" ht="12.75">
      <c r="I537" s="3"/>
    </row>
    <row r="538" ht="12.75">
      <c r="I538" s="3"/>
    </row>
    <row r="539" ht="12.75">
      <c r="I539" s="3"/>
    </row>
    <row r="540" ht="12.75">
      <c r="I540" s="3"/>
    </row>
    <row r="541" ht="12.75">
      <c r="I541" s="3"/>
    </row>
    <row r="542" ht="12.75">
      <c r="I542" s="3"/>
    </row>
    <row r="543" ht="12.75">
      <c r="I543" s="3"/>
    </row>
    <row r="544" ht="12.75">
      <c r="I544" s="3"/>
    </row>
    <row r="545" ht="12.75">
      <c r="I545" s="3"/>
    </row>
    <row r="546" ht="12.75">
      <c r="I546" s="3"/>
    </row>
    <row r="547" ht="12.75">
      <c r="I547" s="3"/>
    </row>
    <row r="548" ht="12.75">
      <c r="I548" s="3"/>
    </row>
    <row r="549" ht="12.75">
      <c r="I549" s="3"/>
    </row>
    <row r="550" ht="12.75">
      <c r="I550" s="3"/>
    </row>
    <row r="551" ht="12.75">
      <c r="I551" s="3"/>
    </row>
    <row r="552" ht="12.75">
      <c r="I552" s="3"/>
    </row>
    <row r="553" ht="12.75">
      <c r="I553" s="3"/>
    </row>
    <row r="554" ht="12.75">
      <c r="I554" s="3"/>
    </row>
    <row r="555" ht="12.75">
      <c r="I555" s="3"/>
    </row>
    <row r="556" ht="12.75">
      <c r="I556" s="3"/>
    </row>
    <row r="557" ht="12.75">
      <c r="I557" s="3"/>
    </row>
    <row r="558" ht="12.75">
      <c r="I558" s="3"/>
    </row>
    <row r="559" ht="12.75">
      <c r="I559" s="3"/>
    </row>
    <row r="560" ht="12.75">
      <c r="I560" s="3"/>
    </row>
    <row r="561" ht="12.75">
      <c r="I561" s="3"/>
    </row>
    <row r="562" ht="12.75">
      <c r="I562" s="3"/>
    </row>
    <row r="563" ht="12.75">
      <c r="I563" s="3"/>
    </row>
    <row r="564" ht="12.75">
      <c r="I564" s="3"/>
    </row>
    <row r="565" ht="12.75">
      <c r="I565" s="3"/>
    </row>
    <row r="566" ht="12.75">
      <c r="I566" s="3"/>
    </row>
    <row r="567" ht="12.75">
      <c r="I567" s="3"/>
    </row>
    <row r="568" ht="12.75">
      <c r="I568" s="3"/>
    </row>
    <row r="569" ht="12.75">
      <c r="I569" s="3"/>
    </row>
    <row r="570" ht="12.75">
      <c r="I570" s="3"/>
    </row>
    <row r="571" ht="12.75">
      <c r="I571" s="3"/>
    </row>
    <row r="572" ht="12.75">
      <c r="I572" s="3"/>
    </row>
    <row r="573" ht="12.75">
      <c r="I573" s="3"/>
    </row>
    <row r="574" ht="12.75">
      <c r="I574" s="3"/>
    </row>
    <row r="575" ht="12.75">
      <c r="I575" s="3"/>
    </row>
    <row r="576" ht="12.75">
      <c r="I576" s="3"/>
    </row>
    <row r="577" ht="12.75">
      <c r="I577" s="3"/>
    </row>
    <row r="578" ht="12.75">
      <c r="I578" s="3"/>
    </row>
    <row r="579" ht="12.75">
      <c r="I579" s="3"/>
    </row>
    <row r="580" ht="12.75">
      <c r="I580" s="3"/>
    </row>
    <row r="581" ht="12.75">
      <c r="I581" s="3"/>
    </row>
    <row r="582" ht="12.75">
      <c r="I582" s="3"/>
    </row>
    <row r="583" ht="12.75">
      <c r="I583" s="3"/>
    </row>
    <row r="584" ht="12.75">
      <c r="I584" s="3"/>
    </row>
    <row r="585" ht="12.75">
      <c r="I585" s="3"/>
    </row>
    <row r="586" ht="12.75">
      <c r="I586" s="3"/>
    </row>
    <row r="587" ht="12.75">
      <c r="I587" s="3"/>
    </row>
    <row r="588" ht="12.75">
      <c r="I588" s="3"/>
    </row>
    <row r="589" ht="12.75">
      <c r="I589" s="3"/>
    </row>
    <row r="590" ht="12.75">
      <c r="I590" s="3"/>
    </row>
    <row r="591" ht="12.75">
      <c r="I591" s="3"/>
    </row>
    <row r="592" ht="12.75">
      <c r="I592" s="3"/>
    </row>
    <row r="593" ht="12.75">
      <c r="I593" s="3"/>
    </row>
    <row r="594" ht="12.75">
      <c r="I594" s="3"/>
    </row>
    <row r="595" ht="12.75">
      <c r="I595" s="3"/>
    </row>
    <row r="596" ht="12.75">
      <c r="I596" s="3"/>
    </row>
    <row r="597" ht="12.75">
      <c r="I597" s="3"/>
    </row>
    <row r="598" ht="12.75">
      <c r="I598" s="3"/>
    </row>
    <row r="599" ht="12.75">
      <c r="I599" s="3"/>
    </row>
    <row r="600" ht="12.75">
      <c r="I600" s="3"/>
    </row>
    <row r="601" ht="12.75">
      <c r="I601" s="3"/>
    </row>
    <row r="602" ht="12.75">
      <c r="I602" s="3"/>
    </row>
    <row r="603" ht="12.75">
      <c r="I603" s="3"/>
    </row>
    <row r="604" ht="12.75">
      <c r="I604" s="3"/>
    </row>
    <row r="605" ht="12.75">
      <c r="I605" s="3"/>
    </row>
    <row r="606" ht="12.75">
      <c r="I606" s="3"/>
    </row>
    <row r="607" ht="12.75">
      <c r="I607" s="3"/>
    </row>
    <row r="608" ht="12.75">
      <c r="I608" s="3"/>
    </row>
    <row r="609" ht="12.75">
      <c r="I609" s="3"/>
    </row>
    <row r="610" ht="12.75">
      <c r="I610" s="3"/>
    </row>
    <row r="611" ht="12.75">
      <c r="I611" s="3"/>
    </row>
    <row r="612" ht="12.75">
      <c r="I612" s="3"/>
    </row>
    <row r="613" ht="12.75">
      <c r="I613" s="3"/>
    </row>
    <row r="614" ht="12.75">
      <c r="I614" s="3"/>
    </row>
    <row r="615" ht="12.75">
      <c r="I615" s="3"/>
    </row>
    <row r="616" ht="12.75">
      <c r="I616" s="3"/>
    </row>
    <row r="617" ht="12.75">
      <c r="I617" s="3"/>
    </row>
    <row r="618" ht="12.75">
      <c r="I618" s="3"/>
    </row>
    <row r="619" ht="12.75">
      <c r="I619" s="3"/>
    </row>
    <row r="620" ht="12.75">
      <c r="I620" s="3"/>
    </row>
    <row r="621" ht="12.75">
      <c r="I621" s="3"/>
    </row>
    <row r="622" ht="12.75">
      <c r="I622" s="3"/>
    </row>
    <row r="623" ht="12.75">
      <c r="I623" s="3"/>
    </row>
    <row r="624" ht="12.75">
      <c r="I624" s="3"/>
    </row>
    <row r="625" ht="12.75">
      <c r="I625" s="3"/>
    </row>
    <row r="626" ht="12.75">
      <c r="I626" s="3"/>
    </row>
    <row r="627" ht="12.75">
      <c r="I627" s="3"/>
    </row>
    <row r="628" ht="12.75">
      <c r="I628" s="3"/>
    </row>
    <row r="629" ht="12.75">
      <c r="I629" s="3"/>
    </row>
    <row r="630" ht="12.75">
      <c r="I630" s="3"/>
    </row>
    <row r="631" ht="12.75">
      <c r="I631" s="3"/>
    </row>
    <row r="632" ht="12.75">
      <c r="I632" s="3"/>
    </row>
    <row r="633" ht="12.75">
      <c r="I633" s="3"/>
    </row>
    <row r="634" ht="12.75">
      <c r="I634" s="3"/>
    </row>
    <row r="635" ht="12.75">
      <c r="I635" s="3"/>
    </row>
    <row r="636" ht="12.75">
      <c r="I636" s="3"/>
    </row>
    <row r="637" ht="12.75">
      <c r="I637" s="3"/>
    </row>
    <row r="638" ht="12.75">
      <c r="I638" s="3"/>
    </row>
    <row r="639" ht="12.75">
      <c r="I639" s="3"/>
    </row>
    <row r="640" ht="12.75">
      <c r="I640" s="3"/>
    </row>
    <row r="641" ht="12.75">
      <c r="I641" s="3"/>
    </row>
    <row r="642" ht="12.75">
      <c r="I642" s="3"/>
    </row>
    <row r="643" ht="12.75">
      <c r="I643" s="3"/>
    </row>
    <row r="644" ht="12.75">
      <c r="I644" s="3"/>
    </row>
    <row r="645" ht="12.75">
      <c r="I645" s="3"/>
    </row>
    <row r="646" ht="12.75">
      <c r="I646" s="3"/>
    </row>
    <row r="647" ht="12.75">
      <c r="I647" s="3"/>
    </row>
    <row r="648" ht="12.75">
      <c r="I648" s="3"/>
    </row>
    <row r="649" ht="12.75">
      <c r="I649" s="3"/>
    </row>
    <row r="650" ht="12.75">
      <c r="I650" s="3"/>
    </row>
    <row r="651" ht="12.75">
      <c r="I651" s="3"/>
    </row>
    <row r="652" ht="12.75">
      <c r="I652" s="3"/>
    </row>
    <row r="653" ht="12.75">
      <c r="I653" s="3"/>
    </row>
    <row r="654" ht="12.75">
      <c r="I654" s="3"/>
    </row>
    <row r="655" ht="12.75">
      <c r="I655" s="3"/>
    </row>
    <row r="656" ht="12.75">
      <c r="I656" s="3"/>
    </row>
    <row r="657" ht="12.75">
      <c r="I657" s="3"/>
    </row>
    <row r="658" ht="12.75">
      <c r="I658" s="3"/>
    </row>
    <row r="659" ht="12.75">
      <c r="I659" s="3"/>
    </row>
    <row r="660" ht="12.75">
      <c r="I660" s="3"/>
    </row>
    <row r="661" ht="12.75">
      <c r="I661" s="3"/>
    </row>
    <row r="662" ht="12.75">
      <c r="I662" s="3"/>
    </row>
    <row r="663" ht="12.75">
      <c r="I663" s="3"/>
    </row>
    <row r="664" ht="12.75">
      <c r="I664" s="3"/>
    </row>
    <row r="665" ht="12.75">
      <c r="I665" s="3"/>
    </row>
    <row r="666" ht="12.75">
      <c r="I666" s="3"/>
    </row>
    <row r="667" ht="12.75">
      <c r="I667" s="3"/>
    </row>
    <row r="668" ht="12.75">
      <c r="I668" s="3"/>
    </row>
    <row r="669" ht="12.75">
      <c r="I669" s="3"/>
    </row>
    <row r="670" ht="12.75">
      <c r="I670" s="3"/>
    </row>
    <row r="671" ht="12.75">
      <c r="I671" s="3"/>
    </row>
    <row r="672" ht="12.75">
      <c r="I672" s="3"/>
    </row>
    <row r="673" ht="12.75">
      <c r="I673" s="3"/>
    </row>
    <row r="674" ht="12.75">
      <c r="I674" s="3"/>
    </row>
    <row r="675" ht="12.75">
      <c r="I675" s="3"/>
    </row>
    <row r="676" ht="12.75">
      <c r="I676" s="3"/>
    </row>
    <row r="677" ht="12.75">
      <c r="I677" s="3"/>
    </row>
    <row r="678" ht="12.75">
      <c r="I678" s="3"/>
    </row>
    <row r="679" ht="12.75">
      <c r="I679" s="3"/>
    </row>
    <row r="680" ht="12.75">
      <c r="I680" s="3"/>
    </row>
    <row r="681" ht="12.75">
      <c r="I681" s="3"/>
    </row>
    <row r="682" ht="12.75">
      <c r="I682" s="3"/>
    </row>
    <row r="683" ht="12.75">
      <c r="I683" s="3"/>
    </row>
    <row r="684" ht="12.75">
      <c r="I684" s="3"/>
    </row>
    <row r="685" ht="12.75">
      <c r="I685" s="3"/>
    </row>
    <row r="686" ht="12.75">
      <c r="I686" s="3"/>
    </row>
    <row r="687" ht="12.75">
      <c r="I687" s="3"/>
    </row>
    <row r="688" ht="12.75">
      <c r="I688" s="3"/>
    </row>
    <row r="689" ht="12.75">
      <c r="I689" s="3"/>
    </row>
    <row r="690" ht="12.75">
      <c r="I690" s="3"/>
    </row>
    <row r="691" ht="12.75">
      <c r="I691" s="3"/>
    </row>
    <row r="692" ht="12.75">
      <c r="I692" s="3"/>
    </row>
    <row r="693" ht="12.75">
      <c r="I693" s="3"/>
    </row>
    <row r="694" ht="12.75">
      <c r="I694" s="3"/>
    </row>
    <row r="695" ht="12.75">
      <c r="I695" s="3"/>
    </row>
    <row r="696" ht="12.75">
      <c r="I696" s="3"/>
    </row>
    <row r="697" ht="12.75">
      <c r="I697" s="3"/>
    </row>
    <row r="698" ht="12.75">
      <c r="I698" s="3"/>
    </row>
    <row r="699" ht="12.75">
      <c r="I699" s="3"/>
    </row>
    <row r="700" ht="12.75">
      <c r="I700" s="3"/>
    </row>
    <row r="701" ht="12.75">
      <c r="I701" s="3"/>
    </row>
    <row r="702" ht="12.75">
      <c r="I702" s="3"/>
    </row>
    <row r="703" ht="12.75">
      <c r="I703" s="3"/>
    </row>
    <row r="704" ht="12.75">
      <c r="I704" s="3"/>
    </row>
    <row r="705" ht="12.75">
      <c r="I705" s="3"/>
    </row>
    <row r="706" ht="12.75">
      <c r="I706" s="3"/>
    </row>
    <row r="707" ht="12.75">
      <c r="I707" s="3"/>
    </row>
    <row r="708" ht="12.75">
      <c r="I708" s="3"/>
    </row>
    <row r="709" ht="12.75">
      <c r="I709" s="3"/>
    </row>
    <row r="710" ht="12.75">
      <c r="I710" s="3"/>
    </row>
    <row r="711" ht="12.75">
      <c r="I711" s="3"/>
    </row>
    <row r="712" ht="12.75">
      <c r="I712" s="3"/>
    </row>
    <row r="713" ht="12.75">
      <c r="I713" s="3"/>
    </row>
    <row r="714" ht="12.75">
      <c r="I714" s="3"/>
    </row>
    <row r="715" ht="12.75">
      <c r="I715" s="3"/>
    </row>
    <row r="716" ht="12.75">
      <c r="I716" s="3"/>
    </row>
    <row r="717" ht="12.75">
      <c r="I717" s="3"/>
    </row>
    <row r="718" ht="12.75">
      <c r="I718" s="3"/>
    </row>
    <row r="719" ht="12.75">
      <c r="I719" s="3"/>
    </row>
    <row r="720" ht="12.75">
      <c r="I720" s="3"/>
    </row>
    <row r="721" ht="12.75">
      <c r="I721" s="3"/>
    </row>
    <row r="722" ht="12.75">
      <c r="I722" s="3"/>
    </row>
    <row r="723" ht="12.75">
      <c r="I723" s="3"/>
    </row>
    <row r="724" ht="12.75">
      <c r="I724" s="3"/>
    </row>
    <row r="725" ht="12.75">
      <c r="I725" s="3"/>
    </row>
    <row r="726" ht="12.75">
      <c r="I726" s="3"/>
    </row>
    <row r="727" ht="12.75">
      <c r="I727" s="3"/>
    </row>
    <row r="728" ht="12.75">
      <c r="I728" s="3"/>
    </row>
    <row r="729" ht="12.75">
      <c r="I729" s="3"/>
    </row>
    <row r="730" ht="12.75">
      <c r="I730" s="3"/>
    </row>
    <row r="731" ht="12.75">
      <c r="I731" s="3"/>
    </row>
    <row r="732" ht="12.75">
      <c r="I732" s="3"/>
    </row>
    <row r="733" ht="12.75">
      <c r="I733" s="3"/>
    </row>
    <row r="734" ht="12.75">
      <c r="I734" s="3"/>
    </row>
    <row r="735" ht="12.75">
      <c r="I735" s="3"/>
    </row>
    <row r="736" ht="12.75">
      <c r="I736" s="3"/>
    </row>
    <row r="737" ht="12.75">
      <c r="I737" s="3"/>
    </row>
    <row r="738" ht="12.75">
      <c r="I738" s="3"/>
    </row>
    <row r="739" ht="12.75">
      <c r="I739" s="3"/>
    </row>
    <row r="740" ht="12.75">
      <c r="I740" s="3"/>
    </row>
    <row r="741" ht="12.75">
      <c r="I741" s="3"/>
    </row>
    <row r="742" ht="12.75">
      <c r="I742" s="3"/>
    </row>
    <row r="743" ht="12.75">
      <c r="I743" s="3"/>
    </row>
    <row r="744" ht="12.75">
      <c r="I744" s="3"/>
    </row>
    <row r="745" ht="12.75">
      <c r="I745" s="3"/>
    </row>
    <row r="746" ht="12.75">
      <c r="I746" s="3"/>
    </row>
    <row r="747" ht="12.75">
      <c r="I747" s="3"/>
    </row>
    <row r="748" ht="12.75">
      <c r="I748" s="3"/>
    </row>
    <row r="749" ht="12.75">
      <c r="I749" s="3"/>
    </row>
    <row r="750" ht="12.75">
      <c r="I750" s="3"/>
    </row>
    <row r="751" ht="12.75">
      <c r="I751" s="3"/>
    </row>
    <row r="752" ht="12.75">
      <c r="I752" s="3"/>
    </row>
    <row r="753" ht="12.75">
      <c r="I753" s="3"/>
    </row>
    <row r="754" ht="12.75">
      <c r="I754" s="3"/>
    </row>
    <row r="755" ht="12.75">
      <c r="I755" s="3"/>
    </row>
    <row r="756" ht="12.75">
      <c r="I756" s="3"/>
    </row>
    <row r="757" ht="12.75">
      <c r="I757" s="3"/>
    </row>
    <row r="758" ht="12.75">
      <c r="I758" s="3"/>
    </row>
    <row r="759" ht="12.75">
      <c r="I759" s="3"/>
    </row>
    <row r="760" ht="12.75">
      <c r="I760" s="3"/>
    </row>
    <row r="761" ht="12.75">
      <c r="I761" s="3"/>
    </row>
    <row r="762" ht="12.75">
      <c r="I762" s="3"/>
    </row>
    <row r="763" ht="12.75">
      <c r="I763" s="3"/>
    </row>
    <row r="764" ht="12.75">
      <c r="I764" s="3"/>
    </row>
    <row r="765" ht="12.75">
      <c r="I765" s="3"/>
    </row>
    <row r="766" ht="12.75">
      <c r="I766" s="3"/>
    </row>
    <row r="767" ht="12.75">
      <c r="I767" s="3"/>
    </row>
    <row r="768" ht="12.75">
      <c r="I768" s="3"/>
    </row>
    <row r="769" ht="12.75">
      <c r="I769" s="3"/>
    </row>
    <row r="770" ht="12.75">
      <c r="I770" s="3"/>
    </row>
    <row r="771" ht="12.75">
      <c r="I771" s="3"/>
    </row>
    <row r="772" ht="12.75">
      <c r="I772" s="3"/>
    </row>
    <row r="773" ht="12.75">
      <c r="I773" s="3"/>
    </row>
    <row r="774" ht="12.75">
      <c r="I774" s="3"/>
    </row>
    <row r="775" ht="12.75">
      <c r="I775" s="3"/>
    </row>
    <row r="776" ht="12.75">
      <c r="I776" s="3"/>
    </row>
    <row r="777" ht="12.75">
      <c r="I777" s="3"/>
    </row>
    <row r="778" ht="12.75">
      <c r="I778" s="3"/>
    </row>
    <row r="779" ht="12.75">
      <c r="I779" s="3"/>
    </row>
    <row r="780" ht="12.75">
      <c r="I780" s="3"/>
    </row>
    <row r="781" ht="12.75">
      <c r="I781" s="3"/>
    </row>
    <row r="782" ht="12.75">
      <c r="I782" s="3"/>
    </row>
    <row r="783" ht="12.75">
      <c r="I783" s="3"/>
    </row>
    <row r="784" ht="12.75">
      <c r="I784" s="3"/>
    </row>
    <row r="785" ht="12.75">
      <c r="I785" s="3"/>
    </row>
    <row r="786" ht="12.75">
      <c r="I786" s="3"/>
    </row>
    <row r="787" ht="12.75">
      <c r="I787" s="3"/>
    </row>
    <row r="788" ht="12.75">
      <c r="I788" s="3"/>
    </row>
    <row r="789" ht="12.75">
      <c r="I789" s="3"/>
    </row>
    <row r="790" ht="12.75">
      <c r="I790" s="3"/>
    </row>
    <row r="791" ht="12.75">
      <c r="I791" s="3"/>
    </row>
    <row r="792" ht="12.75">
      <c r="I792" s="3"/>
    </row>
    <row r="793" ht="12.75">
      <c r="I793" s="3"/>
    </row>
    <row r="794" ht="12.75">
      <c r="I794" s="3"/>
    </row>
    <row r="795" ht="12.75">
      <c r="I795" s="3"/>
    </row>
    <row r="796" ht="12.75">
      <c r="I796" s="3"/>
    </row>
    <row r="797" ht="12.75">
      <c r="I797" s="3"/>
    </row>
    <row r="798" ht="12.75">
      <c r="I798" s="3"/>
    </row>
    <row r="799" ht="12.75">
      <c r="I799" s="3"/>
    </row>
    <row r="800" ht="12.75">
      <c r="I800" s="3"/>
    </row>
    <row r="801" ht="12.75">
      <c r="I801" s="3"/>
    </row>
    <row r="802" ht="12.75">
      <c r="I802" s="3"/>
    </row>
    <row r="803" ht="12.75">
      <c r="I803" s="3"/>
    </row>
    <row r="804" ht="12.75">
      <c r="I804" s="3"/>
    </row>
    <row r="805" ht="12.75">
      <c r="I805" s="3"/>
    </row>
    <row r="806" ht="12.75">
      <c r="I806" s="3"/>
    </row>
    <row r="807" ht="12.75">
      <c r="I807" s="3"/>
    </row>
    <row r="808" ht="12.75">
      <c r="I808" s="3"/>
    </row>
    <row r="809" ht="12.75">
      <c r="I809" s="3"/>
    </row>
    <row r="810" ht="12.75">
      <c r="I810" s="3"/>
    </row>
    <row r="811" ht="12.75">
      <c r="I811" s="3"/>
    </row>
    <row r="812" ht="12.75">
      <c r="I812" s="3"/>
    </row>
    <row r="813" ht="12.75">
      <c r="I813" s="3"/>
    </row>
    <row r="814" ht="12.75">
      <c r="I814" s="3"/>
    </row>
    <row r="815" ht="12.75">
      <c r="I815" s="3"/>
    </row>
    <row r="816" ht="12.75">
      <c r="I816" s="3"/>
    </row>
    <row r="817" ht="12.75">
      <c r="I817" s="3"/>
    </row>
    <row r="818" ht="12.75">
      <c r="I818" s="3"/>
    </row>
    <row r="819" ht="12.75">
      <c r="I819" s="3"/>
    </row>
    <row r="820" ht="12.75">
      <c r="I820" s="3"/>
    </row>
    <row r="821" ht="12.75">
      <c r="I821" s="3"/>
    </row>
    <row r="822" ht="12.75">
      <c r="I822" s="3"/>
    </row>
    <row r="823" ht="12.75">
      <c r="I823" s="3"/>
    </row>
    <row r="824" ht="12.75">
      <c r="I824" s="3"/>
    </row>
    <row r="825" ht="12.75">
      <c r="I825" s="3"/>
    </row>
    <row r="826" ht="12.75">
      <c r="I826" s="3"/>
    </row>
    <row r="827" ht="12.75">
      <c r="I827" s="3"/>
    </row>
    <row r="828" ht="12.75">
      <c r="I828" s="3"/>
    </row>
    <row r="829" ht="12.75">
      <c r="I829" s="3"/>
    </row>
    <row r="830" ht="12.75">
      <c r="I830" s="3"/>
    </row>
    <row r="831" ht="12.75">
      <c r="I831" s="3"/>
    </row>
    <row r="832" ht="12.75">
      <c r="I832" s="3"/>
    </row>
    <row r="833" ht="12.75">
      <c r="I833" s="3"/>
    </row>
    <row r="834" ht="12.75">
      <c r="I834" s="3"/>
    </row>
    <row r="835" ht="12.75">
      <c r="I835" s="3"/>
    </row>
    <row r="836" ht="12.75">
      <c r="I836" s="3"/>
    </row>
    <row r="837" ht="12.75">
      <c r="I837" s="3"/>
    </row>
    <row r="838" ht="12.75">
      <c r="I838" s="3"/>
    </row>
    <row r="839" ht="12.75">
      <c r="I839" s="3"/>
    </row>
    <row r="840" ht="12.75">
      <c r="I840" s="3"/>
    </row>
    <row r="841" ht="12.75">
      <c r="I841" s="3"/>
    </row>
    <row r="842" ht="12.75">
      <c r="I842" s="3"/>
    </row>
    <row r="843" ht="12.75">
      <c r="I843" s="3"/>
    </row>
    <row r="844" ht="12.75">
      <c r="I844" s="3"/>
    </row>
    <row r="845" ht="12.75">
      <c r="I845" s="3"/>
    </row>
    <row r="846" ht="12.75">
      <c r="I846" s="3"/>
    </row>
    <row r="847" ht="12.75">
      <c r="I847" s="3"/>
    </row>
    <row r="848" ht="12.75">
      <c r="I848" s="3"/>
    </row>
    <row r="849" ht="12.75">
      <c r="I849" s="3"/>
    </row>
    <row r="850" ht="12.75">
      <c r="I850" s="3"/>
    </row>
    <row r="851" ht="12.75">
      <c r="I851" s="3"/>
    </row>
    <row r="852" ht="12.75">
      <c r="I852" s="3"/>
    </row>
    <row r="853" ht="12.75">
      <c r="I853" s="3"/>
    </row>
    <row r="854" ht="12.75">
      <c r="I854" s="3"/>
    </row>
    <row r="855" ht="12.75">
      <c r="I855" s="3"/>
    </row>
    <row r="856" ht="12.75">
      <c r="I856" s="3"/>
    </row>
    <row r="857" ht="12.75">
      <c r="I857" s="3"/>
    </row>
    <row r="858" ht="12.75">
      <c r="I858" s="3"/>
    </row>
    <row r="859" ht="12.75">
      <c r="I859" s="3"/>
    </row>
    <row r="860" ht="12.75">
      <c r="I860" s="3"/>
    </row>
    <row r="861" ht="12.75">
      <c r="I861" s="3"/>
    </row>
    <row r="862" ht="12.75">
      <c r="I862" s="3"/>
    </row>
    <row r="863" ht="12.75">
      <c r="I863" s="3"/>
    </row>
    <row r="864" ht="12.75">
      <c r="I864" s="3"/>
    </row>
    <row r="865" ht="12.75">
      <c r="I865" s="3"/>
    </row>
    <row r="866" ht="12.75">
      <c r="I866" s="3"/>
    </row>
    <row r="867" ht="12.75">
      <c r="I867" s="3"/>
    </row>
    <row r="868" ht="12.75">
      <c r="I868" s="3"/>
    </row>
    <row r="869" ht="12.75">
      <c r="I869" s="3"/>
    </row>
    <row r="870" ht="12.75">
      <c r="I870" s="3"/>
    </row>
    <row r="871" ht="12.75">
      <c r="I871" s="3"/>
    </row>
    <row r="872" ht="12.75">
      <c r="I872" s="3"/>
    </row>
    <row r="873" ht="12.75">
      <c r="I873" s="3"/>
    </row>
    <row r="874" ht="12.75">
      <c r="I874" s="3"/>
    </row>
    <row r="875" ht="12.75">
      <c r="I875" s="3"/>
    </row>
    <row r="876" ht="12.75">
      <c r="I876" s="3"/>
    </row>
    <row r="877" ht="12.75">
      <c r="I877" s="3"/>
    </row>
    <row r="878" ht="12.75">
      <c r="I878" s="3"/>
    </row>
    <row r="879" ht="12.75">
      <c r="I879" s="3"/>
    </row>
    <row r="880" ht="12.75">
      <c r="I880" s="3"/>
    </row>
    <row r="881" ht="12.75">
      <c r="I881" s="3"/>
    </row>
    <row r="882" ht="12.75">
      <c r="I882" s="3"/>
    </row>
    <row r="883" ht="12.75">
      <c r="I883" s="3"/>
    </row>
    <row r="884" ht="12.75">
      <c r="I884" s="3"/>
    </row>
    <row r="885" ht="12.75">
      <c r="I885" s="3"/>
    </row>
    <row r="886" ht="12.75">
      <c r="I886" s="3"/>
    </row>
    <row r="887" ht="12.75">
      <c r="I887" s="3"/>
    </row>
    <row r="888" ht="12.75">
      <c r="I888" s="3"/>
    </row>
    <row r="889" ht="12.75">
      <c r="I889" s="3"/>
    </row>
    <row r="890" ht="12.75">
      <c r="I890" s="3"/>
    </row>
    <row r="891" ht="12.75">
      <c r="I891" s="3"/>
    </row>
    <row r="892" ht="12.75">
      <c r="I892" s="3"/>
    </row>
    <row r="893" ht="12.75">
      <c r="I893" s="3"/>
    </row>
    <row r="894" ht="12.75">
      <c r="I894" s="3"/>
    </row>
    <row r="895" ht="12.75">
      <c r="I895" s="3"/>
    </row>
    <row r="896" ht="12.75">
      <c r="I896" s="3"/>
    </row>
    <row r="897" ht="12.75">
      <c r="I897" s="3"/>
    </row>
    <row r="898" ht="12.75">
      <c r="I898" s="3"/>
    </row>
    <row r="899" ht="12.75">
      <c r="I899" s="3"/>
    </row>
    <row r="900" ht="12.75">
      <c r="I900" s="3"/>
    </row>
    <row r="901" ht="12.75">
      <c r="I901" s="3"/>
    </row>
    <row r="902" ht="12.75">
      <c r="I902" s="3"/>
    </row>
    <row r="903" ht="12.75">
      <c r="I903" s="3"/>
    </row>
    <row r="904" ht="12.75">
      <c r="I904" s="3"/>
    </row>
    <row r="905" ht="12.75">
      <c r="I905" s="3"/>
    </row>
    <row r="906" ht="12.75">
      <c r="I906" s="3"/>
    </row>
    <row r="907" ht="12.75">
      <c r="I907" s="3"/>
    </row>
    <row r="908" ht="12.75">
      <c r="I908" s="3"/>
    </row>
    <row r="909" ht="12.75">
      <c r="I909" s="3"/>
    </row>
    <row r="910" ht="12.75">
      <c r="I910" s="3"/>
    </row>
    <row r="911" ht="12.75">
      <c r="I911" s="3"/>
    </row>
    <row r="912" ht="12.75">
      <c r="I912" s="3"/>
    </row>
    <row r="913" ht="12.75">
      <c r="I913" s="3"/>
    </row>
    <row r="914" ht="12.75">
      <c r="I914" s="3"/>
    </row>
    <row r="915" ht="12.75">
      <c r="I915" s="3"/>
    </row>
    <row r="916" ht="12.75">
      <c r="I916" s="3"/>
    </row>
    <row r="917" ht="12.75">
      <c r="I917" s="3"/>
    </row>
    <row r="918" ht="12.75">
      <c r="I918" s="3"/>
    </row>
    <row r="919" ht="12.75">
      <c r="I919" s="3"/>
    </row>
    <row r="920" ht="12.75">
      <c r="I920" s="3"/>
    </row>
    <row r="921" ht="12.75">
      <c r="I921" s="3"/>
    </row>
    <row r="922" ht="12.75">
      <c r="I922" s="3"/>
    </row>
    <row r="923" ht="12.75">
      <c r="I923" s="3"/>
    </row>
    <row r="924" ht="12.75">
      <c r="I924" s="3"/>
    </row>
    <row r="925" ht="12.75">
      <c r="I925" s="3"/>
    </row>
    <row r="926" ht="12.75">
      <c r="I926" s="3"/>
    </row>
    <row r="927" ht="12.75">
      <c r="I927" s="3"/>
    </row>
    <row r="928" ht="12.75">
      <c r="I928" s="3"/>
    </row>
    <row r="929" ht="12.75">
      <c r="I929" s="3"/>
    </row>
    <row r="930" ht="12.75">
      <c r="I930" s="3"/>
    </row>
    <row r="931" ht="12.75">
      <c r="I931" s="3"/>
    </row>
    <row r="932" ht="12.75">
      <c r="I932" s="3"/>
    </row>
    <row r="933" ht="12.75">
      <c r="I933" s="3"/>
    </row>
    <row r="934" ht="12.75">
      <c r="I934" s="3"/>
    </row>
    <row r="935" ht="12.75">
      <c r="I935" s="3"/>
    </row>
    <row r="936" ht="12.75">
      <c r="I936" s="3"/>
    </row>
    <row r="937" ht="12.75">
      <c r="I937" s="3"/>
    </row>
    <row r="938" ht="12.75">
      <c r="I938" s="3"/>
    </row>
    <row r="939" ht="12.75">
      <c r="I939" s="3"/>
    </row>
    <row r="940" ht="12.75">
      <c r="I940" s="3"/>
    </row>
    <row r="941" ht="12.75">
      <c r="I941" s="3"/>
    </row>
    <row r="942" ht="12.75">
      <c r="I942" s="3"/>
    </row>
    <row r="943" ht="12.75">
      <c r="I943" s="3"/>
    </row>
    <row r="944" ht="12.75">
      <c r="I944" s="3"/>
    </row>
    <row r="945" ht="12.75">
      <c r="I945" s="3"/>
    </row>
    <row r="946" ht="12.75">
      <c r="I946" s="3"/>
    </row>
    <row r="947" ht="12.75">
      <c r="I947" s="3"/>
    </row>
    <row r="948" ht="12.75">
      <c r="I948" s="3"/>
    </row>
    <row r="949" ht="12.75">
      <c r="I949" s="3"/>
    </row>
    <row r="950" ht="12.75">
      <c r="I950" s="3"/>
    </row>
    <row r="951" ht="12.75">
      <c r="I951" s="3"/>
    </row>
    <row r="952" ht="12.75">
      <c r="I952" s="3"/>
    </row>
    <row r="953" ht="12.75">
      <c r="I953" s="3"/>
    </row>
    <row r="954" ht="12.75">
      <c r="I954" s="3"/>
    </row>
    <row r="955" ht="12.75">
      <c r="I955" s="3"/>
    </row>
    <row r="956" ht="12.75">
      <c r="I956" s="3"/>
    </row>
    <row r="957" ht="12.75">
      <c r="I957" s="3"/>
    </row>
    <row r="958" ht="12.75">
      <c r="I958" s="3"/>
    </row>
    <row r="959" ht="12.75">
      <c r="I959" s="3"/>
    </row>
    <row r="960" ht="12.75">
      <c r="I960" s="3"/>
    </row>
    <row r="961" ht="12.75">
      <c r="I961" s="3"/>
    </row>
    <row r="962" ht="12.75">
      <c r="I962" s="3"/>
    </row>
    <row r="963" ht="12.75">
      <c r="I963" s="3"/>
    </row>
    <row r="964" ht="12.75">
      <c r="I964" s="3"/>
    </row>
    <row r="965" ht="12.75">
      <c r="I965" s="3"/>
    </row>
    <row r="966" ht="12.75">
      <c r="I966" s="3"/>
    </row>
    <row r="967" ht="12.75">
      <c r="I967" s="3"/>
    </row>
    <row r="968" ht="12.75">
      <c r="I968" s="3"/>
    </row>
    <row r="969" ht="12.75">
      <c r="I969" s="3"/>
    </row>
    <row r="970" ht="12.75">
      <c r="I970" s="3"/>
    </row>
    <row r="971" ht="12.75">
      <c r="I971" s="3"/>
    </row>
    <row r="972" ht="12.75">
      <c r="I972" s="3"/>
    </row>
    <row r="973" ht="12.75">
      <c r="I973" s="3"/>
    </row>
    <row r="974" ht="12.75">
      <c r="I974" s="3"/>
    </row>
    <row r="975" ht="12.75">
      <c r="I975" s="3"/>
    </row>
    <row r="976" ht="12.75">
      <c r="I976" s="3"/>
    </row>
    <row r="977" ht="12.75">
      <c r="I977" s="3"/>
    </row>
    <row r="978" ht="12.75">
      <c r="I978" s="3"/>
    </row>
    <row r="979" ht="12.75">
      <c r="I979" s="3"/>
    </row>
    <row r="980" ht="12.75">
      <c r="I980" s="3"/>
    </row>
    <row r="981" ht="12.75">
      <c r="I981" s="3"/>
    </row>
    <row r="982" ht="12.75">
      <c r="I982" s="3"/>
    </row>
    <row r="983" ht="12.75">
      <c r="I983" s="3"/>
    </row>
    <row r="984" ht="12.75">
      <c r="I984" s="3"/>
    </row>
  </sheetData>
  <mergeCells count="1">
    <mergeCell ref="Q5:S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984"/>
  <sheetViews>
    <sheetView workbookViewId="0" topLeftCell="J1">
      <pane ySplit="4" topLeftCell="BM5" activePane="bottomLeft" state="frozen"/>
      <selection pane="topLeft" activeCell="A1" sqref="A1"/>
      <selection pane="bottomLeft" activeCell="U7" sqref="U7:U11"/>
    </sheetView>
  </sheetViews>
  <sheetFormatPr defaultColWidth="9.140625" defaultRowHeight="12.75"/>
  <cols>
    <col min="2" max="5" width="12.8515625" style="0" customWidth="1"/>
    <col min="8" max="8" width="14.7109375" style="0" bestFit="1" customWidth="1"/>
    <col min="9" max="9" width="14.7109375" style="0" customWidth="1"/>
    <col min="10" max="10" width="14.00390625" style="0" bestFit="1" customWidth="1"/>
    <col min="14" max="14" width="7.7109375" style="0" customWidth="1"/>
    <col min="15" max="15" width="10.8515625" style="0" customWidth="1"/>
    <col min="16" max="16" width="7.57421875" style="0" customWidth="1"/>
    <col min="18" max="18" width="14.00390625" style="0" bestFit="1" customWidth="1"/>
    <col min="19" max="19" width="12.57421875" style="0" customWidth="1"/>
    <col min="20" max="20" width="11.28125" style="0" bestFit="1" customWidth="1"/>
  </cols>
  <sheetData>
    <row r="2" spans="8:16" ht="12.75">
      <c r="H2" s="1"/>
      <c r="I2" s="1"/>
      <c r="J2" s="18">
        <f>1-I3/J3</f>
        <v>0.6381404928998988</v>
      </c>
      <c r="L2">
        <f>DSUM($C$4:$G$130,$C$4,L3:L4)</f>
        <v>514316.5</v>
      </c>
      <c r="M2">
        <f>DSUM($C$4:$G$130,$C$4,M3:M4)</f>
        <v>1123070</v>
      </c>
      <c r="N2">
        <f>DSUM($C$4:$G$130,$C$4,N3:N4)</f>
        <v>541209</v>
      </c>
      <c r="O2">
        <f>DSUM($C$4:$G$130,$C$4,O3:O4)</f>
        <v>220678</v>
      </c>
      <c r="P2">
        <f>DSUM($C$4:$G$130,$C$4,P3:P4)</f>
        <v>86600</v>
      </c>
    </row>
    <row r="3" spans="8:16" ht="12.75">
      <c r="H3" s="2">
        <f>SUM(H5:H130)</f>
        <v>123484.62267304189</v>
      </c>
      <c r="I3" s="2">
        <f>SUM(I5:I130)</f>
        <v>12638256.904728513</v>
      </c>
      <c r="J3" s="2">
        <f>SUM(J5:J130)</f>
        <v>34925866.68790325</v>
      </c>
      <c r="K3" s="3"/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</row>
    <row r="4" spans="2:16" ht="12.75">
      <c r="B4" t="s">
        <v>1</v>
      </c>
      <c r="C4" t="s">
        <v>2</v>
      </c>
      <c r="D4" t="s">
        <v>3</v>
      </c>
      <c r="E4" t="s">
        <v>4</v>
      </c>
      <c r="F4" t="s">
        <v>0</v>
      </c>
      <c r="G4" t="s">
        <v>5</v>
      </c>
      <c r="H4" t="s">
        <v>11</v>
      </c>
      <c r="I4" t="s">
        <v>6</v>
      </c>
      <c r="J4" t="s">
        <v>12</v>
      </c>
      <c r="L4">
        <v>1</v>
      </c>
      <c r="M4">
        <v>2</v>
      </c>
      <c r="N4">
        <v>3</v>
      </c>
      <c r="O4">
        <v>4</v>
      </c>
      <c r="P4">
        <v>5</v>
      </c>
    </row>
    <row r="5" spans="1:21" ht="12.75">
      <c r="A5">
        <v>1</v>
      </c>
      <c r="B5" s="5" t="str">
        <f>'Sum of Squared Errors'!B5</f>
        <v>STTLWA06</v>
      </c>
      <c r="C5" s="2">
        <f>'Sum of Squared Errors'!C5</f>
        <v>93010</v>
      </c>
      <c r="D5" s="6">
        <f>'Sum of Squared Errors'!D5</f>
        <v>9.783692859999999</v>
      </c>
      <c r="E5" s="3">
        <f>C5</f>
        <v>93010</v>
      </c>
      <c r="F5" s="2">
        <f aca="true" t="shared" si="0" ref="F5:F36">VLOOKUP(A5,$W$8:$X$12,2)</f>
        <v>1</v>
      </c>
      <c r="G5" s="7">
        <f aca="true" t="shared" si="1" ref="G5:G36">VLOOKUP(F5,$Q$7:$R$11,2)</f>
        <v>11.222779161013966</v>
      </c>
      <c r="H5" s="8">
        <f>ABS(G5-D5)/G5*C5</f>
        <v>11926.58386456354</v>
      </c>
      <c r="I5" s="8">
        <f>(G5-D5)^2*C5</f>
        <v>192620.86219806148</v>
      </c>
      <c r="J5" s="9">
        <f aca="true" t="shared" si="2" ref="J5:J36">($R$12-G5)^2*C5</f>
        <v>965116.4266554702</v>
      </c>
      <c r="L5">
        <f>IF($F5=L$4,$C5*$D5,0)</f>
        <v>909981.2729085998</v>
      </c>
      <c r="M5">
        <f>IF($F5=M$4,$C5*$D5,0)</f>
        <v>0</v>
      </c>
      <c r="N5">
        <f>IF($F5=N$4,$C5*$D5,0)</f>
        <v>0</v>
      </c>
      <c r="O5">
        <f>IF($F5=O$4,$C5*$D5,0)</f>
        <v>0</v>
      </c>
      <c r="P5">
        <f>IF($F5=P$4,$C5*$D5,0)</f>
        <v>0</v>
      </c>
      <c r="R5" s="32" t="s">
        <v>13</v>
      </c>
      <c r="S5" s="33"/>
      <c r="T5" s="34"/>
      <c r="U5" s="10"/>
    </row>
    <row r="6" spans="1:23" ht="12.75">
      <c r="A6">
        <v>2</v>
      </c>
      <c r="B6" s="5" t="str">
        <f>'Sum of Squared Errors'!B6</f>
        <v>KENTWAOB</v>
      </c>
      <c r="C6" s="2">
        <f>'Sum of Squared Errors'!C6</f>
        <v>22007</v>
      </c>
      <c r="D6" s="6">
        <f>'Sum of Squared Errors'!D6</f>
        <v>10.76684134</v>
      </c>
      <c r="E6" s="3">
        <f aca="true" t="shared" si="3" ref="E6:E37">C6+E5</f>
        <v>115017</v>
      </c>
      <c r="F6" s="2">
        <f t="shared" si="0"/>
        <v>1</v>
      </c>
      <c r="G6" s="7">
        <f t="shared" si="1"/>
        <v>11.222779161013966</v>
      </c>
      <c r="H6" s="8">
        <f aca="true" t="shared" si="4" ref="H6:H69">ABS(G6-D6)/G6*C6</f>
        <v>894.0587249466842</v>
      </c>
      <c r="I6" s="8">
        <f>(G6-D6)^2*C6</f>
        <v>4574.799680957622</v>
      </c>
      <c r="J6" s="9">
        <f t="shared" si="2"/>
        <v>228355.20053120021</v>
      </c>
      <c r="L6">
        <f aca="true" t="shared" si="5" ref="L6:L37">IF(F6=L$4,$C6*$D6,0)</f>
        <v>236945.87736937997</v>
      </c>
      <c r="M6">
        <f aca="true" t="shared" si="6" ref="M6:P25">IF($F6=M$4,$C6*$D6,0)</f>
        <v>0</v>
      </c>
      <c r="N6">
        <f t="shared" si="6"/>
        <v>0</v>
      </c>
      <c r="O6">
        <f t="shared" si="6"/>
        <v>0</v>
      </c>
      <c r="P6">
        <f t="shared" si="6"/>
        <v>0</v>
      </c>
      <c r="Q6" t="s">
        <v>0</v>
      </c>
      <c r="R6" t="s">
        <v>5</v>
      </c>
      <c r="S6" t="s">
        <v>2</v>
      </c>
      <c r="T6" t="s">
        <v>7</v>
      </c>
      <c r="W6" t="s">
        <v>8</v>
      </c>
    </row>
    <row r="7" spans="1:21" ht="12.75">
      <c r="A7">
        <v>3</v>
      </c>
      <c r="B7" s="5" t="str">
        <f>'Sum of Squared Errors'!B7</f>
        <v>STTLWACA</v>
      </c>
      <c r="C7" s="2">
        <f>'Sum of Squared Errors'!C7</f>
        <v>30029</v>
      </c>
      <c r="D7" s="6">
        <f>'Sum of Squared Errors'!D7</f>
        <v>10.87608006</v>
      </c>
      <c r="E7" s="3">
        <f t="shared" si="3"/>
        <v>145046</v>
      </c>
      <c r="F7" s="2">
        <f t="shared" si="0"/>
        <v>1</v>
      </c>
      <c r="G7" s="7">
        <f t="shared" si="1"/>
        <v>11.222779161013966</v>
      </c>
      <c r="H7" s="8">
        <f t="shared" si="4"/>
        <v>927.6692657835179</v>
      </c>
      <c r="I7" s="8">
        <f aca="true" t="shared" si="7" ref="I7:I70">(G7-D7)^2*C7</f>
        <v>3609.4938070494422</v>
      </c>
      <c r="J7" s="9">
        <f t="shared" si="2"/>
        <v>311595.3249762081</v>
      </c>
      <c r="L7">
        <f t="shared" si="5"/>
        <v>326597.80812174</v>
      </c>
      <c r="M7">
        <f t="shared" si="6"/>
        <v>0</v>
      </c>
      <c r="N7">
        <f t="shared" si="6"/>
        <v>0</v>
      </c>
      <c r="O7">
        <f t="shared" si="6"/>
        <v>0</v>
      </c>
      <c r="P7">
        <f t="shared" si="6"/>
        <v>0</v>
      </c>
      <c r="Q7">
        <v>1</v>
      </c>
      <c r="R7" s="9">
        <f>SUM(L$5:L$130)/L2</f>
        <v>11.222779161013966</v>
      </c>
      <c r="S7" s="2">
        <f>L2</f>
        <v>514316.5</v>
      </c>
      <c r="T7" s="2">
        <f>W9-1</f>
        <v>12</v>
      </c>
      <c r="U7" s="22">
        <f>S7/S$12</f>
        <v>0.20689568475628387</v>
      </c>
    </row>
    <row r="8" spans="1:24" ht="12.75">
      <c r="A8">
        <v>4</v>
      </c>
      <c r="B8" s="5" t="str">
        <f>'Sum of Squared Errors'!B8</f>
        <v>STTLWAEL</v>
      </c>
      <c r="C8" s="2">
        <f>'Sum of Squared Errors'!C8</f>
        <v>20599.5</v>
      </c>
      <c r="D8" s="6">
        <f>'Sum of Squared Errors'!D8</f>
        <v>11.16</v>
      </c>
      <c r="E8" s="3">
        <f t="shared" si="3"/>
        <v>165645.5</v>
      </c>
      <c r="F8" s="2">
        <f t="shared" si="0"/>
        <v>1</v>
      </c>
      <c r="G8" s="7">
        <f t="shared" si="1"/>
        <v>11.222779161013966</v>
      </c>
      <c r="H8" s="8">
        <f t="shared" si="4"/>
        <v>115.23164705936745</v>
      </c>
      <c r="I8" s="8">
        <f t="shared" si="7"/>
        <v>81.1872243753901</v>
      </c>
      <c r="J8" s="9">
        <f t="shared" si="2"/>
        <v>213750.30460046616</v>
      </c>
      <c r="L8">
        <f t="shared" si="5"/>
        <v>229890.42</v>
      </c>
      <c r="M8">
        <f t="shared" si="6"/>
        <v>0</v>
      </c>
      <c r="N8">
        <f t="shared" si="6"/>
        <v>0</v>
      </c>
      <c r="O8">
        <f t="shared" si="6"/>
        <v>0</v>
      </c>
      <c r="P8">
        <f t="shared" si="6"/>
        <v>0</v>
      </c>
      <c r="Q8">
        <v>2</v>
      </c>
      <c r="R8" s="9">
        <f>SUM(M$5:M$130)/M2</f>
        <v>13.367442202908832</v>
      </c>
      <c r="S8" s="2">
        <f>M2</f>
        <v>1123070</v>
      </c>
      <c r="T8" s="2">
        <f>W10-W9</f>
        <v>28</v>
      </c>
      <c r="U8" s="22">
        <f>S8/S$12</f>
        <v>0.4517808327736709</v>
      </c>
      <c r="W8">
        <v>0</v>
      </c>
      <c r="X8">
        <v>1</v>
      </c>
    </row>
    <row r="9" spans="1:24" ht="12.75">
      <c r="A9">
        <v>5</v>
      </c>
      <c r="B9" s="5" t="str">
        <f>'Sum of Squared Errors'!B9</f>
        <v>STTLWA05</v>
      </c>
      <c r="C9" s="2">
        <f>'Sum of Squared Errors'!C9</f>
        <v>48225</v>
      </c>
      <c r="D9" s="6">
        <f>'Sum of Squared Errors'!D9</f>
        <v>11.169659119999999</v>
      </c>
      <c r="E9" s="3">
        <f t="shared" si="3"/>
        <v>213870.5</v>
      </c>
      <c r="F9" s="2">
        <f t="shared" si="0"/>
        <v>1</v>
      </c>
      <c r="G9" s="7">
        <f t="shared" si="1"/>
        <v>11.222779161013966</v>
      </c>
      <c r="H9" s="8">
        <f t="shared" si="4"/>
        <v>228.26021443935448</v>
      </c>
      <c r="I9" s="8">
        <f t="shared" si="7"/>
        <v>136.07835157202484</v>
      </c>
      <c r="J9" s="9">
        <f t="shared" si="2"/>
        <v>500405.75933190034</v>
      </c>
      <c r="L9">
        <f t="shared" si="5"/>
        <v>538656.8110619999</v>
      </c>
      <c r="M9">
        <f t="shared" si="6"/>
        <v>0</v>
      </c>
      <c r="N9">
        <f t="shared" si="6"/>
        <v>0</v>
      </c>
      <c r="O9">
        <f t="shared" si="6"/>
        <v>0</v>
      </c>
      <c r="P9">
        <f t="shared" si="6"/>
        <v>0</v>
      </c>
      <c r="Q9">
        <v>3</v>
      </c>
      <c r="R9" s="9">
        <f>SUM(N$5:N$130)/N2</f>
        <v>15.475191035047127</v>
      </c>
      <c r="S9" s="2">
        <f>N2</f>
        <v>541209</v>
      </c>
      <c r="T9" s="2">
        <f>W11-W10</f>
        <v>20</v>
      </c>
      <c r="U9" s="22">
        <f>S9/S$12</f>
        <v>0.2177138136755551</v>
      </c>
      <c r="V9">
        <v>15</v>
      </c>
      <c r="W9" s="11">
        <v>13</v>
      </c>
      <c r="X9">
        <v>2</v>
      </c>
    </row>
    <row r="10" spans="1:24" ht="12.75">
      <c r="A10">
        <v>6</v>
      </c>
      <c r="B10" s="5" t="str">
        <f>'Sum of Squared Errors'!B10</f>
        <v>STTLWA03</v>
      </c>
      <c r="C10" s="2">
        <f>'Sum of Squared Errors'!C10</f>
        <v>65341</v>
      </c>
      <c r="D10" s="6">
        <f>'Sum of Squared Errors'!D10</f>
        <v>11.367654299999998</v>
      </c>
      <c r="E10" s="3">
        <f t="shared" si="3"/>
        <v>279211.5</v>
      </c>
      <c r="F10" s="2">
        <f t="shared" si="0"/>
        <v>1</v>
      </c>
      <c r="G10" s="7">
        <f t="shared" si="1"/>
        <v>11.222779161013966</v>
      </c>
      <c r="H10" s="8">
        <f t="shared" si="4"/>
        <v>843.4886154911267</v>
      </c>
      <c r="I10" s="8">
        <f t="shared" si="7"/>
        <v>1371.4295660650537</v>
      </c>
      <c r="J10" s="9">
        <f t="shared" si="2"/>
        <v>678009.5950338144</v>
      </c>
      <c r="L10">
        <f t="shared" si="5"/>
        <v>742773.8996162999</v>
      </c>
      <c r="M10">
        <f t="shared" si="6"/>
        <v>0</v>
      </c>
      <c r="N10">
        <f t="shared" si="6"/>
        <v>0</v>
      </c>
      <c r="O10">
        <f t="shared" si="6"/>
        <v>0</v>
      </c>
      <c r="P10">
        <f t="shared" si="6"/>
        <v>0</v>
      </c>
      <c r="Q10">
        <v>4</v>
      </c>
      <c r="R10" s="9">
        <f>SUM(O$5:O$130)/O2</f>
        <v>18.313459024134527</v>
      </c>
      <c r="S10" s="2">
        <f>O2</f>
        <v>220678</v>
      </c>
      <c r="T10" s="2">
        <f>W12-W11</f>
        <v>24</v>
      </c>
      <c r="U10" s="22">
        <f>S10/S$12</f>
        <v>0.08877281969496839</v>
      </c>
      <c r="V10">
        <v>16</v>
      </c>
      <c r="W10" s="11">
        <v>41</v>
      </c>
      <c r="X10">
        <v>3</v>
      </c>
    </row>
    <row r="11" spans="1:24" ht="15">
      <c r="A11">
        <v>7</v>
      </c>
      <c r="B11" s="5" t="str">
        <f>'Sum of Squared Errors'!B11</f>
        <v>BLLVWAGL</v>
      </c>
      <c r="C11" s="2">
        <f>'Sum of Squared Errors'!C11</f>
        <v>44102</v>
      </c>
      <c r="D11" s="6">
        <f>'Sum of Squared Errors'!D11</f>
        <v>11.374481719999999</v>
      </c>
      <c r="E11" s="3">
        <f t="shared" si="3"/>
        <v>323313.5</v>
      </c>
      <c r="F11" s="2">
        <f t="shared" si="0"/>
        <v>1</v>
      </c>
      <c r="G11" s="7">
        <f t="shared" si="1"/>
        <v>11.222779161013966</v>
      </c>
      <c r="H11" s="8">
        <f t="shared" si="4"/>
        <v>596.1434472170037</v>
      </c>
      <c r="I11" s="8">
        <f t="shared" si="7"/>
        <v>1014.9487157011703</v>
      </c>
      <c r="J11" s="9">
        <f t="shared" si="2"/>
        <v>457623.53132307867</v>
      </c>
      <c r="L11">
        <f t="shared" si="5"/>
        <v>501637.39281543996</v>
      </c>
      <c r="M11">
        <f t="shared" si="6"/>
        <v>0</v>
      </c>
      <c r="N11">
        <f t="shared" si="6"/>
        <v>0</v>
      </c>
      <c r="O11">
        <f t="shared" si="6"/>
        <v>0</v>
      </c>
      <c r="P11">
        <f t="shared" si="6"/>
        <v>0</v>
      </c>
      <c r="Q11">
        <v>5</v>
      </c>
      <c r="R11" s="9">
        <f>SUM(P$5:P$130)/P2</f>
        <v>31.23229098631062</v>
      </c>
      <c r="S11" s="12">
        <f>P2</f>
        <v>86600</v>
      </c>
      <c r="T11" s="12">
        <f>W13-W12+1</f>
        <v>42</v>
      </c>
      <c r="U11" s="22">
        <f>S11/S$12</f>
        <v>0.034836849099521755</v>
      </c>
      <c r="V11">
        <v>15</v>
      </c>
      <c r="W11" s="11">
        <v>61</v>
      </c>
      <c r="X11">
        <v>4</v>
      </c>
    </row>
    <row r="12" spans="1:24" ht="12.75">
      <c r="A12">
        <v>8</v>
      </c>
      <c r="B12" s="5" t="str">
        <f>'Sum of Squared Errors'!B12</f>
        <v>STTLWASU</v>
      </c>
      <c r="C12" s="2">
        <f>'Sum of Squared Errors'!C12</f>
        <v>46046</v>
      </c>
      <c r="D12" s="6">
        <f>'Sum of Squared Errors'!D12</f>
        <v>11.59295916</v>
      </c>
      <c r="E12" s="3">
        <f t="shared" si="3"/>
        <v>369359.5</v>
      </c>
      <c r="F12" s="2">
        <f t="shared" si="0"/>
        <v>1</v>
      </c>
      <c r="G12" s="7">
        <f t="shared" si="1"/>
        <v>11.222779161013966</v>
      </c>
      <c r="H12" s="8">
        <f t="shared" si="4"/>
        <v>1518.8134764803553</v>
      </c>
      <c r="I12" s="8">
        <f t="shared" si="7"/>
        <v>6309.832184523664</v>
      </c>
      <c r="J12" s="9">
        <f t="shared" si="2"/>
        <v>477795.4088998794</v>
      </c>
      <c r="L12">
        <f t="shared" si="5"/>
        <v>533809.39748136</v>
      </c>
      <c r="M12">
        <f t="shared" si="6"/>
        <v>0</v>
      </c>
      <c r="N12">
        <f t="shared" si="6"/>
        <v>0</v>
      </c>
      <c r="O12">
        <f t="shared" si="6"/>
        <v>0</v>
      </c>
      <c r="P12">
        <f t="shared" si="6"/>
        <v>0</v>
      </c>
      <c r="Q12" t="s">
        <v>9</v>
      </c>
      <c r="R12" s="9">
        <f>SUMPRODUCT(R7:R11,S7:S11)/S12</f>
        <v>14.44403361153162</v>
      </c>
      <c r="S12" s="3">
        <f>SUM(S7:S11)</f>
        <v>2485873.5</v>
      </c>
      <c r="T12" s="3">
        <f>SUM(T7:T11)</f>
        <v>126</v>
      </c>
      <c r="U12" s="9"/>
      <c r="V12">
        <v>28</v>
      </c>
      <c r="W12" s="11">
        <v>85</v>
      </c>
      <c r="X12">
        <v>5</v>
      </c>
    </row>
    <row r="13" spans="1:23" ht="12.75">
      <c r="A13">
        <v>9</v>
      </c>
      <c r="B13" s="5" t="str">
        <f>'Sum of Squared Errors'!B13</f>
        <v>STTLWALA</v>
      </c>
      <c r="C13" s="2">
        <f>'Sum of Squared Errors'!C13</f>
        <v>53571</v>
      </c>
      <c r="D13" s="6">
        <f>'Sum of Squared Errors'!D13</f>
        <v>11.93433016</v>
      </c>
      <c r="E13" s="3">
        <f t="shared" si="3"/>
        <v>422930.5</v>
      </c>
      <c r="F13" s="2">
        <f t="shared" si="0"/>
        <v>1</v>
      </c>
      <c r="G13" s="7">
        <f t="shared" si="1"/>
        <v>11.222779161013966</v>
      </c>
      <c r="H13" s="8">
        <f t="shared" si="4"/>
        <v>3396.529328412524</v>
      </c>
      <c r="I13" s="8">
        <f t="shared" si="7"/>
        <v>27123.25573496947</v>
      </c>
      <c r="J13" s="9">
        <f t="shared" si="2"/>
        <v>555878.4226681023</v>
      </c>
      <c r="L13">
        <f t="shared" si="5"/>
        <v>639334.00100136</v>
      </c>
      <c r="M13">
        <f t="shared" si="6"/>
        <v>0</v>
      </c>
      <c r="N13">
        <f t="shared" si="6"/>
        <v>0</v>
      </c>
      <c r="O13">
        <f t="shared" si="6"/>
        <v>0</v>
      </c>
      <c r="P13">
        <f t="shared" si="6"/>
        <v>0</v>
      </c>
      <c r="V13">
        <v>37</v>
      </c>
      <c r="W13">
        <f>COUNT(C5:C130)</f>
        <v>126</v>
      </c>
    </row>
    <row r="14" spans="1:21" ht="12.75">
      <c r="A14">
        <v>10</v>
      </c>
      <c r="B14" s="5" t="str">
        <f>'Sum of Squared Errors'!B14</f>
        <v>MRISWA01</v>
      </c>
      <c r="C14" s="2">
        <f>'Sum of Squared Errors'!C14</f>
        <v>15587</v>
      </c>
      <c r="D14" s="6">
        <f>'Sum of Squared Errors'!D14</f>
        <v>11.988949519999998</v>
      </c>
      <c r="E14" s="3">
        <f t="shared" si="3"/>
        <v>438517.5</v>
      </c>
      <c r="F14" s="2">
        <f t="shared" si="0"/>
        <v>1</v>
      </c>
      <c r="G14" s="7">
        <f t="shared" si="1"/>
        <v>11.222779161013966</v>
      </c>
      <c r="H14" s="8">
        <f t="shared" si="4"/>
        <v>1064.1123035727917</v>
      </c>
      <c r="I14" s="8">
        <f t="shared" si="7"/>
        <v>9149.834274978211</v>
      </c>
      <c r="J14" s="9">
        <f t="shared" si="2"/>
        <v>161738.19742262998</v>
      </c>
      <c r="L14">
        <f t="shared" si="5"/>
        <v>186871.75616823998</v>
      </c>
      <c r="M14">
        <f t="shared" si="6"/>
        <v>0</v>
      </c>
      <c r="N14">
        <f t="shared" si="6"/>
        <v>0</v>
      </c>
      <c r="O14">
        <f t="shared" si="6"/>
        <v>0</v>
      </c>
      <c r="P14">
        <f t="shared" si="6"/>
        <v>0</v>
      </c>
      <c r="Q14" t="s">
        <v>10</v>
      </c>
      <c r="R14">
        <f>SQRT(S14*1000000/S12)</f>
        <v>7.048016744097767</v>
      </c>
      <c r="S14" s="13">
        <f>H3/1000</f>
        <v>123.48462267304188</v>
      </c>
      <c r="T14" s="9"/>
      <c r="U14" s="9"/>
    </row>
    <row r="15" spans="1:16" ht="12.75">
      <c r="A15">
        <v>11</v>
      </c>
      <c r="B15" s="5" t="str">
        <f>'Sum of Squared Errors'!B15</f>
        <v>STTLWAWE</v>
      </c>
      <c r="C15" s="2">
        <f>'Sum of Squared Errors'!C15</f>
        <v>38024</v>
      </c>
      <c r="D15" s="6">
        <f>'Sum of Squared Errors'!D15</f>
        <v>12.18011728</v>
      </c>
      <c r="E15" s="3">
        <f t="shared" si="3"/>
        <v>476541.5</v>
      </c>
      <c r="F15" s="2">
        <f t="shared" si="0"/>
        <v>1</v>
      </c>
      <c r="G15" s="7">
        <f t="shared" si="1"/>
        <v>11.222779161013966</v>
      </c>
      <c r="H15" s="8">
        <f t="shared" si="4"/>
        <v>3243.5659754206617</v>
      </c>
      <c r="I15" s="8">
        <f t="shared" si="7"/>
        <v>34848.85432499877</v>
      </c>
      <c r="J15" s="9">
        <f t="shared" si="2"/>
        <v>394555.2844548715</v>
      </c>
      <c r="L15">
        <f t="shared" si="5"/>
        <v>463136.77945472</v>
      </c>
      <c r="M15">
        <f t="shared" si="6"/>
        <v>0</v>
      </c>
      <c r="N15">
        <f t="shared" si="6"/>
        <v>0</v>
      </c>
      <c r="O15">
        <f t="shared" si="6"/>
        <v>0</v>
      </c>
      <c r="P15">
        <f t="shared" si="6"/>
        <v>0</v>
      </c>
    </row>
    <row r="16" spans="1:20" ht="12.75">
      <c r="A16">
        <v>12</v>
      </c>
      <c r="B16" s="5" t="str">
        <f>'Sum of Squared Errors'!B16</f>
        <v>TACMWAFA</v>
      </c>
      <c r="C16" s="2">
        <f>'Sum of Squared Errors'!C16</f>
        <v>37775</v>
      </c>
      <c r="D16" s="6">
        <f>'Sum of Squared Errors'!D16</f>
        <v>12.24156406</v>
      </c>
      <c r="E16" s="3">
        <f t="shared" si="3"/>
        <v>514316.5</v>
      </c>
      <c r="F16" s="2">
        <f t="shared" si="0"/>
        <v>1</v>
      </c>
      <c r="G16" s="7">
        <f t="shared" si="1"/>
        <v>11.222779161013966</v>
      </c>
      <c r="H16" s="8">
        <f t="shared" si="4"/>
        <v>3429.1505701980154</v>
      </c>
      <c r="I16" s="8">
        <f t="shared" si="7"/>
        <v>39207.528874434945</v>
      </c>
      <c r="J16" s="9">
        <f t="shared" si="2"/>
        <v>391971.54087636154</v>
      </c>
      <c r="L16">
        <f t="shared" si="5"/>
        <v>462425.0823665</v>
      </c>
      <c r="M16">
        <f t="shared" si="6"/>
        <v>0</v>
      </c>
      <c r="N16">
        <f t="shared" si="6"/>
        <v>0</v>
      </c>
      <c r="O16">
        <f t="shared" si="6"/>
        <v>0</v>
      </c>
      <c r="P16">
        <f t="shared" si="6"/>
        <v>0</v>
      </c>
      <c r="Q16">
        <v>1</v>
      </c>
      <c r="R16" s="3"/>
      <c r="S16" s="3">
        <f>S7*R7</f>
        <v>5772060.49836564</v>
      </c>
      <c r="T16" s="3"/>
    </row>
    <row r="17" spans="1:20" ht="12.75">
      <c r="A17">
        <v>13</v>
      </c>
      <c r="B17" s="5" t="str">
        <f>'Sum of Squared Errors'!B17</f>
        <v>STTLWAPA</v>
      </c>
      <c r="C17" s="2">
        <f>'Sum of Squared Errors'!C17</f>
        <v>30410</v>
      </c>
      <c r="D17" s="6">
        <f>'Sum of Squared Errors'!D17</f>
        <v>12.48052376</v>
      </c>
      <c r="E17" s="3">
        <f t="shared" si="3"/>
        <v>544726.5</v>
      </c>
      <c r="F17" s="2">
        <f t="shared" si="0"/>
        <v>2</v>
      </c>
      <c r="G17" s="7">
        <f t="shared" si="1"/>
        <v>13.367442202908832</v>
      </c>
      <c r="H17" s="8">
        <f t="shared" si="4"/>
        <v>2017.6776857870734</v>
      </c>
      <c r="I17" s="8">
        <f t="shared" si="7"/>
        <v>23921.24570414721</v>
      </c>
      <c r="J17" s="9">
        <f t="shared" si="2"/>
        <v>35246.681948671314</v>
      </c>
      <c r="L17">
        <f t="shared" si="5"/>
        <v>0</v>
      </c>
      <c r="M17">
        <f t="shared" si="6"/>
        <v>379532.7275416</v>
      </c>
      <c r="N17">
        <f t="shared" si="6"/>
        <v>0</v>
      </c>
      <c r="O17">
        <f t="shared" si="6"/>
        <v>0</v>
      </c>
      <c r="P17">
        <f t="shared" si="6"/>
        <v>0</v>
      </c>
      <c r="Q17">
        <v>2</v>
      </c>
      <c r="R17" s="3"/>
      <c r="S17" s="3">
        <f>S8*R8</f>
        <v>15012573.314820822</v>
      </c>
      <c r="T17" s="3"/>
    </row>
    <row r="18" spans="1:20" ht="12.75">
      <c r="A18">
        <v>14</v>
      </c>
      <c r="B18" s="5" t="str">
        <f>'Sum of Squared Errors'!B18</f>
        <v>BMTNWA01</v>
      </c>
      <c r="C18" s="2">
        <f>'Sum of Squared Errors'!C18</f>
        <v>44160</v>
      </c>
      <c r="D18" s="6">
        <f>'Sum of Squared Errors'!D18</f>
        <v>12.65120926</v>
      </c>
      <c r="E18" s="3">
        <f t="shared" si="3"/>
        <v>588886.5</v>
      </c>
      <c r="F18" s="2">
        <f t="shared" si="0"/>
        <v>2</v>
      </c>
      <c r="G18" s="7">
        <f t="shared" si="1"/>
        <v>13.367442202908832</v>
      </c>
      <c r="H18" s="8">
        <f t="shared" si="4"/>
        <v>2366.1106050618564</v>
      </c>
      <c r="I18" s="8">
        <f t="shared" si="7"/>
        <v>22653.621994906465</v>
      </c>
      <c r="J18" s="9">
        <f t="shared" si="2"/>
        <v>51183.60653907679</v>
      </c>
      <c r="L18">
        <f t="shared" si="5"/>
        <v>0</v>
      </c>
      <c r="M18">
        <f t="shared" si="6"/>
        <v>558677.4009215999</v>
      </c>
      <c r="N18">
        <f t="shared" si="6"/>
        <v>0</v>
      </c>
      <c r="O18">
        <f t="shared" si="6"/>
        <v>0</v>
      </c>
      <c r="P18">
        <f t="shared" si="6"/>
        <v>0</v>
      </c>
      <c r="Q18">
        <v>3</v>
      </c>
      <c r="R18" s="3"/>
      <c r="S18" s="3">
        <f>S9*R9</f>
        <v>8375312.66488682</v>
      </c>
      <c r="T18" s="3"/>
    </row>
    <row r="19" spans="1:20" ht="12.75">
      <c r="A19">
        <v>15</v>
      </c>
      <c r="B19" s="5" t="str">
        <f>'Sum of Squared Errors'!B19</f>
        <v>STTLWA04</v>
      </c>
      <c r="C19" s="2">
        <f>'Sum of Squared Errors'!C19</f>
        <v>58697</v>
      </c>
      <c r="D19" s="6">
        <f>'Sum of Squared Errors'!D19</f>
        <v>12.664864099999999</v>
      </c>
      <c r="E19" s="3">
        <f t="shared" si="3"/>
        <v>647583.5</v>
      </c>
      <c r="F19" s="2">
        <f t="shared" si="0"/>
        <v>2</v>
      </c>
      <c r="G19" s="7">
        <f t="shared" si="1"/>
        <v>13.367442202908832</v>
      </c>
      <c r="H19" s="8">
        <f t="shared" si="4"/>
        <v>3085.0499505033094</v>
      </c>
      <c r="I19" s="8">
        <f t="shared" si="7"/>
        <v>28973.777805353315</v>
      </c>
      <c r="J19" s="9">
        <f t="shared" si="2"/>
        <v>68032.70274058402</v>
      </c>
      <c r="L19">
        <f t="shared" si="5"/>
        <v>0</v>
      </c>
      <c r="M19">
        <f t="shared" si="6"/>
        <v>743389.5280777</v>
      </c>
      <c r="N19">
        <f t="shared" si="6"/>
        <v>0</v>
      </c>
      <c r="O19">
        <f t="shared" si="6"/>
        <v>0</v>
      </c>
      <c r="P19">
        <f t="shared" si="6"/>
        <v>0</v>
      </c>
      <c r="Q19">
        <v>4</v>
      </c>
      <c r="R19" s="3"/>
      <c r="S19" s="3">
        <f>S10*R10</f>
        <v>4041377.510527959</v>
      </c>
      <c r="T19" s="3"/>
    </row>
    <row r="20" spans="1:20" ht="12.75">
      <c r="A20">
        <v>16</v>
      </c>
      <c r="B20" s="5" t="str">
        <f>'Sum of Squared Errors'!B20</f>
        <v>AUBNWA01</v>
      </c>
      <c r="C20" s="2">
        <f>'Sum of Squared Errors'!C20</f>
        <v>43464</v>
      </c>
      <c r="D20" s="6">
        <f>'Sum of Squared Errors'!D20</f>
        <v>12.685346359999999</v>
      </c>
      <c r="E20" s="3">
        <f t="shared" si="3"/>
        <v>691047.5</v>
      </c>
      <c r="F20" s="2">
        <f t="shared" si="0"/>
        <v>2</v>
      </c>
      <c r="G20" s="7">
        <f t="shared" si="1"/>
        <v>13.367442202908832</v>
      </c>
      <c r="H20" s="8">
        <f t="shared" si="4"/>
        <v>2217.8224724052475</v>
      </c>
      <c r="I20" s="8">
        <f t="shared" si="7"/>
        <v>20221.83197213685</v>
      </c>
      <c r="J20" s="9">
        <f t="shared" si="2"/>
        <v>50376.90839253699</v>
      </c>
      <c r="L20">
        <f t="shared" si="5"/>
        <v>0</v>
      </c>
      <c r="M20">
        <f t="shared" si="6"/>
        <v>551355.89419104</v>
      </c>
      <c r="N20">
        <f t="shared" si="6"/>
        <v>0</v>
      </c>
      <c r="O20">
        <f t="shared" si="6"/>
        <v>0</v>
      </c>
      <c r="P20">
        <f t="shared" si="6"/>
        <v>0</v>
      </c>
      <c r="Q20">
        <v>5</v>
      </c>
      <c r="R20" s="3"/>
      <c r="S20" s="3">
        <f>S11*R11</f>
        <v>2704716.3994144998</v>
      </c>
      <c r="T20" s="3"/>
    </row>
    <row r="21" spans="1:20" ht="12.75">
      <c r="A21">
        <v>17</v>
      </c>
      <c r="B21" s="5" t="str">
        <f>'Sum of Squared Errors'!B21</f>
        <v>BLLVWASH</v>
      </c>
      <c r="C21" s="2">
        <f>'Sum of Squared Errors'!C21</f>
        <v>64720</v>
      </c>
      <c r="D21" s="6">
        <f>'Sum of Squared Errors'!D21</f>
        <v>12.69217378</v>
      </c>
      <c r="E21" s="3">
        <f t="shared" si="3"/>
        <v>755767.5</v>
      </c>
      <c r="F21" s="2">
        <f t="shared" si="0"/>
        <v>2</v>
      </c>
      <c r="G21" s="7">
        <f t="shared" si="1"/>
        <v>13.367442202908832</v>
      </c>
      <c r="H21" s="8">
        <f t="shared" si="4"/>
        <v>3269.3892868412427</v>
      </c>
      <c r="I21" s="8">
        <f t="shared" si="7"/>
        <v>29511.507309522032</v>
      </c>
      <c r="J21" s="9">
        <f t="shared" si="2"/>
        <v>75013.65523571218</v>
      </c>
      <c r="L21">
        <f t="shared" si="5"/>
        <v>0</v>
      </c>
      <c r="M21">
        <f t="shared" si="6"/>
        <v>821437.4870415999</v>
      </c>
      <c r="N21">
        <f t="shared" si="6"/>
        <v>0</v>
      </c>
      <c r="O21">
        <f t="shared" si="6"/>
        <v>0</v>
      </c>
      <c r="P21">
        <f t="shared" si="6"/>
        <v>0</v>
      </c>
      <c r="R21" s="3"/>
      <c r="S21" s="3">
        <f>SUM(S16:S20)</f>
        <v>35906040.38801575</v>
      </c>
      <c r="T21" s="3"/>
    </row>
    <row r="22" spans="1:16" ht="12.75">
      <c r="A22">
        <v>18</v>
      </c>
      <c r="B22" s="5" t="str">
        <f>'Sum of Squared Errors'!B22</f>
        <v>TACMWAFL</v>
      </c>
      <c r="C22" s="2">
        <f>'Sum of Squared Errors'!C22</f>
        <v>12801</v>
      </c>
      <c r="D22" s="6">
        <f>'Sum of Squared Errors'!D22</f>
        <v>12.733138299999998</v>
      </c>
      <c r="E22" s="3">
        <f t="shared" si="3"/>
        <v>768568.5</v>
      </c>
      <c r="F22" s="2">
        <f t="shared" si="0"/>
        <v>2</v>
      </c>
      <c r="G22" s="7">
        <f t="shared" si="1"/>
        <v>13.367442202908832</v>
      </c>
      <c r="H22" s="8">
        <f t="shared" si="4"/>
        <v>607.42542499036</v>
      </c>
      <c r="I22" s="8">
        <f t="shared" si="7"/>
        <v>5150.372789382088</v>
      </c>
      <c r="J22" s="9">
        <f t="shared" si="2"/>
        <v>14836.98703140222</v>
      </c>
      <c r="L22">
        <f t="shared" si="5"/>
        <v>0</v>
      </c>
      <c r="M22">
        <f t="shared" si="6"/>
        <v>162996.9033783</v>
      </c>
      <c r="N22">
        <f t="shared" si="6"/>
        <v>0</v>
      </c>
      <c r="O22">
        <f t="shared" si="6"/>
        <v>0</v>
      </c>
      <c r="P22">
        <f t="shared" si="6"/>
        <v>0</v>
      </c>
    </row>
    <row r="23" spans="1:19" ht="12.75">
      <c r="A23">
        <v>19</v>
      </c>
      <c r="B23" s="5" t="str">
        <f>'Sum of Squared Errors'!B23</f>
        <v>STTLWADU</v>
      </c>
      <c r="C23" s="2">
        <f>'Sum of Squared Errors'!C23</f>
        <v>27135</v>
      </c>
      <c r="D23" s="6">
        <f>'Sum of Squared Errors'!D23</f>
        <v>12.794585079999997</v>
      </c>
      <c r="E23" s="3">
        <f t="shared" si="3"/>
        <v>795703.5</v>
      </c>
      <c r="F23" s="2">
        <f t="shared" si="0"/>
        <v>2</v>
      </c>
      <c r="G23" s="7">
        <f t="shared" si="1"/>
        <v>13.367442202908832</v>
      </c>
      <c r="H23" s="8">
        <f t="shared" si="4"/>
        <v>1162.8610615386576</v>
      </c>
      <c r="I23" s="8">
        <f t="shared" si="7"/>
        <v>8904.76496146055</v>
      </c>
      <c r="J23" s="9">
        <f t="shared" si="2"/>
        <v>31450.79627350201</v>
      </c>
      <c r="L23">
        <f t="shared" si="5"/>
        <v>0</v>
      </c>
      <c r="M23">
        <f t="shared" si="6"/>
        <v>347181.06614579994</v>
      </c>
      <c r="N23">
        <f t="shared" si="6"/>
        <v>0</v>
      </c>
      <c r="O23">
        <f t="shared" si="6"/>
        <v>0</v>
      </c>
      <c r="P23">
        <f t="shared" si="6"/>
        <v>0</v>
      </c>
      <c r="S23" s="14"/>
    </row>
    <row r="24" spans="1:16" ht="12.75">
      <c r="A24">
        <v>20</v>
      </c>
      <c r="B24" s="5" t="str">
        <f>'Sum of Squared Errors'!B24</f>
        <v>SPKNWA01</v>
      </c>
      <c r="C24" s="2">
        <f>'Sum of Squared Errors'!C24</f>
        <v>39684</v>
      </c>
      <c r="D24" s="6">
        <f>'Sum of Squared Errors'!D24</f>
        <v>12.95844316</v>
      </c>
      <c r="E24" s="3">
        <f t="shared" si="3"/>
        <v>835387.5</v>
      </c>
      <c r="F24" s="2">
        <f t="shared" si="0"/>
        <v>2</v>
      </c>
      <c r="G24" s="7">
        <f t="shared" si="1"/>
        <v>13.367442202908832</v>
      </c>
      <c r="H24" s="8">
        <f t="shared" si="4"/>
        <v>1214.197733001021</v>
      </c>
      <c r="I24" s="8">
        <f t="shared" si="7"/>
        <v>6638.348135409907</v>
      </c>
      <c r="J24" s="9">
        <f t="shared" si="2"/>
        <v>45995.702941501884</v>
      </c>
      <c r="L24">
        <f t="shared" si="5"/>
        <v>0</v>
      </c>
      <c r="M24">
        <f t="shared" si="6"/>
        <v>514242.85836144</v>
      </c>
      <c r="N24">
        <f t="shared" si="6"/>
        <v>0</v>
      </c>
      <c r="O24">
        <f t="shared" si="6"/>
        <v>0</v>
      </c>
      <c r="P24">
        <f t="shared" si="6"/>
        <v>0</v>
      </c>
    </row>
    <row r="25" spans="1:16" ht="12.75">
      <c r="A25">
        <v>21</v>
      </c>
      <c r="B25" s="5" t="str">
        <f>'Sum of Squared Errors'!B25</f>
        <v>TACMWALO</v>
      </c>
      <c r="C25" s="2">
        <f>'Sum of Squared Errors'!C25</f>
        <v>24251</v>
      </c>
      <c r="D25" s="6">
        <f>'Sum of Squared Errors'!D25</f>
        <v>12.99940768</v>
      </c>
      <c r="E25" s="3">
        <f t="shared" si="3"/>
        <v>859638.5</v>
      </c>
      <c r="F25" s="2">
        <f t="shared" si="0"/>
        <v>2</v>
      </c>
      <c r="G25" s="7">
        <f t="shared" si="1"/>
        <v>13.367442202908832</v>
      </c>
      <c r="H25" s="8">
        <f t="shared" si="4"/>
        <v>667.6823493667263</v>
      </c>
      <c r="I25" s="8">
        <f t="shared" si="7"/>
        <v>3284.7836431888013</v>
      </c>
      <c r="J25" s="9">
        <f t="shared" si="2"/>
        <v>28108.09878123078</v>
      </c>
      <c r="L25">
        <f t="shared" si="5"/>
        <v>0</v>
      </c>
      <c r="M25">
        <f t="shared" si="6"/>
        <v>315248.63564767997</v>
      </c>
      <c r="N25">
        <f t="shared" si="6"/>
        <v>0</v>
      </c>
      <c r="O25">
        <f t="shared" si="6"/>
        <v>0</v>
      </c>
      <c r="P25">
        <f t="shared" si="6"/>
        <v>0</v>
      </c>
    </row>
    <row r="26" spans="1:16" ht="12.75">
      <c r="A26">
        <v>22</v>
      </c>
      <c r="B26" s="5" t="str">
        <f>'Sum of Squared Errors'!B26</f>
        <v>TACMWAJU</v>
      </c>
      <c r="C26" s="2">
        <f>'Sum of Squared Errors'!C26</f>
        <v>41799</v>
      </c>
      <c r="D26" s="6">
        <f>'Sum of Squared Errors'!D26</f>
        <v>13.0062351</v>
      </c>
      <c r="E26" s="3">
        <f t="shared" si="3"/>
        <v>901437.5</v>
      </c>
      <c r="F26" s="2">
        <f t="shared" si="0"/>
        <v>2</v>
      </c>
      <c r="G26" s="7">
        <f t="shared" si="1"/>
        <v>13.367442202908832</v>
      </c>
      <c r="H26" s="8">
        <f t="shared" si="4"/>
        <v>1129.4678118152503</v>
      </c>
      <c r="I26" s="8">
        <f t="shared" si="7"/>
        <v>5453.539405245693</v>
      </c>
      <c r="J26" s="9">
        <f t="shared" si="2"/>
        <v>48447.09170577153</v>
      </c>
      <c r="L26">
        <f t="shared" si="5"/>
        <v>0</v>
      </c>
      <c r="M26">
        <f aca="true" t="shared" si="8" ref="M26:P45">IF($F26=M$4,$C26*$D26,0)</f>
        <v>543647.6209449</v>
      </c>
      <c r="N26">
        <f t="shared" si="8"/>
        <v>0</v>
      </c>
      <c r="O26">
        <f t="shared" si="8"/>
        <v>0</v>
      </c>
      <c r="P26">
        <f t="shared" si="8"/>
        <v>0</v>
      </c>
    </row>
    <row r="27" spans="1:16" ht="12.75">
      <c r="A27">
        <v>23</v>
      </c>
      <c r="B27" s="5" t="str">
        <f>'Sum of Squared Errors'!B27</f>
        <v>KENTWA01</v>
      </c>
      <c r="C27" s="2">
        <f>'Sum of Squared Errors'!C27</f>
        <v>40358</v>
      </c>
      <c r="D27" s="6">
        <f>'Sum of Squared Errors'!D27</f>
        <v>13.013062519999998</v>
      </c>
      <c r="E27" s="3">
        <f t="shared" si="3"/>
        <v>941795.5</v>
      </c>
      <c r="F27" s="2">
        <f t="shared" si="0"/>
        <v>2</v>
      </c>
      <c r="G27" s="7">
        <f t="shared" si="1"/>
        <v>13.367442202908832</v>
      </c>
      <c r="H27" s="8">
        <f t="shared" si="4"/>
        <v>1069.9171184538568</v>
      </c>
      <c r="I27" s="8">
        <f t="shared" si="7"/>
        <v>5068.357801900374</v>
      </c>
      <c r="J27" s="9">
        <f t="shared" si="2"/>
        <v>46776.902008697034</v>
      </c>
      <c r="L27">
        <f t="shared" si="5"/>
        <v>0</v>
      </c>
      <c r="M27">
        <f t="shared" si="8"/>
        <v>525181.17718216</v>
      </c>
      <c r="N27">
        <f t="shared" si="8"/>
        <v>0</v>
      </c>
      <c r="O27">
        <f t="shared" si="8"/>
        <v>0</v>
      </c>
      <c r="P27">
        <f t="shared" si="8"/>
        <v>0</v>
      </c>
    </row>
    <row r="28" spans="1:16" ht="12.75">
      <c r="A28">
        <v>24</v>
      </c>
      <c r="B28" s="5" t="str">
        <f>'Sum of Squared Errors'!B28</f>
        <v>STTLWACH</v>
      </c>
      <c r="C28" s="2">
        <f>'Sum of Squared Errors'!C28</f>
        <v>64962</v>
      </c>
      <c r="D28" s="6">
        <f>'Sum of Squared Errors'!D28</f>
        <v>13.026717359999997</v>
      </c>
      <c r="E28" s="3">
        <f t="shared" si="3"/>
        <v>1006757.5</v>
      </c>
      <c r="F28" s="2">
        <f t="shared" si="0"/>
        <v>2</v>
      </c>
      <c r="G28" s="7">
        <f t="shared" si="1"/>
        <v>13.367442202908832</v>
      </c>
      <c r="H28" s="8">
        <f t="shared" si="4"/>
        <v>1655.8266651960655</v>
      </c>
      <c r="I28" s="8">
        <f t="shared" si="7"/>
        <v>7541.6606574853695</v>
      </c>
      <c r="J28" s="9">
        <f t="shared" si="2"/>
        <v>75294.14510850332</v>
      </c>
      <c r="L28">
        <f t="shared" si="5"/>
        <v>0</v>
      </c>
      <c r="M28">
        <f t="shared" si="8"/>
        <v>846241.6131403198</v>
      </c>
      <c r="N28">
        <f t="shared" si="8"/>
        <v>0</v>
      </c>
      <c r="O28">
        <f t="shared" si="8"/>
        <v>0</v>
      </c>
      <c r="P28">
        <f t="shared" si="8"/>
        <v>0</v>
      </c>
    </row>
    <row r="29" spans="1:16" ht="12.75">
      <c r="A29">
        <v>25</v>
      </c>
      <c r="B29" s="5" t="str">
        <f>'Sum of Squared Errors'!B29</f>
        <v>FDWYWA01</v>
      </c>
      <c r="C29" s="2">
        <f>'Sum of Squared Errors'!C29</f>
        <v>28321</v>
      </c>
      <c r="D29" s="6">
        <f>'Sum of Squared Errors'!D29</f>
        <v>13.122301239999999</v>
      </c>
      <c r="E29" s="3">
        <f t="shared" si="3"/>
        <v>1035078.5</v>
      </c>
      <c r="F29" s="2">
        <f t="shared" si="0"/>
        <v>2</v>
      </c>
      <c r="G29" s="7">
        <f t="shared" si="1"/>
        <v>13.367442202908832</v>
      </c>
      <c r="H29" s="8">
        <f t="shared" si="4"/>
        <v>519.3691586734743</v>
      </c>
      <c r="I29" s="8">
        <f t="shared" si="7"/>
        <v>1701.9247709187268</v>
      </c>
      <c r="J29" s="9">
        <f t="shared" si="2"/>
        <v>32825.4284599908</v>
      </c>
      <c r="L29">
        <f t="shared" si="5"/>
        <v>0</v>
      </c>
      <c r="M29">
        <f t="shared" si="8"/>
        <v>371636.69341803994</v>
      </c>
      <c r="N29">
        <f t="shared" si="8"/>
        <v>0</v>
      </c>
      <c r="O29">
        <f t="shared" si="8"/>
        <v>0</v>
      </c>
      <c r="P29">
        <f t="shared" si="8"/>
        <v>0</v>
      </c>
    </row>
    <row r="30" spans="1:16" ht="12.75">
      <c r="A30">
        <v>26</v>
      </c>
      <c r="B30" s="5" t="str">
        <f>'Sum of Squared Errors'!B30</f>
        <v>VANCWA01</v>
      </c>
      <c r="C30" s="2">
        <f>'Sum of Squared Errors'!C30</f>
        <v>44722</v>
      </c>
      <c r="D30" s="6">
        <f>'Sum of Squared Errors'!D30</f>
        <v>13.142783499999998</v>
      </c>
      <c r="E30" s="3">
        <f t="shared" si="3"/>
        <v>1079800.5</v>
      </c>
      <c r="F30" s="2">
        <f t="shared" si="0"/>
        <v>2</v>
      </c>
      <c r="G30" s="7">
        <f t="shared" si="1"/>
        <v>13.367442202908832</v>
      </c>
      <c r="H30" s="8">
        <f t="shared" si="4"/>
        <v>751.6162298650157</v>
      </c>
      <c r="I30" s="8">
        <f t="shared" si="7"/>
        <v>2257.1878895542063</v>
      </c>
      <c r="J30" s="9">
        <f t="shared" si="2"/>
        <v>51834.99211142645</v>
      </c>
      <c r="L30">
        <f t="shared" si="5"/>
        <v>0</v>
      </c>
      <c r="M30">
        <f t="shared" si="8"/>
        <v>587771.563687</v>
      </c>
      <c r="N30">
        <f t="shared" si="8"/>
        <v>0</v>
      </c>
      <c r="O30">
        <f t="shared" si="8"/>
        <v>0</v>
      </c>
      <c r="P30">
        <f t="shared" si="8"/>
        <v>0</v>
      </c>
    </row>
    <row r="31" spans="1:16" ht="12.75">
      <c r="A31">
        <v>27</v>
      </c>
      <c r="B31" s="5" t="str">
        <f>'Sum of Squared Errors'!B31</f>
        <v>TACMWAWA</v>
      </c>
      <c r="C31" s="2">
        <f>'Sum of Squared Errors'!C31</f>
        <v>13026</v>
      </c>
      <c r="D31" s="6">
        <f>'Sum of Squared Errors'!D31</f>
        <v>13.26567706</v>
      </c>
      <c r="E31" s="3">
        <f t="shared" si="3"/>
        <v>1092826.5</v>
      </c>
      <c r="F31" s="2">
        <f t="shared" si="0"/>
        <v>2</v>
      </c>
      <c r="G31" s="7">
        <f t="shared" si="1"/>
        <v>13.367442202908832</v>
      </c>
      <c r="H31" s="8">
        <f t="shared" si="4"/>
        <v>99.16577393108054</v>
      </c>
      <c r="I31" s="8">
        <f t="shared" si="7"/>
        <v>134.899135798407</v>
      </c>
      <c r="J31" s="9">
        <f t="shared" si="2"/>
        <v>15097.773070154308</v>
      </c>
      <c r="L31">
        <f t="shared" si="5"/>
        <v>0</v>
      </c>
      <c r="M31">
        <f t="shared" si="8"/>
        <v>172798.70938356</v>
      </c>
      <c r="N31">
        <f t="shared" si="8"/>
        <v>0</v>
      </c>
      <c r="O31">
        <f t="shared" si="8"/>
        <v>0</v>
      </c>
      <c r="P31">
        <f t="shared" si="8"/>
        <v>0</v>
      </c>
    </row>
    <row r="32" spans="1:16" ht="12.75">
      <c r="A32">
        <v>28</v>
      </c>
      <c r="B32" s="5" t="str">
        <f>'Sum of Squared Errors'!B32</f>
        <v>SPKNWAHD</v>
      </c>
      <c r="C32" s="2">
        <f>'Sum of Squared Errors'!C32</f>
        <v>25233</v>
      </c>
      <c r="D32" s="6">
        <f>'Sum of Squared Errors'!D32</f>
        <v>13.572910959999998</v>
      </c>
      <c r="E32" s="3">
        <f t="shared" si="3"/>
        <v>1118059.5</v>
      </c>
      <c r="F32" s="2">
        <f t="shared" si="0"/>
        <v>2</v>
      </c>
      <c r="G32" s="7">
        <f t="shared" si="1"/>
        <v>13.367442202908832</v>
      </c>
      <c r="H32" s="8">
        <f t="shared" si="4"/>
        <v>387.852295823146</v>
      </c>
      <c r="I32" s="8">
        <f t="shared" si="7"/>
        <v>1065.271910077476</v>
      </c>
      <c r="J32" s="9">
        <f t="shared" si="2"/>
        <v>29246.28495925101</v>
      </c>
      <c r="L32">
        <f t="shared" si="5"/>
        <v>0</v>
      </c>
      <c r="M32">
        <f t="shared" si="8"/>
        <v>342485.26225368</v>
      </c>
      <c r="N32">
        <f t="shared" si="8"/>
        <v>0</v>
      </c>
      <c r="O32">
        <f t="shared" si="8"/>
        <v>0</v>
      </c>
      <c r="P32">
        <f t="shared" si="8"/>
        <v>0</v>
      </c>
    </row>
    <row r="33" spans="1:16" ht="12.75">
      <c r="A33">
        <v>29</v>
      </c>
      <c r="B33" s="5" t="str">
        <f>'Sum of Squared Errors'!B33</f>
        <v>TACMWAWV</v>
      </c>
      <c r="C33" s="2">
        <f>'Sum of Squared Errors'!C33</f>
        <v>47092</v>
      </c>
      <c r="D33" s="6">
        <f>'Sum of Squared Errors'!D33</f>
        <v>13.6207029</v>
      </c>
      <c r="E33" s="3">
        <f t="shared" si="3"/>
        <v>1165151.5</v>
      </c>
      <c r="F33" s="2">
        <f t="shared" si="0"/>
        <v>2</v>
      </c>
      <c r="G33" s="7">
        <f t="shared" si="1"/>
        <v>13.367442202908832</v>
      </c>
      <c r="H33" s="8">
        <f t="shared" si="4"/>
        <v>892.2090379281381</v>
      </c>
      <c r="I33" s="8">
        <f t="shared" si="7"/>
        <v>3020.527062705485</v>
      </c>
      <c r="J33" s="9">
        <f t="shared" si="2"/>
        <v>54581.9383862818</v>
      </c>
      <c r="L33">
        <f t="shared" si="5"/>
        <v>0</v>
      </c>
      <c r="M33">
        <f t="shared" si="8"/>
        <v>641426.1409667999</v>
      </c>
      <c r="N33">
        <f t="shared" si="8"/>
        <v>0</v>
      </c>
      <c r="O33">
        <f t="shared" si="8"/>
        <v>0</v>
      </c>
      <c r="P33">
        <f t="shared" si="8"/>
        <v>0</v>
      </c>
    </row>
    <row r="34" spans="1:16" ht="12.75">
      <c r="A34">
        <v>30</v>
      </c>
      <c r="B34" s="5" t="str">
        <f>'Sum of Squared Errors'!B34</f>
        <v>DESMWA01</v>
      </c>
      <c r="C34" s="2">
        <f>'Sum of Squared Errors'!C34</f>
        <v>20079</v>
      </c>
      <c r="D34" s="6">
        <f>'Sum of Squared Errors'!D34</f>
        <v>13.64118516</v>
      </c>
      <c r="E34" s="3">
        <f t="shared" si="3"/>
        <v>1185230.5</v>
      </c>
      <c r="F34" s="2">
        <f t="shared" si="0"/>
        <v>2</v>
      </c>
      <c r="G34" s="7">
        <f t="shared" si="1"/>
        <v>13.367442202908832</v>
      </c>
      <c r="H34" s="8">
        <f t="shared" si="4"/>
        <v>411.184484810227</v>
      </c>
      <c r="I34" s="8">
        <f t="shared" si="7"/>
        <v>1504.6240124583405</v>
      </c>
      <c r="J34" s="9">
        <f t="shared" si="2"/>
        <v>23272.54609823648</v>
      </c>
      <c r="L34">
        <f t="shared" si="5"/>
        <v>0</v>
      </c>
      <c r="M34">
        <f t="shared" si="8"/>
        <v>273901.35682764</v>
      </c>
      <c r="N34">
        <f t="shared" si="8"/>
        <v>0</v>
      </c>
      <c r="O34">
        <f t="shared" si="8"/>
        <v>0</v>
      </c>
      <c r="P34">
        <f t="shared" si="8"/>
        <v>0</v>
      </c>
    </row>
    <row r="35" spans="1:16" ht="12.75">
      <c r="A35">
        <v>31</v>
      </c>
      <c r="B35" s="5" t="str">
        <f>'Sum of Squared Errors'!B35</f>
        <v>PYLPWA01</v>
      </c>
      <c r="C35" s="2">
        <f>'Sum of Squared Errors'!C35</f>
        <v>51817</v>
      </c>
      <c r="D35" s="6">
        <f>'Sum of Squared Errors'!D35</f>
        <v>13.688977099999999</v>
      </c>
      <c r="E35" s="3">
        <f t="shared" si="3"/>
        <v>1237047.5</v>
      </c>
      <c r="F35" s="2">
        <f t="shared" si="0"/>
        <v>2</v>
      </c>
      <c r="G35" s="7">
        <f t="shared" si="1"/>
        <v>13.367442202908832</v>
      </c>
      <c r="H35" s="8">
        <f t="shared" si="4"/>
        <v>1246.3845745259698</v>
      </c>
      <c r="I35" s="8">
        <f t="shared" si="7"/>
        <v>5357.084484187554</v>
      </c>
      <c r="J35" s="9">
        <f t="shared" si="2"/>
        <v>60058.44520007568</v>
      </c>
      <c r="L35">
        <f t="shared" si="5"/>
        <v>0</v>
      </c>
      <c r="M35">
        <f t="shared" si="8"/>
        <v>709321.7263907</v>
      </c>
      <c r="N35">
        <f t="shared" si="8"/>
        <v>0</v>
      </c>
      <c r="O35">
        <f t="shared" si="8"/>
        <v>0</v>
      </c>
      <c r="P35">
        <f t="shared" si="8"/>
        <v>0</v>
      </c>
    </row>
    <row r="36" spans="1:16" ht="12.75">
      <c r="A36">
        <v>32</v>
      </c>
      <c r="B36" s="5" t="str">
        <f>'Sum of Squared Errors'!B36</f>
        <v>SPKNWAFA</v>
      </c>
      <c r="C36" s="2">
        <f>'Sum of Squared Errors'!C36</f>
        <v>32613</v>
      </c>
      <c r="D36" s="6">
        <f>'Sum of Squared Errors'!D36</f>
        <v>13.846007759999999</v>
      </c>
      <c r="E36" s="3">
        <f t="shared" si="3"/>
        <v>1269660.5</v>
      </c>
      <c r="F36" s="2">
        <f t="shared" si="0"/>
        <v>2</v>
      </c>
      <c r="G36" s="7">
        <f t="shared" si="1"/>
        <v>13.367442202908832</v>
      </c>
      <c r="H36" s="8">
        <f t="shared" si="4"/>
        <v>1167.5725450316872</v>
      </c>
      <c r="I36" s="8">
        <f t="shared" si="7"/>
        <v>7469.192078249375</v>
      </c>
      <c r="J36" s="9">
        <f t="shared" si="2"/>
        <v>37800.06703031955</v>
      </c>
      <c r="L36">
        <f t="shared" si="5"/>
        <v>0</v>
      </c>
      <c r="M36">
        <f t="shared" si="8"/>
        <v>451559.85107687995</v>
      </c>
      <c r="N36">
        <f t="shared" si="8"/>
        <v>0</v>
      </c>
      <c r="O36">
        <f t="shared" si="8"/>
        <v>0</v>
      </c>
      <c r="P36">
        <f t="shared" si="8"/>
        <v>0</v>
      </c>
    </row>
    <row r="37" spans="1:16" ht="12.75">
      <c r="A37">
        <v>33</v>
      </c>
      <c r="B37" s="5" t="str">
        <f>'Sum of Squared Errors'!B37</f>
        <v>SPKNWAKY</v>
      </c>
      <c r="C37" s="2">
        <f>'Sum of Squared Errors'!C37</f>
        <v>22804</v>
      </c>
      <c r="D37" s="6">
        <f>'Sum of Squared Errors'!D37</f>
        <v>13.8596626</v>
      </c>
      <c r="E37" s="3">
        <f t="shared" si="3"/>
        <v>1292464.5</v>
      </c>
      <c r="F37" s="2">
        <f aca="true" t="shared" si="9" ref="F37:F68">VLOOKUP(A37,$W$8:$X$12,2)</f>
        <v>2</v>
      </c>
      <c r="G37" s="7">
        <f aca="true" t="shared" si="10" ref="G37:G68">VLOOKUP(F37,$Q$7:$R$11,2)</f>
        <v>13.367442202908832</v>
      </c>
      <c r="H37" s="8">
        <f t="shared" si="4"/>
        <v>839.6964628599233</v>
      </c>
      <c r="I37" s="8">
        <f t="shared" si="7"/>
        <v>5524.974084004248</v>
      </c>
      <c r="J37" s="9">
        <f aca="true" t="shared" si="11" ref="J37:J68">($R$12-G37)^2*C37</f>
        <v>26430.95478978956</v>
      </c>
      <c r="L37">
        <f t="shared" si="5"/>
        <v>0</v>
      </c>
      <c r="M37">
        <f t="shared" si="8"/>
        <v>316055.7459304</v>
      </c>
      <c r="N37">
        <f t="shared" si="8"/>
        <v>0</v>
      </c>
      <c r="O37">
        <f t="shared" si="8"/>
        <v>0</v>
      </c>
      <c r="P37">
        <f t="shared" si="8"/>
        <v>0</v>
      </c>
    </row>
    <row r="38" spans="1:16" ht="12.75">
      <c r="A38">
        <v>34</v>
      </c>
      <c r="B38" s="5" t="str">
        <f>'Sum of Squared Errors'!B38</f>
        <v>ISQHWAEX</v>
      </c>
      <c r="C38" s="2">
        <f>'Sum of Squared Errors'!C38</f>
        <v>30599</v>
      </c>
      <c r="D38" s="6">
        <f>'Sum of Squared Errors'!D38</f>
        <v>13.921109379999999</v>
      </c>
      <c r="E38" s="3">
        <f aca="true" t="shared" si="12" ref="E38:E69">C38+E37</f>
        <v>1323063.5</v>
      </c>
      <c r="F38" s="2">
        <f t="shared" si="9"/>
        <v>2</v>
      </c>
      <c r="G38" s="7">
        <f t="shared" si="10"/>
        <v>13.367442202908832</v>
      </c>
      <c r="H38" s="8">
        <f t="shared" si="4"/>
        <v>1267.382472626366</v>
      </c>
      <c r="I38" s="8">
        <f t="shared" si="7"/>
        <v>9380.042148092938</v>
      </c>
      <c r="J38" s="9">
        <f t="shared" si="11"/>
        <v>35465.74222122307</v>
      </c>
      <c r="L38">
        <f aca="true" t="shared" si="13" ref="L38:L69">IF(F38=L$4,$C38*$D38,0)</f>
        <v>0</v>
      </c>
      <c r="M38">
        <f t="shared" si="8"/>
        <v>425972.02591861994</v>
      </c>
      <c r="N38">
        <f t="shared" si="8"/>
        <v>0</v>
      </c>
      <c r="O38">
        <f t="shared" si="8"/>
        <v>0</v>
      </c>
      <c r="P38">
        <f t="shared" si="8"/>
        <v>0</v>
      </c>
    </row>
    <row r="39" spans="1:16" ht="12.75">
      <c r="A39">
        <v>35</v>
      </c>
      <c r="B39" s="5" t="str">
        <f>'Sum of Squared Errors'!B39</f>
        <v>RNTNWA01</v>
      </c>
      <c r="C39" s="2">
        <f>'Sum of Squared Errors'!C39</f>
        <v>75218</v>
      </c>
      <c r="D39" s="6">
        <f>'Sum of Squared Errors'!D39</f>
        <v>13.921109379999999</v>
      </c>
      <c r="E39" s="3">
        <f t="shared" si="12"/>
        <v>1398281.5</v>
      </c>
      <c r="F39" s="2">
        <f t="shared" si="9"/>
        <v>2</v>
      </c>
      <c r="G39" s="7">
        <f t="shared" si="10"/>
        <v>13.367442202908832</v>
      </c>
      <c r="H39" s="8">
        <f t="shared" si="4"/>
        <v>3115.4604668783295</v>
      </c>
      <c r="I39" s="8">
        <f t="shared" si="7"/>
        <v>23057.878044879068</v>
      </c>
      <c r="J39" s="9">
        <f t="shared" si="11"/>
        <v>87181.35227935412</v>
      </c>
      <c r="L39">
        <f t="shared" si="13"/>
        <v>0</v>
      </c>
      <c r="M39">
        <f t="shared" si="8"/>
        <v>1047118.0053448399</v>
      </c>
      <c r="N39">
        <f t="shared" si="8"/>
        <v>0</v>
      </c>
      <c r="O39">
        <f t="shared" si="8"/>
        <v>0</v>
      </c>
      <c r="P39">
        <f t="shared" si="8"/>
        <v>0</v>
      </c>
    </row>
    <row r="40" spans="1:16" ht="12.75">
      <c r="A40">
        <v>36</v>
      </c>
      <c r="B40" s="5" t="str">
        <f>'Sum of Squared Errors'!B40</f>
        <v>ORCHWA01</v>
      </c>
      <c r="C40" s="2">
        <f>'Sum of Squared Errors'!C40</f>
        <v>73917</v>
      </c>
      <c r="D40" s="6">
        <f>'Sum of Squared Errors'!D40</f>
        <v>14.01669326</v>
      </c>
      <c r="E40" s="3">
        <f t="shared" si="12"/>
        <v>1472198.5</v>
      </c>
      <c r="F40" s="2">
        <f t="shared" si="9"/>
        <v>2</v>
      </c>
      <c r="G40" s="7">
        <f t="shared" si="10"/>
        <v>13.367442202908832</v>
      </c>
      <c r="H40" s="8">
        <f t="shared" si="4"/>
        <v>3590.117664886172</v>
      </c>
      <c r="I40" s="8">
        <f t="shared" si="7"/>
        <v>31158.00646429988</v>
      </c>
      <c r="J40" s="9">
        <f t="shared" si="11"/>
        <v>85673.42945083648</v>
      </c>
      <c r="L40">
        <f t="shared" si="13"/>
        <v>0</v>
      </c>
      <c r="M40">
        <f t="shared" si="8"/>
        <v>1036071.91569942</v>
      </c>
      <c r="N40">
        <f t="shared" si="8"/>
        <v>0</v>
      </c>
      <c r="O40">
        <f t="shared" si="8"/>
        <v>0</v>
      </c>
      <c r="P40">
        <f t="shared" si="8"/>
        <v>0</v>
      </c>
    </row>
    <row r="41" spans="1:16" ht="12.75">
      <c r="A41">
        <v>37</v>
      </c>
      <c r="B41" s="5" t="str">
        <f>'Sum of Squared Errors'!B41</f>
        <v>BLHMWA01</v>
      </c>
      <c r="C41" s="2">
        <f>'Sum of Squared Errors'!C41</f>
        <v>54430</v>
      </c>
      <c r="D41" s="6">
        <f>'Sum of Squared Errors'!D41</f>
        <v>14.0303481</v>
      </c>
      <c r="E41" s="3">
        <f t="shared" si="12"/>
        <v>1526628.5</v>
      </c>
      <c r="F41" s="2">
        <f t="shared" si="9"/>
        <v>2</v>
      </c>
      <c r="G41" s="7">
        <f t="shared" si="10"/>
        <v>13.367442202908832</v>
      </c>
      <c r="H41" s="8">
        <f t="shared" si="4"/>
        <v>2699.2424901467407</v>
      </c>
      <c r="I41" s="8">
        <f t="shared" si="7"/>
        <v>23918.949351716532</v>
      </c>
      <c r="J41" s="9">
        <f t="shared" si="11"/>
        <v>63087.04039678328</v>
      </c>
      <c r="L41">
        <f t="shared" si="13"/>
        <v>0</v>
      </c>
      <c r="M41">
        <f t="shared" si="8"/>
        <v>763671.847083</v>
      </c>
      <c r="N41">
        <f t="shared" si="8"/>
        <v>0</v>
      </c>
      <c r="O41">
        <f t="shared" si="8"/>
        <v>0</v>
      </c>
      <c r="P41">
        <f t="shared" si="8"/>
        <v>0</v>
      </c>
    </row>
    <row r="42" spans="1:16" ht="12.75">
      <c r="A42">
        <v>38</v>
      </c>
      <c r="B42" s="5" t="str">
        <f>'Sum of Squared Errors'!B42</f>
        <v>OLYMWA02</v>
      </c>
      <c r="C42" s="2">
        <f>'Sum of Squared Errors'!C42</f>
        <v>61135</v>
      </c>
      <c r="D42" s="6">
        <f>'Sum of Squared Errors'!D42</f>
        <v>14.10544972</v>
      </c>
      <c r="E42" s="3">
        <f t="shared" si="12"/>
        <v>1587763.5</v>
      </c>
      <c r="F42" s="2">
        <f t="shared" si="9"/>
        <v>2</v>
      </c>
      <c r="G42" s="7">
        <f t="shared" si="10"/>
        <v>13.367442202908832</v>
      </c>
      <c r="H42" s="8">
        <f t="shared" si="4"/>
        <v>3375.2223404078445</v>
      </c>
      <c r="I42" s="8">
        <f t="shared" si="7"/>
        <v>33297.4892501305</v>
      </c>
      <c r="J42" s="9">
        <f t="shared" si="11"/>
        <v>70858.46435159555</v>
      </c>
      <c r="L42">
        <f t="shared" si="13"/>
        <v>0</v>
      </c>
      <c r="M42">
        <f t="shared" si="8"/>
        <v>862336.6686322</v>
      </c>
      <c r="N42">
        <f t="shared" si="8"/>
        <v>0</v>
      </c>
      <c r="O42">
        <f t="shared" si="8"/>
        <v>0</v>
      </c>
      <c r="P42">
        <f t="shared" si="8"/>
        <v>0</v>
      </c>
    </row>
    <row r="43" spans="1:16" ht="12.75">
      <c r="A43">
        <v>39</v>
      </c>
      <c r="B43" s="5" t="str">
        <f>'Sum of Squared Errors'!B43</f>
        <v>BNISWA01</v>
      </c>
      <c r="C43" s="2">
        <f>'Sum of Squared Errors'!C43</f>
        <v>16396</v>
      </c>
      <c r="D43" s="6">
        <f>'Sum of Squared Errors'!D43</f>
        <v>14.119104559999998</v>
      </c>
      <c r="E43" s="3">
        <f t="shared" si="12"/>
        <v>1604159.5</v>
      </c>
      <c r="F43" s="2">
        <f t="shared" si="9"/>
        <v>2</v>
      </c>
      <c r="G43" s="7">
        <f t="shared" si="10"/>
        <v>13.367442202908832</v>
      </c>
      <c r="H43" s="8">
        <f t="shared" si="4"/>
        <v>921.9606727893646</v>
      </c>
      <c r="I43" s="8">
        <f t="shared" si="7"/>
        <v>9263.67931951645</v>
      </c>
      <c r="J43" s="9">
        <f t="shared" si="11"/>
        <v>19003.76840613005</v>
      </c>
      <c r="L43">
        <f t="shared" si="13"/>
        <v>0</v>
      </c>
      <c r="M43">
        <f t="shared" si="8"/>
        <v>231496.83836575996</v>
      </c>
      <c r="N43">
        <f t="shared" si="8"/>
        <v>0</v>
      </c>
      <c r="O43">
        <f t="shared" si="8"/>
        <v>0</v>
      </c>
      <c r="P43">
        <f t="shared" si="8"/>
        <v>0</v>
      </c>
    </row>
    <row r="44" spans="1:16" ht="12.75">
      <c r="A44">
        <v>40</v>
      </c>
      <c r="B44" s="5" t="str">
        <f>'Sum of Squared Errors'!B44</f>
        <v>TACMWAGF</v>
      </c>
      <c r="C44" s="2">
        <f>'Sum of Squared Errors'!C44</f>
        <v>33227</v>
      </c>
      <c r="D44" s="6">
        <f>'Sum of Squared Errors'!D44</f>
        <v>14.13958682</v>
      </c>
      <c r="E44" s="3">
        <f t="shared" si="12"/>
        <v>1637386.5</v>
      </c>
      <c r="F44" s="2">
        <f t="shared" si="9"/>
        <v>2</v>
      </c>
      <c r="G44" s="7">
        <f t="shared" si="10"/>
        <v>13.367442202908832</v>
      </c>
      <c r="H44" s="8">
        <f t="shared" si="4"/>
        <v>1919.2938187161449</v>
      </c>
      <c r="I44" s="8">
        <f t="shared" si="7"/>
        <v>19810.18027949716</v>
      </c>
      <c r="J44" s="9">
        <f t="shared" si="11"/>
        <v>38511.72315384747</v>
      </c>
      <c r="L44">
        <f t="shared" si="13"/>
        <v>0</v>
      </c>
      <c r="M44">
        <f t="shared" si="8"/>
        <v>469816.05126813997</v>
      </c>
      <c r="N44">
        <f t="shared" si="8"/>
        <v>0</v>
      </c>
      <c r="O44">
        <f t="shared" si="8"/>
        <v>0</v>
      </c>
      <c r="P44">
        <f t="shared" si="8"/>
        <v>0</v>
      </c>
    </row>
    <row r="45" spans="1:16" ht="12.75">
      <c r="A45">
        <v>41</v>
      </c>
      <c r="B45" s="5" t="str">
        <f>'Sum of Squared Errors'!B45</f>
        <v>TACMWASY</v>
      </c>
      <c r="C45" s="2">
        <f>'Sum of Squared Errors'!C45</f>
        <v>21487</v>
      </c>
      <c r="D45" s="6">
        <f>'Sum of Squared Errors'!D45</f>
        <v>14.501440079999998</v>
      </c>
      <c r="E45" s="3">
        <f t="shared" si="12"/>
        <v>1658873.5</v>
      </c>
      <c r="F45" s="2">
        <f t="shared" si="9"/>
        <v>3</v>
      </c>
      <c r="G45" s="7">
        <f t="shared" si="10"/>
        <v>15.475191035047127</v>
      </c>
      <c r="H45" s="8">
        <f t="shared" si="4"/>
        <v>1352.0341509008022</v>
      </c>
      <c r="I45" s="8">
        <f t="shared" si="7"/>
        <v>20373.778350794768</v>
      </c>
      <c r="J45" s="9">
        <f t="shared" si="11"/>
        <v>22846.818376312574</v>
      </c>
      <c r="L45">
        <f t="shared" si="13"/>
        <v>0</v>
      </c>
      <c r="M45">
        <f t="shared" si="8"/>
        <v>0</v>
      </c>
      <c r="N45">
        <f t="shared" si="8"/>
        <v>311592.44299896</v>
      </c>
      <c r="O45">
        <f t="shared" si="8"/>
        <v>0</v>
      </c>
      <c r="P45">
        <f t="shared" si="8"/>
        <v>0</v>
      </c>
    </row>
    <row r="46" spans="1:16" ht="12.75">
      <c r="A46">
        <v>42</v>
      </c>
      <c r="B46" s="5" t="str">
        <f>'Sum of Squared Errors'!B46</f>
        <v>TACMWALE</v>
      </c>
      <c r="C46" s="2">
        <f>'Sum of Squared Errors'!C46</f>
        <v>41482</v>
      </c>
      <c r="D46" s="6">
        <f>'Sum of Squared Errors'!D46</f>
        <v>14.719917519999997</v>
      </c>
      <c r="E46" s="3">
        <f t="shared" si="12"/>
        <v>1700355.5</v>
      </c>
      <c r="F46" s="2">
        <f t="shared" si="9"/>
        <v>3</v>
      </c>
      <c r="G46" s="7">
        <f t="shared" si="10"/>
        <v>15.475191035047127</v>
      </c>
      <c r="H46" s="8">
        <f t="shared" si="4"/>
        <v>2024.5472821776773</v>
      </c>
      <c r="I46" s="8">
        <f t="shared" si="7"/>
        <v>23662.91253957775</v>
      </c>
      <c r="J46" s="9">
        <f t="shared" si="11"/>
        <v>44107.21458957501</v>
      </c>
      <c r="L46">
        <f t="shared" si="13"/>
        <v>0</v>
      </c>
      <c r="M46">
        <f aca="true" t="shared" si="14" ref="M46:P65">IF($F46=M$4,$C46*$D46,0)</f>
        <v>0</v>
      </c>
      <c r="N46">
        <f t="shared" si="14"/>
        <v>610611.6185646399</v>
      </c>
      <c r="O46">
        <f t="shared" si="14"/>
        <v>0</v>
      </c>
      <c r="P46">
        <f t="shared" si="14"/>
        <v>0</v>
      </c>
    </row>
    <row r="47" spans="1:16" ht="12.75">
      <c r="A47">
        <v>43</v>
      </c>
      <c r="B47" s="5" t="str">
        <f>'Sum of Squared Errors'!B47</f>
        <v>YAKMWA02</v>
      </c>
      <c r="C47" s="2">
        <f>'Sum of Squared Errors'!C47</f>
        <v>49525</v>
      </c>
      <c r="D47" s="6">
        <f>'Sum of Squared Errors'!D47</f>
        <v>14.72674494</v>
      </c>
      <c r="E47" s="3">
        <f t="shared" si="12"/>
        <v>1749880.5</v>
      </c>
      <c r="F47" s="2">
        <f t="shared" si="9"/>
        <v>3</v>
      </c>
      <c r="G47" s="7">
        <f t="shared" si="10"/>
        <v>15.475191035047127</v>
      </c>
      <c r="H47" s="8">
        <f t="shared" si="4"/>
        <v>2395.239759771798</v>
      </c>
      <c r="I47" s="8">
        <f t="shared" si="7"/>
        <v>27742.49636989879</v>
      </c>
      <c r="J47" s="9">
        <f t="shared" si="11"/>
        <v>52659.22092832318</v>
      </c>
      <c r="L47">
        <f t="shared" si="13"/>
        <v>0</v>
      </c>
      <c r="M47">
        <f t="shared" si="14"/>
        <v>0</v>
      </c>
      <c r="N47">
        <f t="shared" si="14"/>
        <v>729342.0431535</v>
      </c>
      <c r="O47">
        <f t="shared" si="14"/>
        <v>0</v>
      </c>
      <c r="P47">
        <f t="shared" si="14"/>
        <v>0</v>
      </c>
    </row>
    <row r="48" spans="1:16" ht="12.75">
      <c r="A48">
        <v>44</v>
      </c>
      <c r="B48" s="5" t="str">
        <f>'Sum of Squared Errors'!B48</f>
        <v>VANCWANO</v>
      </c>
      <c r="C48" s="2">
        <f>'Sum of Squared Errors'!C48</f>
        <v>25246</v>
      </c>
      <c r="D48" s="6">
        <f>'Sum of Squared Errors'!D48</f>
        <v>14.829156239999998</v>
      </c>
      <c r="E48" s="3">
        <f t="shared" si="12"/>
        <v>1775126.5</v>
      </c>
      <c r="F48" s="2">
        <f t="shared" si="9"/>
        <v>3</v>
      </c>
      <c r="G48" s="7">
        <f t="shared" si="10"/>
        <v>15.475191035047127</v>
      </c>
      <c r="H48" s="8">
        <f t="shared" si="4"/>
        <v>1053.9317026085516</v>
      </c>
      <c r="I48" s="8">
        <f t="shared" si="7"/>
        <v>10536.694705566893</v>
      </c>
      <c r="J48" s="9">
        <f t="shared" si="11"/>
        <v>26843.709067267988</v>
      </c>
      <c r="L48">
        <f t="shared" si="13"/>
        <v>0</v>
      </c>
      <c r="M48">
        <f t="shared" si="14"/>
        <v>0</v>
      </c>
      <c r="N48">
        <f t="shared" si="14"/>
        <v>374376.87843503995</v>
      </c>
      <c r="O48">
        <f t="shared" si="14"/>
        <v>0</v>
      </c>
      <c r="P48">
        <f t="shared" si="14"/>
        <v>0</v>
      </c>
    </row>
    <row r="49" spans="1:16" ht="12.75">
      <c r="A49">
        <v>45</v>
      </c>
      <c r="B49" s="5" t="str">
        <f>'Sum of Squared Errors'!B49</f>
        <v>SLDLWASI</v>
      </c>
      <c r="C49" s="2">
        <f>'Sum of Squared Errors'!C49</f>
        <v>23265</v>
      </c>
      <c r="D49" s="6">
        <f>'Sum of Squared Errors'!D49</f>
        <v>14.99301432</v>
      </c>
      <c r="E49" s="3">
        <f t="shared" si="12"/>
        <v>1798391.5</v>
      </c>
      <c r="F49" s="2">
        <f t="shared" si="9"/>
        <v>3</v>
      </c>
      <c r="G49" s="7">
        <f t="shared" si="10"/>
        <v>15.475191035047127</v>
      </c>
      <c r="H49" s="8">
        <f t="shared" si="4"/>
        <v>724.891941570609</v>
      </c>
      <c r="I49" s="8">
        <f t="shared" si="7"/>
        <v>5408.98185617508</v>
      </c>
      <c r="J49" s="9">
        <f t="shared" si="11"/>
        <v>24737.340230135058</v>
      </c>
      <c r="L49">
        <f t="shared" si="13"/>
        <v>0</v>
      </c>
      <c r="M49">
        <f t="shared" si="14"/>
        <v>0</v>
      </c>
      <c r="N49">
        <f t="shared" si="14"/>
        <v>348812.4781548</v>
      </c>
      <c r="O49">
        <f t="shared" si="14"/>
        <v>0</v>
      </c>
      <c r="P49">
        <f t="shared" si="14"/>
        <v>0</v>
      </c>
    </row>
    <row r="50" spans="1:16" ht="12.75">
      <c r="A50">
        <v>46</v>
      </c>
      <c r="B50" s="5" t="str">
        <f>'Sum of Squared Errors'!B50</f>
        <v>SMNRWA01</v>
      </c>
      <c r="C50" s="2">
        <f>'Sum of Squared Errors'!C50</f>
        <v>27782</v>
      </c>
      <c r="D50" s="6">
        <f>'Sum of Squared Errors'!D50</f>
        <v>15.020323999999999</v>
      </c>
      <c r="E50" s="3">
        <f t="shared" si="12"/>
        <v>1826173.5</v>
      </c>
      <c r="F50" s="2">
        <f t="shared" si="9"/>
        <v>3</v>
      </c>
      <c r="G50" s="7">
        <f t="shared" si="10"/>
        <v>15.475191035047127</v>
      </c>
      <c r="H50" s="8">
        <f t="shared" si="4"/>
        <v>816.6048444287154</v>
      </c>
      <c r="I50" s="8">
        <f t="shared" si="7"/>
        <v>5748.207471765006</v>
      </c>
      <c r="J50" s="9">
        <f t="shared" si="11"/>
        <v>29540.201430200395</v>
      </c>
      <c r="L50">
        <f t="shared" si="13"/>
        <v>0</v>
      </c>
      <c r="M50">
        <f t="shared" si="14"/>
        <v>0</v>
      </c>
      <c r="N50">
        <f t="shared" si="14"/>
        <v>417294.64136799995</v>
      </c>
      <c r="O50">
        <f t="shared" si="14"/>
        <v>0</v>
      </c>
      <c r="P50">
        <f t="shared" si="14"/>
        <v>0</v>
      </c>
    </row>
    <row r="51" spans="1:16" ht="12.75">
      <c r="A51">
        <v>47</v>
      </c>
      <c r="B51" s="5" t="str">
        <f>'Sum of Squared Errors'!B51</f>
        <v>LACYWA01</v>
      </c>
      <c r="C51" s="2">
        <f>'Sum of Squared Errors'!C51</f>
        <v>50516</v>
      </c>
      <c r="D51" s="6">
        <f>'Sum of Squared Errors'!D51</f>
        <v>15.109080459999998</v>
      </c>
      <c r="E51" s="3">
        <f t="shared" si="12"/>
        <v>1876689.5</v>
      </c>
      <c r="F51" s="2">
        <f t="shared" si="9"/>
        <v>3</v>
      </c>
      <c r="G51" s="7">
        <f t="shared" si="10"/>
        <v>15.475191035047127</v>
      </c>
      <c r="H51" s="8">
        <f t="shared" si="4"/>
        <v>1195.1026496019242</v>
      </c>
      <c r="I51" s="8">
        <f t="shared" si="7"/>
        <v>6771.010725898224</v>
      </c>
      <c r="J51" s="9">
        <f t="shared" si="11"/>
        <v>53712.93698970568</v>
      </c>
      <c r="L51">
        <f t="shared" si="13"/>
        <v>0</v>
      </c>
      <c r="M51">
        <f t="shared" si="14"/>
        <v>0</v>
      </c>
      <c r="N51">
        <f t="shared" si="14"/>
        <v>763250.3085173599</v>
      </c>
      <c r="O51">
        <f t="shared" si="14"/>
        <v>0</v>
      </c>
      <c r="P51">
        <f t="shared" si="14"/>
        <v>0</v>
      </c>
    </row>
    <row r="52" spans="1:16" ht="12.75">
      <c r="A52">
        <v>48</v>
      </c>
      <c r="B52" s="5" t="str">
        <f>'Sum of Squared Errors'!B52</f>
        <v>SPKNWAWA</v>
      </c>
      <c r="C52" s="2">
        <f>'Sum of Squared Errors'!C52</f>
        <v>58050</v>
      </c>
      <c r="D52" s="6">
        <f>'Sum of Squared Errors'!D52</f>
        <v>15.498243399999998</v>
      </c>
      <c r="E52" s="3">
        <f t="shared" si="12"/>
        <v>1934739.5</v>
      </c>
      <c r="F52" s="2">
        <f t="shared" si="9"/>
        <v>3</v>
      </c>
      <c r="G52" s="7">
        <f t="shared" si="10"/>
        <v>15.475191035047127</v>
      </c>
      <c r="H52" s="8">
        <f t="shared" si="4"/>
        <v>86.473232057914</v>
      </c>
      <c r="I52" s="8">
        <f t="shared" si="7"/>
        <v>30.8484393118775</v>
      </c>
      <c r="J52" s="9">
        <f t="shared" si="11"/>
        <v>61723.73094172965</v>
      </c>
      <c r="L52">
        <f t="shared" si="13"/>
        <v>0</v>
      </c>
      <c r="M52">
        <f t="shared" si="14"/>
        <v>0</v>
      </c>
      <c r="N52">
        <f t="shared" si="14"/>
        <v>899673.0293699999</v>
      </c>
      <c r="O52">
        <f t="shared" si="14"/>
        <v>0</v>
      </c>
      <c r="P52">
        <f t="shared" si="14"/>
        <v>0</v>
      </c>
    </row>
    <row r="53" spans="1:16" ht="12.75">
      <c r="A53">
        <v>49</v>
      </c>
      <c r="B53" s="5" t="str">
        <f>'Sum of Squared Errors'!B53</f>
        <v>SPKNWAWH</v>
      </c>
      <c r="C53" s="2">
        <f>'Sum of Squared Errors'!C53</f>
        <v>29225</v>
      </c>
      <c r="D53" s="6">
        <f>'Sum of Squared Errors'!D53</f>
        <v>15.66210148</v>
      </c>
      <c r="E53" s="3">
        <f t="shared" si="12"/>
        <v>1963964.5</v>
      </c>
      <c r="F53" s="2">
        <f t="shared" si="9"/>
        <v>3</v>
      </c>
      <c r="G53" s="7">
        <f t="shared" si="10"/>
        <v>15.475191035047127</v>
      </c>
      <c r="H53" s="8">
        <f t="shared" si="4"/>
        <v>352.9816039993784</v>
      </c>
      <c r="I53" s="8">
        <f t="shared" si="7"/>
        <v>1020.9904092892648</v>
      </c>
      <c r="J53" s="9">
        <f t="shared" si="11"/>
        <v>31074.52259727905</v>
      </c>
      <c r="L53">
        <f t="shared" si="13"/>
        <v>0</v>
      </c>
      <c r="M53">
        <f t="shared" si="14"/>
        <v>0</v>
      </c>
      <c r="N53">
        <f t="shared" si="14"/>
        <v>457724.915753</v>
      </c>
      <c r="O53">
        <f t="shared" si="14"/>
        <v>0</v>
      </c>
      <c r="P53">
        <f t="shared" si="14"/>
        <v>0</v>
      </c>
    </row>
    <row r="54" spans="1:16" ht="12.75">
      <c r="A54">
        <v>50</v>
      </c>
      <c r="B54" s="5" t="str">
        <f>'Sum of Squared Errors'!B54</f>
        <v>LGVWWA02</v>
      </c>
      <c r="C54" s="2">
        <f>'Sum of Squared Errors'!C54</f>
        <v>41859</v>
      </c>
      <c r="D54" s="6">
        <f>'Sum of Squared Errors'!D54</f>
        <v>15.716720839999999</v>
      </c>
      <c r="E54" s="3">
        <f t="shared" si="12"/>
        <v>2005823.5</v>
      </c>
      <c r="F54" s="2">
        <f t="shared" si="9"/>
        <v>3</v>
      </c>
      <c r="G54" s="7">
        <f t="shared" si="10"/>
        <v>15.475191035047127</v>
      </c>
      <c r="H54" s="8">
        <f t="shared" si="4"/>
        <v>653.3164005940487</v>
      </c>
      <c r="I54" s="8">
        <f t="shared" si="7"/>
        <v>2441.9136934020844</v>
      </c>
      <c r="J54" s="9">
        <f t="shared" si="11"/>
        <v>44508.073272865826</v>
      </c>
      <c r="L54">
        <f t="shared" si="13"/>
        <v>0</v>
      </c>
      <c r="M54">
        <f t="shared" si="14"/>
        <v>0</v>
      </c>
      <c r="N54">
        <f t="shared" si="14"/>
        <v>657886.21764156</v>
      </c>
      <c r="O54">
        <f t="shared" si="14"/>
        <v>0</v>
      </c>
      <c r="P54">
        <f t="shared" si="14"/>
        <v>0</v>
      </c>
    </row>
    <row r="55" spans="1:16" ht="12.75">
      <c r="A55">
        <v>51</v>
      </c>
      <c r="B55" s="5" t="str">
        <f>'Sum of Squared Errors'!B55</f>
        <v>LBLKWA01</v>
      </c>
      <c r="C55" s="2">
        <f>'Sum of Squared Errors'!C55</f>
        <v>1881</v>
      </c>
      <c r="D55" s="6">
        <f>'Sum of Squared Errors'!D55</f>
        <v>15.744030519999999</v>
      </c>
      <c r="E55" s="3">
        <f t="shared" si="12"/>
        <v>2007704.5</v>
      </c>
      <c r="F55" s="2">
        <f t="shared" si="9"/>
        <v>3</v>
      </c>
      <c r="G55" s="7">
        <f t="shared" si="10"/>
        <v>15.475191035047127</v>
      </c>
      <c r="H55" s="8">
        <f t="shared" si="4"/>
        <v>32.67727487506347</v>
      </c>
      <c r="I55" s="8">
        <f t="shared" si="7"/>
        <v>135.948651767754</v>
      </c>
      <c r="J55" s="9">
        <f t="shared" si="11"/>
        <v>2000.0402739258134</v>
      </c>
      <c r="L55">
        <f t="shared" si="13"/>
        <v>0</v>
      </c>
      <c r="M55">
        <f t="shared" si="14"/>
        <v>0</v>
      </c>
      <c r="N55">
        <f t="shared" si="14"/>
        <v>29614.52140812</v>
      </c>
      <c r="O55">
        <f t="shared" si="14"/>
        <v>0</v>
      </c>
      <c r="P55">
        <f t="shared" si="14"/>
        <v>0</v>
      </c>
    </row>
    <row r="56" spans="1:16" ht="12.75">
      <c r="A56">
        <v>52</v>
      </c>
      <c r="B56" s="5" t="str">
        <f>'Sum of Squared Errors'!B56</f>
        <v>PTTWWA01</v>
      </c>
      <c r="C56" s="2">
        <f>'Sum of Squared Errors'!C56</f>
        <v>13977</v>
      </c>
      <c r="D56" s="6">
        <f>'Sum of Squared Errors'!D56</f>
        <v>15.853269239999998</v>
      </c>
      <c r="E56" s="3">
        <f t="shared" si="12"/>
        <v>2021681.5</v>
      </c>
      <c r="F56" s="2">
        <f t="shared" si="9"/>
        <v>3</v>
      </c>
      <c r="G56" s="7">
        <f t="shared" si="10"/>
        <v>15.475191035047127</v>
      </c>
      <c r="H56" s="8">
        <f t="shared" si="4"/>
        <v>341.4755306515146</v>
      </c>
      <c r="I56" s="8">
        <f t="shared" si="7"/>
        <v>1997.916114877003</v>
      </c>
      <c r="J56" s="9">
        <f t="shared" si="11"/>
        <v>14861.543279458316</v>
      </c>
      <c r="L56">
        <f t="shared" si="13"/>
        <v>0</v>
      </c>
      <c r="M56">
        <f t="shared" si="14"/>
        <v>0</v>
      </c>
      <c r="N56">
        <f t="shared" si="14"/>
        <v>221581.14416747997</v>
      </c>
      <c r="O56">
        <f t="shared" si="14"/>
        <v>0</v>
      </c>
      <c r="P56">
        <f t="shared" si="14"/>
        <v>0</v>
      </c>
    </row>
    <row r="57" spans="1:16" ht="12.75">
      <c r="A57">
        <v>53</v>
      </c>
      <c r="B57" s="5" t="str">
        <f>'Sum of Squared Errors'!B57</f>
        <v>PTANWA01</v>
      </c>
      <c r="C57" s="2">
        <f>'Sum of Squared Errors'!C57</f>
        <v>22575</v>
      </c>
      <c r="D57" s="6">
        <f>'Sum of Squared Errors'!D57</f>
        <v>15.921543439999999</v>
      </c>
      <c r="E57" s="3">
        <f t="shared" si="12"/>
        <v>2044256.5</v>
      </c>
      <c r="F57" s="2">
        <f t="shared" si="9"/>
        <v>3</v>
      </c>
      <c r="G57" s="7">
        <f t="shared" si="10"/>
        <v>15.475191035047127</v>
      </c>
      <c r="H57" s="8">
        <f t="shared" si="4"/>
        <v>651.1328693126148</v>
      </c>
      <c r="I57" s="8">
        <f t="shared" si="7"/>
        <v>4497.627846867829</v>
      </c>
      <c r="J57" s="9">
        <f t="shared" si="11"/>
        <v>24003.673144005974</v>
      </c>
      <c r="L57">
        <f t="shared" si="13"/>
        <v>0</v>
      </c>
      <c r="M57">
        <f t="shared" si="14"/>
        <v>0</v>
      </c>
      <c r="N57">
        <f t="shared" si="14"/>
        <v>359428.843158</v>
      </c>
      <c r="O57">
        <f t="shared" si="14"/>
        <v>0</v>
      </c>
      <c r="P57">
        <f t="shared" si="14"/>
        <v>0</v>
      </c>
    </row>
    <row r="58" spans="1:16" ht="12.75">
      <c r="A58">
        <v>54</v>
      </c>
      <c r="B58" s="5" t="str">
        <f>'Sum of Squared Errors'!B58</f>
        <v>CENLWA01</v>
      </c>
      <c r="C58" s="2">
        <f>'Sum of Squared Errors'!C58</f>
        <v>13354</v>
      </c>
      <c r="D58" s="6">
        <f>'Sum of Squared Errors'!D58</f>
        <v>16.05809184</v>
      </c>
      <c r="E58" s="3">
        <f t="shared" si="12"/>
        <v>2057610.5</v>
      </c>
      <c r="F58" s="2">
        <f t="shared" si="9"/>
        <v>3</v>
      </c>
      <c r="G58" s="7">
        <f t="shared" si="10"/>
        <v>15.475191035047127</v>
      </c>
      <c r="H58" s="8">
        <f t="shared" si="4"/>
        <v>503.0023430219295</v>
      </c>
      <c r="I58" s="8">
        <f t="shared" si="7"/>
        <v>4537.333294729998</v>
      </c>
      <c r="J58" s="9">
        <f t="shared" si="11"/>
        <v>14199.116330677996</v>
      </c>
      <c r="L58">
        <f t="shared" si="13"/>
        <v>0</v>
      </c>
      <c r="M58">
        <f t="shared" si="14"/>
        <v>0</v>
      </c>
      <c r="N58">
        <f t="shared" si="14"/>
        <v>214439.75843135998</v>
      </c>
      <c r="O58">
        <f t="shared" si="14"/>
        <v>0</v>
      </c>
      <c r="P58">
        <f t="shared" si="14"/>
        <v>0</v>
      </c>
    </row>
    <row r="59" spans="1:16" ht="12.75">
      <c r="A59">
        <v>55</v>
      </c>
      <c r="B59" s="5" t="str">
        <f>'Sum of Squared Errors'!B59</f>
        <v>PTORWAFE</v>
      </c>
      <c r="C59" s="2">
        <f>'Sum of Squared Errors'!C59</f>
        <v>17367</v>
      </c>
      <c r="D59" s="6">
        <f>'Sum of Squared Errors'!D59</f>
        <v>16.180985399999997</v>
      </c>
      <c r="E59" s="3">
        <f t="shared" si="12"/>
        <v>2074977.5</v>
      </c>
      <c r="F59" s="2">
        <f t="shared" si="9"/>
        <v>3</v>
      </c>
      <c r="G59" s="7">
        <f t="shared" si="10"/>
        <v>15.475191035047127</v>
      </c>
      <c r="H59" s="8">
        <f t="shared" si="4"/>
        <v>792.0762146571573</v>
      </c>
      <c r="I59" s="8">
        <f t="shared" si="7"/>
        <v>8651.296121801757</v>
      </c>
      <c r="J59" s="9">
        <f t="shared" si="11"/>
        <v>18466.08157217948</v>
      </c>
      <c r="L59">
        <f t="shared" si="13"/>
        <v>0</v>
      </c>
      <c r="M59">
        <f t="shared" si="14"/>
        <v>0</v>
      </c>
      <c r="N59">
        <f t="shared" si="14"/>
        <v>281015.17344179994</v>
      </c>
      <c r="O59">
        <f t="shared" si="14"/>
        <v>0</v>
      </c>
      <c r="P59">
        <f t="shared" si="14"/>
        <v>0</v>
      </c>
    </row>
    <row r="60" spans="1:16" ht="12.75">
      <c r="A60">
        <v>56</v>
      </c>
      <c r="B60" s="5" t="str">
        <f>'Sum of Squared Errors'!B60</f>
        <v>MPVYWAMV</v>
      </c>
      <c r="C60" s="2">
        <f>'Sum of Squared Errors'!C60</f>
        <v>14668</v>
      </c>
      <c r="D60" s="6">
        <f>'Sum of Squared Errors'!D60</f>
        <v>16.20829508</v>
      </c>
      <c r="E60" s="3">
        <f t="shared" si="12"/>
        <v>2089645.5</v>
      </c>
      <c r="F60" s="2">
        <f t="shared" si="9"/>
        <v>3</v>
      </c>
      <c r="G60" s="7">
        <f t="shared" si="10"/>
        <v>15.475191035047127</v>
      </c>
      <c r="H60" s="8">
        <f t="shared" si="4"/>
        <v>694.8650977565129</v>
      </c>
      <c r="I60" s="8">
        <f t="shared" si="7"/>
        <v>7883.192519372831</v>
      </c>
      <c r="J60" s="9">
        <f t="shared" si="11"/>
        <v>15596.273651219473</v>
      </c>
      <c r="L60">
        <f t="shared" si="13"/>
        <v>0</v>
      </c>
      <c r="M60">
        <f t="shared" si="14"/>
        <v>0</v>
      </c>
      <c r="N60">
        <f t="shared" si="14"/>
        <v>237743.27223344</v>
      </c>
      <c r="O60">
        <f t="shared" si="14"/>
        <v>0</v>
      </c>
      <c r="P60">
        <f t="shared" si="14"/>
        <v>0</v>
      </c>
    </row>
    <row r="61" spans="1:16" ht="12.75">
      <c r="A61">
        <v>57</v>
      </c>
      <c r="B61" s="5" t="str">
        <f>'Sum of Squared Errors'!B61</f>
        <v>GRHMWAGR</v>
      </c>
      <c r="C61" s="2">
        <f>'Sum of Squared Errors'!C61</f>
        <v>22212</v>
      </c>
      <c r="D61" s="6">
        <f>'Sum of Squared Errors'!D61</f>
        <v>16.35849832</v>
      </c>
      <c r="E61" s="3">
        <f t="shared" si="12"/>
        <v>2111857.5</v>
      </c>
      <c r="F61" s="2">
        <f t="shared" si="9"/>
        <v>3</v>
      </c>
      <c r="G61" s="7">
        <f t="shared" si="10"/>
        <v>15.475191035047127</v>
      </c>
      <c r="H61" s="8">
        <f t="shared" si="4"/>
        <v>1267.8371057868785</v>
      </c>
      <c r="I61" s="8">
        <f t="shared" si="7"/>
        <v>17330.507845363896</v>
      </c>
      <c r="J61" s="9">
        <f t="shared" si="11"/>
        <v>23617.70045956415</v>
      </c>
      <c r="L61">
        <f t="shared" si="13"/>
        <v>0</v>
      </c>
      <c r="M61">
        <f t="shared" si="14"/>
        <v>0</v>
      </c>
      <c r="N61">
        <f t="shared" si="14"/>
        <v>363354.96468384</v>
      </c>
      <c r="O61">
        <f t="shared" si="14"/>
        <v>0</v>
      </c>
      <c r="P61">
        <f t="shared" si="14"/>
        <v>0</v>
      </c>
    </row>
    <row r="62" spans="1:16" ht="12.75">
      <c r="A62">
        <v>58</v>
      </c>
      <c r="B62" s="5" t="str">
        <f>'Sum of Squared Errors'!B62</f>
        <v>WLWLWA01</v>
      </c>
      <c r="C62" s="2">
        <f>'Sum of Squared Errors'!C62</f>
        <v>28606</v>
      </c>
      <c r="D62" s="6">
        <f>'Sum of Squared Errors'!D62</f>
        <v>16.37215316</v>
      </c>
      <c r="E62" s="3">
        <f t="shared" si="12"/>
        <v>2140463.5</v>
      </c>
      <c r="F62" s="2">
        <f t="shared" si="9"/>
        <v>3</v>
      </c>
      <c r="G62" s="7">
        <f t="shared" si="10"/>
        <v>15.475191035047127</v>
      </c>
      <c r="H62" s="8">
        <f t="shared" si="4"/>
        <v>1658.0408273017324</v>
      </c>
      <c r="I62" s="8">
        <f t="shared" si="7"/>
        <v>23014.70137928085</v>
      </c>
      <c r="J62" s="9">
        <f t="shared" si="11"/>
        <v>30416.348791027016</v>
      </c>
      <c r="L62">
        <f t="shared" si="13"/>
        <v>0</v>
      </c>
      <c r="M62">
        <f t="shared" si="14"/>
        <v>0</v>
      </c>
      <c r="N62">
        <f t="shared" si="14"/>
        <v>468341.81329496</v>
      </c>
      <c r="O62">
        <f t="shared" si="14"/>
        <v>0</v>
      </c>
      <c r="P62">
        <f t="shared" si="14"/>
        <v>0</v>
      </c>
    </row>
    <row r="63" spans="1:16" ht="12.75">
      <c r="A63">
        <v>59</v>
      </c>
      <c r="B63" s="5" t="str">
        <f>'Sum of Squared Errors'!B63</f>
        <v>KENTWAME</v>
      </c>
      <c r="C63" s="2">
        <f>'Sum of Squared Errors'!C63</f>
        <v>26440</v>
      </c>
      <c r="D63" s="6">
        <f>'Sum of Squared Errors'!D63</f>
        <v>16.495046719999998</v>
      </c>
      <c r="E63" s="3">
        <f t="shared" si="12"/>
        <v>2166903.5</v>
      </c>
      <c r="F63" s="2">
        <f t="shared" si="9"/>
        <v>3</v>
      </c>
      <c r="G63" s="7">
        <f t="shared" si="10"/>
        <v>15.475191035047127</v>
      </c>
      <c r="H63" s="8">
        <f t="shared" si="4"/>
        <v>1742.4653594960803</v>
      </c>
      <c r="I63" s="8">
        <f t="shared" si="7"/>
        <v>27500.392543375438</v>
      </c>
      <c r="J63" s="9">
        <f t="shared" si="11"/>
        <v>28113.272111960927</v>
      </c>
      <c r="L63">
        <f t="shared" si="13"/>
        <v>0</v>
      </c>
      <c r="M63">
        <f t="shared" si="14"/>
        <v>0</v>
      </c>
      <c r="N63">
        <f t="shared" si="14"/>
        <v>436129.0352767999</v>
      </c>
      <c r="O63">
        <f t="shared" si="14"/>
        <v>0</v>
      </c>
      <c r="P63">
        <f t="shared" si="14"/>
        <v>0</v>
      </c>
    </row>
    <row r="64" spans="1:16" ht="12.75">
      <c r="A64">
        <v>60</v>
      </c>
      <c r="B64" s="5" t="str">
        <f>'Sum of Squared Errors'!B64</f>
        <v>SPKNWAMO</v>
      </c>
      <c r="C64" s="2">
        <f>'Sum of Squared Errors'!C64</f>
        <v>11692</v>
      </c>
      <c r="D64" s="6">
        <f>'Sum of Squared Errors'!D64</f>
        <v>16.51552898</v>
      </c>
      <c r="E64" s="3">
        <f t="shared" si="12"/>
        <v>2178595.5</v>
      </c>
      <c r="F64" s="2">
        <f t="shared" si="9"/>
        <v>3</v>
      </c>
      <c r="G64" s="7">
        <f t="shared" si="10"/>
        <v>15.475191035047127</v>
      </c>
      <c r="H64" s="8">
        <f t="shared" si="4"/>
        <v>786.0084715491813</v>
      </c>
      <c r="I64" s="8">
        <f t="shared" si="7"/>
        <v>12654.28714027489</v>
      </c>
      <c r="J64" s="9">
        <f t="shared" si="11"/>
        <v>12431.935610175762</v>
      </c>
      <c r="L64">
        <f t="shared" si="13"/>
        <v>0</v>
      </c>
      <c r="M64">
        <f t="shared" si="14"/>
        <v>0</v>
      </c>
      <c r="N64">
        <f t="shared" si="14"/>
        <v>193099.56483416</v>
      </c>
      <c r="O64">
        <f t="shared" si="14"/>
        <v>0</v>
      </c>
      <c r="P64">
        <f t="shared" si="14"/>
        <v>0</v>
      </c>
    </row>
    <row r="65" spans="1:16" ht="12.75">
      <c r="A65">
        <v>61</v>
      </c>
      <c r="B65" s="5" t="str">
        <f>'Sum of Squared Errors'!B65</f>
        <v>COLBWA01</v>
      </c>
      <c r="C65" s="2">
        <f>'Sum of Squared Errors'!C65</f>
        <v>10796</v>
      </c>
      <c r="D65" s="6">
        <f>'Sum of Squared Errors'!D65</f>
        <v>17.02758548</v>
      </c>
      <c r="E65" s="3">
        <f t="shared" si="12"/>
        <v>2189391.5</v>
      </c>
      <c r="F65" s="2">
        <f t="shared" si="9"/>
        <v>4</v>
      </c>
      <c r="G65" s="7">
        <f t="shared" si="10"/>
        <v>18.313459024134527</v>
      </c>
      <c r="H65" s="8">
        <f t="shared" si="4"/>
        <v>758.0376139855111</v>
      </c>
      <c r="I65" s="8">
        <f t="shared" si="7"/>
        <v>17850.870449168975</v>
      </c>
      <c r="J65" s="9">
        <f t="shared" si="11"/>
        <v>161642.60284383481</v>
      </c>
      <c r="L65">
        <f t="shared" si="13"/>
        <v>0</v>
      </c>
      <c r="M65">
        <f t="shared" si="14"/>
        <v>0</v>
      </c>
      <c r="N65">
        <f t="shared" si="14"/>
        <v>0</v>
      </c>
      <c r="O65">
        <f t="shared" si="14"/>
        <v>183829.81284208</v>
      </c>
      <c r="P65">
        <f t="shared" si="14"/>
        <v>0</v>
      </c>
    </row>
    <row r="66" spans="1:16" ht="12.75">
      <c r="A66">
        <v>62</v>
      </c>
      <c r="B66" s="5" t="str">
        <f>'Sum of Squared Errors'!B66</f>
        <v>MSLKWA01</v>
      </c>
      <c r="C66" s="2">
        <f>'Sum of Squared Errors'!C66</f>
        <v>15987</v>
      </c>
      <c r="D66" s="6">
        <f>'Sum of Squared Errors'!D66</f>
        <v>17.1026871</v>
      </c>
      <c r="E66" s="3">
        <f t="shared" si="12"/>
        <v>2205378.5</v>
      </c>
      <c r="F66" s="2">
        <f t="shared" si="9"/>
        <v>4</v>
      </c>
      <c r="G66" s="7">
        <f t="shared" si="10"/>
        <v>18.313459024134527</v>
      </c>
      <c r="H66" s="8">
        <f t="shared" si="4"/>
        <v>1056.9609337935244</v>
      </c>
      <c r="I66" s="8">
        <f t="shared" si="7"/>
        <v>23436.440843879234</v>
      </c>
      <c r="J66" s="9">
        <f t="shared" si="11"/>
        <v>239364.6064898469</v>
      </c>
      <c r="L66">
        <f t="shared" si="13"/>
        <v>0</v>
      </c>
      <c r="M66">
        <f aca="true" t="shared" si="15" ref="M66:P85">IF($F66=M$4,$C66*$D66,0)</f>
        <v>0</v>
      </c>
      <c r="N66">
        <f t="shared" si="15"/>
        <v>0</v>
      </c>
      <c r="O66">
        <f t="shared" si="15"/>
        <v>273420.6586677</v>
      </c>
      <c r="P66">
        <f t="shared" si="15"/>
        <v>0</v>
      </c>
    </row>
    <row r="67" spans="1:16" ht="12.75">
      <c r="A67">
        <v>63</v>
      </c>
      <c r="B67" s="5" t="str">
        <f>'Sum of Squared Errors'!B67</f>
        <v>ABRDWA01</v>
      </c>
      <c r="C67" s="2">
        <f>'Sum of Squared Errors'!C67</f>
        <v>21634</v>
      </c>
      <c r="D67" s="6">
        <f>'Sum of Squared Errors'!D67</f>
        <v>17.22558066</v>
      </c>
      <c r="E67" s="3">
        <f t="shared" si="12"/>
        <v>2227012.5</v>
      </c>
      <c r="F67" s="2">
        <f t="shared" si="9"/>
        <v>4</v>
      </c>
      <c r="G67" s="7">
        <f t="shared" si="10"/>
        <v>18.313459024134527</v>
      </c>
      <c r="H67" s="8">
        <f t="shared" si="4"/>
        <v>1285.1291773263808</v>
      </c>
      <c r="I67" s="8">
        <f t="shared" si="7"/>
        <v>25603.39193667876</v>
      </c>
      <c r="J67" s="9">
        <f t="shared" si="11"/>
        <v>323914.0487146649</v>
      </c>
      <c r="L67">
        <f t="shared" si="13"/>
        <v>0</v>
      </c>
      <c r="M67">
        <f t="shared" si="15"/>
        <v>0</v>
      </c>
      <c r="N67">
        <f t="shared" si="15"/>
        <v>0</v>
      </c>
      <c r="O67">
        <f t="shared" si="15"/>
        <v>372658.21199844</v>
      </c>
      <c r="P67">
        <f t="shared" si="15"/>
        <v>0</v>
      </c>
    </row>
    <row r="68" spans="1:16" ht="12.75">
      <c r="A68">
        <v>64</v>
      </c>
      <c r="B68" s="5" t="str">
        <f>'Sum of Squared Errors'!B68</f>
        <v>EPHRWA01</v>
      </c>
      <c r="C68" s="2">
        <f>'Sum of Squared Errors'!C68</f>
        <v>5039</v>
      </c>
      <c r="D68" s="6">
        <f>'Sum of Squared Errors'!D68</f>
        <v>17.34847422</v>
      </c>
      <c r="E68" s="3">
        <f t="shared" si="12"/>
        <v>2232051.5</v>
      </c>
      <c r="F68" s="2">
        <f t="shared" si="9"/>
        <v>4</v>
      </c>
      <c r="G68" s="7">
        <f t="shared" si="10"/>
        <v>18.313459024134527</v>
      </c>
      <c r="H68" s="8">
        <f t="shared" si="4"/>
        <v>265.51829567673286</v>
      </c>
      <c r="I68" s="8">
        <f t="shared" si="7"/>
        <v>4692.294992268971</v>
      </c>
      <c r="J68" s="9">
        <f t="shared" si="11"/>
        <v>75446.19078641011</v>
      </c>
      <c r="L68">
        <f t="shared" si="13"/>
        <v>0</v>
      </c>
      <c r="M68">
        <f t="shared" si="15"/>
        <v>0</v>
      </c>
      <c r="N68">
        <f t="shared" si="15"/>
        <v>0</v>
      </c>
      <c r="O68">
        <f t="shared" si="15"/>
        <v>87418.96159458</v>
      </c>
      <c r="P68">
        <f t="shared" si="15"/>
        <v>0</v>
      </c>
    </row>
    <row r="69" spans="1:16" ht="12.75">
      <c r="A69">
        <v>65</v>
      </c>
      <c r="B69" s="5" t="str">
        <f>'Sum of Squared Errors'!B69</f>
        <v>BTLGWA01</v>
      </c>
      <c r="C69" s="2">
        <f>'Sum of Squared Errors'!C69</f>
        <v>11479</v>
      </c>
      <c r="D69" s="6">
        <f>'Sum of Squared Errors'!D69</f>
        <v>17.409921</v>
      </c>
      <c r="E69" s="3">
        <f t="shared" si="12"/>
        <v>2243530.5</v>
      </c>
      <c r="F69" s="2">
        <f aca="true" t="shared" si="16" ref="F69:F103">VLOOKUP(A69,$W$8:$X$12,2)</f>
        <v>4</v>
      </c>
      <c r="G69" s="7">
        <f aca="true" t="shared" si="17" ref="G69:G100">VLOOKUP(F69,$Q$7:$R$11,2)</f>
        <v>18.313459024134527</v>
      </c>
      <c r="H69" s="8">
        <f t="shared" si="4"/>
        <v>566.3437456229209</v>
      </c>
      <c r="I69" s="8">
        <f t="shared" si="7"/>
        <v>9371.237051972434</v>
      </c>
      <c r="J69" s="9">
        <f aca="true" t="shared" si="18" ref="J69:J103">($R$12-G69)^2*C69</f>
        <v>171868.78825902</v>
      </c>
      <c r="L69">
        <f t="shared" si="13"/>
        <v>0</v>
      </c>
      <c r="M69">
        <f t="shared" si="15"/>
        <v>0</v>
      </c>
      <c r="N69">
        <f t="shared" si="15"/>
        <v>0</v>
      </c>
      <c r="O69">
        <f t="shared" si="15"/>
        <v>199848.483159</v>
      </c>
      <c r="P69">
        <f t="shared" si="15"/>
        <v>0</v>
      </c>
    </row>
    <row r="70" spans="1:16" ht="12.75">
      <c r="A70">
        <v>66</v>
      </c>
      <c r="B70" s="5" t="str">
        <f>'Sum of Squared Errors'!B70</f>
        <v>YAKMWAWE</v>
      </c>
      <c r="C70" s="2">
        <f>'Sum of Squared Errors'!C70</f>
        <v>20759</v>
      </c>
      <c r="D70" s="6">
        <f>'Sum of Squared Errors'!D70</f>
        <v>17.41674842</v>
      </c>
      <c r="E70" s="3">
        <f aca="true" t="shared" si="19" ref="E70:E103">C70+E69</f>
        <v>2264289.5</v>
      </c>
      <c r="F70" s="2">
        <f t="shared" si="16"/>
        <v>4</v>
      </c>
      <c r="G70" s="7">
        <f t="shared" si="17"/>
        <v>18.313459024134527</v>
      </c>
      <c r="H70" s="8">
        <f aca="true" t="shared" si="20" ref="H70:H103">ABS(G70-D70)/G70*C70</f>
        <v>1016.4554608005487</v>
      </c>
      <c r="I70" s="8">
        <f t="shared" si="7"/>
        <v>16692.10239118972</v>
      </c>
      <c r="J70" s="9">
        <f t="shared" si="18"/>
        <v>310813.15231892985</v>
      </c>
      <c r="L70">
        <f aca="true" t="shared" si="21" ref="L70:L101">IF(F70=L$4,$C70*$D70,0)</f>
        <v>0</v>
      </c>
      <c r="M70">
        <f t="shared" si="15"/>
        <v>0</v>
      </c>
      <c r="N70">
        <f t="shared" si="15"/>
        <v>0</v>
      </c>
      <c r="O70">
        <f t="shared" si="15"/>
        <v>361554.28045078</v>
      </c>
      <c r="P70">
        <f t="shared" si="15"/>
        <v>0</v>
      </c>
    </row>
    <row r="71" spans="1:16" ht="12.75">
      <c r="A71">
        <v>67</v>
      </c>
      <c r="B71" s="5" t="str">
        <f>'Sum of Squared Errors'!B71</f>
        <v>SEQMWA01</v>
      </c>
      <c r="C71" s="2">
        <f>'Sum of Squared Errors'!C71</f>
        <v>16310</v>
      </c>
      <c r="D71" s="6">
        <f>'Sum of Squared Errors'!D71</f>
        <v>17.573779079999998</v>
      </c>
      <c r="E71" s="3">
        <f t="shared" si="19"/>
        <v>2280599.5</v>
      </c>
      <c r="F71" s="2">
        <f t="shared" si="16"/>
        <v>4</v>
      </c>
      <c r="G71" s="7">
        <f t="shared" si="17"/>
        <v>18.313459024134527</v>
      </c>
      <c r="H71" s="8">
        <f t="shared" si="20"/>
        <v>658.7603069925407</v>
      </c>
      <c r="I71" s="8">
        <f aca="true" t="shared" si="22" ref="I71:I103">(G71-D71)^2*C71</f>
        <v>8923.631906201776</v>
      </c>
      <c r="J71" s="9">
        <f t="shared" si="18"/>
        <v>244200.70881650108</v>
      </c>
      <c r="L71">
        <f t="shared" si="21"/>
        <v>0</v>
      </c>
      <c r="M71">
        <f t="shared" si="15"/>
        <v>0</v>
      </c>
      <c r="N71">
        <f t="shared" si="15"/>
        <v>0</v>
      </c>
      <c r="O71">
        <f t="shared" si="15"/>
        <v>286628.33679479995</v>
      </c>
      <c r="P71">
        <f t="shared" si="15"/>
        <v>0</v>
      </c>
    </row>
    <row r="72" spans="1:16" ht="12.75">
      <c r="A72">
        <v>68</v>
      </c>
      <c r="B72" s="5" t="str">
        <f>'Sum of Squared Errors'!B72</f>
        <v>PASCWA01</v>
      </c>
      <c r="C72" s="2">
        <f>'Sum of Squared Errors'!C72</f>
        <v>23618</v>
      </c>
      <c r="D72" s="6">
        <f>'Sum of Squared Errors'!D72</f>
        <v>17.65570812</v>
      </c>
      <c r="E72" s="3">
        <f t="shared" si="19"/>
        <v>2304217.5</v>
      </c>
      <c r="F72" s="2">
        <f t="shared" si="16"/>
        <v>4</v>
      </c>
      <c r="G72" s="7">
        <f t="shared" si="17"/>
        <v>18.313459024134527</v>
      </c>
      <c r="H72" s="8">
        <f t="shared" si="20"/>
        <v>848.2701620363836</v>
      </c>
      <c r="I72" s="8">
        <f t="shared" si="22"/>
        <v>10218.002997133015</v>
      </c>
      <c r="J72" s="9">
        <f t="shared" si="18"/>
        <v>353619.3955136801</v>
      </c>
      <c r="L72">
        <f t="shared" si="21"/>
        <v>0</v>
      </c>
      <c r="M72">
        <f t="shared" si="15"/>
        <v>0</v>
      </c>
      <c r="N72">
        <f t="shared" si="15"/>
        <v>0</v>
      </c>
      <c r="O72">
        <f t="shared" si="15"/>
        <v>416992.51437816</v>
      </c>
      <c r="P72">
        <f t="shared" si="15"/>
        <v>0</v>
      </c>
    </row>
    <row r="73" spans="1:16" ht="12.75">
      <c r="A73">
        <v>69</v>
      </c>
      <c r="B73" s="5" t="str">
        <f>'Sum of Squared Errors'!B73</f>
        <v>CHHLWA01</v>
      </c>
      <c r="C73" s="2">
        <f>'Sum of Squared Errors'!C73</f>
        <v>10624</v>
      </c>
      <c r="D73" s="6">
        <f>'Sum of Squared Errors'!D73</f>
        <v>17.983424279999998</v>
      </c>
      <c r="E73" s="3">
        <f t="shared" si="19"/>
        <v>2314841.5</v>
      </c>
      <c r="F73" s="2">
        <f t="shared" si="16"/>
        <v>4</v>
      </c>
      <c r="G73" s="7">
        <f t="shared" si="17"/>
        <v>18.313459024134527</v>
      </c>
      <c r="H73" s="8">
        <f t="shared" si="20"/>
        <v>191.45968640137576</v>
      </c>
      <c r="I73" s="8">
        <f t="shared" si="22"/>
        <v>1157.1972331370728</v>
      </c>
      <c r="J73" s="9">
        <f t="shared" si="18"/>
        <v>159067.3409237589</v>
      </c>
      <c r="L73">
        <f t="shared" si="21"/>
        <v>0</v>
      </c>
      <c r="M73">
        <f t="shared" si="15"/>
        <v>0</v>
      </c>
      <c r="N73">
        <f t="shared" si="15"/>
        <v>0</v>
      </c>
      <c r="O73">
        <f t="shared" si="15"/>
        <v>191055.89955071997</v>
      </c>
      <c r="P73">
        <f t="shared" si="15"/>
        <v>0</v>
      </c>
    </row>
    <row r="74" spans="1:16" ht="12.75">
      <c r="A74">
        <v>70</v>
      </c>
      <c r="B74" s="5" t="str">
        <f>'Sum of Squared Errors'!B74</f>
        <v>PTLWWA01</v>
      </c>
      <c r="C74" s="2">
        <f>'Sum of Squared Errors'!C74</f>
        <v>3123</v>
      </c>
      <c r="D74" s="6">
        <f>'Sum of Squared Errors'!D74</f>
        <v>18.30431302</v>
      </c>
      <c r="E74" s="3">
        <f t="shared" si="19"/>
        <v>2317964.5</v>
      </c>
      <c r="F74" s="2">
        <f t="shared" si="16"/>
        <v>4</v>
      </c>
      <c r="G74" s="7">
        <f t="shared" si="17"/>
        <v>18.313459024134527</v>
      </c>
      <c r="H74" s="8">
        <f t="shared" si="20"/>
        <v>1.5596709979524286</v>
      </c>
      <c r="I74" s="8">
        <f t="shared" si="22"/>
        <v>0.26123705005678666</v>
      </c>
      <c r="J74" s="9">
        <f t="shared" si="18"/>
        <v>46758.97079300631</v>
      </c>
      <c r="L74">
        <f t="shared" si="21"/>
        <v>0</v>
      </c>
      <c r="M74">
        <f t="shared" si="15"/>
        <v>0</v>
      </c>
      <c r="N74">
        <f t="shared" si="15"/>
        <v>0</v>
      </c>
      <c r="O74">
        <f t="shared" si="15"/>
        <v>57164.36956145999</v>
      </c>
      <c r="P74">
        <f t="shared" si="15"/>
        <v>0</v>
      </c>
    </row>
    <row r="75" spans="1:16" ht="12.75">
      <c r="A75">
        <v>71</v>
      </c>
      <c r="B75" s="5" t="str">
        <f>'Sum of Squared Errors'!B75</f>
        <v>BLFRWA01</v>
      </c>
      <c r="C75" s="2">
        <f>'Sum of Squared Errors'!C75</f>
        <v>9010</v>
      </c>
      <c r="D75" s="6">
        <f>'Sum of Squared Errors'!D75</f>
        <v>18.700303379999998</v>
      </c>
      <c r="E75" s="3">
        <f t="shared" si="19"/>
        <v>2326974.5</v>
      </c>
      <c r="F75" s="2">
        <f t="shared" si="16"/>
        <v>4</v>
      </c>
      <c r="G75" s="7">
        <f t="shared" si="17"/>
        <v>18.313459024134527</v>
      </c>
      <c r="H75" s="8">
        <f t="shared" si="20"/>
        <v>190.32273705117854</v>
      </c>
      <c r="I75" s="8">
        <f t="shared" si="22"/>
        <v>1348.333486541386</v>
      </c>
      <c r="J75" s="9">
        <f t="shared" si="18"/>
        <v>134901.80174351163</v>
      </c>
      <c r="L75">
        <f t="shared" si="21"/>
        <v>0</v>
      </c>
      <c r="M75">
        <f t="shared" si="15"/>
        <v>0</v>
      </c>
      <c r="N75">
        <f t="shared" si="15"/>
        <v>0</v>
      </c>
      <c r="O75">
        <f t="shared" si="15"/>
        <v>168489.73345379997</v>
      </c>
      <c r="P75">
        <f t="shared" si="15"/>
        <v>0</v>
      </c>
    </row>
    <row r="76" spans="1:16" ht="12.75">
      <c r="A76">
        <v>72</v>
      </c>
      <c r="B76" s="5" t="str">
        <f>'Sum of Squared Errors'!B76</f>
        <v>ENMCWA01</v>
      </c>
      <c r="C76" s="2">
        <f>'Sum of Squared Errors'!C76</f>
        <v>11420</v>
      </c>
      <c r="D76" s="6">
        <f>'Sum of Squared Errors'!D76</f>
        <v>18.78905984</v>
      </c>
      <c r="E76" s="3">
        <f t="shared" si="19"/>
        <v>2338394.5</v>
      </c>
      <c r="F76" s="2">
        <f t="shared" si="16"/>
        <v>4</v>
      </c>
      <c r="G76" s="7">
        <f t="shared" si="17"/>
        <v>18.313459024134527</v>
      </c>
      <c r="H76" s="8">
        <f t="shared" si="20"/>
        <v>296.57757772717554</v>
      </c>
      <c r="I76" s="8">
        <f t="shared" si="22"/>
        <v>2583.1598737127383</v>
      </c>
      <c r="J76" s="9">
        <f t="shared" si="18"/>
        <v>170985.41353062185</v>
      </c>
      <c r="L76">
        <f t="shared" si="21"/>
        <v>0</v>
      </c>
      <c r="M76">
        <f t="shared" si="15"/>
        <v>0</v>
      </c>
      <c r="N76">
        <f t="shared" si="15"/>
        <v>0</v>
      </c>
      <c r="O76">
        <f t="shared" si="15"/>
        <v>214571.0633728</v>
      </c>
      <c r="P76">
        <f t="shared" si="15"/>
        <v>0</v>
      </c>
    </row>
    <row r="77" spans="1:16" ht="12.75">
      <c r="A77">
        <v>73</v>
      </c>
      <c r="B77" s="5" t="str">
        <f>'Sum of Squared Errors'!B77</f>
        <v>BCKLWA01</v>
      </c>
      <c r="C77" s="2">
        <f>'Sum of Squared Errors'!C77</f>
        <v>3900</v>
      </c>
      <c r="D77" s="6">
        <f>'Sum of Squared Errors'!D77</f>
        <v>18.8436792</v>
      </c>
      <c r="E77" s="3">
        <f t="shared" si="19"/>
        <v>2342294.5</v>
      </c>
      <c r="F77" s="2">
        <f t="shared" si="16"/>
        <v>4</v>
      </c>
      <c r="G77" s="7">
        <f t="shared" si="17"/>
        <v>18.313459024134527</v>
      </c>
      <c r="H77" s="8">
        <f t="shared" si="20"/>
        <v>112.91469749926557</v>
      </c>
      <c r="I77" s="8">
        <f t="shared" si="22"/>
        <v>1096.420396089772</v>
      </c>
      <c r="J77" s="9">
        <f t="shared" si="18"/>
        <v>58392.56679241902</v>
      </c>
      <c r="L77">
        <f t="shared" si="21"/>
        <v>0</v>
      </c>
      <c r="M77">
        <f t="shared" si="15"/>
        <v>0</v>
      </c>
      <c r="N77">
        <f t="shared" si="15"/>
        <v>0</v>
      </c>
      <c r="O77">
        <f t="shared" si="15"/>
        <v>73490.34888</v>
      </c>
      <c r="P77">
        <f t="shared" si="15"/>
        <v>0</v>
      </c>
    </row>
    <row r="78" spans="1:16" ht="12.75">
      <c r="A78">
        <v>74</v>
      </c>
      <c r="B78" s="5" t="str">
        <f>'Sum of Squared Errors'!B78</f>
        <v>SPKNWACH</v>
      </c>
      <c r="C78" s="2">
        <f>'Sum of Squared Errors'!C78</f>
        <v>4788</v>
      </c>
      <c r="D78" s="6">
        <f>'Sum of Squared Errors'!D78</f>
        <v>19.13725826</v>
      </c>
      <c r="E78" s="3">
        <f t="shared" si="19"/>
        <v>2347082.5</v>
      </c>
      <c r="F78" s="2">
        <f t="shared" si="16"/>
        <v>4</v>
      </c>
      <c r="G78" s="7">
        <f t="shared" si="17"/>
        <v>18.313459024134527</v>
      </c>
      <c r="H78" s="8">
        <f t="shared" si="20"/>
        <v>215.3798873345439</v>
      </c>
      <c r="I78" s="8">
        <f t="shared" si="22"/>
        <v>3249.353126688022</v>
      </c>
      <c r="J78" s="9">
        <f t="shared" si="18"/>
        <v>71688.10507746213</v>
      </c>
      <c r="L78">
        <f t="shared" si="21"/>
        <v>0</v>
      </c>
      <c r="M78">
        <f t="shared" si="15"/>
        <v>0</v>
      </c>
      <c r="N78">
        <f t="shared" si="15"/>
        <v>0</v>
      </c>
      <c r="O78">
        <f t="shared" si="15"/>
        <v>91629.19254888</v>
      </c>
      <c r="P78">
        <f t="shared" si="15"/>
        <v>0</v>
      </c>
    </row>
    <row r="79" spans="1:16" ht="12.75">
      <c r="A79">
        <v>75</v>
      </c>
      <c r="B79" s="5" t="str">
        <f>'Sum of Squared Errors'!B79</f>
        <v>OCSHWA01</v>
      </c>
      <c r="C79" s="2">
        <f>'Sum of Squared Errors'!C79</f>
        <v>4438</v>
      </c>
      <c r="D79" s="6">
        <f>'Sum of Squared Errors'!D79</f>
        <v>19.60152282</v>
      </c>
      <c r="E79" s="3">
        <f t="shared" si="19"/>
        <v>2351520.5</v>
      </c>
      <c r="F79" s="2">
        <f t="shared" si="16"/>
        <v>4</v>
      </c>
      <c r="G79" s="7">
        <f t="shared" si="17"/>
        <v>18.313459024134527</v>
      </c>
      <c r="H79" s="8">
        <f t="shared" si="20"/>
        <v>312.1434961313169</v>
      </c>
      <c r="I79" s="8">
        <f t="shared" si="22"/>
        <v>7363.122822769561</v>
      </c>
      <c r="J79" s="9">
        <f t="shared" si="18"/>
        <v>66447.74651916811</v>
      </c>
      <c r="L79">
        <f t="shared" si="21"/>
        <v>0</v>
      </c>
      <c r="M79">
        <f t="shared" si="15"/>
        <v>0</v>
      </c>
      <c r="N79">
        <f t="shared" si="15"/>
        <v>0</v>
      </c>
      <c r="O79">
        <f t="shared" si="15"/>
        <v>86991.55827516</v>
      </c>
      <c r="P79">
        <f t="shared" si="15"/>
        <v>0</v>
      </c>
    </row>
    <row r="80" spans="1:16" ht="12.75">
      <c r="A80">
        <v>76</v>
      </c>
      <c r="B80" s="5" t="str">
        <f>'Sum of Squared Errors'!B80</f>
        <v>NWLKWA01</v>
      </c>
      <c r="C80" s="2">
        <f>'Sum of Squared Errors'!C80</f>
        <v>2944</v>
      </c>
      <c r="D80" s="6">
        <f>'Sum of Squared Errors'!D80</f>
        <v>19.63565992</v>
      </c>
      <c r="E80" s="3">
        <f t="shared" si="19"/>
        <v>2354464.5</v>
      </c>
      <c r="F80" s="2">
        <f t="shared" si="16"/>
        <v>4</v>
      </c>
      <c r="G80" s="7">
        <f t="shared" si="17"/>
        <v>18.313459024134527</v>
      </c>
      <c r="H80" s="8">
        <f t="shared" si="20"/>
        <v>212.55184136967839</v>
      </c>
      <c r="I80" s="8">
        <f t="shared" si="22"/>
        <v>5146.745575376826</v>
      </c>
      <c r="J80" s="9">
        <f t="shared" si="18"/>
        <v>44078.90170176451</v>
      </c>
      <c r="L80">
        <f t="shared" si="21"/>
        <v>0</v>
      </c>
      <c r="M80">
        <f t="shared" si="15"/>
        <v>0</v>
      </c>
      <c r="N80">
        <f t="shared" si="15"/>
        <v>0</v>
      </c>
      <c r="O80">
        <f t="shared" si="15"/>
        <v>57807.382804479996</v>
      </c>
      <c r="P80">
        <f t="shared" si="15"/>
        <v>0</v>
      </c>
    </row>
    <row r="81" spans="1:16" ht="12.75">
      <c r="A81">
        <v>77</v>
      </c>
      <c r="B81" s="5" t="str">
        <f>'Sum of Squared Errors'!B81</f>
        <v>OLYMWAEV</v>
      </c>
      <c r="C81" s="2">
        <f>'Sum of Squared Errors'!C81</f>
        <v>8328</v>
      </c>
      <c r="D81" s="6">
        <f>'Sum of Squared Errors'!D81</f>
        <v>20.024822859999997</v>
      </c>
      <c r="E81" s="3">
        <f t="shared" si="19"/>
        <v>2362792.5</v>
      </c>
      <c r="F81" s="2">
        <f t="shared" si="16"/>
        <v>4</v>
      </c>
      <c r="G81" s="7">
        <f t="shared" si="17"/>
        <v>18.313459024134527</v>
      </c>
      <c r="H81" s="8">
        <f t="shared" si="20"/>
        <v>778.2384532766429</v>
      </c>
      <c r="I81" s="8">
        <f t="shared" si="22"/>
        <v>24390.764736281675</v>
      </c>
      <c r="J81" s="9">
        <f t="shared" si="18"/>
        <v>124690.58878135015</v>
      </c>
      <c r="L81">
        <f t="shared" si="21"/>
        <v>0</v>
      </c>
      <c r="M81">
        <f t="shared" si="15"/>
        <v>0</v>
      </c>
      <c r="N81">
        <f t="shared" si="15"/>
        <v>0</v>
      </c>
      <c r="O81">
        <f t="shared" si="15"/>
        <v>166766.72477807998</v>
      </c>
      <c r="P81">
        <f t="shared" si="15"/>
        <v>0</v>
      </c>
    </row>
    <row r="82" spans="1:16" ht="12.75">
      <c r="A82">
        <v>78</v>
      </c>
      <c r="B82" s="5" t="str">
        <f>'Sum of Squared Errors'!B82</f>
        <v>SNYSWA01</v>
      </c>
      <c r="C82" s="2">
        <f>'Sum of Squared Errors'!C82</f>
        <v>964</v>
      </c>
      <c r="D82" s="6">
        <f>'Sum of Squared Errors'!D82</f>
        <v>20.26378256</v>
      </c>
      <c r="E82" s="3">
        <f t="shared" si="19"/>
        <v>2363756.5</v>
      </c>
      <c r="F82" s="2">
        <f t="shared" si="16"/>
        <v>4</v>
      </c>
      <c r="G82" s="7">
        <f t="shared" si="17"/>
        <v>18.313459024134527</v>
      </c>
      <c r="H82" s="8">
        <f t="shared" si="20"/>
        <v>102.662849552157</v>
      </c>
      <c r="I82" s="8">
        <f t="shared" si="22"/>
        <v>3666.8264663469686</v>
      </c>
      <c r="J82" s="9">
        <f t="shared" si="18"/>
        <v>14433.444714844085</v>
      </c>
      <c r="L82">
        <f t="shared" si="21"/>
        <v>0</v>
      </c>
      <c r="M82">
        <f t="shared" si="15"/>
        <v>0</v>
      </c>
      <c r="N82">
        <f t="shared" si="15"/>
        <v>0</v>
      </c>
      <c r="O82">
        <f t="shared" si="15"/>
        <v>19534.28638784</v>
      </c>
      <c r="P82">
        <f t="shared" si="15"/>
        <v>0</v>
      </c>
    </row>
    <row r="83" spans="1:16" ht="12.75">
      <c r="A83">
        <v>79</v>
      </c>
      <c r="B83" s="5" t="str">
        <f>'Sum of Squared Errors'!B83</f>
        <v>RDFDWA01</v>
      </c>
      <c r="C83" s="2">
        <f>'Sum of Squared Errors'!C83</f>
        <v>4077</v>
      </c>
      <c r="D83" s="6">
        <f>'Sum of Squared Errors'!D83</f>
        <v>20.297919659999998</v>
      </c>
      <c r="E83" s="3">
        <f t="shared" si="19"/>
        <v>2367833.5</v>
      </c>
      <c r="F83" s="2">
        <f t="shared" si="16"/>
        <v>4</v>
      </c>
      <c r="G83" s="7">
        <f t="shared" si="17"/>
        <v>18.313459024134527</v>
      </c>
      <c r="H83" s="8">
        <f t="shared" si="20"/>
        <v>441.7868848130332</v>
      </c>
      <c r="I83" s="8">
        <f t="shared" si="22"/>
        <v>16055.568530376422</v>
      </c>
      <c r="J83" s="9">
        <f t="shared" si="18"/>
        <v>61042.69097761342</v>
      </c>
      <c r="L83">
        <f t="shared" si="21"/>
        <v>0</v>
      </c>
      <c r="M83">
        <f t="shared" si="15"/>
        <v>0</v>
      </c>
      <c r="N83">
        <f t="shared" si="15"/>
        <v>0</v>
      </c>
      <c r="O83">
        <f t="shared" si="15"/>
        <v>82754.61845381999</v>
      </c>
      <c r="P83">
        <f t="shared" si="15"/>
        <v>0</v>
      </c>
    </row>
    <row r="84" spans="1:16" ht="12.75">
      <c r="A84">
        <v>80</v>
      </c>
      <c r="B84" s="5" t="str">
        <f>'Sum of Squared Errors'!B84</f>
        <v>ROY WA01</v>
      </c>
      <c r="C84" s="2">
        <f>'Sum of Squared Errors'!C84</f>
        <v>2856</v>
      </c>
      <c r="D84" s="6">
        <f>'Sum of Squared Errors'!D84</f>
        <v>20.448122899999998</v>
      </c>
      <c r="E84" s="3">
        <f t="shared" si="19"/>
        <v>2370689.5</v>
      </c>
      <c r="F84" s="2">
        <f t="shared" si="16"/>
        <v>4</v>
      </c>
      <c r="G84" s="7">
        <f t="shared" si="17"/>
        <v>18.313459024134527</v>
      </c>
      <c r="H84" s="8">
        <f t="shared" si="20"/>
        <v>332.9027040406367</v>
      </c>
      <c r="I84" s="8">
        <f t="shared" si="22"/>
        <v>13014.19184851378</v>
      </c>
      <c r="J84" s="9">
        <f t="shared" si="18"/>
        <v>42761.325835679156</v>
      </c>
      <c r="L84">
        <f t="shared" si="21"/>
        <v>0</v>
      </c>
      <c r="M84">
        <f t="shared" si="15"/>
        <v>0</v>
      </c>
      <c r="N84">
        <f t="shared" si="15"/>
        <v>0</v>
      </c>
      <c r="O84">
        <f t="shared" si="15"/>
        <v>58399.8390024</v>
      </c>
      <c r="P84">
        <f t="shared" si="15"/>
        <v>0</v>
      </c>
    </row>
    <row r="85" spans="1:16" ht="12.75">
      <c r="A85">
        <v>81</v>
      </c>
      <c r="B85" s="5" t="str">
        <f>'Sum of Squared Errors'!B85</f>
        <v>SHTNWA01</v>
      </c>
      <c r="C85" s="2">
        <f>'Sum of Squared Errors'!C85</f>
        <v>19912</v>
      </c>
      <c r="D85" s="6">
        <f>'Sum of Squared Errors'!D85</f>
        <v>20.46177774</v>
      </c>
      <c r="E85" s="3">
        <f t="shared" si="19"/>
        <v>2390601.5</v>
      </c>
      <c r="F85" s="2">
        <f t="shared" si="16"/>
        <v>4</v>
      </c>
      <c r="G85" s="7">
        <f t="shared" si="17"/>
        <v>18.313459024134527</v>
      </c>
      <c r="H85" s="8">
        <f t="shared" si="20"/>
        <v>2335.84066308494</v>
      </c>
      <c r="I85" s="8">
        <f t="shared" si="22"/>
        <v>91899.32204792285</v>
      </c>
      <c r="J85" s="9">
        <f t="shared" si="18"/>
        <v>298131.48460785835</v>
      </c>
      <c r="L85">
        <f t="shared" si="21"/>
        <v>0</v>
      </c>
      <c r="M85">
        <f t="shared" si="15"/>
        <v>0</v>
      </c>
      <c r="N85">
        <f t="shared" si="15"/>
        <v>0</v>
      </c>
      <c r="O85">
        <f t="shared" si="15"/>
        <v>407434.91835888</v>
      </c>
      <c r="P85">
        <f t="shared" si="15"/>
        <v>0</v>
      </c>
    </row>
    <row r="86" spans="1:16" ht="12.75">
      <c r="A86">
        <v>82</v>
      </c>
      <c r="B86" s="5" t="str">
        <f>'Sum of Squared Errors'!B86</f>
        <v>BLHMWALU</v>
      </c>
      <c r="C86" s="2">
        <f>'Sum of Squared Errors'!C86</f>
        <v>1664</v>
      </c>
      <c r="D86" s="6">
        <f>'Sum of Squared Errors'!D86</f>
        <v>20.475432579999996</v>
      </c>
      <c r="E86" s="3">
        <f t="shared" si="19"/>
        <v>2392265.5</v>
      </c>
      <c r="F86" s="2">
        <f t="shared" si="16"/>
        <v>4</v>
      </c>
      <c r="G86" s="7">
        <f t="shared" si="17"/>
        <v>18.313459024134527</v>
      </c>
      <c r="H86" s="8">
        <f t="shared" si="20"/>
        <v>196.44153473241275</v>
      </c>
      <c r="I86" s="8">
        <f t="shared" si="22"/>
        <v>7777.751748019269</v>
      </c>
      <c r="J86" s="9">
        <f t="shared" si="18"/>
        <v>24914.161831432117</v>
      </c>
      <c r="L86">
        <f t="shared" si="21"/>
        <v>0</v>
      </c>
      <c r="M86">
        <f aca="true" t="shared" si="23" ref="M86:P105">IF($F86=M$4,$C86*$D86,0)</f>
        <v>0</v>
      </c>
      <c r="N86">
        <f t="shared" si="23"/>
        <v>0</v>
      </c>
      <c r="O86">
        <f t="shared" si="23"/>
        <v>34071.11981311999</v>
      </c>
      <c r="P86">
        <f t="shared" si="23"/>
        <v>0</v>
      </c>
    </row>
    <row r="87" spans="1:16" ht="12.75">
      <c r="A87">
        <v>83</v>
      </c>
      <c r="B87" s="5" t="str">
        <f>'Sum of Squared Errors'!B87</f>
        <v>CLELWA01</v>
      </c>
      <c r="C87" s="2">
        <f>'Sum of Squared Errors'!C87</f>
        <v>3743</v>
      </c>
      <c r="D87" s="6">
        <f>'Sum of Squared Errors'!D87</f>
        <v>20.57101646</v>
      </c>
      <c r="E87" s="3">
        <f t="shared" si="19"/>
        <v>2396008.5</v>
      </c>
      <c r="F87" s="2">
        <f t="shared" si="16"/>
        <v>4</v>
      </c>
      <c r="G87" s="7">
        <f t="shared" si="17"/>
        <v>18.313459024134527</v>
      </c>
      <c r="H87" s="8">
        <f t="shared" si="20"/>
        <v>461.41132984809246</v>
      </c>
      <c r="I87" s="8">
        <f t="shared" si="22"/>
        <v>19076.444951834448</v>
      </c>
      <c r="J87" s="9">
        <f t="shared" si="18"/>
        <v>56041.89166769856</v>
      </c>
      <c r="L87">
        <f t="shared" si="21"/>
        <v>0</v>
      </c>
      <c r="M87">
        <f t="shared" si="23"/>
        <v>0</v>
      </c>
      <c r="N87">
        <f t="shared" si="23"/>
        <v>0</v>
      </c>
      <c r="O87">
        <f t="shared" si="23"/>
        <v>76997.31460977999</v>
      </c>
      <c r="P87">
        <f t="shared" si="23"/>
        <v>0</v>
      </c>
    </row>
    <row r="88" spans="1:16" ht="12.75">
      <c r="A88">
        <v>84</v>
      </c>
      <c r="B88" s="5" t="str">
        <f>'Sum of Squared Errors'!B88</f>
        <v>MSLKWAAB</v>
      </c>
      <c r="C88" s="2">
        <f>'Sum of Squared Errors'!C88</f>
        <v>3265</v>
      </c>
      <c r="D88" s="6">
        <f>'Sum of Squared Errors'!D88</f>
        <v>22.01160208</v>
      </c>
      <c r="E88" s="3">
        <f t="shared" si="19"/>
        <v>2399273.5</v>
      </c>
      <c r="F88" s="2">
        <f t="shared" si="16"/>
        <v>4</v>
      </c>
      <c r="G88" s="7">
        <f t="shared" si="17"/>
        <v>18.313459024134527</v>
      </c>
      <c r="H88" s="8">
        <f t="shared" si="20"/>
        <v>659.3203971728323</v>
      </c>
      <c r="I88" s="8">
        <f t="shared" si="22"/>
        <v>44652.99563127423</v>
      </c>
      <c r="J88" s="9">
        <f t="shared" si="18"/>
        <v>48885.059122371305</v>
      </c>
      <c r="L88">
        <f t="shared" si="21"/>
        <v>0</v>
      </c>
      <c r="M88">
        <f t="shared" si="23"/>
        <v>0</v>
      </c>
      <c r="N88">
        <f t="shared" si="23"/>
        <v>0</v>
      </c>
      <c r="O88">
        <f t="shared" si="23"/>
        <v>71867.8807912</v>
      </c>
      <c r="P88">
        <f t="shared" si="23"/>
        <v>0</v>
      </c>
    </row>
    <row r="89" spans="1:16" ht="12.75">
      <c r="A89">
        <v>85</v>
      </c>
      <c r="B89" s="5" t="str">
        <f>'Sum of Squared Errors'!B89</f>
        <v>NPVNWA01</v>
      </c>
      <c r="C89" s="2">
        <f>'Sum of Squared Errors'!C89</f>
        <v>2927</v>
      </c>
      <c r="D89" s="6">
        <f>'Sum of Squared Errors'!D89</f>
        <v>22.858202159999998</v>
      </c>
      <c r="E89" s="3">
        <f t="shared" si="19"/>
        <v>2402200.5</v>
      </c>
      <c r="F89" s="2">
        <f t="shared" si="16"/>
        <v>5</v>
      </c>
      <c r="G89" s="7">
        <f t="shared" si="17"/>
        <v>31.23229098631062</v>
      </c>
      <c r="H89" s="8">
        <f t="shared" si="20"/>
        <v>784.7953903014849</v>
      </c>
      <c r="I89" s="8">
        <f t="shared" si="22"/>
        <v>205256.9394648426</v>
      </c>
      <c r="J89" s="9">
        <f t="shared" si="18"/>
        <v>824962.0292906915</v>
      </c>
      <c r="L89">
        <f t="shared" si="21"/>
        <v>0</v>
      </c>
      <c r="M89">
        <f t="shared" si="23"/>
        <v>0</v>
      </c>
      <c r="N89">
        <f t="shared" si="23"/>
        <v>0</v>
      </c>
      <c r="O89">
        <f t="shared" si="23"/>
        <v>0</v>
      </c>
      <c r="P89">
        <f t="shared" si="23"/>
        <v>66905.95772231999</v>
      </c>
    </row>
    <row r="90" spans="1:16" ht="12.75">
      <c r="A90">
        <v>86</v>
      </c>
      <c r="B90" s="5" t="str">
        <f>'Sum of Squared Errors'!B90</f>
        <v>ROCHWA01</v>
      </c>
      <c r="C90" s="2">
        <f>'Sum of Squared Errors'!C90</f>
        <v>6996</v>
      </c>
      <c r="D90" s="6">
        <f>'Sum of Squared Errors'!D90</f>
        <v>23.342948979999996</v>
      </c>
      <c r="E90" s="3">
        <f t="shared" si="19"/>
        <v>2409196.5</v>
      </c>
      <c r="F90" s="2">
        <f t="shared" si="16"/>
        <v>5</v>
      </c>
      <c r="G90" s="7">
        <f t="shared" si="17"/>
        <v>31.23229098631062</v>
      </c>
      <c r="H90" s="8">
        <f t="shared" si="20"/>
        <v>1767.2042278403803</v>
      </c>
      <c r="I90" s="8">
        <f t="shared" si="22"/>
        <v>435443.0541785913</v>
      </c>
      <c r="J90" s="9">
        <f t="shared" si="18"/>
        <v>1971791.7174300232</v>
      </c>
      <c r="L90">
        <f t="shared" si="21"/>
        <v>0</v>
      </c>
      <c r="M90">
        <f t="shared" si="23"/>
        <v>0</v>
      </c>
      <c r="N90">
        <f t="shared" si="23"/>
        <v>0</v>
      </c>
      <c r="O90">
        <f t="shared" si="23"/>
        <v>0</v>
      </c>
      <c r="P90">
        <f t="shared" si="23"/>
        <v>163307.27106407998</v>
      </c>
    </row>
    <row r="91" spans="1:16" ht="12.75">
      <c r="A91">
        <v>87</v>
      </c>
      <c r="B91" s="5" t="str">
        <f>'Sum of Squared Errors'!B91</f>
        <v>BDMDWA01</v>
      </c>
      <c r="C91" s="2">
        <f>'Sum of Squared Errors'!C91</f>
        <v>3939</v>
      </c>
      <c r="D91" s="6">
        <f>'Sum of Squared Errors'!D91</f>
        <v>24.0666555</v>
      </c>
      <c r="E91" s="3">
        <f t="shared" si="19"/>
        <v>2413135.5</v>
      </c>
      <c r="F91" s="2">
        <f t="shared" si="16"/>
        <v>5</v>
      </c>
      <c r="G91" s="7">
        <f t="shared" si="17"/>
        <v>31.23229098631062</v>
      </c>
      <c r="H91" s="8">
        <f t="shared" si="20"/>
        <v>903.726152940525</v>
      </c>
      <c r="I91" s="8">
        <f t="shared" si="22"/>
        <v>202253.20144341304</v>
      </c>
      <c r="J91" s="9">
        <f t="shared" si="18"/>
        <v>1110189.7620006949</v>
      </c>
      <c r="L91">
        <f t="shared" si="21"/>
        <v>0</v>
      </c>
      <c r="M91">
        <f t="shared" si="23"/>
        <v>0</v>
      </c>
      <c r="N91">
        <f t="shared" si="23"/>
        <v>0</v>
      </c>
      <c r="O91">
        <f t="shared" si="23"/>
        <v>0</v>
      </c>
      <c r="P91">
        <f t="shared" si="23"/>
        <v>94798.5560145</v>
      </c>
    </row>
    <row r="92" spans="1:16" ht="12.75">
      <c r="A92">
        <v>88</v>
      </c>
      <c r="B92" s="5" t="str">
        <f>'Sum of Squared Errors'!B92</f>
        <v>CRSBWA01</v>
      </c>
      <c r="C92" s="2">
        <f>'Sum of Squared Errors'!C92</f>
        <v>3718</v>
      </c>
      <c r="D92" s="6">
        <f>'Sum of Squared Errors'!D92</f>
        <v>24.11444744</v>
      </c>
      <c r="E92" s="3">
        <f t="shared" si="19"/>
        <v>2416853.5</v>
      </c>
      <c r="F92" s="2">
        <f t="shared" si="16"/>
        <v>5</v>
      </c>
      <c r="G92" s="7">
        <f t="shared" si="17"/>
        <v>31.23229098631062</v>
      </c>
      <c r="H92" s="8">
        <f t="shared" si="20"/>
        <v>847.3327274256744</v>
      </c>
      <c r="I92" s="8">
        <f t="shared" si="22"/>
        <v>188367.6245155919</v>
      </c>
      <c r="J92" s="9">
        <f t="shared" si="18"/>
        <v>1047901.8875650123</v>
      </c>
      <c r="L92">
        <f t="shared" si="21"/>
        <v>0</v>
      </c>
      <c r="M92">
        <f t="shared" si="23"/>
        <v>0</v>
      </c>
      <c r="N92">
        <f t="shared" si="23"/>
        <v>0</v>
      </c>
      <c r="O92">
        <f t="shared" si="23"/>
        <v>0</v>
      </c>
      <c r="P92">
        <f t="shared" si="23"/>
        <v>89657.51558192</v>
      </c>
    </row>
    <row r="93" spans="1:16" ht="12.75">
      <c r="A93">
        <v>89</v>
      </c>
      <c r="B93" s="5" t="str">
        <f>'Sum of Squared Errors'!B93</f>
        <v>ORVLWA01</v>
      </c>
      <c r="C93" s="2">
        <f>'Sum of Squared Errors'!C93</f>
        <v>2224</v>
      </c>
      <c r="D93" s="6">
        <f>'Sum of Squared Errors'!D93</f>
        <v>24.28513294</v>
      </c>
      <c r="E93" s="3">
        <f t="shared" si="19"/>
        <v>2419077.5</v>
      </c>
      <c r="F93" s="2">
        <f t="shared" si="16"/>
        <v>5</v>
      </c>
      <c r="G93" s="7">
        <f t="shared" si="17"/>
        <v>31.23229098631062</v>
      </c>
      <c r="H93" s="8">
        <f t="shared" si="20"/>
        <v>494.69568216327434</v>
      </c>
      <c r="I93" s="8">
        <f t="shared" si="22"/>
        <v>107336.92294301048</v>
      </c>
      <c r="J93" s="9">
        <f t="shared" si="18"/>
        <v>626824.582556371</v>
      </c>
      <c r="L93">
        <f t="shared" si="21"/>
        <v>0</v>
      </c>
      <c r="M93">
        <f t="shared" si="23"/>
        <v>0</v>
      </c>
      <c r="N93">
        <f t="shared" si="23"/>
        <v>0</v>
      </c>
      <c r="O93">
        <f t="shared" si="23"/>
        <v>0</v>
      </c>
      <c r="P93">
        <f t="shared" si="23"/>
        <v>54010.13565856</v>
      </c>
    </row>
    <row r="94" spans="1:16" ht="12.75">
      <c r="A94">
        <v>90</v>
      </c>
      <c r="B94" s="5" t="str">
        <f>'Sum of Squared Errors'!B94</f>
        <v>WNLCWA01</v>
      </c>
      <c r="C94" s="2">
        <f>'Sum of Squared Errors'!C94</f>
        <v>2507</v>
      </c>
      <c r="D94" s="6">
        <f>'Sum of Squared Errors'!D94</f>
        <v>24.28513294</v>
      </c>
      <c r="E94" s="3">
        <f t="shared" si="19"/>
        <v>2421584.5</v>
      </c>
      <c r="F94" s="2">
        <f t="shared" si="16"/>
        <v>5</v>
      </c>
      <c r="G94" s="7">
        <f t="shared" si="17"/>
        <v>31.23229098631062</v>
      </c>
      <c r="H94" s="8">
        <f t="shared" si="20"/>
        <v>557.6448179781155</v>
      </c>
      <c r="I94" s="8">
        <f t="shared" si="22"/>
        <v>120995.35333548888</v>
      </c>
      <c r="J94" s="9">
        <f t="shared" si="18"/>
        <v>706586.8833043264</v>
      </c>
      <c r="L94">
        <f t="shared" si="21"/>
        <v>0</v>
      </c>
      <c r="M94">
        <f t="shared" si="23"/>
        <v>0</v>
      </c>
      <c r="N94">
        <f t="shared" si="23"/>
        <v>0</v>
      </c>
      <c r="O94">
        <f t="shared" si="23"/>
        <v>0</v>
      </c>
      <c r="P94">
        <f t="shared" si="23"/>
        <v>60882.828280580005</v>
      </c>
    </row>
    <row r="95" spans="1:16" ht="12.75">
      <c r="A95">
        <v>91</v>
      </c>
      <c r="B95" s="5" t="str">
        <f>'Sum of Squared Errors'!B95</f>
        <v>GRBLWA01</v>
      </c>
      <c r="C95" s="2">
        <f>'Sum of Squared Errors'!C95</f>
        <v>3059</v>
      </c>
      <c r="D95" s="6">
        <f>'Sum of Squared Errors'!D95</f>
        <v>26.17632828</v>
      </c>
      <c r="E95" s="3">
        <f t="shared" si="19"/>
        <v>2424643.5</v>
      </c>
      <c r="F95" s="2">
        <f t="shared" si="16"/>
        <v>5</v>
      </c>
      <c r="G95" s="7">
        <f t="shared" si="17"/>
        <v>31.23229098631062</v>
      </c>
      <c r="H95" s="8">
        <f t="shared" si="20"/>
        <v>495.1987007736048</v>
      </c>
      <c r="I95" s="8">
        <f t="shared" si="22"/>
        <v>78196.47943718004</v>
      </c>
      <c r="J95" s="9">
        <f t="shared" si="18"/>
        <v>862165.646600692</v>
      </c>
      <c r="L95">
        <f t="shared" si="21"/>
        <v>0</v>
      </c>
      <c r="M95">
        <f t="shared" si="23"/>
        <v>0</v>
      </c>
      <c r="N95">
        <f t="shared" si="23"/>
        <v>0</v>
      </c>
      <c r="O95">
        <f t="shared" si="23"/>
        <v>0</v>
      </c>
      <c r="P95">
        <f t="shared" si="23"/>
        <v>80073.38820852</v>
      </c>
    </row>
    <row r="96" spans="1:16" ht="12.75">
      <c r="A96">
        <v>92</v>
      </c>
      <c r="B96" s="5" t="str">
        <f>'Sum of Squared Errors'!B96</f>
        <v>DRPKWA01</v>
      </c>
      <c r="C96" s="2">
        <f>'Sum of Squared Errors'!C96</f>
        <v>6485</v>
      </c>
      <c r="D96" s="6">
        <f>'Sum of Squared Errors'!D96</f>
        <v>26.67472994</v>
      </c>
      <c r="E96" s="3">
        <f t="shared" si="19"/>
        <v>2431128.5</v>
      </c>
      <c r="F96" s="2">
        <f t="shared" si="16"/>
        <v>5</v>
      </c>
      <c r="G96" s="7">
        <f t="shared" si="17"/>
        <v>31.23229098631062</v>
      </c>
      <c r="H96" s="8">
        <f t="shared" si="20"/>
        <v>946.3213376911392</v>
      </c>
      <c r="I96" s="8">
        <f t="shared" si="22"/>
        <v>134702.28705014903</v>
      </c>
      <c r="J96" s="9">
        <f t="shared" si="18"/>
        <v>1827768.6231466124</v>
      </c>
      <c r="L96">
        <f t="shared" si="21"/>
        <v>0</v>
      </c>
      <c r="M96">
        <f t="shared" si="23"/>
        <v>0</v>
      </c>
      <c r="N96">
        <f t="shared" si="23"/>
        <v>0</v>
      </c>
      <c r="O96">
        <f t="shared" si="23"/>
        <v>0</v>
      </c>
      <c r="P96">
        <f t="shared" si="23"/>
        <v>172985.6236609</v>
      </c>
    </row>
    <row r="97" spans="1:16" ht="12.75">
      <c r="A97">
        <v>93</v>
      </c>
      <c r="B97" s="5" t="str">
        <f>'Sum of Squared Errors'!B97</f>
        <v>CLVLWA01</v>
      </c>
      <c r="C97" s="2">
        <f>'Sum of Squared Errors'!C97</f>
        <v>8369</v>
      </c>
      <c r="D97" s="6">
        <f>'Sum of Squared Errors'!D97</f>
        <v>27.193613859999996</v>
      </c>
      <c r="E97" s="3">
        <f t="shared" si="19"/>
        <v>2439497.5</v>
      </c>
      <c r="F97" s="2">
        <f t="shared" si="16"/>
        <v>5</v>
      </c>
      <c r="G97" s="7">
        <f t="shared" si="17"/>
        <v>31.23229098631062</v>
      </c>
      <c r="H97" s="8">
        <f t="shared" si="20"/>
        <v>1082.2033159497746</v>
      </c>
      <c r="I97" s="8">
        <f t="shared" si="22"/>
        <v>136506.03031606285</v>
      </c>
      <c r="J97" s="9">
        <f t="shared" si="18"/>
        <v>2358765.706571164</v>
      </c>
      <c r="L97">
        <f t="shared" si="21"/>
        <v>0</v>
      </c>
      <c r="M97">
        <f t="shared" si="23"/>
        <v>0</v>
      </c>
      <c r="N97">
        <f t="shared" si="23"/>
        <v>0</v>
      </c>
      <c r="O97">
        <f t="shared" si="23"/>
        <v>0</v>
      </c>
      <c r="P97">
        <f t="shared" si="23"/>
        <v>227583.35439433996</v>
      </c>
    </row>
    <row r="98" spans="1:16" ht="12.75">
      <c r="A98">
        <v>94</v>
      </c>
      <c r="B98" s="5" t="str">
        <f>'Sum of Squared Errors'!B98</f>
        <v>LNLKWA01</v>
      </c>
      <c r="C98" s="2">
        <f>'Sum of Squared Errors'!C98</f>
        <v>1557</v>
      </c>
      <c r="D98" s="6">
        <f>'Sum of Squared Errors'!D98</f>
        <v>27.896838119999998</v>
      </c>
      <c r="E98" s="3">
        <f t="shared" si="19"/>
        <v>2441054.5</v>
      </c>
      <c r="F98" s="2">
        <f t="shared" si="16"/>
        <v>5</v>
      </c>
      <c r="G98" s="7">
        <f t="shared" si="17"/>
        <v>31.23229098631062</v>
      </c>
      <c r="H98" s="8">
        <f t="shared" si="20"/>
        <v>166.2798324696035</v>
      </c>
      <c r="I98" s="8">
        <f t="shared" si="22"/>
        <v>17322.007747002255</v>
      </c>
      <c r="J98" s="9">
        <f t="shared" si="18"/>
        <v>438833.5769065961</v>
      </c>
      <c r="L98">
        <f t="shared" si="21"/>
        <v>0</v>
      </c>
      <c r="M98">
        <f t="shared" si="23"/>
        <v>0</v>
      </c>
      <c r="N98">
        <f t="shared" si="23"/>
        <v>0</v>
      </c>
      <c r="O98">
        <f t="shared" si="23"/>
        <v>0</v>
      </c>
      <c r="P98">
        <f t="shared" si="23"/>
        <v>43435.37695284</v>
      </c>
    </row>
    <row r="99" spans="1:16" ht="12.75">
      <c r="A99">
        <v>95</v>
      </c>
      <c r="B99" s="5" t="str">
        <f>'Sum of Squared Errors'!B99</f>
        <v>ELK WA01</v>
      </c>
      <c r="C99" s="2">
        <f>'Sum of Squared Errors'!C99</f>
        <v>2936</v>
      </c>
      <c r="D99" s="6">
        <f>'Sum of Squared Errors'!D99</f>
        <v>27.93780264</v>
      </c>
      <c r="E99" s="3">
        <f t="shared" si="19"/>
        <v>2443990.5</v>
      </c>
      <c r="F99" s="2">
        <f t="shared" si="16"/>
        <v>5</v>
      </c>
      <c r="G99" s="7">
        <f t="shared" si="17"/>
        <v>31.23229098631062</v>
      </c>
      <c r="H99" s="8">
        <f t="shared" si="20"/>
        <v>309.69927210935526</v>
      </c>
      <c r="I99" s="8">
        <f t="shared" si="22"/>
        <v>31866.32657023493</v>
      </c>
      <c r="J99" s="9">
        <f t="shared" si="18"/>
        <v>827498.6395618279</v>
      </c>
      <c r="L99">
        <f t="shared" si="21"/>
        <v>0</v>
      </c>
      <c r="M99">
        <f t="shared" si="23"/>
        <v>0</v>
      </c>
      <c r="N99">
        <f t="shared" si="23"/>
        <v>0</v>
      </c>
      <c r="O99">
        <f t="shared" si="23"/>
        <v>0</v>
      </c>
      <c r="P99">
        <f t="shared" si="23"/>
        <v>82025.38855104</v>
      </c>
    </row>
    <row r="100" spans="1:16" ht="12.75">
      <c r="A100">
        <v>96</v>
      </c>
      <c r="B100" s="5" t="str">
        <f>'Sum of Squared Errors'!B100</f>
        <v>OTHEWA01</v>
      </c>
      <c r="C100" s="2">
        <f>'Sum of Squared Errors'!C100</f>
        <v>5531</v>
      </c>
      <c r="D100" s="6">
        <f>'Sum of Squared Errors'!D100</f>
        <v>28.927778539999995</v>
      </c>
      <c r="E100" s="3">
        <f t="shared" si="19"/>
        <v>2449521.5</v>
      </c>
      <c r="F100" s="2">
        <f t="shared" si="16"/>
        <v>5</v>
      </c>
      <c r="G100" s="7">
        <f t="shared" si="17"/>
        <v>31.23229098631062</v>
      </c>
      <c r="H100" s="8">
        <f t="shared" si="20"/>
        <v>408.1115389879935</v>
      </c>
      <c r="I100" s="8">
        <f t="shared" si="22"/>
        <v>29373.91098967441</v>
      </c>
      <c r="J100" s="9">
        <f t="shared" si="18"/>
        <v>1558887.9344061546</v>
      </c>
      <c r="L100">
        <f t="shared" si="21"/>
        <v>0</v>
      </c>
      <c r="M100">
        <f t="shared" si="23"/>
        <v>0</v>
      </c>
      <c r="N100">
        <f t="shared" si="23"/>
        <v>0</v>
      </c>
      <c r="O100">
        <f t="shared" si="23"/>
        <v>0</v>
      </c>
      <c r="P100">
        <f t="shared" si="23"/>
        <v>159999.54310473998</v>
      </c>
    </row>
    <row r="101" spans="1:16" ht="12.75">
      <c r="A101">
        <v>97</v>
      </c>
      <c r="B101" s="5" t="str">
        <f>'Sum of Squared Errors'!B101</f>
        <v>OMAKWA01</v>
      </c>
      <c r="C101" s="2">
        <f>'Sum of Squared Errors'!C101</f>
        <v>8961</v>
      </c>
      <c r="D101" s="6">
        <f>'Sum of Squared Errors'!D101</f>
        <v>29.05749952</v>
      </c>
      <c r="E101" s="3">
        <f t="shared" si="19"/>
        <v>2458482.5</v>
      </c>
      <c r="F101" s="2">
        <f t="shared" si="16"/>
        <v>5</v>
      </c>
      <c r="G101" s="7">
        <f aca="true" t="shared" si="24" ref="G101:G130">VLOOKUP(F101,$Q$7:$R$11,2)</f>
        <v>31.23229098631062</v>
      </c>
      <c r="H101" s="8">
        <f t="shared" si="20"/>
        <v>623.9794044615988</v>
      </c>
      <c r="I101" s="8">
        <f t="shared" si="22"/>
        <v>42383.002298481886</v>
      </c>
      <c r="J101" s="9">
        <f t="shared" si="18"/>
        <v>2525618.2932948023</v>
      </c>
      <c r="L101">
        <f t="shared" si="21"/>
        <v>0</v>
      </c>
      <c r="M101">
        <f t="shared" si="23"/>
        <v>0</v>
      </c>
      <c r="N101">
        <f t="shared" si="23"/>
        <v>0</v>
      </c>
      <c r="O101">
        <f t="shared" si="23"/>
        <v>0</v>
      </c>
      <c r="P101">
        <f t="shared" si="23"/>
        <v>260384.25319872</v>
      </c>
    </row>
    <row r="102" spans="1:16" ht="12.75">
      <c r="A102">
        <v>98</v>
      </c>
      <c r="B102" s="5" t="str">
        <f>'Sum of Squared Errors'!B102</f>
        <v>HDPTWA01</v>
      </c>
      <c r="C102" s="2">
        <f>'Sum of Squared Errors'!C102</f>
        <v>2660</v>
      </c>
      <c r="D102" s="6">
        <f>'Sum of Squared Errors'!D102</f>
        <v>29.9382367</v>
      </c>
      <c r="E102" s="3">
        <f t="shared" si="19"/>
        <v>2461142.5</v>
      </c>
      <c r="F102" s="2">
        <f t="shared" si="16"/>
        <v>5</v>
      </c>
      <c r="G102" s="7">
        <f t="shared" si="24"/>
        <v>31.23229098631062</v>
      </c>
      <c r="H102" s="8">
        <f t="shared" si="20"/>
        <v>110.21235691915732</v>
      </c>
      <c r="I102" s="8">
        <f t="shared" si="22"/>
        <v>4454.373479144234</v>
      </c>
      <c r="J102" s="9">
        <f t="shared" si="18"/>
        <v>749709.2579136451</v>
      </c>
      <c r="L102">
        <f aca="true" t="shared" si="25" ref="L102:L130">IF(F102=L$4,$C102*$D102,0)</f>
        <v>0</v>
      </c>
      <c r="M102">
        <f t="shared" si="23"/>
        <v>0</v>
      </c>
      <c r="N102">
        <f t="shared" si="23"/>
        <v>0</v>
      </c>
      <c r="O102">
        <f t="shared" si="23"/>
        <v>0</v>
      </c>
      <c r="P102">
        <f t="shared" si="23"/>
        <v>79635.70962200001</v>
      </c>
    </row>
    <row r="103" spans="1:16" ht="12.75">
      <c r="A103">
        <v>99</v>
      </c>
      <c r="B103" s="5" t="str">
        <f>'Sum of Squared Errors'!B103</f>
        <v>CSRKWA01</v>
      </c>
      <c r="C103" s="2">
        <f>'Sum of Squared Errors'!C103</f>
        <v>5491</v>
      </c>
      <c r="D103" s="6">
        <f>'Sum of Squared Errors'!D103</f>
        <v>30.61415128</v>
      </c>
      <c r="E103" s="3">
        <f t="shared" si="19"/>
        <v>2466633.5</v>
      </c>
      <c r="F103" s="2">
        <f t="shared" si="16"/>
        <v>5</v>
      </c>
      <c r="G103" s="7">
        <f t="shared" si="24"/>
        <v>31.23229098631062</v>
      </c>
      <c r="H103" s="8">
        <f t="shared" si="20"/>
        <v>108.67614959271843</v>
      </c>
      <c r="I103" s="8">
        <f t="shared" si="22"/>
        <v>2098.0929605791152</v>
      </c>
      <c r="J103" s="9">
        <f t="shared" si="18"/>
        <v>1547614.1109788818</v>
      </c>
      <c r="L103">
        <f t="shared" si="25"/>
        <v>0</v>
      </c>
      <c r="M103">
        <f t="shared" si="23"/>
        <v>0</v>
      </c>
      <c r="N103">
        <f t="shared" si="23"/>
        <v>0</v>
      </c>
      <c r="O103">
        <f t="shared" si="23"/>
        <v>0</v>
      </c>
      <c r="P103">
        <f t="shared" si="23"/>
        <v>168102.30467848</v>
      </c>
    </row>
    <row r="104" spans="1:16" ht="12.75">
      <c r="A104">
        <v>100</v>
      </c>
      <c r="B104" s="5" t="str">
        <f>'Sum of Squared Errors'!B104</f>
        <v>CLFXWA01</v>
      </c>
      <c r="C104" s="2">
        <f>'Sum of Squared Errors'!C104</f>
        <v>3206</v>
      </c>
      <c r="D104" s="6">
        <f>'Sum of Squared Errors'!D104</f>
        <v>31.843086879999998</v>
      </c>
      <c r="E104" s="3">
        <f aca="true" t="shared" si="26" ref="E104:E130">C104+E103</f>
        <v>2469839.5</v>
      </c>
      <c r="F104" s="2">
        <f aca="true" t="shared" si="27" ref="F104:F130">VLOOKUP(A104,$W$8:$X$12,2)</f>
        <v>5</v>
      </c>
      <c r="G104" s="7">
        <f t="shared" si="24"/>
        <v>31.23229098631062</v>
      </c>
      <c r="H104" s="8">
        <f aca="true" t="shared" si="28" ref="H104:H130">ABS(G104-D104)/G104*C104</f>
        <v>62.69830272862298</v>
      </c>
      <c r="I104" s="8">
        <f aca="true" t="shared" si="29" ref="I104:I130">(G104-D104)^2*C104</f>
        <v>1196.067625735466</v>
      </c>
      <c r="J104" s="9">
        <f aca="true" t="shared" si="30" ref="J104:J130">($R$12-G104)^2*C104</f>
        <v>903596.9476959197</v>
      </c>
      <c r="L104">
        <f t="shared" si="25"/>
        <v>0</v>
      </c>
      <c r="M104">
        <f t="shared" si="23"/>
        <v>0</v>
      </c>
      <c r="N104">
        <f t="shared" si="23"/>
        <v>0</v>
      </c>
      <c r="O104">
        <f t="shared" si="23"/>
        <v>0</v>
      </c>
      <c r="P104">
        <f t="shared" si="23"/>
        <v>102088.93653728</v>
      </c>
    </row>
    <row r="105" spans="1:16" ht="12.75">
      <c r="A105">
        <v>101</v>
      </c>
      <c r="B105" s="5" t="str">
        <f>'Sum of Squared Errors'!B105</f>
        <v>ESTNWA01</v>
      </c>
      <c r="C105" s="2">
        <f>'Sum of Squared Errors'!C105</f>
        <v>736</v>
      </c>
      <c r="D105" s="6">
        <f>'Sum of Squared Errors'!D105</f>
        <v>32.676032119999995</v>
      </c>
      <c r="E105" s="3">
        <f t="shared" si="26"/>
        <v>2470575.5</v>
      </c>
      <c r="F105" s="2">
        <f t="shared" si="27"/>
        <v>5</v>
      </c>
      <c r="G105" s="7">
        <f t="shared" si="24"/>
        <v>31.23229098631062</v>
      </c>
      <c r="H105" s="8">
        <f t="shared" si="28"/>
        <v>34.022271208382506</v>
      </c>
      <c r="I105" s="8">
        <f t="shared" si="29"/>
        <v>1534.1099073745186</v>
      </c>
      <c r="J105" s="9">
        <f t="shared" si="30"/>
        <v>207438.3510618206</v>
      </c>
      <c r="L105">
        <f t="shared" si="25"/>
        <v>0</v>
      </c>
      <c r="M105">
        <f t="shared" si="23"/>
        <v>0</v>
      </c>
      <c r="N105">
        <f t="shared" si="23"/>
        <v>0</v>
      </c>
      <c r="O105">
        <f t="shared" si="23"/>
        <v>0</v>
      </c>
      <c r="P105">
        <f t="shared" si="23"/>
        <v>24049.559640319996</v>
      </c>
    </row>
    <row r="106" spans="1:16" ht="12.75">
      <c r="A106">
        <v>102</v>
      </c>
      <c r="B106" s="5" t="str">
        <f>'Sum of Squared Errors'!B106</f>
        <v>CLDMWA01</v>
      </c>
      <c r="C106" s="2">
        <f>'Sum of Squared Errors'!C106</f>
        <v>2978</v>
      </c>
      <c r="D106" s="6">
        <f>'Sum of Squared Errors'!D106</f>
        <v>33.7274548</v>
      </c>
      <c r="E106" s="3">
        <f t="shared" si="26"/>
        <v>2473553.5</v>
      </c>
      <c r="F106" s="2">
        <f t="shared" si="27"/>
        <v>5</v>
      </c>
      <c r="G106" s="7">
        <f t="shared" si="24"/>
        <v>31.23229098631062</v>
      </c>
      <c r="H106" s="8">
        <f t="shared" si="28"/>
        <v>237.91395387625772</v>
      </c>
      <c r="I106" s="8">
        <f t="shared" si="29"/>
        <v>18540.55883737756</v>
      </c>
      <c r="J106" s="9">
        <f t="shared" si="30"/>
        <v>839336.1541604644</v>
      </c>
      <c r="L106">
        <f t="shared" si="25"/>
        <v>0</v>
      </c>
      <c r="M106">
        <f aca="true" t="shared" si="31" ref="M106:P130">IF($F106=M$4,$C106*$D106,0)</f>
        <v>0</v>
      </c>
      <c r="N106">
        <f t="shared" si="31"/>
        <v>0</v>
      </c>
      <c r="O106">
        <f t="shared" si="31"/>
        <v>0</v>
      </c>
      <c r="P106">
        <f t="shared" si="31"/>
        <v>100440.36039439999</v>
      </c>
    </row>
    <row r="107" spans="1:16" ht="12.75">
      <c r="A107">
        <v>103</v>
      </c>
      <c r="B107" s="5" t="str">
        <f>'Sum of Squared Errors'!B107</f>
        <v>WTBGWA01</v>
      </c>
      <c r="C107" s="2">
        <f>'Sum of Squared Errors'!C107</f>
        <v>949</v>
      </c>
      <c r="D107" s="6">
        <f>'Sum of Squared Errors'!D107</f>
        <v>37.83073422</v>
      </c>
      <c r="E107" s="3">
        <f t="shared" si="26"/>
        <v>2474502.5</v>
      </c>
      <c r="F107" s="2">
        <f t="shared" si="27"/>
        <v>5</v>
      </c>
      <c r="G107" s="7">
        <f t="shared" si="24"/>
        <v>31.23229098631062</v>
      </c>
      <c r="H107" s="8">
        <f t="shared" si="28"/>
        <v>200.49514239976418</v>
      </c>
      <c r="I107" s="8">
        <f t="shared" si="29"/>
        <v>41318.94099970184</v>
      </c>
      <c r="J107" s="9">
        <f t="shared" si="30"/>
        <v>267471.4608120486</v>
      </c>
      <c r="L107">
        <f t="shared" si="25"/>
        <v>0</v>
      </c>
      <c r="M107">
        <f t="shared" si="31"/>
        <v>0</v>
      </c>
      <c r="N107">
        <f t="shared" si="31"/>
        <v>0</v>
      </c>
      <c r="O107">
        <f t="shared" si="31"/>
        <v>0</v>
      </c>
      <c r="P107">
        <f t="shared" si="31"/>
        <v>35901.36677478</v>
      </c>
    </row>
    <row r="108" spans="1:16" ht="12.75">
      <c r="A108">
        <v>104</v>
      </c>
      <c r="B108" s="5" t="str">
        <f>'Sum of Squared Errors'!B108</f>
        <v>WRDNWA01</v>
      </c>
      <c r="C108" s="2">
        <f>'Sum of Squared Errors'!C108</f>
        <v>1614</v>
      </c>
      <c r="D108" s="6">
        <f>'Sum of Squared Errors'!D108</f>
        <v>38.527131059999995</v>
      </c>
      <c r="E108" s="3">
        <f t="shared" si="26"/>
        <v>2476116.5</v>
      </c>
      <c r="F108" s="2">
        <f t="shared" si="27"/>
        <v>5</v>
      </c>
      <c r="G108" s="7">
        <f t="shared" si="24"/>
        <v>31.23229098631062</v>
      </c>
      <c r="H108" s="8">
        <f t="shared" si="28"/>
        <v>376.97752893296365</v>
      </c>
      <c r="I108" s="8">
        <f t="shared" si="29"/>
        <v>85888.51240493692</v>
      </c>
      <c r="J108" s="9">
        <f t="shared" si="30"/>
        <v>454898.77529045986</v>
      </c>
      <c r="L108">
        <f t="shared" si="25"/>
        <v>0</v>
      </c>
      <c r="M108">
        <f t="shared" si="31"/>
        <v>0</v>
      </c>
      <c r="N108">
        <f t="shared" si="31"/>
        <v>0</v>
      </c>
      <c r="O108">
        <f t="shared" si="31"/>
        <v>0</v>
      </c>
      <c r="P108">
        <f t="shared" si="31"/>
        <v>62182.78953083999</v>
      </c>
    </row>
    <row r="109" spans="1:16" ht="12.75">
      <c r="A109">
        <v>105</v>
      </c>
      <c r="B109" s="5" t="str">
        <f>'Sum of Squared Errors'!B109</f>
        <v>DYTNWA01</v>
      </c>
      <c r="C109" s="2">
        <f>'Sum of Squared Errors'!C109</f>
        <v>2310</v>
      </c>
      <c r="D109" s="6">
        <f>'Sum of Squared Errors'!D109</f>
        <v>42.40510562</v>
      </c>
      <c r="E109" s="3">
        <f t="shared" si="26"/>
        <v>2478426.5</v>
      </c>
      <c r="F109" s="2">
        <f t="shared" si="27"/>
        <v>5</v>
      </c>
      <c r="G109" s="7">
        <f t="shared" si="24"/>
        <v>31.23229098631062</v>
      </c>
      <c r="H109" s="8">
        <f t="shared" si="28"/>
        <v>826.3627479372187</v>
      </c>
      <c r="I109" s="8">
        <f t="shared" si="29"/>
        <v>288361.42759759</v>
      </c>
      <c r="J109" s="9">
        <f t="shared" si="30"/>
        <v>651063.3029250077</v>
      </c>
      <c r="L109">
        <f t="shared" si="25"/>
        <v>0</v>
      </c>
      <c r="M109">
        <f t="shared" si="31"/>
        <v>0</v>
      </c>
      <c r="N109">
        <f t="shared" si="31"/>
        <v>0</v>
      </c>
      <c r="O109">
        <f t="shared" si="31"/>
        <v>0</v>
      </c>
      <c r="P109">
        <f t="shared" si="31"/>
        <v>97955.7939822</v>
      </c>
    </row>
    <row r="110" spans="1:16" ht="12.75">
      <c r="A110">
        <v>106</v>
      </c>
      <c r="B110" s="5" t="str">
        <f>'Sum of Squared Errors'!B110</f>
        <v>JOYCWA01</v>
      </c>
      <c r="C110" s="2">
        <f>'Sum of Squared Errors'!C110</f>
        <v>1365</v>
      </c>
      <c r="D110" s="6">
        <f>'Sum of Squared Errors'!D110</f>
        <v>45.29310428</v>
      </c>
      <c r="E110" s="3">
        <f t="shared" si="26"/>
        <v>2479791.5</v>
      </c>
      <c r="F110" s="2">
        <f t="shared" si="27"/>
        <v>5</v>
      </c>
      <c r="G110" s="7">
        <f t="shared" si="24"/>
        <v>31.23229098631062</v>
      </c>
      <c r="H110" s="8">
        <f t="shared" si="28"/>
        <v>614.5245686363023</v>
      </c>
      <c r="I110" s="8">
        <f t="shared" si="29"/>
        <v>269869.33220518916</v>
      </c>
      <c r="J110" s="9">
        <f t="shared" si="30"/>
        <v>384719.22445568634</v>
      </c>
      <c r="L110">
        <f t="shared" si="25"/>
        <v>0</v>
      </c>
      <c r="M110">
        <f t="shared" si="31"/>
        <v>0</v>
      </c>
      <c r="N110">
        <f t="shared" si="31"/>
        <v>0</v>
      </c>
      <c r="O110">
        <f t="shared" si="31"/>
        <v>0</v>
      </c>
      <c r="P110">
        <f t="shared" si="31"/>
        <v>61825.0873422</v>
      </c>
    </row>
    <row r="111" spans="1:16" ht="12.75">
      <c r="A111">
        <v>107</v>
      </c>
      <c r="B111" s="5" t="str">
        <f>'Sum of Squared Errors'!B111</f>
        <v>SPDLWA01</v>
      </c>
      <c r="C111" s="2">
        <f>'Sum of Squared Errors'!C111</f>
        <v>1748</v>
      </c>
      <c r="D111" s="6">
        <f>'Sum of Squared Errors'!D111</f>
        <v>60.13591536</v>
      </c>
      <c r="E111" s="3">
        <f t="shared" si="26"/>
        <v>2481539.5</v>
      </c>
      <c r="F111" s="2">
        <f t="shared" si="27"/>
        <v>5</v>
      </c>
      <c r="G111" s="7">
        <f t="shared" si="24"/>
        <v>31.23229098631062</v>
      </c>
      <c r="H111" s="8">
        <f t="shared" si="28"/>
        <v>1617.6698477660168</v>
      </c>
      <c r="I111" s="8">
        <f t="shared" si="29"/>
        <v>1460313.289382958</v>
      </c>
      <c r="J111" s="9">
        <f t="shared" si="30"/>
        <v>492666.08377182396</v>
      </c>
      <c r="L111">
        <f t="shared" si="25"/>
        <v>0</v>
      </c>
      <c r="M111">
        <f t="shared" si="31"/>
        <v>0</v>
      </c>
      <c r="N111">
        <f t="shared" si="31"/>
        <v>0</v>
      </c>
      <c r="O111">
        <f t="shared" si="31"/>
        <v>0</v>
      </c>
      <c r="P111">
        <f t="shared" si="31"/>
        <v>105117.58004928</v>
      </c>
    </row>
    <row r="112" spans="1:16" ht="12.75">
      <c r="A112">
        <v>108</v>
      </c>
      <c r="B112" s="5" t="str">
        <f>'Sum of Squared Errors'!B112</f>
        <v>PTRSWA01</v>
      </c>
      <c r="C112" s="2">
        <f>'Sum of Squared Errors'!C112</f>
        <v>949</v>
      </c>
      <c r="D112" s="6">
        <f>'Sum of Squared Errors'!D112</f>
        <v>61.05761706</v>
      </c>
      <c r="E112" s="3">
        <f t="shared" si="26"/>
        <v>2482488.5</v>
      </c>
      <c r="F112" s="2">
        <f t="shared" si="27"/>
        <v>5</v>
      </c>
      <c r="G112" s="7">
        <f t="shared" si="24"/>
        <v>31.23229098631062</v>
      </c>
      <c r="H112" s="8">
        <f t="shared" si="28"/>
        <v>906.2490630718447</v>
      </c>
      <c r="I112" s="8">
        <f t="shared" si="29"/>
        <v>844183.0215563988</v>
      </c>
      <c r="J112" s="9">
        <f t="shared" si="30"/>
        <v>267471.4608120486</v>
      </c>
      <c r="L112">
        <f t="shared" si="25"/>
        <v>0</v>
      </c>
      <c r="M112">
        <f t="shared" si="31"/>
        <v>0</v>
      </c>
      <c r="N112">
        <f t="shared" si="31"/>
        <v>0</v>
      </c>
      <c r="O112">
        <f t="shared" si="31"/>
        <v>0</v>
      </c>
      <c r="P112">
        <f t="shared" si="31"/>
        <v>57943.67858994</v>
      </c>
    </row>
    <row r="113" spans="1:16" ht="12.75">
      <c r="A113">
        <v>109</v>
      </c>
      <c r="B113" s="5" t="str">
        <f>'Sum of Squared Errors'!B113</f>
        <v>NPRTWA01</v>
      </c>
      <c r="C113" s="2">
        <f>'Sum of Squared Errors'!C113</f>
        <v>1046</v>
      </c>
      <c r="D113" s="6">
        <f>'Sum of Squared Errors'!D113</f>
        <v>69.10031781999999</v>
      </c>
      <c r="E113" s="3">
        <f t="shared" si="26"/>
        <v>2483534.5</v>
      </c>
      <c r="F113" s="2">
        <f t="shared" si="27"/>
        <v>5</v>
      </c>
      <c r="G113" s="7">
        <f t="shared" si="24"/>
        <v>31.23229098631062</v>
      </c>
      <c r="H113" s="8">
        <f t="shared" si="28"/>
        <v>1268.2372895859758</v>
      </c>
      <c r="I113" s="8">
        <f t="shared" si="29"/>
        <v>1499950.8792657612</v>
      </c>
      <c r="J113" s="9">
        <f t="shared" si="30"/>
        <v>294810.48262318526</v>
      </c>
      <c r="L113">
        <f t="shared" si="25"/>
        <v>0</v>
      </c>
      <c r="M113">
        <f t="shared" si="31"/>
        <v>0</v>
      </c>
      <c r="N113">
        <f t="shared" si="31"/>
        <v>0</v>
      </c>
      <c r="O113">
        <f t="shared" si="31"/>
        <v>0</v>
      </c>
      <c r="P113">
        <f t="shared" si="31"/>
        <v>72278.93243971998</v>
      </c>
    </row>
    <row r="114" spans="1:16" ht="12.75">
      <c r="A114">
        <v>110</v>
      </c>
      <c r="B114" s="5" t="str">
        <f>'Sum of Squared Errors'!B114</f>
        <v>PMRYWA01</v>
      </c>
      <c r="C114" s="2">
        <f>'Sum of Squared Errors'!C114</f>
        <v>1591</v>
      </c>
      <c r="D114" s="6">
        <f>'Sum of Squared Errors'!D114</f>
        <v>71.79714872</v>
      </c>
      <c r="E114" s="3">
        <f t="shared" si="26"/>
        <v>2485125.5</v>
      </c>
      <c r="F114" s="2">
        <f t="shared" si="27"/>
        <v>5</v>
      </c>
      <c r="G114" s="7">
        <f t="shared" si="24"/>
        <v>31.23229098631062</v>
      </c>
      <c r="H114" s="8">
        <f t="shared" si="28"/>
        <v>2066.4090470528618</v>
      </c>
      <c r="I114" s="8">
        <f t="shared" si="29"/>
        <v>2618002.7235805443</v>
      </c>
      <c r="J114" s="9">
        <f t="shared" si="30"/>
        <v>448416.326819778</v>
      </c>
      <c r="L114">
        <f t="shared" si="25"/>
        <v>0</v>
      </c>
      <c r="M114">
        <f t="shared" si="31"/>
        <v>0</v>
      </c>
      <c r="N114">
        <f t="shared" si="31"/>
        <v>0</v>
      </c>
      <c r="O114">
        <f t="shared" si="31"/>
        <v>0</v>
      </c>
      <c r="P114">
        <f t="shared" si="31"/>
        <v>114229.26361351999</v>
      </c>
    </row>
    <row r="115" spans="1:16" ht="12.75">
      <c r="A115">
        <v>111</v>
      </c>
      <c r="B115" s="5" t="str">
        <f>'Sum of Squared Errors'!B115</f>
        <v>CRMTWA01</v>
      </c>
      <c r="C115" s="2">
        <f>'Sum of Squared Errors'!C115</f>
        <v>748</v>
      </c>
      <c r="D115" s="6">
        <f>'Sum of Squared Errors'!D115</f>
        <v>89.45968425999999</v>
      </c>
      <c r="E115" s="3">
        <f t="shared" si="26"/>
        <v>2485873.5</v>
      </c>
      <c r="F115" s="2">
        <f t="shared" si="27"/>
        <v>5</v>
      </c>
      <c r="G115" s="7">
        <f t="shared" si="24"/>
        <v>31.23229098631062</v>
      </c>
      <c r="H115" s="8">
        <f t="shared" si="28"/>
        <v>1394.5211444081954</v>
      </c>
      <c r="I115" s="8">
        <f t="shared" si="29"/>
        <v>2536041.136931767</v>
      </c>
      <c r="J115" s="9">
        <f t="shared" si="30"/>
        <v>210820.49809000248</v>
      </c>
      <c r="L115">
        <f t="shared" si="25"/>
        <v>0</v>
      </c>
      <c r="M115">
        <f t="shared" si="31"/>
        <v>0</v>
      </c>
      <c r="N115">
        <f t="shared" si="31"/>
        <v>0</v>
      </c>
      <c r="O115">
        <f t="shared" si="31"/>
        <v>0</v>
      </c>
      <c r="P115">
        <f t="shared" si="31"/>
        <v>66915.84382647999</v>
      </c>
    </row>
    <row r="116" spans="1:16" ht="12.75">
      <c r="A116">
        <v>112</v>
      </c>
      <c r="B116" s="5">
        <f>'Sum of Squared Errors'!B116</f>
        <v>0</v>
      </c>
      <c r="C116" s="2">
        <f>'Sum of Squared Errors'!C116</f>
        <v>0</v>
      </c>
      <c r="D116" s="6">
        <f>'Sum of Squared Errors'!D116</f>
        <v>0</v>
      </c>
      <c r="E116" s="3">
        <f t="shared" si="26"/>
        <v>2485873.5</v>
      </c>
      <c r="F116" s="2">
        <f t="shared" si="27"/>
        <v>5</v>
      </c>
      <c r="G116" s="7">
        <f t="shared" si="24"/>
        <v>31.23229098631062</v>
      </c>
      <c r="H116" s="8">
        <f t="shared" si="28"/>
        <v>0</v>
      </c>
      <c r="I116" s="8">
        <f t="shared" si="29"/>
        <v>0</v>
      </c>
      <c r="J116" s="9">
        <f t="shared" si="30"/>
        <v>0</v>
      </c>
      <c r="L116">
        <f t="shared" si="25"/>
        <v>0</v>
      </c>
      <c r="M116">
        <f t="shared" si="31"/>
        <v>0</v>
      </c>
      <c r="N116">
        <f t="shared" si="31"/>
        <v>0</v>
      </c>
      <c r="O116">
        <f t="shared" si="31"/>
        <v>0</v>
      </c>
      <c r="P116">
        <f t="shared" si="31"/>
        <v>0</v>
      </c>
    </row>
    <row r="117" spans="1:16" ht="12.75">
      <c r="A117">
        <v>113</v>
      </c>
      <c r="B117" s="5">
        <f>'Sum of Squared Errors'!B117</f>
        <v>0</v>
      </c>
      <c r="C117" s="2">
        <f>'Sum of Squared Errors'!C117</f>
        <v>0</v>
      </c>
      <c r="D117" s="6">
        <f>'Sum of Squared Errors'!D117</f>
        <v>0</v>
      </c>
      <c r="E117" s="3">
        <f t="shared" si="26"/>
        <v>2485873.5</v>
      </c>
      <c r="F117" s="2">
        <f t="shared" si="27"/>
        <v>5</v>
      </c>
      <c r="G117" s="7">
        <f t="shared" si="24"/>
        <v>31.23229098631062</v>
      </c>
      <c r="H117" s="8">
        <f t="shared" si="28"/>
        <v>0</v>
      </c>
      <c r="I117" s="8">
        <f t="shared" si="29"/>
        <v>0</v>
      </c>
      <c r="J117" s="9">
        <f t="shared" si="30"/>
        <v>0</v>
      </c>
      <c r="L117">
        <f t="shared" si="25"/>
        <v>0</v>
      </c>
      <c r="M117">
        <f t="shared" si="31"/>
        <v>0</v>
      </c>
      <c r="N117">
        <f t="shared" si="31"/>
        <v>0</v>
      </c>
      <c r="O117">
        <f t="shared" si="31"/>
        <v>0</v>
      </c>
      <c r="P117">
        <f t="shared" si="31"/>
        <v>0</v>
      </c>
    </row>
    <row r="118" spans="1:16" ht="12.75">
      <c r="A118">
        <v>114</v>
      </c>
      <c r="B118" s="5">
        <f>'Sum of Squared Errors'!B118</f>
        <v>0</v>
      </c>
      <c r="C118" s="2">
        <f>'Sum of Squared Errors'!C118</f>
        <v>0</v>
      </c>
      <c r="D118" s="6">
        <f>'Sum of Squared Errors'!D118</f>
        <v>0</v>
      </c>
      <c r="E118" s="3">
        <f t="shared" si="26"/>
        <v>2485873.5</v>
      </c>
      <c r="F118" s="2">
        <f t="shared" si="27"/>
        <v>5</v>
      </c>
      <c r="G118" s="7">
        <f t="shared" si="24"/>
        <v>31.23229098631062</v>
      </c>
      <c r="H118" s="8">
        <f t="shared" si="28"/>
        <v>0</v>
      </c>
      <c r="I118" s="8">
        <f t="shared" si="29"/>
        <v>0</v>
      </c>
      <c r="J118" s="9">
        <f t="shared" si="30"/>
        <v>0</v>
      </c>
      <c r="L118">
        <f t="shared" si="25"/>
        <v>0</v>
      </c>
      <c r="M118">
        <f t="shared" si="31"/>
        <v>0</v>
      </c>
      <c r="N118">
        <f t="shared" si="31"/>
        <v>0</v>
      </c>
      <c r="O118">
        <f t="shared" si="31"/>
        <v>0</v>
      </c>
      <c r="P118">
        <f t="shared" si="31"/>
        <v>0</v>
      </c>
    </row>
    <row r="119" spans="1:16" ht="12.75">
      <c r="A119">
        <v>115</v>
      </c>
      <c r="B119" s="5">
        <f>'Sum of Squared Errors'!B119</f>
        <v>0</v>
      </c>
      <c r="C119" s="2">
        <f>'Sum of Squared Errors'!C119</f>
        <v>0</v>
      </c>
      <c r="D119" s="6">
        <f>'Sum of Squared Errors'!D119</f>
        <v>0</v>
      </c>
      <c r="E119" s="3">
        <f t="shared" si="26"/>
        <v>2485873.5</v>
      </c>
      <c r="F119" s="2">
        <f t="shared" si="27"/>
        <v>5</v>
      </c>
      <c r="G119" s="7">
        <f t="shared" si="24"/>
        <v>31.23229098631062</v>
      </c>
      <c r="H119" s="8">
        <f t="shared" si="28"/>
        <v>0</v>
      </c>
      <c r="I119" s="8">
        <f t="shared" si="29"/>
        <v>0</v>
      </c>
      <c r="J119" s="9">
        <f t="shared" si="30"/>
        <v>0</v>
      </c>
      <c r="L119">
        <f t="shared" si="25"/>
        <v>0</v>
      </c>
      <c r="M119">
        <f t="shared" si="31"/>
        <v>0</v>
      </c>
      <c r="N119">
        <f t="shared" si="31"/>
        <v>0</v>
      </c>
      <c r="O119">
        <f t="shared" si="31"/>
        <v>0</v>
      </c>
      <c r="P119">
        <f t="shared" si="31"/>
        <v>0</v>
      </c>
    </row>
    <row r="120" spans="1:16" ht="12.75">
      <c r="A120">
        <v>116</v>
      </c>
      <c r="B120" s="5">
        <f>'Sum of Squared Errors'!B120</f>
        <v>0</v>
      </c>
      <c r="C120" s="2">
        <f>'Sum of Squared Errors'!C120</f>
        <v>0</v>
      </c>
      <c r="D120" s="6">
        <f>'Sum of Squared Errors'!D120</f>
        <v>0</v>
      </c>
      <c r="E120" s="3">
        <f t="shared" si="26"/>
        <v>2485873.5</v>
      </c>
      <c r="F120" s="2">
        <f t="shared" si="27"/>
        <v>5</v>
      </c>
      <c r="G120" s="7">
        <f t="shared" si="24"/>
        <v>31.23229098631062</v>
      </c>
      <c r="H120" s="8">
        <f t="shared" si="28"/>
        <v>0</v>
      </c>
      <c r="I120" s="8">
        <f t="shared" si="29"/>
        <v>0</v>
      </c>
      <c r="J120" s="9">
        <f t="shared" si="30"/>
        <v>0</v>
      </c>
      <c r="L120">
        <f t="shared" si="25"/>
        <v>0</v>
      </c>
      <c r="M120">
        <f t="shared" si="31"/>
        <v>0</v>
      </c>
      <c r="N120">
        <f t="shared" si="31"/>
        <v>0</v>
      </c>
      <c r="O120">
        <f t="shared" si="31"/>
        <v>0</v>
      </c>
      <c r="P120">
        <f t="shared" si="31"/>
        <v>0</v>
      </c>
    </row>
    <row r="121" spans="1:16" ht="12.75">
      <c r="A121">
        <v>117</v>
      </c>
      <c r="B121" s="5">
        <f>'Sum of Squared Errors'!B121</f>
        <v>0</v>
      </c>
      <c r="C121" s="2">
        <f>'Sum of Squared Errors'!C121</f>
        <v>0</v>
      </c>
      <c r="D121" s="6">
        <f>'Sum of Squared Errors'!D121</f>
        <v>0</v>
      </c>
      <c r="E121" s="3">
        <f t="shared" si="26"/>
        <v>2485873.5</v>
      </c>
      <c r="F121" s="2">
        <f t="shared" si="27"/>
        <v>5</v>
      </c>
      <c r="G121" s="7">
        <f t="shared" si="24"/>
        <v>31.23229098631062</v>
      </c>
      <c r="H121" s="8">
        <f t="shared" si="28"/>
        <v>0</v>
      </c>
      <c r="I121" s="8">
        <f t="shared" si="29"/>
        <v>0</v>
      </c>
      <c r="J121" s="9">
        <f t="shared" si="30"/>
        <v>0</v>
      </c>
      <c r="L121">
        <f t="shared" si="25"/>
        <v>0</v>
      </c>
      <c r="M121">
        <f t="shared" si="31"/>
        <v>0</v>
      </c>
      <c r="N121">
        <f t="shared" si="31"/>
        <v>0</v>
      </c>
      <c r="O121">
        <f t="shared" si="31"/>
        <v>0</v>
      </c>
      <c r="P121">
        <f t="shared" si="31"/>
        <v>0</v>
      </c>
    </row>
    <row r="122" spans="1:16" ht="12.75">
      <c r="A122">
        <v>118</v>
      </c>
      <c r="B122" s="5">
        <f>'Sum of Squared Errors'!B122</f>
        <v>0</v>
      </c>
      <c r="C122" s="2">
        <f>'Sum of Squared Errors'!C122</f>
        <v>0</v>
      </c>
      <c r="D122" s="6">
        <f>'Sum of Squared Errors'!D122</f>
        <v>0</v>
      </c>
      <c r="E122" s="3">
        <f t="shared" si="26"/>
        <v>2485873.5</v>
      </c>
      <c r="F122" s="2">
        <f t="shared" si="27"/>
        <v>5</v>
      </c>
      <c r="G122" s="7">
        <f t="shared" si="24"/>
        <v>31.23229098631062</v>
      </c>
      <c r="H122" s="8">
        <f t="shared" si="28"/>
        <v>0</v>
      </c>
      <c r="I122" s="8">
        <f t="shared" si="29"/>
        <v>0</v>
      </c>
      <c r="J122" s="9">
        <f t="shared" si="30"/>
        <v>0</v>
      </c>
      <c r="L122">
        <f t="shared" si="25"/>
        <v>0</v>
      </c>
      <c r="M122">
        <f t="shared" si="31"/>
        <v>0</v>
      </c>
      <c r="N122">
        <f t="shared" si="31"/>
        <v>0</v>
      </c>
      <c r="O122">
        <f t="shared" si="31"/>
        <v>0</v>
      </c>
      <c r="P122">
        <f t="shared" si="31"/>
        <v>0</v>
      </c>
    </row>
    <row r="123" spans="1:16" ht="12.75">
      <c r="A123">
        <v>119</v>
      </c>
      <c r="B123" s="5">
        <f>'Sum of Squared Errors'!B123</f>
        <v>0</v>
      </c>
      <c r="C123" s="2">
        <f>'Sum of Squared Errors'!C123</f>
        <v>0</v>
      </c>
      <c r="D123" s="6">
        <f>'Sum of Squared Errors'!D123</f>
        <v>0</v>
      </c>
      <c r="E123" s="3">
        <f t="shared" si="26"/>
        <v>2485873.5</v>
      </c>
      <c r="F123" s="2">
        <f t="shared" si="27"/>
        <v>5</v>
      </c>
      <c r="G123" s="7">
        <f t="shared" si="24"/>
        <v>31.23229098631062</v>
      </c>
      <c r="H123" s="8">
        <f t="shared" si="28"/>
        <v>0</v>
      </c>
      <c r="I123" s="8">
        <f t="shared" si="29"/>
        <v>0</v>
      </c>
      <c r="J123" s="9">
        <f t="shared" si="30"/>
        <v>0</v>
      </c>
      <c r="L123">
        <f t="shared" si="25"/>
        <v>0</v>
      </c>
      <c r="M123">
        <f t="shared" si="31"/>
        <v>0</v>
      </c>
      <c r="N123">
        <f t="shared" si="31"/>
        <v>0</v>
      </c>
      <c r="O123">
        <f t="shared" si="31"/>
        <v>0</v>
      </c>
      <c r="P123">
        <f t="shared" si="31"/>
        <v>0</v>
      </c>
    </row>
    <row r="124" spans="1:16" ht="12.75">
      <c r="A124">
        <v>120</v>
      </c>
      <c r="B124" s="5">
        <f>'Sum of Squared Errors'!B124</f>
        <v>0</v>
      </c>
      <c r="C124" s="2">
        <f>'Sum of Squared Errors'!C124</f>
        <v>0</v>
      </c>
      <c r="D124" s="6">
        <f>'Sum of Squared Errors'!D124</f>
        <v>0</v>
      </c>
      <c r="E124" s="3">
        <f t="shared" si="26"/>
        <v>2485873.5</v>
      </c>
      <c r="F124" s="2">
        <f t="shared" si="27"/>
        <v>5</v>
      </c>
      <c r="G124" s="7">
        <f t="shared" si="24"/>
        <v>31.23229098631062</v>
      </c>
      <c r="H124" s="8">
        <f t="shared" si="28"/>
        <v>0</v>
      </c>
      <c r="I124" s="8">
        <f t="shared" si="29"/>
        <v>0</v>
      </c>
      <c r="J124" s="9">
        <f t="shared" si="30"/>
        <v>0</v>
      </c>
      <c r="L124">
        <f t="shared" si="25"/>
        <v>0</v>
      </c>
      <c r="M124">
        <f t="shared" si="31"/>
        <v>0</v>
      </c>
      <c r="N124">
        <f t="shared" si="31"/>
        <v>0</v>
      </c>
      <c r="O124">
        <f t="shared" si="31"/>
        <v>0</v>
      </c>
      <c r="P124">
        <f t="shared" si="31"/>
        <v>0</v>
      </c>
    </row>
    <row r="125" spans="1:16" ht="12.75">
      <c r="A125">
        <v>121</v>
      </c>
      <c r="B125" s="5">
        <f>'Sum of Squared Errors'!B125</f>
        <v>0</v>
      </c>
      <c r="C125" s="2">
        <f>'Sum of Squared Errors'!C125</f>
        <v>0</v>
      </c>
      <c r="D125" s="6">
        <f>'Sum of Squared Errors'!D125</f>
        <v>0</v>
      </c>
      <c r="E125" s="3">
        <f t="shared" si="26"/>
        <v>2485873.5</v>
      </c>
      <c r="F125" s="2">
        <f t="shared" si="27"/>
        <v>5</v>
      </c>
      <c r="G125" s="7">
        <f t="shared" si="24"/>
        <v>31.23229098631062</v>
      </c>
      <c r="H125" s="8">
        <f t="shared" si="28"/>
        <v>0</v>
      </c>
      <c r="I125" s="8">
        <f t="shared" si="29"/>
        <v>0</v>
      </c>
      <c r="J125" s="9">
        <f t="shared" si="30"/>
        <v>0</v>
      </c>
      <c r="L125">
        <f t="shared" si="25"/>
        <v>0</v>
      </c>
      <c r="M125">
        <f t="shared" si="31"/>
        <v>0</v>
      </c>
      <c r="N125">
        <f t="shared" si="31"/>
        <v>0</v>
      </c>
      <c r="O125">
        <f t="shared" si="31"/>
        <v>0</v>
      </c>
      <c r="P125">
        <f t="shared" si="31"/>
        <v>0</v>
      </c>
    </row>
    <row r="126" spans="1:16" ht="12.75">
      <c r="A126">
        <v>122</v>
      </c>
      <c r="B126" s="5">
        <f>'Sum of Squared Errors'!B126</f>
        <v>0</v>
      </c>
      <c r="C126" s="2">
        <f>'Sum of Squared Errors'!C126</f>
        <v>0</v>
      </c>
      <c r="D126" s="6">
        <f>'Sum of Squared Errors'!D126</f>
        <v>0</v>
      </c>
      <c r="E126" s="3">
        <f t="shared" si="26"/>
        <v>2485873.5</v>
      </c>
      <c r="F126" s="2">
        <f t="shared" si="27"/>
        <v>5</v>
      </c>
      <c r="G126" s="7">
        <f t="shared" si="24"/>
        <v>31.23229098631062</v>
      </c>
      <c r="H126" s="8">
        <f t="shared" si="28"/>
        <v>0</v>
      </c>
      <c r="I126" s="8">
        <f t="shared" si="29"/>
        <v>0</v>
      </c>
      <c r="J126" s="9">
        <f t="shared" si="30"/>
        <v>0</v>
      </c>
      <c r="L126">
        <f t="shared" si="25"/>
        <v>0</v>
      </c>
      <c r="M126">
        <f t="shared" si="31"/>
        <v>0</v>
      </c>
      <c r="N126">
        <f t="shared" si="31"/>
        <v>0</v>
      </c>
      <c r="O126">
        <f t="shared" si="31"/>
        <v>0</v>
      </c>
      <c r="P126">
        <f t="shared" si="31"/>
        <v>0</v>
      </c>
    </row>
    <row r="127" spans="1:16" ht="12.75">
      <c r="A127">
        <v>123</v>
      </c>
      <c r="B127" s="5">
        <f>'Sum of Squared Errors'!B127</f>
        <v>0</v>
      </c>
      <c r="C127" s="2">
        <f>'Sum of Squared Errors'!C127</f>
        <v>0</v>
      </c>
      <c r="D127" s="6">
        <f>'Sum of Squared Errors'!D127</f>
        <v>0</v>
      </c>
      <c r="E127" s="3">
        <f t="shared" si="26"/>
        <v>2485873.5</v>
      </c>
      <c r="F127" s="2">
        <f t="shared" si="27"/>
        <v>5</v>
      </c>
      <c r="G127" s="7">
        <f t="shared" si="24"/>
        <v>31.23229098631062</v>
      </c>
      <c r="H127" s="8">
        <f t="shared" si="28"/>
        <v>0</v>
      </c>
      <c r="I127" s="8">
        <f t="shared" si="29"/>
        <v>0</v>
      </c>
      <c r="J127" s="9">
        <f t="shared" si="30"/>
        <v>0</v>
      </c>
      <c r="L127">
        <f t="shared" si="25"/>
        <v>0</v>
      </c>
      <c r="M127">
        <f t="shared" si="31"/>
        <v>0</v>
      </c>
      <c r="N127">
        <f t="shared" si="31"/>
        <v>0</v>
      </c>
      <c r="O127">
        <f t="shared" si="31"/>
        <v>0</v>
      </c>
      <c r="P127">
        <f t="shared" si="31"/>
        <v>0</v>
      </c>
    </row>
    <row r="128" spans="1:16" ht="12.75">
      <c r="A128">
        <v>124</v>
      </c>
      <c r="B128" s="5">
        <f>'Sum of Squared Errors'!B128</f>
        <v>0</v>
      </c>
      <c r="C128" s="2">
        <f>'Sum of Squared Errors'!C128</f>
        <v>0</v>
      </c>
      <c r="D128" s="6">
        <f>'Sum of Squared Errors'!D128</f>
        <v>0</v>
      </c>
      <c r="E128" s="3">
        <f t="shared" si="26"/>
        <v>2485873.5</v>
      </c>
      <c r="F128" s="2">
        <f t="shared" si="27"/>
        <v>5</v>
      </c>
      <c r="G128" s="7">
        <f t="shared" si="24"/>
        <v>31.23229098631062</v>
      </c>
      <c r="H128" s="8">
        <f t="shared" si="28"/>
        <v>0</v>
      </c>
      <c r="I128" s="8">
        <f t="shared" si="29"/>
        <v>0</v>
      </c>
      <c r="J128" s="9">
        <f t="shared" si="30"/>
        <v>0</v>
      </c>
      <c r="L128">
        <f t="shared" si="25"/>
        <v>0</v>
      </c>
      <c r="M128">
        <f t="shared" si="31"/>
        <v>0</v>
      </c>
      <c r="N128">
        <f t="shared" si="31"/>
        <v>0</v>
      </c>
      <c r="O128">
        <f t="shared" si="31"/>
        <v>0</v>
      </c>
      <c r="P128">
        <f t="shared" si="31"/>
        <v>0</v>
      </c>
    </row>
    <row r="129" spans="1:16" ht="12.75">
      <c r="A129">
        <v>125</v>
      </c>
      <c r="B129" s="5">
        <f>'Sum of Squared Errors'!B129</f>
        <v>0</v>
      </c>
      <c r="C129" s="2">
        <f>'Sum of Squared Errors'!C129</f>
        <v>0</v>
      </c>
      <c r="D129" s="6">
        <f>'Sum of Squared Errors'!D129</f>
        <v>0</v>
      </c>
      <c r="E129" s="3">
        <f t="shared" si="26"/>
        <v>2485873.5</v>
      </c>
      <c r="F129" s="2">
        <f t="shared" si="27"/>
        <v>5</v>
      </c>
      <c r="G129" s="7">
        <f t="shared" si="24"/>
        <v>31.23229098631062</v>
      </c>
      <c r="H129" s="8">
        <f t="shared" si="28"/>
        <v>0</v>
      </c>
      <c r="I129" s="8">
        <f t="shared" si="29"/>
        <v>0</v>
      </c>
      <c r="J129" s="9">
        <f t="shared" si="30"/>
        <v>0</v>
      </c>
      <c r="L129">
        <f t="shared" si="25"/>
        <v>0</v>
      </c>
      <c r="M129">
        <f t="shared" si="31"/>
        <v>0</v>
      </c>
      <c r="N129">
        <f t="shared" si="31"/>
        <v>0</v>
      </c>
      <c r="O129">
        <f t="shared" si="31"/>
        <v>0</v>
      </c>
      <c r="P129">
        <f t="shared" si="31"/>
        <v>0</v>
      </c>
    </row>
    <row r="130" spans="1:16" ht="12.75">
      <c r="A130">
        <v>126</v>
      </c>
      <c r="B130" s="5">
        <f>'Sum of Squared Errors'!B130</f>
        <v>0</v>
      </c>
      <c r="C130" s="2">
        <f>'Sum of Squared Errors'!C130</f>
        <v>0</v>
      </c>
      <c r="D130" s="6">
        <f>'Sum of Squared Errors'!D130</f>
        <v>0</v>
      </c>
      <c r="E130" s="3">
        <f t="shared" si="26"/>
        <v>2485873.5</v>
      </c>
      <c r="F130" s="2">
        <f t="shared" si="27"/>
        <v>5</v>
      </c>
      <c r="G130" s="7">
        <f t="shared" si="24"/>
        <v>31.23229098631062</v>
      </c>
      <c r="H130" s="8">
        <f t="shared" si="28"/>
        <v>0</v>
      </c>
      <c r="I130" s="8">
        <f t="shared" si="29"/>
        <v>0</v>
      </c>
      <c r="J130" s="9">
        <f t="shared" si="30"/>
        <v>0</v>
      </c>
      <c r="L130">
        <f t="shared" si="25"/>
        <v>0</v>
      </c>
      <c r="M130">
        <f t="shared" si="31"/>
        <v>0</v>
      </c>
      <c r="N130">
        <f t="shared" si="31"/>
        <v>0</v>
      </c>
      <c r="O130">
        <f t="shared" si="31"/>
        <v>0</v>
      </c>
      <c r="P130">
        <f t="shared" si="31"/>
        <v>0</v>
      </c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  <row r="369" ht="12.75">
      <c r="J369" s="3"/>
    </row>
    <row r="370" ht="12.75">
      <c r="J370" s="3"/>
    </row>
    <row r="371" ht="12.75">
      <c r="J371" s="3"/>
    </row>
    <row r="372" ht="12.75">
      <c r="J372" s="3"/>
    </row>
    <row r="373" ht="12.75">
      <c r="J373" s="3"/>
    </row>
    <row r="374" ht="12.75">
      <c r="J374" s="3"/>
    </row>
    <row r="375" ht="12.75">
      <c r="J375" s="3"/>
    </row>
    <row r="376" ht="12.75">
      <c r="J376" s="3"/>
    </row>
    <row r="377" ht="12.75">
      <c r="J377" s="3"/>
    </row>
    <row r="378" ht="12.75">
      <c r="J378" s="3"/>
    </row>
    <row r="379" ht="12.75">
      <c r="J379" s="3"/>
    </row>
    <row r="380" ht="12.75">
      <c r="J380" s="3"/>
    </row>
    <row r="381" ht="12.75">
      <c r="J381" s="3"/>
    </row>
    <row r="382" ht="12.75">
      <c r="J382" s="3"/>
    </row>
    <row r="383" ht="12.75">
      <c r="J383" s="3"/>
    </row>
    <row r="384" ht="12.75">
      <c r="J384" s="3"/>
    </row>
    <row r="385" ht="12.75">
      <c r="J385" s="3"/>
    </row>
    <row r="386" ht="12.75">
      <c r="J386" s="3"/>
    </row>
    <row r="387" ht="12.75">
      <c r="J387" s="3"/>
    </row>
    <row r="388" ht="12.75">
      <c r="J388" s="3"/>
    </row>
    <row r="389" ht="12.75">
      <c r="J389" s="3"/>
    </row>
    <row r="390" ht="12.75">
      <c r="J390" s="3"/>
    </row>
    <row r="391" ht="12.75">
      <c r="J391" s="3"/>
    </row>
    <row r="392" ht="12.75">
      <c r="J392" s="3"/>
    </row>
    <row r="393" ht="12.75">
      <c r="J393" s="3"/>
    </row>
    <row r="394" ht="12.75">
      <c r="J394" s="3"/>
    </row>
    <row r="395" ht="12.75">
      <c r="J395" s="3"/>
    </row>
    <row r="396" ht="12.75">
      <c r="J396" s="3"/>
    </row>
    <row r="397" ht="12.75">
      <c r="J397" s="3"/>
    </row>
    <row r="398" ht="12.75">
      <c r="J398" s="3"/>
    </row>
    <row r="399" ht="12.75">
      <c r="J399" s="3"/>
    </row>
    <row r="400" ht="12.75">
      <c r="J400" s="3"/>
    </row>
    <row r="401" ht="12.75">
      <c r="J401" s="3"/>
    </row>
    <row r="402" ht="12.75">
      <c r="J402" s="3"/>
    </row>
    <row r="403" ht="12.75">
      <c r="J403" s="3"/>
    </row>
    <row r="404" ht="12.75">
      <c r="J404" s="3"/>
    </row>
    <row r="405" ht="12.75">
      <c r="J405" s="3"/>
    </row>
    <row r="406" ht="12.75">
      <c r="J406" s="3"/>
    </row>
    <row r="407" ht="12.75">
      <c r="J407" s="3"/>
    </row>
    <row r="408" ht="12.75">
      <c r="J408" s="3"/>
    </row>
    <row r="409" ht="12.75">
      <c r="J409" s="3"/>
    </row>
    <row r="410" ht="12.75">
      <c r="J410" s="3"/>
    </row>
    <row r="411" ht="12.75">
      <c r="J411" s="3"/>
    </row>
    <row r="412" ht="12.75">
      <c r="J412" s="3"/>
    </row>
    <row r="413" ht="12.75">
      <c r="J413" s="3"/>
    </row>
    <row r="414" ht="12.75">
      <c r="J414" s="3"/>
    </row>
    <row r="415" ht="12.75">
      <c r="J415" s="3"/>
    </row>
    <row r="416" ht="12.75">
      <c r="J416" s="3"/>
    </row>
    <row r="417" ht="12.75">
      <c r="J417" s="3"/>
    </row>
    <row r="418" ht="12.75">
      <c r="J418" s="3"/>
    </row>
    <row r="419" ht="12.75">
      <c r="J419" s="3"/>
    </row>
    <row r="420" ht="12.75">
      <c r="J420" s="3"/>
    </row>
    <row r="421" ht="12.75">
      <c r="J421" s="3"/>
    </row>
    <row r="422" ht="12.75">
      <c r="J422" s="3"/>
    </row>
    <row r="423" ht="12.75">
      <c r="J423" s="3"/>
    </row>
    <row r="424" ht="12.75">
      <c r="J424" s="3"/>
    </row>
    <row r="425" ht="12.75">
      <c r="J425" s="3"/>
    </row>
    <row r="426" ht="12.75">
      <c r="J426" s="3"/>
    </row>
    <row r="427" ht="12.75">
      <c r="J427" s="3"/>
    </row>
    <row r="428" ht="12.75">
      <c r="J428" s="3"/>
    </row>
    <row r="429" ht="12.75">
      <c r="J429" s="3"/>
    </row>
    <row r="430" ht="12.75">
      <c r="J430" s="3"/>
    </row>
    <row r="431" ht="12.75">
      <c r="J431" s="3"/>
    </row>
    <row r="432" ht="12.75">
      <c r="J432" s="3"/>
    </row>
    <row r="433" ht="12.75">
      <c r="J433" s="3"/>
    </row>
    <row r="434" ht="12.75">
      <c r="J434" s="3"/>
    </row>
    <row r="435" ht="12.75">
      <c r="J435" s="3"/>
    </row>
    <row r="436" ht="12.75">
      <c r="J436" s="3"/>
    </row>
    <row r="437" ht="12.75">
      <c r="J437" s="3"/>
    </row>
    <row r="438" ht="12.75">
      <c r="J438" s="3"/>
    </row>
    <row r="439" ht="12.75">
      <c r="J439" s="3"/>
    </row>
    <row r="440" ht="12.75">
      <c r="J440" s="3"/>
    </row>
    <row r="441" ht="12.75">
      <c r="J441" s="3"/>
    </row>
    <row r="442" ht="12.75">
      <c r="J442" s="3"/>
    </row>
    <row r="443" ht="12.75">
      <c r="J443" s="3"/>
    </row>
    <row r="444" ht="12.75">
      <c r="J444" s="3"/>
    </row>
    <row r="445" ht="12.75">
      <c r="J445" s="3"/>
    </row>
    <row r="446" ht="12.75">
      <c r="J446" s="3"/>
    </row>
    <row r="447" ht="12.75">
      <c r="J447" s="3"/>
    </row>
    <row r="448" ht="12.75">
      <c r="J448" s="3"/>
    </row>
    <row r="449" ht="12.75">
      <c r="J449" s="3"/>
    </row>
    <row r="450" ht="12.75">
      <c r="J450" s="3"/>
    </row>
    <row r="451" ht="12.75">
      <c r="J451" s="3"/>
    </row>
    <row r="452" ht="12.75">
      <c r="J452" s="3"/>
    </row>
    <row r="453" ht="12.75">
      <c r="J453" s="3"/>
    </row>
    <row r="454" ht="12.75">
      <c r="J454" s="3"/>
    </row>
    <row r="455" ht="12.75">
      <c r="J455" s="3"/>
    </row>
    <row r="456" ht="12.75">
      <c r="J456" s="3"/>
    </row>
    <row r="457" ht="12.75">
      <c r="J457" s="3"/>
    </row>
    <row r="458" ht="12.75">
      <c r="J458" s="3"/>
    </row>
    <row r="459" ht="12.75">
      <c r="J459" s="3"/>
    </row>
    <row r="460" ht="12.75">
      <c r="J460" s="3"/>
    </row>
    <row r="461" ht="12.75">
      <c r="J461" s="3"/>
    </row>
    <row r="462" ht="12.75">
      <c r="J462" s="3"/>
    </row>
    <row r="463" ht="12.75">
      <c r="J463" s="3"/>
    </row>
    <row r="464" ht="12.75">
      <c r="J464" s="3"/>
    </row>
    <row r="465" ht="12.75">
      <c r="J465" s="3"/>
    </row>
    <row r="466" ht="12.75">
      <c r="J466" s="3"/>
    </row>
    <row r="467" ht="12.75">
      <c r="J467" s="3"/>
    </row>
    <row r="468" ht="12.75">
      <c r="J468" s="3"/>
    </row>
    <row r="469" ht="12.75">
      <c r="J469" s="3"/>
    </row>
    <row r="470" ht="12.75">
      <c r="J470" s="3"/>
    </row>
    <row r="471" ht="12.75">
      <c r="J471" s="3"/>
    </row>
    <row r="472" ht="12.75">
      <c r="J472" s="3"/>
    </row>
    <row r="473" ht="12.75">
      <c r="J473" s="3"/>
    </row>
    <row r="474" ht="12.75">
      <c r="J474" s="3"/>
    </row>
    <row r="475" ht="12.75">
      <c r="J475" s="3"/>
    </row>
    <row r="476" ht="12.75">
      <c r="J476" s="3"/>
    </row>
    <row r="477" ht="12.75">
      <c r="J477" s="3"/>
    </row>
    <row r="478" ht="12.75">
      <c r="J478" s="3"/>
    </row>
    <row r="479" ht="12.75">
      <c r="J479" s="3"/>
    </row>
    <row r="480" ht="12.75">
      <c r="J480" s="3"/>
    </row>
    <row r="481" ht="12.75">
      <c r="J481" s="3"/>
    </row>
    <row r="482" ht="12.75">
      <c r="J482" s="3"/>
    </row>
    <row r="483" ht="12.75">
      <c r="J483" s="3"/>
    </row>
    <row r="484" ht="12.75">
      <c r="J484" s="3"/>
    </row>
    <row r="485" ht="12.75">
      <c r="J485" s="3"/>
    </row>
    <row r="486" ht="12.75">
      <c r="J486" s="3"/>
    </row>
    <row r="487" ht="12.75">
      <c r="J487" s="3"/>
    </row>
    <row r="488" ht="12.75">
      <c r="J488" s="3"/>
    </row>
    <row r="489" ht="12.75">
      <c r="J489" s="3"/>
    </row>
    <row r="490" ht="12.75">
      <c r="J490" s="3"/>
    </row>
    <row r="491" ht="12.75">
      <c r="J491" s="3"/>
    </row>
    <row r="492" ht="12.75">
      <c r="J492" s="3"/>
    </row>
    <row r="493" ht="12.75">
      <c r="J493" s="3"/>
    </row>
    <row r="494" ht="12.75">
      <c r="J494" s="3"/>
    </row>
    <row r="495" ht="12.75">
      <c r="J495" s="3"/>
    </row>
    <row r="496" ht="12.75">
      <c r="J496" s="3"/>
    </row>
    <row r="497" ht="12.75">
      <c r="J497" s="3"/>
    </row>
    <row r="498" ht="12.75">
      <c r="J498" s="3"/>
    </row>
    <row r="499" ht="12.75">
      <c r="J499" s="3"/>
    </row>
    <row r="500" ht="12.75">
      <c r="J500" s="3"/>
    </row>
    <row r="501" ht="12.75">
      <c r="J501" s="3"/>
    </row>
    <row r="502" ht="12.75">
      <c r="J502" s="3"/>
    </row>
    <row r="503" ht="12.75">
      <c r="J503" s="3"/>
    </row>
    <row r="504" ht="12.75">
      <c r="J504" s="3"/>
    </row>
    <row r="505" ht="12.75">
      <c r="J505" s="3"/>
    </row>
    <row r="506" ht="12.75">
      <c r="J506" s="3"/>
    </row>
    <row r="507" ht="12.75">
      <c r="J507" s="3"/>
    </row>
    <row r="508" ht="12.75">
      <c r="J508" s="3"/>
    </row>
    <row r="509" ht="12.75">
      <c r="J509" s="3"/>
    </row>
    <row r="510" ht="12.75">
      <c r="J510" s="3"/>
    </row>
    <row r="511" ht="12.75">
      <c r="J511" s="3"/>
    </row>
    <row r="512" ht="12.75">
      <c r="J512" s="3"/>
    </row>
    <row r="513" ht="12.75">
      <c r="J513" s="3"/>
    </row>
    <row r="514" ht="12.75">
      <c r="J514" s="3"/>
    </row>
    <row r="515" ht="12.75">
      <c r="J515" s="3"/>
    </row>
    <row r="516" ht="12.75">
      <c r="J516" s="3"/>
    </row>
    <row r="517" ht="12.75">
      <c r="J517" s="3"/>
    </row>
    <row r="518" ht="12.75">
      <c r="J518" s="3"/>
    </row>
    <row r="519" ht="12.75">
      <c r="J519" s="3"/>
    </row>
    <row r="520" ht="12.75">
      <c r="J520" s="3"/>
    </row>
    <row r="521" ht="12.75">
      <c r="J521" s="3"/>
    </row>
    <row r="522" ht="12.75">
      <c r="J522" s="3"/>
    </row>
    <row r="523" ht="12.75">
      <c r="J523" s="3"/>
    </row>
    <row r="524" ht="12.75">
      <c r="J524" s="3"/>
    </row>
    <row r="525" ht="12.75">
      <c r="J525" s="3"/>
    </row>
    <row r="526" ht="12.75">
      <c r="J526" s="3"/>
    </row>
    <row r="527" ht="12.75">
      <c r="J527" s="3"/>
    </row>
    <row r="528" ht="12.75">
      <c r="J528" s="3"/>
    </row>
    <row r="529" ht="12.75">
      <c r="J529" s="3"/>
    </row>
    <row r="530" ht="12.75">
      <c r="J530" s="3"/>
    </row>
    <row r="531" ht="12.75">
      <c r="J531" s="3"/>
    </row>
    <row r="532" ht="12.75">
      <c r="J532" s="3"/>
    </row>
    <row r="533" ht="12.75">
      <c r="J533" s="3"/>
    </row>
    <row r="534" ht="12.75">
      <c r="J534" s="3"/>
    </row>
    <row r="535" ht="12.75">
      <c r="J535" s="3"/>
    </row>
    <row r="536" ht="12.75">
      <c r="J536" s="3"/>
    </row>
    <row r="537" ht="12.75">
      <c r="J537" s="3"/>
    </row>
    <row r="538" ht="12.75">
      <c r="J538" s="3"/>
    </row>
    <row r="539" ht="12.75">
      <c r="J539" s="3"/>
    </row>
    <row r="540" ht="12.75">
      <c r="J540" s="3"/>
    </row>
    <row r="541" ht="12.75">
      <c r="J541" s="3"/>
    </row>
    <row r="542" ht="12.75">
      <c r="J542" s="3"/>
    </row>
    <row r="543" ht="12.75">
      <c r="J543" s="3"/>
    </row>
    <row r="544" ht="12.75">
      <c r="J544" s="3"/>
    </row>
    <row r="545" ht="12.75">
      <c r="J545" s="3"/>
    </row>
    <row r="546" ht="12.75">
      <c r="J546" s="3"/>
    </row>
    <row r="547" ht="12.75">
      <c r="J547" s="3"/>
    </row>
    <row r="548" ht="12.75">
      <c r="J548" s="3"/>
    </row>
    <row r="549" ht="12.75">
      <c r="J549" s="3"/>
    </row>
    <row r="550" ht="12.75">
      <c r="J550" s="3"/>
    </row>
    <row r="551" ht="12.75">
      <c r="J551" s="3"/>
    </row>
    <row r="552" ht="12.75">
      <c r="J552" s="3"/>
    </row>
    <row r="553" ht="12.75">
      <c r="J553" s="3"/>
    </row>
    <row r="554" ht="12.75">
      <c r="J554" s="3"/>
    </row>
    <row r="555" ht="12.75">
      <c r="J555" s="3"/>
    </row>
    <row r="556" ht="12.75">
      <c r="J556" s="3"/>
    </row>
    <row r="557" ht="12.75">
      <c r="J557" s="3"/>
    </row>
    <row r="558" ht="12.75">
      <c r="J558" s="3"/>
    </row>
    <row r="559" ht="12.75">
      <c r="J559" s="3"/>
    </row>
    <row r="560" ht="12.75">
      <c r="J560" s="3"/>
    </row>
    <row r="561" ht="12.75">
      <c r="J561" s="3"/>
    </row>
    <row r="562" ht="12.75">
      <c r="J562" s="3"/>
    </row>
    <row r="563" ht="12.75">
      <c r="J563" s="3"/>
    </row>
    <row r="564" ht="12.75">
      <c r="J564" s="3"/>
    </row>
    <row r="565" ht="12.75">
      <c r="J565" s="3"/>
    </row>
    <row r="566" ht="12.75">
      <c r="J566" s="3"/>
    </row>
    <row r="567" ht="12.75">
      <c r="J567" s="3"/>
    </row>
    <row r="568" ht="12.75">
      <c r="J568" s="3"/>
    </row>
    <row r="569" ht="12.75">
      <c r="J569" s="3"/>
    </row>
    <row r="570" ht="12.75">
      <c r="J570" s="3"/>
    </row>
    <row r="571" ht="12.75">
      <c r="J571" s="3"/>
    </row>
    <row r="572" ht="12.75">
      <c r="J572" s="3"/>
    </row>
    <row r="573" ht="12.75">
      <c r="J573" s="3"/>
    </row>
    <row r="574" ht="12.75">
      <c r="J574" s="3"/>
    </row>
    <row r="575" ht="12.75">
      <c r="J575" s="3"/>
    </row>
    <row r="576" ht="12.75">
      <c r="J576" s="3"/>
    </row>
    <row r="577" ht="12.75">
      <c r="J577" s="3"/>
    </row>
    <row r="578" ht="12.75">
      <c r="J578" s="3"/>
    </row>
    <row r="579" ht="12.75">
      <c r="J579" s="3"/>
    </row>
    <row r="580" ht="12.75">
      <c r="J580" s="3"/>
    </row>
    <row r="581" ht="12.75">
      <c r="J581" s="3"/>
    </row>
    <row r="582" ht="12.75">
      <c r="J582" s="3"/>
    </row>
    <row r="583" ht="12.75">
      <c r="J583" s="3"/>
    </row>
    <row r="584" ht="12.75">
      <c r="J584" s="3"/>
    </row>
    <row r="585" ht="12.75">
      <c r="J585" s="3"/>
    </row>
    <row r="586" ht="12.75">
      <c r="J586" s="3"/>
    </row>
    <row r="587" ht="12.75">
      <c r="J587" s="3"/>
    </row>
    <row r="588" ht="12.75">
      <c r="J588" s="3"/>
    </row>
    <row r="589" ht="12.75">
      <c r="J589" s="3"/>
    </row>
    <row r="590" ht="12.75">
      <c r="J590" s="3"/>
    </row>
    <row r="591" ht="12.75">
      <c r="J591" s="3"/>
    </row>
    <row r="592" ht="12.75">
      <c r="J592" s="3"/>
    </row>
    <row r="593" ht="12.75">
      <c r="J593" s="3"/>
    </row>
    <row r="594" ht="12.75">
      <c r="J594" s="3"/>
    </row>
    <row r="595" ht="12.75">
      <c r="J595" s="3"/>
    </row>
    <row r="596" ht="12.75">
      <c r="J596" s="3"/>
    </row>
    <row r="597" ht="12.75">
      <c r="J597" s="3"/>
    </row>
    <row r="598" ht="12.75">
      <c r="J598" s="3"/>
    </row>
    <row r="599" ht="12.75">
      <c r="J599" s="3"/>
    </row>
    <row r="600" ht="12.75">
      <c r="J600" s="3"/>
    </row>
    <row r="601" ht="12.75">
      <c r="J601" s="3"/>
    </row>
    <row r="602" ht="12.75">
      <c r="J602" s="3"/>
    </row>
    <row r="603" ht="12.75">
      <c r="J603" s="3"/>
    </row>
    <row r="604" ht="12.75">
      <c r="J604" s="3"/>
    </row>
    <row r="605" ht="12.75">
      <c r="J605" s="3"/>
    </row>
    <row r="606" ht="12.75">
      <c r="J606" s="3"/>
    </row>
    <row r="607" ht="12.75">
      <c r="J607" s="3"/>
    </row>
    <row r="608" ht="12.75">
      <c r="J608" s="3"/>
    </row>
    <row r="609" ht="12.75">
      <c r="J609" s="3"/>
    </row>
    <row r="610" ht="12.75">
      <c r="J610" s="3"/>
    </row>
    <row r="611" ht="12.75">
      <c r="J611" s="3"/>
    </row>
    <row r="612" ht="12.75">
      <c r="J612" s="3"/>
    </row>
    <row r="613" ht="12.75">
      <c r="J613" s="3"/>
    </row>
    <row r="614" ht="12.75">
      <c r="J614" s="3"/>
    </row>
    <row r="615" ht="12.75">
      <c r="J615" s="3"/>
    </row>
    <row r="616" ht="12.75">
      <c r="J616" s="3"/>
    </row>
    <row r="617" ht="12.75">
      <c r="J617" s="3"/>
    </row>
    <row r="618" ht="12.75">
      <c r="J618" s="3"/>
    </row>
    <row r="619" ht="12.75">
      <c r="J619" s="3"/>
    </row>
    <row r="620" ht="12.75">
      <c r="J620" s="3"/>
    </row>
    <row r="621" ht="12.75">
      <c r="J621" s="3"/>
    </row>
    <row r="622" ht="12.75">
      <c r="J622" s="3"/>
    </row>
    <row r="623" ht="12.75">
      <c r="J623" s="3"/>
    </row>
    <row r="624" ht="12.75">
      <c r="J624" s="3"/>
    </row>
    <row r="625" ht="12.75">
      <c r="J625" s="3"/>
    </row>
    <row r="626" ht="12.75">
      <c r="J626" s="3"/>
    </row>
    <row r="627" ht="12.75">
      <c r="J627" s="3"/>
    </row>
    <row r="628" ht="12.75">
      <c r="J628" s="3"/>
    </row>
    <row r="629" ht="12.75">
      <c r="J629" s="3"/>
    </row>
    <row r="630" ht="12.75">
      <c r="J630" s="3"/>
    </row>
    <row r="631" ht="12.75">
      <c r="J631" s="3"/>
    </row>
    <row r="632" ht="12.75">
      <c r="J632" s="3"/>
    </row>
    <row r="633" ht="12.75">
      <c r="J633" s="3"/>
    </row>
    <row r="634" ht="12.75">
      <c r="J634" s="3"/>
    </row>
    <row r="635" ht="12.75">
      <c r="J635" s="3"/>
    </row>
    <row r="636" ht="12.75">
      <c r="J636" s="3"/>
    </row>
    <row r="637" ht="12.75">
      <c r="J637" s="3"/>
    </row>
    <row r="638" ht="12.75">
      <c r="J638" s="3"/>
    </row>
    <row r="639" ht="12.75">
      <c r="J639" s="3"/>
    </row>
    <row r="640" ht="12.75">
      <c r="J640" s="3"/>
    </row>
    <row r="641" ht="12.75">
      <c r="J641" s="3"/>
    </row>
    <row r="642" ht="12.75">
      <c r="J642" s="3"/>
    </row>
    <row r="643" ht="12.75">
      <c r="J643" s="3"/>
    </row>
    <row r="644" ht="12.75">
      <c r="J644" s="3"/>
    </row>
    <row r="645" ht="12.75">
      <c r="J645" s="3"/>
    </row>
    <row r="646" ht="12.75">
      <c r="J646" s="3"/>
    </row>
    <row r="647" ht="12.75">
      <c r="J647" s="3"/>
    </row>
    <row r="648" ht="12.75">
      <c r="J648" s="3"/>
    </row>
    <row r="649" ht="12.75">
      <c r="J649" s="3"/>
    </row>
    <row r="650" ht="12.75">
      <c r="J650" s="3"/>
    </row>
    <row r="651" ht="12.75">
      <c r="J651" s="3"/>
    </row>
    <row r="652" ht="12.75">
      <c r="J652" s="3"/>
    </row>
    <row r="653" ht="12.75">
      <c r="J653" s="3"/>
    </row>
    <row r="654" ht="12.75">
      <c r="J654" s="3"/>
    </row>
    <row r="655" ht="12.75">
      <c r="J655" s="3"/>
    </row>
    <row r="656" ht="12.75">
      <c r="J656" s="3"/>
    </row>
    <row r="657" ht="12.75">
      <c r="J657" s="3"/>
    </row>
    <row r="658" ht="12.75">
      <c r="J658" s="3"/>
    </row>
    <row r="659" ht="12.75">
      <c r="J659" s="3"/>
    </row>
    <row r="660" ht="12.75">
      <c r="J660" s="3"/>
    </row>
    <row r="661" ht="12.75">
      <c r="J661" s="3"/>
    </row>
    <row r="662" ht="12.75">
      <c r="J662" s="3"/>
    </row>
    <row r="663" ht="12.75">
      <c r="J663" s="3"/>
    </row>
    <row r="664" ht="12.75">
      <c r="J664" s="3"/>
    </row>
    <row r="665" ht="12.75">
      <c r="J665" s="3"/>
    </row>
    <row r="666" ht="12.75">
      <c r="J666" s="3"/>
    </row>
    <row r="667" ht="12.75">
      <c r="J667" s="3"/>
    </row>
    <row r="668" ht="12.75">
      <c r="J668" s="3"/>
    </row>
    <row r="669" ht="12.75">
      <c r="J669" s="3"/>
    </row>
    <row r="670" ht="12.75">
      <c r="J670" s="3"/>
    </row>
    <row r="671" ht="12.75">
      <c r="J671" s="3"/>
    </row>
    <row r="672" ht="12.75">
      <c r="J672" s="3"/>
    </row>
    <row r="673" ht="12.75">
      <c r="J673" s="3"/>
    </row>
    <row r="674" ht="12.75">
      <c r="J674" s="3"/>
    </row>
    <row r="675" ht="12.75">
      <c r="J675" s="3"/>
    </row>
    <row r="676" ht="12.75">
      <c r="J676" s="3"/>
    </row>
    <row r="677" ht="12.75">
      <c r="J677" s="3"/>
    </row>
    <row r="678" ht="12.75">
      <c r="J678" s="3"/>
    </row>
    <row r="679" ht="12.75">
      <c r="J679" s="3"/>
    </row>
    <row r="680" ht="12.75">
      <c r="J680" s="3"/>
    </row>
    <row r="681" ht="12.75">
      <c r="J681" s="3"/>
    </row>
    <row r="682" ht="12.75">
      <c r="J682" s="3"/>
    </row>
    <row r="683" ht="12.75">
      <c r="J683" s="3"/>
    </row>
    <row r="684" ht="12.75">
      <c r="J684" s="3"/>
    </row>
    <row r="685" ht="12.75">
      <c r="J685" s="3"/>
    </row>
    <row r="686" ht="12.75">
      <c r="J686" s="3"/>
    </row>
    <row r="687" ht="12.75">
      <c r="J687" s="3"/>
    </row>
    <row r="688" ht="12.75">
      <c r="J688" s="3"/>
    </row>
    <row r="689" ht="12.75">
      <c r="J689" s="3"/>
    </row>
    <row r="690" ht="12.75">
      <c r="J690" s="3"/>
    </row>
    <row r="691" ht="12.75">
      <c r="J691" s="3"/>
    </row>
    <row r="692" ht="12.75">
      <c r="J692" s="3"/>
    </row>
    <row r="693" ht="12.75">
      <c r="J693" s="3"/>
    </row>
    <row r="694" ht="12.75">
      <c r="J694" s="3"/>
    </row>
    <row r="695" ht="12.75">
      <c r="J695" s="3"/>
    </row>
    <row r="696" ht="12.75">
      <c r="J696" s="3"/>
    </row>
    <row r="697" ht="12.75">
      <c r="J697" s="3"/>
    </row>
    <row r="698" ht="12.75">
      <c r="J698" s="3"/>
    </row>
    <row r="699" ht="12.75">
      <c r="J699" s="3"/>
    </row>
    <row r="700" ht="12.75">
      <c r="J700" s="3"/>
    </row>
    <row r="701" ht="12.75">
      <c r="J701" s="3"/>
    </row>
    <row r="702" ht="12.75">
      <c r="J702" s="3"/>
    </row>
    <row r="703" ht="12.75">
      <c r="J703" s="3"/>
    </row>
    <row r="704" ht="12.75">
      <c r="J704" s="3"/>
    </row>
    <row r="705" ht="12.75">
      <c r="J705" s="3"/>
    </row>
    <row r="706" ht="12.75">
      <c r="J706" s="3"/>
    </row>
    <row r="707" ht="12.75">
      <c r="J707" s="3"/>
    </row>
    <row r="708" ht="12.75">
      <c r="J708" s="3"/>
    </row>
    <row r="709" ht="12.75">
      <c r="J709" s="3"/>
    </row>
    <row r="710" ht="12.75">
      <c r="J710" s="3"/>
    </row>
    <row r="711" ht="12.75">
      <c r="J711" s="3"/>
    </row>
    <row r="712" ht="12.75">
      <c r="J712" s="3"/>
    </row>
    <row r="713" ht="12.75">
      <c r="J713" s="3"/>
    </row>
    <row r="714" ht="12.75">
      <c r="J714" s="3"/>
    </row>
    <row r="715" ht="12.75">
      <c r="J715" s="3"/>
    </row>
    <row r="716" ht="12.75">
      <c r="J716" s="3"/>
    </row>
    <row r="717" ht="12.75">
      <c r="J717" s="3"/>
    </row>
    <row r="718" ht="12.75">
      <c r="J718" s="3"/>
    </row>
    <row r="719" ht="12.75">
      <c r="J719" s="3"/>
    </row>
    <row r="720" ht="12.75">
      <c r="J720" s="3"/>
    </row>
    <row r="721" ht="12.75">
      <c r="J721" s="3"/>
    </row>
    <row r="722" ht="12.75">
      <c r="J722" s="3"/>
    </row>
    <row r="723" ht="12.75">
      <c r="J723" s="3"/>
    </row>
    <row r="724" ht="12.75">
      <c r="J724" s="3"/>
    </row>
    <row r="725" ht="12.75">
      <c r="J725" s="3"/>
    </row>
    <row r="726" ht="12.75">
      <c r="J726" s="3"/>
    </row>
    <row r="727" ht="12.75">
      <c r="J727" s="3"/>
    </row>
    <row r="728" ht="12.75">
      <c r="J728" s="3"/>
    </row>
    <row r="729" ht="12.75">
      <c r="J729" s="3"/>
    </row>
    <row r="730" ht="12.75">
      <c r="J730" s="3"/>
    </row>
    <row r="731" ht="12.75">
      <c r="J731" s="3"/>
    </row>
    <row r="732" ht="12.75">
      <c r="J732" s="3"/>
    </row>
    <row r="733" ht="12.75">
      <c r="J733" s="3"/>
    </row>
    <row r="734" ht="12.75">
      <c r="J734" s="3"/>
    </row>
    <row r="735" ht="12.75">
      <c r="J735" s="3"/>
    </row>
    <row r="736" ht="12.75">
      <c r="J736" s="3"/>
    </row>
    <row r="737" ht="12.75">
      <c r="J737" s="3"/>
    </row>
    <row r="738" ht="12.75">
      <c r="J738" s="3"/>
    </row>
    <row r="739" ht="12.75">
      <c r="J739" s="3"/>
    </row>
    <row r="740" ht="12.75">
      <c r="J740" s="3"/>
    </row>
    <row r="741" ht="12.75">
      <c r="J741" s="3"/>
    </row>
    <row r="742" ht="12.75">
      <c r="J742" s="3"/>
    </row>
    <row r="743" ht="12.75">
      <c r="J743" s="3"/>
    </row>
    <row r="744" ht="12.75">
      <c r="J744" s="3"/>
    </row>
    <row r="745" ht="12.75">
      <c r="J745" s="3"/>
    </row>
    <row r="746" ht="12.75">
      <c r="J746" s="3"/>
    </row>
    <row r="747" ht="12.75">
      <c r="J747" s="3"/>
    </row>
    <row r="748" ht="12.75">
      <c r="J748" s="3"/>
    </row>
    <row r="749" ht="12.75">
      <c r="J749" s="3"/>
    </row>
    <row r="750" ht="12.75">
      <c r="J750" s="3"/>
    </row>
    <row r="751" ht="12.75">
      <c r="J751" s="3"/>
    </row>
    <row r="752" ht="12.75">
      <c r="J752" s="3"/>
    </row>
    <row r="753" ht="12.75">
      <c r="J753" s="3"/>
    </row>
    <row r="754" ht="12.75">
      <c r="J754" s="3"/>
    </row>
    <row r="755" ht="12.75">
      <c r="J755" s="3"/>
    </row>
    <row r="756" ht="12.75">
      <c r="J756" s="3"/>
    </row>
    <row r="757" ht="12.75">
      <c r="J757" s="3"/>
    </row>
    <row r="758" ht="12.75">
      <c r="J758" s="3"/>
    </row>
    <row r="759" ht="12.75">
      <c r="J759" s="3"/>
    </row>
    <row r="760" ht="12.75">
      <c r="J760" s="3"/>
    </row>
    <row r="761" ht="12.75">
      <c r="J761" s="3"/>
    </row>
    <row r="762" ht="12.75">
      <c r="J762" s="3"/>
    </row>
    <row r="763" ht="12.75">
      <c r="J763" s="3"/>
    </row>
    <row r="764" ht="12.75">
      <c r="J764" s="3"/>
    </row>
    <row r="765" ht="12.75">
      <c r="J765" s="3"/>
    </row>
    <row r="766" ht="12.75">
      <c r="J766" s="3"/>
    </row>
    <row r="767" ht="12.75">
      <c r="J767" s="3"/>
    </row>
    <row r="768" ht="12.75">
      <c r="J768" s="3"/>
    </row>
    <row r="769" ht="12.75">
      <c r="J769" s="3"/>
    </row>
    <row r="770" ht="12.75">
      <c r="J770" s="3"/>
    </row>
    <row r="771" ht="12.75">
      <c r="J771" s="3"/>
    </row>
    <row r="772" ht="12.75">
      <c r="J772" s="3"/>
    </row>
    <row r="773" ht="12.75">
      <c r="J773" s="3"/>
    </row>
    <row r="774" ht="12.75">
      <c r="J774" s="3"/>
    </row>
    <row r="775" ht="12.75">
      <c r="J775" s="3"/>
    </row>
    <row r="776" ht="12.75">
      <c r="J776" s="3"/>
    </row>
    <row r="777" ht="12.75">
      <c r="J777" s="3"/>
    </row>
    <row r="778" ht="12.75">
      <c r="J778" s="3"/>
    </row>
    <row r="779" ht="12.75">
      <c r="J779" s="3"/>
    </row>
    <row r="780" ht="12.75">
      <c r="J780" s="3"/>
    </row>
    <row r="781" ht="12.75">
      <c r="J781" s="3"/>
    </row>
    <row r="782" ht="12.75">
      <c r="J782" s="3"/>
    </row>
    <row r="783" ht="12.75">
      <c r="J783" s="3"/>
    </row>
    <row r="784" ht="12.75">
      <c r="J784" s="3"/>
    </row>
    <row r="785" ht="12.75">
      <c r="J785" s="3"/>
    </row>
    <row r="786" ht="12.75">
      <c r="J786" s="3"/>
    </row>
    <row r="787" ht="12.75">
      <c r="J787" s="3"/>
    </row>
    <row r="788" ht="12.75">
      <c r="J788" s="3"/>
    </row>
    <row r="789" ht="12.75">
      <c r="J789" s="3"/>
    </row>
    <row r="790" ht="12.75">
      <c r="J790" s="3"/>
    </row>
    <row r="791" ht="12.75">
      <c r="J791" s="3"/>
    </row>
    <row r="792" ht="12.75">
      <c r="J792" s="3"/>
    </row>
    <row r="793" ht="12.75">
      <c r="J793" s="3"/>
    </row>
    <row r="794" ht="12.75">
      <c r="J794" s="3"/>
    </row>
    <row r="795" ht="12.75">
      <c r="J795" s="3"/>
    </row>
    <row r="796" ht="12.75">
      <c r="J796" s="3"/>
    </row>
    <row r="797" ht="12.75">
      <c r="J797" s="3"/>
    </row>
    <row r="798" ht="12.75">
      <c r="J798" s="3"/>
    </row>
    <row r="799" ht="12.75">
      <c r="J799" s="3"/>
    </row>
    <row r="800" ht="12.75">
      <c r="J800" s="3"/>
    </row>
    <row r="801" ht="12.75">
      <c r="J801" s="3"/>
    </row>
    <row r="802" ht="12.75">
      <c r="J802" s="3"/>
    </row>
    <row r="803" ht="12.75">
      <c r="J803" s="3"/>
    </row>
    <row r="804" ht="12.75">
      <c r="J804" s="3"/>
    </row>
    <row r="805" ht="12.75">
      <c r="J805" s="3"/>
    </row>
    <row r="806" ht="12.75">
      <c r="J806" s="3"/>
    </row>
    <row r="807" ht="12.75">
      <c r="J807" s="3"/>
    </row>
    <row r="808" ht="12.75">
      <c r="J808" s="3"/>
    </row>
    <row r="809" ht="12.75">
      <c r="J809" s="3"/>
    </row>
    <row r="810" ht="12.75">
      <c r="J810" s="3"/>
    </row>
    <row r="811" ht="12.75">
      <c r="J811" s="3"/>
    </row>
    <row r="812" ht="12.75">
      <c r="J812" s="3"/>
    </row>
    <row r="813" ht="12.75">
      <c r="J813" s="3"/>
    </row>
    <row r="814" ht="12.75">
      <c r="J814" s="3"/>
    </row>
    <row r="815" ht="12.75">
      <c r="J815" s="3"/>
    </row>
    <row r="816" ht="12.75">
      <c r="J816" s="3"/>
    </row>
    <row r="817" ht="12.75">
      <c r="J817" s="3"/>
    </row>
    <row r="818" ht="12.75">
      <c r="J818" s="3"/>
    </row>
    <row r="819" ht="12.75">
      <c r="J819" s="3"/>
    </row>
    <row r="820" ht="12.75">
      <c r="J820" s="3"/>
    </row>
    <row r="821" ht="12.75">
      <c r="J821" s="3"/>
    </row>
    <row r="822" ht="12.75">
      <c r="J822" s="3"/>
    </row>
    <row r="823" ht="12.75">
      <c r="J823" s="3"/>
    </row>
    <row r="824" ht="12.75">
      <c r="J824" s="3"/>
    </row>
    <row r="825" ht="12.75">
      <c r="J825" s="3"/>
    </row>
    <row r="826" ht="12.75">
      <c r="J826" s="3"/>
    </row>
    <row r="827" ht="12.75">
      <c r="J827" s="3"/>
    </row>
    <row r="828" ht="12.75">
      <c r="J828" s="3"/>
    </row>
    <row r="829" ht="12.75">
      <c r="J829" s="3"/>
    </row>
    <row r="830" ht="12.75">
      <c r="J830" s="3"/>
    </row>
    <row r="831" ht="12.75">
      <c r="J831" s="3"/>
    </row>
    <row r="832" ht="12.75">
      <c r="J832" s="3"/>
    </row>
    <row r="833" ht="12.75">
      <c r="J833" s="3"/>
    </row>
    <row r="834" ht="12.75">
      <c r="J834" s="3"/>
    </row>
    <row r="835" ht="12.75">
      <c r="J835" s="3"/>
    </row>
    <row r="836" ht="12.75">
      <c r="J836" s="3"/>
    </row>
    <row r="837" ht="12.75">
      <c r="J837" s="3"/>
    </row>
    <row r="838" ht="12.75">
      <c r="J838" s="3"/>
    </row>
    <row r="839" ht="12.75">
      <c r="J839" s="3"/>
    </row>
    <row r="840" ht="12.75">
      <c r="J840" s="3"/>
    </row>
    <row r="841" ht="12.75">
      <c r="J841" s="3"/>
    </row>
    <row r="842" ht="12.75">
      <c r="J842" s="3"/>
    </row>
    <row r="843" ht="12.75">
      <c r="J843" s="3"/>
    </row>
    <row r="844" ht="12.75">
      <c r="J844" s="3"/>
    </row>
    <row r="845" ht="12.75">
      <c r="J845" s="3"/>
    </row>
    <row r="846" ht="12.75">
      <c r="J846" s="3"/>
    </row>
    <row r="847" ht="12.75">
      <c r="J847" s="3"/>
    </row>
    <row r="848" ht="12.75">
      <c r="J848" s="3"/>
    </row>
    <row r="849" ht="12.75">
      <c r="J849" s="3"/>
    </row>
    <row r="850" ht="12.75">
      <c r="J850" s="3"/>
    </row>
    <row r="851" ht="12.75">
      <c r="J851" s="3"/>
    </row>
    <row r="852" ht="12.75">
      <c r="J852" s="3"/>
    </row>
    <row r="853" ht="12.75">
      <c r="J853" s="3"/>
    </row>
    <row r="854" ht="12.75">
      <c r="J854" s="3"/>
    </row>
    <row r="855" ht="12.75">
      <c r="J855" s="3"/>
    </row>
    <row r="856" ht="12.75">
      <c r="J856" s="3"/>
    </row>
    <row r="857" ht="12.75">
      <c r="J857" s="3"/>
    </row>
    <row r="858" ht="12.75">
      <c r="J858" s="3"/>
    </row>
    <row r="859" ht="12.75">
      <c r="J859" s="3"/>
    </row>
    <row r="860" ht="12.75">
      <c r="J860" s="3"/>
    </row>
    <row r="861" ht="12.75">
      <c r="J861" s="3"/>
    </row>
    <row r="862" ht="12.75">
      <c r="J862" s="3"/>
    </row>
    <row r="863" ht="12.75">
      <c r="J863" s="3"/>
    </row>
    <row r="864" ht="12.75">
      <c r="J864" s="3"/>
    </row>
    <row r="865" ht="12.75">
      <c r="J865" s="3"/>
    </row>
    <row r="866" ht="12.75">
      <c r="J866" s="3"/>
    </row>
    <row r="867" ht="12.75">
      <c r="J867" s="3"/>
    </row>
    <row r="868" ht="12.75">
      <c r="J868" s="3"/>
    </row>
    <row r="869" ht="12.75">
      <c r="J869" s="3"/>
    </row>
    <row r="870" ht="12.75">
      <c r="J870" s="3"/>
    </row>
    <row r="871" ht="12.75">
      <c r="J871" s="3"/>
    </row>
    <row r="872" ht="12.75">
      <c r="J872" s="3"/>
    </row>
    <row r="873" ht="12.75">
      <c r="J873" s="3"/>
    </row>
    <row r="874" ht="12.75">
      <c r="J874" s="3"/>
    </row>
    <row r="875" ht="12.75">
      <c r="J875" s="3"/>
    </row>
    <row r="876" ht="12.75">
      <c r="J876" s="3"/>
    </row>
    <row r="877" ht="12.75">
      <c r="J877" s="3"/>
    </row>
    <row r="878" ht="12.75">
      <c r="J878" s="3"/>
    </row>
    <row r="879" ht="12.75">
      <c r="J879" s="3"/>
    </row>
    <row r="880" ht="12.75">
      <c r="J880" s="3"/>
    </row>
    <row r="881" ht="12.75">
      <c r="J881" s="3"/>
    </row>
    <row r="882" ht="12.75">
      <c r="J882" s="3"/>
    </row>
    <row r="883" ht="12.75">
      <c r="J883" s="3"/>
    </row>
    <row r="884" ht="12.75">
      <c r="J884" s="3"/>
    </row>
    <row r="885" ht="12.75">
      <c r="J885" s="3"/>
    </row>
    <row r="886" ht="12.75">
      <c r="J886" s="3"/>
    </row>
    <row r="887" ht="12.75">
      <c r="J887" s="3"/>
    </row>
    <row r="888" ht="12.75">
      <c r="J888" s="3"/>
    </row>
    <row r="889" ht="12.75">
      <c r="J889" s="3"/>
    </row>
    <row r="890" ht="12.75">
      <c r="J890" s="3"/>
    </row>
    <row r="891" ht="12.75">
      <c r="J891" s="3"/>
    </row>
    <row r="892" ht="12.75">
      <c r="J892" s="3"/>
    </row>
    <row r="893" ht="12.75">
      <c r="J893" s="3"/>
    </row>
    <row r="894" ht="12.75">
      <c r="J894" s="3"/>
    </row>
    <row r="895" ht="12.75">
      <c r="J895" s="3"/>
    </row>
    <row r="896" ht="12.75">
      <c r="J896" s="3"/>
    </row>
    <row r="897" ht="12.75">
      <c r="J897" s="3"/>
    </row>
    <row r="898" ht="12.75">
      <c r="J898" s="3"/>
    </row>
    <row r="899" ht="12.75">
      <c r="J899" s="3"/>
    </row>
    <row r="900" ht="12.75">
      <c r="J900" s="3"/>
    </row>
    <row r="901" ht="12.75">
      <c r="J901" s="3"/>
    </row>
    <row r="902" ht="12.75">
      <c r="J902" s="3"/>
    </row>
    <row r="903" ht="12.75">
      <c r="J903" s="3"/>
    </row>
    <row r="904" ht="12.75">
      <c r="J904" s="3"/>
    </row>
    <row r="905" ht="12.75">
      <c r="J905" s="3"/>
    </row>
    <row r="906" ht="12.75">
      <c r="J906" s="3"/>
    </row>
    <row r="907" ht="12.75">
      <c r="J907" s="3"/>
    </row>
    <row r="908" ht="12.75">
      <c r="J908" s="3"/>
    </row>
    <row r="909" ht="12.75">
      <c r="J909" s="3"/>
    </row>
    <row r="910" ht="12.75">
      <c r="J910" s="3"/>
    </row>
    <row r="911" ht="12.75">
      <c r="J911" s="3"/>
    </row>
    <row r="912" ht="12.75">
      <c r="J912" s="3"/>
    </row>
    <row r="913" ht="12.75">
      <c r="J913" s="3"/>
    </row>
    <row r="914" ht="12.75">
      <c r="J914" s="3"/>
    </row>
    <row r="915" ht="12.75">
      <c r="J915" s="3"/>
    </row>
    <row r="916" ht="12.75">
      <c r="J916" s="3"/>
    </row>
    <row r="917" ht="12.75">
      <c r="J917" s="3"/>
    </row>
    <row r="918" ht="12.75">
      <c r="J918" s="3"/>
    </row>
    <row r="919" ht="12.75">
      <c r="J919" s="3"/>
    </row>
    <row r="920" ht="12.75">
      <c r="J920" s="3"/>
    </row>
    <row r="921" ht="12.75">
      <c r="J921" s="3"/>
    </row>
    <row r="922" ht="12.75">
      <c r="J922" s="3"/>
    </row>
    <row r="923" ht="12.75">
      <c r="J923" s="3"/>
    </row>
    <row r="924" ht="12.75">
      <c r="J924" s="3"/>
    </row>
    <row r="925" ht="12.75">
      <c r="J925" s="3"/>
    </row>
    <row r="926" ht="12.75">
      <c r="J926" s="3"/>
    </row>
    <row r="927" ht="12.75">
      <c r="J927" s="3"/>
    </row>
    <row r="928" ht="12.75">
      <c r="J928" s="3"/>
    </row>
    <row r="929" ht="12.75">
      <c r="J929" s="3"/>
    </row>
    <row r="930" ht="12.75">
      <c r="J930" s="3"/>
    </row>
    <row r="931" ht="12.75">
      <c r="J931" s="3"/>
    </row>
    <row r="932" ht="12.75">
      <c r="J932" s="3"/>
    </row>
    <row r="933" ht="12.75">
      <c r="J933" s="3"/>
    </row>
    <row r="934" ht="12.75">
      <c r="J934" s="3"/>
    </row>
    <row r="935" ht="12.75">
      <c r="J935" s="3"/>
    </row>
    <row r="936" ht="12.75">
      <c r="J936" s="3"/>
    </row>
    <row r="937" ht="12.75">
      <c r="J937" s="3"/>
    </row>
    <row r="938" ht="12.75">
      <c r="J938" s="3"/>
    </row>
    <row r="939" ht="12.75">
      <c r="J939" s="3"/>
    </row>
    <row r="940" ht="12.75">
      <c r="J940" s="3"/>
    </row>
    <row r="941" ht="12.75">
      <c r="J941" s="3"/>
    </row>
    <row r="942" ht="12.75">
      <c r="J942" s="3"/>
    </row>
    <row r="943" ht="12.75">
      <c r="J943" s="3"/>
    </row>
    <row r="944" ht="12.75">
      <c r="J944" s="3"/>
    </row>
    <row r="945" ht="12.75">
      <c r="J945" s="3"/>
    </row>
    <row r="946" ht="12.75">
      <c r="J946" s="3"/>
    </row>
    <row r="947" ht="12.75">
      <c r="J947" s="3"/>
    </row>
    <row r="948" ht="12.75">
      <c r="J948" s="3"/>
    </row>
    <row r="949" ht="12.75">
      <c r="J949" s="3"/>
    </row>
    <row r="950" ht="12.75">
      <c r="J950" s="3"/>
    </row>
    <row r="951" ht="12.75">
      <c r="J951" s="3"/>
    </row>
    <row r="952" ht="12.75">
      <c r="J952" s="3"/>
    </row>
    <row r="953" ht="12.75">
      <c r="J953" s="3"/>
    </row>
    <row r="954" ht="12.75">
      <c r="J954" s="3"/>
    </row>
    <row r="955" ht="12.75">
      <c r="J955" s="3"/>
    </row>
    <row r="956" ht="12.75">
      <c r="J956" s="3"/>
    </row>
    <row r="957" ht="12.75">
      <c r="J957" s="3"/>
    </row>
    <row r="958" ht="12.75">
      <c r="J958" s="3"/>
    </row>
    <row r="959" ht="12.75">
      <c r="J959" s="3"/>
    </row>
    <row r="960" ht="12.75">
      <c r="J960" s="3"/>
    </row>
    <row r="961" ht="12.75">
      <c r="J961" s="3"/>
    </row>
    <row r="962" ht="12.75">
      <c r="J962" s="3"/>
    </row>
    <row r="963" ht="12.75">
      <c r="J963" s="3"/>
    </row>
    <row r="964" ht="12.75">
      <c r="J964" s="3"/>
    </row>
    <row r="965" ht="12.75">
      <c r="J965" s="3"/>
    </row>
    <row r="966" ht="12.75">
      <c r="J966" s="3"/>
    </row>
    <row r="967" ht="12.75">
      <c r="J967" s="3"/>
    </row>
    <row r="968" ht="12.75">
      <c r="J968" s="3"/>
    </row>
    <row r="969" ht="12.75">
      <c r="J969" s="3"/>
    </row>
    <row r="970" ht="12.75">
      <c r="J970" s="3"/>
    </row>
    <row r="971" ht="12.75">
      <c r="J971" s="3"/>
    </row>
    <row r="972" ht="12.75">
      <c r="J972" s="3"/>
    </row>
    <row r="973" ht="12.75">
      <c r="J973" s="3"/>
    </row>
    <row r="974" ht="12.75">
      <c r="J974" s="3"/>
    </row>
    <row r="975" ht="12.75">
      <c r="J975" s="3"/>
    </row>
    <row r="976" ht="12.75">
      <c r="J976" s="3"/>
    </row>
    <row r="977" ht="12.75">
      <c r="J977" s="3"/>
    </row>
    <row r="978" ht="12.75">
      <c r="J978" s="3"/>
    </row>
    <row r="979" ht="12.75">
      <c r="J979" s="3"/>
    </row>
    <row r="980" ht="12.75">
      <c r="J980" s="3"/>
    </row>
    <row r="981" ht="12.75">
      <c r="J981" s="3"/>
    </row>
    <row r="982" ht="12.75">
      <c r="J982" s="3"/>
    </row>
    <row r="983" ht="12.75">
      <c r="J983" s="3"/>
    </row>
    <row r="984" ht="12.75">
      <c r="J984" s="3"/>
    </row>
  </sheetData>
  <mergeCells count="1">
    <mergeCell ref="R5:T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984"/>
  <sheetViews>
    <sheetView workbookViewId="0" topLeftCell="I1">
      <pane ySplit="4" topLeftCell="BM5" activePane="bottomLeft" state="frozen"/>
      <selection pane="topLeft" activeCell="A1" sqref="A1"/>
      <selection pane="bottomLeft" activeCell="T8" sqref="T8"/>
    </sheetView>
  </sheetViews>
  <sheetFormatPr defaultColWidth="9.140625" defaultRowHeight="12.75"/>
  <cols>
    <col min="2" max="5" width="12.8515625" style="0" customWidth="1"/>
    <col min="6" max="6" width="12.8515625" style="0" bestFit="1" customWidth="1"/>
    <col min="8" max="8" width="14.7109375" style="0" bestFit="1" customWidth="1"/>
    <col min="9" max="9" width="14.00390625" style="0" bestFit="1" customWidth="1"/>
    <col min="13" max="13" width="7.7109375" style="0" customWidth="1"/>
    <col min="14" max="14" width="10.8515625" style="0" customWidth="1"/>
    <col min="15" max="15" width="7.57421875" style="0" customWidth="1"/>
    <col min="17" max="17" width="14.00390625" style="0" bestFit="1" customWidth="1"/>
    <col min="18" max="18" width="12.57421875" style="0" customWidth="1"/>
    <col min="19" max="19" width="11.28125" style="0" bestFit="1" customWidth="1"/>
  </cols>
  <sheetData>
    <row r="2" spans="5:15" ht="12.75">
      <c r="E2" s="14"/>
      <c r="F2" s="14">
        <f>E130/5</f>
        <v>497174.7</v>
      </c>
      <c r="H2" s="1"/>
      <c r="I2" s="18">
        <f>1-H3/I3</f>
        <v>-0.23925892363524248</v>
      </c>
      <c r="K2">
        <f>DSUM($C$4:$G$130,$C$4,K3:K4)</f>
        <v>514316.5</v>
      </c>
      <c r="L2">
        <f>DSUM($C$4:$G$130,$C$4,L3:L4)</f>
        <v>492441</v>
      </c>
      <c r="M2">
        <f>DSUM($C$4:$G$130,$C$4,M3:M4)</f>
        <v>465441</v>
      </c>
      <c r="N2">
        <f>DSUM($C$4:$G$130,$C$4,N3:N4)</f>
        <v>533625</v>
      </c>
      <c r="O2">
        <f>DSUM($C$4:$G$130,$C$4,O3:O4)</f>
        <v>480050</v>
      </c>
    </row>
    <row r="3" spans="8:15" ht="12.75">
      <c r="H3" s="2">
        <f>SUM(H5:H130)</f>
        <v>26323112.519461423</v>
      </c>
      <c r="I3" s="2">
        <f>SUM(I5:I130)</f>
        <v>21241011.073170405</v>
      </c>
      <c r="J3" s="3"/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</row>
    <row r="4" spans="2:15" ht="12.75">
      <c r="B4" t="s">
        <v>1</v>
      </c>
      <c r="C4" t="s">
        <v>2</v>
      </c>
      <c r="D4" t="s">
        <v>3</v>
      </c>
      <c r="E4" t="s">
        <v>4</v>
      </c>
      <c r="F4" t="s">
        <v>0</v>
      </c>
      <c r="G4" t="s">
        <v>5</v>
      </c>
      <c r="H4" t="s">
        <v>6</v>
      </c>
      <c r="I4" t="s">
        <v>12</v>
      </c>
      <c r="K4">
        <v>1</v>
      </c>
      <c r="L4">
        <v>2</v>
      </c>
      <c r="M4">
        <v>3</v>
      </c>
      <c r="N4">
        <v>4</v>
      </c>
      <c r="O4">
        <v>5</v>
      </c>
    </row>
    <row r="5" spans="1:20" ht="12.75">
      <c r="A5">
        <v>1</v>
      </c>
      <c r="B5" s="5" t="str">
        <f>'Sum of Squared Errors'!B5</f>
        <v>STTLWA06</v>
      </c>
      <c r="C5" s="2">
        <f>'Sum of Squared Errors'!C5</f>
        <v>93010</v>
      </c>
      <c r="D5" s="6">
        <f>'Sum of Squared Errors'!D5</f>
        <v>9.783692859999999</v>
      </c>
      <c r="E5" s="3">
        <f>C5</f>
        <v>93010</v>
      </c>
      <c r="F5" s="2">
        <f>VLOOKUP(A5,$V$8:$W$12,2)</f>
        <v>1</v>
      </c>
      <c r="G5" s="7">
        <f aca="true" t="shared" si="0" ref="G5:G36">VLOOKUP(F5,$P$7:$Q$11,2)</f>
        <v>11.222779161013966</v>
      </c>
      <c r="H5" s="2">
        <f aca="true" t="shared" si="1" ref="H5:H36">(G5-D5)^2*C5</f>
        <v>192620.86219806148</v>
      </c>
      <c r="I5" s="9">
        <f aca="true" t="shared" si="2" ref="I5:I36">($Q$12-G5)^2*C5</f>
        <v>965116.4266554681</v>
      </c>
      <c r="K5">
        <f>IF($F5=K$4,$C5*$D5,0)</f>
        <v>909981.2729085998</v>
      </c>
      <c r="L5">
        <f>IF($F5=L$4,$C5*$D5,0)</f>
        <v>0</v>
      </c>
      <c r="M5">
        <f>IF($F5=M$4,$C5*$D5,0)</f>
        <v>0</v>
      </c>
      <c r="N5">
        <f>IF($F5=N$4,$C5*$D5,0)</f>
        <v>0</v>
      </c>
      <c r="O5">
        <f>IF($F5=O$4,$C5*$D5,0)</f>
        <v>0</v>
      </c>
      <c r="Q5" s="32" t="s">
        <v>13</v>
      </c>
      <c r="R5" s="33"/>
      <c r="S5" s="34"/>
      <c r="T5" s="10"/>
    </row>
    <row r="6" spans="1:22" ht="12.75">
      <c r="A6">
        <v>2</v>
      </c>
      <c r="B6" s="5" t="str">
        <f>'Sum of Squared Errors'!B6</f>
        <v>KENTWAOB</v>
      </c>
      <c r="C6" s="2">
        <f>'Sum of Squared Errors'!C6</f>
        <v>22007</v>
      </c>
      <c r="D6" s="6">
        <f>'Sum of Squared Errors'!D6</f>
        <v>10.76684134</v>
      </c>
      <c r="E6" s="3">
        <f aca="true" t="shared" si="3" ref="E6:E37">C6+E5</f>
        <v>115017</v>
      </c>
      <c r="F6" s="2">
        <f>F5</f>
        <v>1</v>
      </c>
      <c r="G6" s="7">
        <f t="shared" si="0"/>
        <v>11.222779161013966</v>
      </c>
      <c r="H6" s="2">
        <f t="shared" si="1"/>
        <v>4574.799680957622</v>
      </c>
      <c r="I6" s="9">
        <f t="shared" si="2"/>
        <v>228355.20053119972</v>
      </c>
      <c r="K6">
        <f aca="true" t="shared" si="4" ref="K6:K37">IF(F6=K$4,$C6*$D6,0)</f>
        <v>236945.87736937997</v>
      </c>
      <c r="L6">
        <f aca="true" t="shared" si="5" ref="L6:O25">IF($F6=L$4,$C6*$D6,0)</f>
        <v>0</v>
      </c>
      <c r="M6">
        <f t="shared" si="5"/>
        <v>0</v>
      </c>
      <c r="N6">
        <f t="shared" si="5"/>
        <v>0</v>
      </c>
      <c r="O6">
        <f t="shared" si="5"/>
        <v>0</v>
      </c>
      <c r="P6" t="s">
        <v>0</v>
      </c>
      <c r="Q6" t="s">
        <v>5</v>
      </c>
      <c r="R6" t="s">
        <v>2</v>
      </c>
      <c r="S6" t="s">
        <v>7</v>
      </c>
      <c r="V6" t="s">
        <v>8</v>
      </c>
    </row>
    <row r="7" spans="1:20" ht="12.75">
      <c r="A7">
        <v>3</v>
      </c>
      <c r="B7" s="5" t="str">
        <f>'Sum of Squared Errors'!B7</f>
        <v>STTLWACA</v>
      </c>
      <c r="C7" s="2">
        <f>'Sum of Squared Errors'!C7</f>
        <v>30029</v>
      </c>
      <c r="D7" s="6">
        <f>'Sum of Squared Errors'!D7</f>
        <v>10.87608006</v>
      </c>
      <c r="E7" s="3">
        <f t="shared" si="3"/>
        <v>145046</v>
      </c>
      <c r="F7" s="2">
        <f aca="true" t="shared" si="6" ref="F7:F70">F6</f>
        <v>1</v>
      </c>
      <c r="G7" s="7">
        <f t="shared" si="0"/>
        <v>11.222779161013966</v>
      </c>
      <c r="H7" s="2">
        <f t="shared" si="1"/>
        <v>3609.4938070494422</v>
      </c>
      <c r="I7" s="9">
        <f t="shared" si="2"/>
        <v>311595.3249762074</v>
      </c>
      <c r="K7">
        <f t="shared" si="4"/>
        <v>326597.80812174</v>
      </c>
      <c r="L7">
        <f t="shared" si="5"/>
        <v>0</v>
      </c>
      <c r="M7">
        <f t="shared" si="5"/>
        <v>0</v>
      </c>
      <c r="N7">
        <f t="shared" si="5"/>
        <v>0</v>
      </c>
      <c r="O7">
        <f t="shared" si="5"/>
        <v>0</v>
      </c>
      <c r="P7">
        <v>1</v>
      </c>
      <c r="Q7" s="9">
        <f>SUM(K$5:K$130)/K2</f>
        <v>11.222779161013966</v>
      </c>
      <c r="R7" s="2">
        <f>K2</f>
        <v>514316.5</v>
      </c>
      <c r="S7" s="2">
        <f>V9-1</f>
        <v>27</v>
      </c>
      <c r="T7" s="22">
        <f>R7/R$12</f>
        <v>0.20689568475628387</v>
      </c>
    </row>
    <row r="8" spans="1:23" ht="12.75">
      <c r="A8">
        <v>4</v>
      </c>
      <c r="B8" s="5" t="str">
        <f>'Sum of Squared Errors'!B8</f>
        <v>STTLWAEL</v>
      </c>
      <c r="C8" s="2">
        <f>'Sum of Squared Errors'!C8</f>
        <v>20599.5</v>
      </c>
      <c r="D8" s="6">
        <f>'Sum of Squared Errors'!D8</f>
        <v>11.16</v>
      </c>
      <c r="E8" s="3">
        <f t="shared" si="3"/>
        <v>165645.5</v>
      </c>
      <c r="F8" s="2">
        <f t="shared" si="6"/>
        <v>1</v>
      </c>
      <c r="G8" s="7">
        <f t="shared" si="0"/>
        <v>11.222779161013966</v>
      </c>
      <c r="H8" s="2">
        <f t="shared" si="1"/>
        <v>81.1872243753901</v>
      </c>
      <c r="I8" s="9">
        <f t="shared" si="2"/>
        <v>213750.3046004657</v>
      </c>
      <c r="K8">
        <f t="shared" si="4"/>
        <v>229890.42</v>
      </c>
      <c r="L8">
        <f t="shared" si="5"/>
        <v>0</v>
      </c>
      <c r="M8">
        <f t="shared" si="5"/>
        <v>0</v>
      </c>
      <c r="N8">
        <f t="shared" si="5"/>
        <v>0</v>
      </c>
      <c r="O8">
        <f t="shared" si="5"/>
        <v>0</v>
      </c>
      <c r="P8">
        <v>2</v>
      </c>
      <c r="Q8" s="9">
        <f>SUM(L$5:L$130)/L2</f>
        <v>12.811956990937269</v>
      </c>
      <c r="R8" s="2">
        <f>L2</f>
        <v>492441</v>
      </c>
      <c r="S8" s="2">
        <f>V10-V9</f>
        <v>28</v>
      </c>
      <c r="T8" s="22">
        <f>R8/R$12</f>
        <v>0.198095759900896</v>
      </c>
      <c r="V8">
        <v>0</v>
      </c>
      <c r="W8">
        <v>1</v>
      </c>
    </row>
    <row r="9" spans="1:23" ht="12.75">
      <c r="A9">
        <v>5</v>
      </c>
      <c r="B9" s="5" t="str">
        <f>'Sum of Squared Errors'!B9</f>
        <v>STTLWA05</v>
      </c>
      <c r="C9" s="2">
        <f>'Sum of Squared Errors'!C9</f>
        <v>48225</v>
      </c>
      <c r="D9" s="6">
        <f>'Sum of Squared Errors'!D9</f>
        <v>11.169659119999999</v>
      </c>
      <c r="E9" s="3">
        <f t="shared" si="3"/>
        <v>213870.5</v>
      </c>
      <c r="F9" s="2">
        <f t="shared" si="6"/>
        <v>1</v>
      </c>
      <c r="G9" s="7">
        <f t="shared" si="0"/>
        <v>11.222779161013966</v>
      </c>
      <c r="H9" s="2">
        <f t="shared" si="1"/>
        <v>136.07835157202484</v>
      </c>
      <c r="I9" s="9">
        <f t="shared" si="2"/>
        <v>500405.75933189923</v>
      </c>
      <c r="K9">
        <f t="shared" si="4"/>
        <v>538656.8110619999</v>
      </c>
      <c r="L9">
        <f t="shared" si="5"/>
        <v>0</v>
      </c>
      <c r="M9">
        <f t="shared" si="5"/>
        <v>0</v>
      </c>
      <c r="N9">
        <f t="shared" si="5"/>
        <v>0</v>
      </c>
      <c r="O9">
        <f t="shared" si="5"/>
        <v>0</v>
      </c>
      <c r="P9">
        <v>3</v>
      </c>
      <c r="Q9" s="9">
        <f>SUM(M$5:M$130)/M2</f>
        <v>13.699091822374003</v>
      </c>
      <c r="R9" s="2">
        <f>M2</f>
        <v>465441</v>
      </c>
      <c r="S9" s="2">
        <f>V11-V10</f>
        <v>25</v>
      </c>
      <c r="T9" s="22">
        <f>R9/R$12</f>
        <v>0.1872343866250636</v>
      </c>
      <c r="U9">
        <v>15</v>
      </c>
      <c r="V9" s="11">
        <v>28</v>
      </c>
      <c r="W9">
        <v>2</v>
      </c>
    </row>
    <row r="10" spans="1:23" ht="12.75">
      <c r="A10">
        <v>6</v>
      </c>
      <c r="B10" s="5" t="str">
        <f>'Sum of Squared Errors'!B10</f>
        <v>STTLWA03</v>
      </c>
      <c r="C10" s="2">
        <f>'Sum of Squared Errors'!C10</f>
        <v>65341</v>
      </c>
      <c r="D10" s="6">
        <f>'Sum of Squared Errors'!D10</f>
        <v>11.367654299999998</v>
      </c>
      <c r="E10" s="3">
        <f t="shared" si="3"/>
        <v>279211.5</v>
      </c>
      <c r="F10" s="2">
        <f t="shared" si="6"/>
        <v>1</v>
      </c>
      <c r="G10" s="7">
        <f t="shared" si="0"/>
        <v>11.222779161013966</v>
      </c>
      <c r="H10" s="2">
        <f t="shared" si="1"/>
        <v>1371.4295660650537</v>
      </c>
      <c r="I10" s="9">
        <f t="shared" si="2"/>
        <v>678009.5950338129</v>
      </c>
      <c r="K10">
        <f t="shared" si="4"/>
        <v>742773.8996162999</v>
      </c>
      <c r="L10">
        <f t="shared" si="5"/>
        <v>0</v>
      </c>
      <c r="M10">
        <f t="shared" si="5"/>
        <v>0</v>
      </c>
      <c r="N10">
        <f t="shared" si="5"/>
        <v>0</v>
      </c>
      <c r="O10">
        <f t="shared" si="5"/>
        <v>0</v>
      </c>
      <c r="P10">
        <v>4</v>
      </c>
      <c r="Q10" s="9">
        <f>SUM(N$5:N$130)/N2</f>
        <v>14.800442219359963</v>
      </c>
      <c r="R10" s="2">
        <f>N2</f>
        <v>533625</v>
      </c>
      <c r="S10" s="2">
        <f>V12-V11</f>
        <v>18</v>
      </c>
      <c r="T10" s="22">
        <f>R10/R$12</f>
        <v>0.21466297460429906</v>
      </c>
      <c r="U10">
        <v>16</v>
      </c>
      <c r="V10" s="11">
        <v>56</v>
      </c>
      <c r="W10">
        <v>3</v>
      </c>
    </row>
    <row r="11" spans="1:23" ht="15">
      <c r="A11">
        <v>7</v>
      </c>
      <c r="B11" s="5" t="str">
        <f>'Sum of Squared Errors'!B11</f>
        <v>BLLVWAGL</v>
      </c>
      <c r="C11" s="2">
        <f>'Sum of Squared Errors'!C11</f>
        <v>44102</v>
      </c>
      <c r="D11" s="6">
        <f>'Sum of Squared Errors'!D11</f>
        <v>11.374481719999999</v>
      </c>
      <c r="E11" s="3">
        <f t="shared" si="3"/>
        <v>323313.5</v>
      </c>
      <c r="F11" s="2">
        <f t="shared" si="6"/>
        <v>1</v>
      </c>
      <c r="G11" s="7">
        <f t="shared" si="0"/>
        <v>11.222779161013966</v>
      </c>
      <c r="H11" s="2">
        <f t="shared" si="1"/>
        <v>1014.9487157011703</v>
      </c>
      <c r="I11" s="9">
        <f t="shared" si="2"/>
        <v>457623.5313230776</v>
      </c>
      <c r="K11">
        <f t="shared" si="4"/>
        <v>501637.39281543996</v>
      </c>
      <c r="L11">
        <f t="shared" si="5"/>
        <v>0</v>
      </c>
      <c r="M11">
        <f t="shared" si="5"/>
        <v>0</v>
      </c>
      <c r="N11">
        <f t="shared" si="5"/>
        <v>0</v>
      </c>
      <c r="O11">
        <f t="shared" si="5"/>
        <v>0</v>
      </c>
      <c r="P11">
        <v>5</v>
      </c>
      <c r="Q11" s="9">
        <f>SUM(O$5:O$130)/O2</f>
        <v>19.895515052332932</v>
      </c>
      <c r="R11" s="12">
        <f>O2</f>
        <v>480050</v>
      </c>
      <c r="S11" s="12">
        <f>V13-V12+1</f>
        <v>28</v>
      </c>
      <c r="T11" s="22">
        <f>R11/R$12</f>
        <v>0.1931111941134575</v>
      </c>
      <c r="U11">
        <v>15</v>
      </c>
      <c r="V11" s="11">
        <v>81</v>
      </c>
      <c r="W11">
        <v>4</v>
      </c>
    </row>
    <row r="12" spans="1:23" ht="12.75">
      <c r="A12">
        <v>8</v>
      </c>
      <c r="B12" s="5" t="str">
        <f>'Sum of Squared Errors'!B12</f>
        <v>STTLWASU</v>
      </c>
      <c r="C12" s="2">
        <f>'Sum of Squared Errors'!C12</f>
        <v>46046</v>
      </c>
      <c r="D12" s="6">
        <f>'Sum of Squared Errors'!D12</f>
        <v>11.59295916</v>
      </c>
      <c r="E12" s="3">
        <f t="shared" si="3"/>
        <v>369359.5</v>
      </c>
      <c r="F12" s="2">
        <f t="shared" si="6"/>
        <v>1</v>
      </c>
      <c r="G12" s="7">
        <f t="shared" si="0"/>
        <v>11.222779161013966</v>
      </c>
      <c r="H12" s="2">
        <f t="shared" si="1"/>
        <v>6309.832184523664</v>
      </c>
      <c r="I12" s="9">
        <f t="shared" si="2"/>
        <v>477795.4088998783</v>
      </c>
      <c r="K12">
        <f t="shared" si="4"/>
        <v>533809.39748136</v>
      </c>
      <c r="L12">
        <f t="shared" si="5"/>
        <v>0</v>
      </c>
      <c r="M12">
        <f t="shared" si="5"/>
        <v>0</v>
      </c>
      <c r="N12">
        <f t="shared" si="5"/>
        <v>0</v>
      </c>
      <c r="O12">
        <f t="shared" si="5"/>
        <v>0</v>
      </c>
      <c r="P12" t="s">
        <v>9</v>
      </c>
      <c r="Q12" s="9">
        <f>SUMPRODUCT(Q7:Q11,R7:R11)/R12</f>
        <v>14.444033611531616</v>
      </c>
      <c r="R12" s="3">
        <f>SUM(R7:R11)</f>
        <v>2485873.5</v>
      </c>
      <c r="S12" s="3">
        <f>SUM(S7:S11)</f>
        <v>126</v>
      </c>
      <c r="T12" s="9"/>
      <c r="U12">
        <v>28</v>
      </c>
      <c r="V12" s="11">
        <v>99</v>
      </c>
      <c r="W12">
        <v>5</v>
      </c>
    </row>
    <row r="13" spans="1:22" ht="12.75">
      <c r="A13">
        <v>9</v>
      </c>
      <c r="B13" s="5" t="str">
        <f>'Sum of Squared Errors'!B13</f>
        <v>STTLWALA</v>
      </c>
      <c r="C13" s="2">
        <f>'Sum of Squared Errors'!C13</f>
        <v>53571</v>
      </c>
      <c r="D13" s="6">
        <f>'Sum of Squared Errors'!D13</f>
        <v>11.93433016</v>
      </c>
      <c r="E13" s="3">
        <f t="shared" si="3"/>
        <v>422930.5</v>
      </c>
      <c r="F13" s="2">
        <f t="shared" si="6"/>
        <v>1</v>
      </c>
      <c r="G13" s="7">
        <f t="shared" si="0"/>
        <v>11.222779161013966</v>
      </c>
      <c r="H13" s="2">
        <f t="shared" si="1"/>
        <v>27123.25573496947</v>
      </c>
      <c r="I13" s="9">
        <f t="shared" si="2"/>
        <v>555878.422668101</v>
      </c>
      <c r="K13">
        <f t="shared" si="4"/>
        <v>639334.00100136</v>
      </c>
      <c r="L13">
        <f t="shared" si="5"/>
        <v>0</v>
      </c>
      <c r="M13">
        <f t="shared" si="5"/>
        <v>0</v>
      </c>
      <c r="N13">
        <f t="shared" si="5"/>
        <v>0</v>
      </c>
      <c r="O13">
        <f t="shared" si="5"/>
        <v>0</v>
      </c>
      <c r="U13">
        <v>37</v>
      </c>
      <c r="V13">
        <f>COUNT(C5:C130)</f>
        <v>126</v>
      </c>
    </row>
    <row r="14" spans="1:20" ht="12.75">
      <c r="A14">
        <v>10</v>
      </c>
      <c r="B14" s="5" t="str">
        <f>'Sum of Squared Errors'!B14</f>
        <v>MRISWA01</v>
      </c>
      <c r="C14" s="2">
        <f>'Sum of Squared Errors'!C14</f>
        <v>15587</v>
      </c>
      <c r="D14" s="6">
        <f>'Sum of Squared Errors'!D14</f>
        <v>11.988949519999998</v>
      </c>
      <c r="E14" s="3">
        <f t="shared" si="3"/>
        <v>438517.5</v>
      </c>
      <c r="F14" s="2">
        <f t="shared" si="6"/>
        <v>1</v>
      </c>
      <c r="G14" s="7">
        <f t="shared" si="0"/>
        <v>11.222779161013966</v>
      </c>
      <c r="H14" s="2">
        <f t="shared" si="1"/>
        <v>9149.834274978211</v>
      </c>
      <c r="I14" s="9">
        <f t="shared" si="2"/>
        <v>161738.19742262963</v>
      </c>
      <c r="K14">
        <f t="shared" si="4"/>
        <v>186871.75616823998</v>
      </c>
      <c r="L14">
        <f t="shared" si="5"/>
        <v>0</v>
      </c>
      <c r="M14">
        <f t="shared" si="5"/>
        <v>0</v>
      </c>
      <c r="N14">
        <f t="shared" si="5"/>
        <v>0</v>
      </c>
      <c r="O14">
        <f t="shared" si="5"/>
        <v>0</v>
      </c>
      <c r="P14" t="s">
        <v>10</v>
      </c>
      <c r="Q14">
        <f>SQRT(R14*1000000/R12)</f>
        <v>3.2540866093757885</v>
      </c>
      <c r="R14" s="13">
        <f>H3/1000000</f>
        <v>26.32311251946142</v>
      </c>
      <c r="S14" s="9"/>
      <c r="T14" s="9"/>
    </row>
    <row r="15" spans="1:15" ht="12.75">
      <c r="A15">
        <v>11</v>
      </c>
      <c r="B15" s="5" t="str">
        <f>'Sum of Squared Errors'!B15</f>
        <v>STTLWAWE</v>
      </c>
      <c r="C15" s="2">
        <f>'Sum of Squared Errors'!C15</f>
        <v>38024</v>
      </c>
      <c r="D15" s="6">
        <f>'Sum of Squared Errors'!D15</f>
        <v>12.18011728</v>
      </c>
      <c r="E15" s="3">
        <f t="shared" si="3"/>
        <v>476541.5</v>
      </c>
      <c r="F15" s="2">
        <f t="shared" si="6"/>
        <v>1</v>
      </c>
      <c r="G15" s="7">
        <f t="shared" si="0"/>
        <v>11.222779161013966</v>
      </c>
      <c r="H15" s="2">
        <f t="shared" si="1"/>
        <v>34848.85432499877</v>
      </c>
      <c r="I15" s="9">
        <f t="shared" si="2"/>
        <v>394555.2844548706</v>
      </c>
      <c r="K15">
        <f t="shared" si="4"/>
        <v>463136.77945472</v>
      </c>
      <c r="L15">
        <f t="shared" si="5"/>
        <v>0</v>
      </c>
      <c r="M15">
        <f t="shared" si="5"/>
        <v>0</v>
      </c>
      <c r="N15">
        <f t="shared" si="5"/>
        <v>0</v>
      </c>
      <c r="O15">
        <f t="shared" si="5"/>
        <v>0</v>
      </c>
    </row>
    <row r="16" spans="1:19" ht="12.75">
      <c r="A16">
        <v>12</v>
      </c>
      <c r="B16" s="5" t="str">
        <f>'Sum of Squared Errors'!B16</f>
        <v>TACMWAFA</v>
      </c>
      <c r="C16" s="2">
        <f>'Sum of Squared Errors'!C16</f>
        <v>37775</v>
      </c>
      <c r="D16" s="6">
        <f>'Sum of Squared Errors'!D16</f>
        <v>12.24156406</v>
      </c>
      <c r="E16" s="3">
        <f t="shared" si="3"/>
        <v>514316.5</v>
      </c>
      <c r="F16" s="2">
        <f t="shared" si="6"/>
        <v>1</v>
      </c>
      <c r="G16" s="7">
        <f t="shared" si="0"/>
        <v>11.222779161013966</v>
      </c>
      <c r="H16" s="2">
        <f t="shared" si="1"/>
        <v>39207.528874434945</v>
      </c>
      <c r="I16" s="9">
        <f t="shared" si="2"/>
        <v>391971.54087636067</v>
      </c>
      <c r="K16">
        <f t="shared" si="4"/>
        <v>462425.0823665</v>
      </c>
      <c r="L16">
        <f t="shared" si="5"/>
        <v>0</v>
      </c>
      <c r="M16">
        <f t="shared" si="5"/>
        <v>0</v>
      </c>
      <c r="N16">
        <f t="shared" si="5"/>
        <v>0</v>
      </c>
      <c r="O16">
        <f t="shared" si="5"/>
        <v>0</v>
      </c>
      <c r="P16">
        <v>1</v>
      </c>
      <c r="Q16" s="3"/>
      <c r="R16" s="3">
        <f>R7*Q7</f>
        <v>5772060.49836564</v>
      </c>
      <c r="S16" s="3"/>
    </row>
    <row r="17" spans="1:19" ht="12.75">
      <c r="A17">
        <v>13</v>
      </c>
      <c r="B17" s="5" t="str">
        <f>'Sum of Squared Errors'!B17</f>
        <v>STTLWAPA</v>
      </c>
      <c r="C17" s="2">
        <f>'Sum of Squared Errors'!C17</f>
        <v>30410</v>
      </c>
      <c r="D17" s="6">
        <f>'Sum of Squared Errors'!D17</f>
        <v>12.48052376</v>
      </c>
      <c r="E17" s="3">
        <f t="shared" si="3"/>
        <v>544726.5</v>
      </c>
      <c r="F17" s="2">
        <v>2</v>
      </c>
      <c r="G17" s="7">
        <f t="shared" si="0"/>
        <v>12.811956990937269</v>
      </c>
      <c r="H17" s="2">
        <f t="shared" si="1"/>
        <v>3340.477271578996</v>
      </c>
      <c r="I17" s="9">
        <f t="shared" si="2"/>
        <v>81002.3292438711</v>
      </c>
      <c r="K17">
        <f t="shared" si="4"/>
        <v>0</v>
      </c>
      <c r="L17">
        <f t="shared" si="5"/>
        <v>379532.7275416</v>
      </c>
      <c r="M17">
        <f t="shared" si="5"/>
        <v>0</v>
      </c>
      <c r="N17">
        <f t="shared" si="5"/>
        <v>0</v>
      </c>
      <c r="O17">
        <f t="shared" si="5"/>
        <v>0</v>
      </c>
      <c r="P17">
        <v>2</v>
      </c>
      <c r="Q17" s="3"/>
      <c r="R17" s="3">
        <f>R8*Q8</f>
        <v>6309132.912574139</v>
      </c>
      <c r="S17" s="3"/>
    </row>
    <row r="18" spans="1:19" ht="12.75">
      <c r="A18">
        <v>14</v>
      </c>
      <c r="B18" s="5" t="str">
        <f>'Sum of Squared Errors'!B18</f>
        <v>BMTNWA01</v>
      </c>
      <c r="C18" s="2">
        <f>'Sum of Squared Errors'!C18</f>
        <v>44160</v>
      </c>
      <c r="D18" s="6">
        <f>'Sum of Squared Errors'!D18</f>
        <v>12.65120926</v>
      </c>
      <c r="E18" s="3">
        <f t="shared" si="3"/>
        <v>588886.5</v>
      </c>
      <c r="F18" s="2">
        <f t="shared" si="6"/>
        <v>2</v>
      </c>
      <c r="G18" s="7">
        <f t="shared" si="0"/>
        <v>12.811956990937269</v>
      </c>
      <c r="H18" s="2">
        <f t="shared" si="1"/>
        <v>1141.08702534538</v>
      </c>
      <c r="I18" s="9">
        <f t="shared" si="2"/>
        <v>117627.84805686775</v>
      </c>
      <c r="K18">
        <f t="shared" si="4"/>
        <v>0</v>
      </c>
      <c r="L18">
        <f t="shared" si="5"/>
        <v>558677.4009215999</v>
      </c>
      <c r="M18">
        <f t="shared" si="5"/>
        <v>0</v>
      </c>
      <c r="N18">
        <f t="shared" si="5"/>
        <v>0</v>
      </c>
      <c r="O18">
        <f t="shared" si="5"/>
        <v>0</v>
      </c>
      <c r="P18">
        <v>3</v>
      </c>
      <c r="Q18" s="3"/>
      <c r="R18" s="3">
        <f>R9*Q9</f>
        <v>6376118.996897578</v>
      </c>
      <c r="S18" s="3"/>
    </row>
    <row r="19" spans="1:19" ht="12.75">
      <c r="A19">
        <v>15</v>
      </c>
      <c r="B19" s="5" t="str">
        <f>'Sum of Squared Errors'!B19</f>
        <v>STTLWA04</v>
      </c>
      <c r="C19" s="2">
        <f>'Sum of Squared Errors'!C19</f>
        <v>58697</v>
      </c>
      <c r="D19" s="6">
        <f>'Sum of Squared Errors'!D19</f>
        <v>12.664864099999999</v>
      </c>
      <c r="E19" s="3">
        <f t="shared" si="3"/>
        <v>647583.5</v>
      </c>
      <c r="F19" s="2">
        <f t="shared" si="6"/>
        <v>2</v>
      </c>
      <c r="G19" s="7">
        <f t="shared" si="0"/>
        <v>12.811956990937269</v>
      </c>
      <c r="H19" s="2">
        <f t="shared" si="1"/>
        <v>1269.9869907677466</v>
      </c>
      <c r="I19" s="9">
        <f t="shared" si="2"/>
        <v>156349.67838301553</v>
      </c>
      <c r="K19">
        <f t="shared" si="4"/>
        <v>0</v>
      </c>
      <c r="L19">
        <f t="shared" si="5"/>
        <v>743389.5280777</v>
      </c>
      <c r="M19">
        <f t="shared" si="5"/>
        <v>0</v>
      </c>
      <c r="N19">
        <f t="shared" si="5"/>
        <v>0</v>
      </c>
      <c r="O19">
        <f t="shared" si="5"/>
        <v>0</v>
      </c>
      <c r="P19">
        <v>4</v>
      </c>
      <c r="Q19" s="3"/>
      <c r="R19" s="3">
        <f>R10*Q10</f>
        <v>7897885.97930596</v>
      </c>
      <c r="S19" s="3"/>
    </row>
    <row r="20" spans="1:19" ht="12.75">
      <c r="A20">
        <v>16</v>
      </c>
      <c r="B20" s="5" t="str">
        <f>'Sum of Squared Errors'!B20</f>
        <v>AUBNWA01</v>
      </c>
      <c r="C20" s="2">
        <f>'Sum of Squared Errors'!C20</f>
        <v>43464</v>
      </c>
      <c r="D20" s="6">
        <f>'Sum of Squared Errors'!D20</f>
        <v>12.685346359999999</v>
      </c>
      <c r="E20" s="3">
        <f t="shared" si="3"/>
        <v>691047.5</v>
      </c>
      <c r="F20" s="2">
        <f t="shared" si="6"/>
        <v>2</v>
      </c>
      <c r="G20" s="7">
        <f t="shared" si="0"/>
        <v>12.811956990937269</v>
      </c>
      <c r="H20" s="2">
        <f t="shared" si="1"/>
        <v>696.7388671183218</v>
      </c>
      <c r="I20" s="9">
        <f t="shared" si="2"/>
        <v>115773.93088640625</v>
      </c>
      <c r="K20">
        <f t="shared" si="4"/>
        <v>0</v>
      </c>
      <c r="L20">
        <f t="shared" si="5"/>
        <v>551355.89419104</v>
      </c>
      <c r="M20">
        <f t="shared" si="5"/>
        <v>0</v>
      </c>
      <c r="N20">
        <f t="shared" si="5"/>
        <v>0</v>
      </c>
      <c r="O20">
        <f t="shared" si="5"/>
        <v>0</v>
      </c>
      <c r="P20">
        <v>5</v>
      </c>
      <c r="Q20" s="3"/>
      <c r="R20" s="3">
        <f>R11*Q11</f>
        <v>9550842.000872424</v>
      </c>
      <c r="S20" s="3"/>
    </row>
    <row r="21" spans="1:19" ht="12.75">
      <c r="A21">
        <v>17</v>
      </c>
      <c r="B21" s="5" t="str">
        <f>'Sum of Squared Errors'!B21</f>
        <v>BLLVWASH</v>
      </c>
      <c r="C21" s="2">
        <f>'Sum of Squared Errors'!C21</f>
        <v>64720</v>
      </c>
      <c r="D21" s="6">
        <f>'Sum of Squared Errors'!D21</f>
        <v>12.69217378</v>
      </c>
      <c r="E21" s="3">
        <f t="shared" si="3"/>
        <v>755767.5</v>
      </c>
      <c r="F21" s="2">
        <f t="shared" si="6"/>
        <v>2</v>
      </c>
      <c r="G21" s="7">
        <f t="shared" si="0"/>
        <v>12.811956990937269</v>
      </c>
      <c r="H21" s="2">
        <f t="shared" si="1"/>
        <v>928.6037005244706</v>
      </c>
      <c r="I21" s="9">
        <f t="shared" si="2"/>
        <v>172392.98746015583</v>
      </c>
      <c r="K21">
        <f t="shared" si="4"/>
        <v>0</v>
      </c>
      <c r="L21">
        <f t="shared" si="5"/>
        <v>821437.4870415999</v>
      </c>
      <c r="M21">
        <f t="shared" si="5"/>
        <v>0</v>
      </c>
      <c r="N21">
        <f t="shared" si="5"/>
        <v>0</v>
      </c>
      <c r="O21">
        <f t="shared" si="5"/>
        <v>0</v>
      </c>
      <c r="Q21" s="3"/>
      <c r="R21" s="3">
        <f>SUM(R16:R20)</f>
        <v>35906040.38801574</v>
      </c>
      <c r="S21" s="3"/>
    </row>
    <row r="22" spans="1:15" ht="12.75">
      <c r="A22">
        <v>18</v>
      </c>
      <c r="B22" s="5" t="str">
        <f>'Sum of Squared Errors'!B22</f>
        <v>TACMWAFL</v>
      </c>
      <c r="C22" s="2">
        <f>'Sum of Squared Errors'!C22</f>
        <v>12801</v>
      </c>
      <c r="D22" s="6">
        <f>'Sum of Squared Errors'!D22</f>
        <v>12.733138299999998</v>
      </c>
      <c r="E22" s="3">
        <f t="shared" si="3"/>
        <v>768568.5</v>
      </c>
      <c r="F22" s="2">
        <f t="shared" si="6"/>
        <v>2</v>
      </c>
      <c r="G22" s="7">
        <f t="shared" si="0"/>
        <v>12.811956990937269</v>
      </c>
      <c r="H22" s="2">
        <f t="shared" si="1"/>
        <v>79.52475371167188</v>
      </c>
      <c r="I22" s="9">
        <f t="shared" si="2"/>
        <v>34097.692096376</v>
      </c>
      <c r="K22">
        <f t="shared" si="4"/>
        <v>0</v>
      </c>
      <c r="L22">
        <f t="shared" si="5"/>
        <v>162996.9033783</v>
      </c>
      <c r="M22">
        <f t="shared" si="5"/>
        <v>0</v>
      </c>
      <c r="N22">
        <f t="shared" si="5"/>
        <v>0</v>
      </c>
      <c r="O22">
        <f t="shared" si="5"/>
        <v>0</v>
      </c>
    </row>
    <row r="23" spans="1:18" ht="12.75">
      <c r="A23">
        <v>19</v>
      </c>
      <c r="B23" s="5" t="str">
        <f>'Sum of Squared Errors'!B23</f>
        <v>STTLWADU</v>
      </c>
      <c r="C23" s="2">
        <f>'Sum of Squared Errors'!C23</f>
        <v>27135</v>
      </c>
      <c r="D23" s="6">
        <f>'Sum of Squared Errors'!D23</f>
        <v>12.794585079999997</v>
      </c>
      <c r="E23" s="3">
        <f t="shared" si="3"/>
        <v>795703.5</v>
      </c>
      <c r="F23" s="2">
        <f t="shared" si="6"/>
        <v>2</v>
      </c>
      <c r="G23" s="7">
        <f t="shared" si="0"/>
        <v>12.811956990937269</v>
      </c>
      <c r="H23" s="2">
        <f t="shared" si="1"/>
        <v>8.188889563634714</v>
      </c>
      <c r="I23" s="9">
        <f t="shared" si="2"/>
        <v>72278.79658113918</v>
      </c>
      <c r="K23">
        <f t="shared" si="4"/>
        <v>0</v>
      </c>
      <c r="L23">
        <f t="shared" si="5"/>
        <v>347181.06614579994</v>
      </c>
      <c r="M23">
        <f t="shared" si="5"/>
        <v>0</v>
      </c>
      <c r="N23">
        <f t="shared" si="5"/>
        <v>0</v>
      </c>
      <c r="O23">
        <f t="shared" si="5"/>
        <v>0</v>
      </c>
      <c r="R23" s="14"/>
    </row>
    <row r="24" spans="1:15" ht="12.75">
      <c r="A24">
        <v>20</v>
      </c>
      <c r="B24" s="5" t="str">
        <f>'Sum of Squared Errors'!B24</f>
        <v>SPKNWA01</v>
      </c>
      <c r="C24" s="2">
        <f>'Sum of Squared Errors'!C24</f>
        <v>39684</v>
      </c>
      <c r="D24" s="6">
        <f>'Sum of Squared Errors'!D24</f>
        <v>12.95844316</v>
      </c>
      <c r="E24" s="3">
        <f t="shared" si="3"/>
        <v>835387.5</v>
      </c>
      <c r="F24" s="2">
        <f t="shared" si="6"/>
        <v>2</v>
      </c>
      <c r="G24" s="7">
        <f t="shared" si="0"/>
        <v>12.811956990937269</v>
      </c>
      <c r="H24" s="2">
        <f t="shared" si="1"/>
        <v>851.5471185853742</v>
      </c>
      <c r="I24" s="9">
        <f t="shared" si="2"/>
        <v>105705.24280545153</v>
      </c>
      <c r="K24">
        <f t="shared" si="4"/>
        <v>0</v>
      </c>
      <c r="L24">
        <f t="shared" si="5"/>
        <v>514242.85836144</v>
      </c>
      <c r="M24">
        <f t="shared" si="5"/>
        <v>0</v>
      </c>
      <c r="N24">
        <f t="shared" si="5"/>
        <v>0</v>
      </c>
      <c r="O24">
        <f t="shared" si="5"/>
        <v>0</v>
      </c>
    </row>
    <row r="25" spans="1:15" ht="12.75">
      <c r="A25">
        <v>21</v>
      </c>
      <c r="B25" s="5" t="str">
        <f>'Sum of Squared Errors'!B25</f>
        <v>TACMWALO</v>
      </c>
      <c r="C25" s="2">
        <f>'Sum of Squared Errors'!C25</f>
        <v>24251</v>
      </c>
      <c r="D25" s="6">
        <f>'Sum of Squared Errors'!D25</f>
        <v>12.99940768</v>
      </c>
      <c r="E25" s="3">
        <f t="shared" si="3"/>
        <v>859638.5</v>
      </c>
      <c r="F25" s="2">
        <f t="shared" si="6"/>
        <v>2</v>
      </c>
      <c r="G25" s="7">
        <f t="shared" si="0"/>
        <v>12.811956990937269</v>
      </c>
      <c r="H25" s="2">
        <f t="shared" si="1"/>
        <v>852.125837890573</v>
      </c>
      <c r="I25" s="9">
        <f t="shared" si="2"/>
        <v>64596.760489744105</v>
      </c>
      <c r="K25">
        <f t="shared" si="4"/>
        <v>0</v>
      </c>
      <c r="L25">
        <f t="shared" si="5"/>
        <v>315248.63564767997</v>
      </c>
      <c r="M25">
        <f t="shared" si="5"/>
        <v>0</v>
      </c>
      <c r="N25">
        <f t="shared" si="5"/>
        <v>0</v>
      </c>
      <c r="O25">
        <f t="shared" si="5"/>
        <v>0</v>
      </c>
    </row>
    <row r="26" spans="1:15" ht="12.75">
      <c r="A26">
        <v>22</v>
      </c>
      <c r="B26" s="5" t="str">
        <f>'Sum of Squared Errors'!B26</f>
        <v>TACMWAJU</v>
      </c>
      <c r="C26" s="2">
        <f>'Sum of Squared Errors'!C26</f>
        <v>41799</v>
      </c>
      <c r="D26" s="6">
        <f>'Sum of Squared Errors'!D26</f>
        <v>13.0062351</v>
      </c>
      <c r="E26" s="3">
        <f t="shared" si="3"/>
        <v>901437.5</v>
      </c>
      <c r="F26" s="2">
        <f t="shared" si="6"/>
        <v>2</v>
      </c>
      <c r="G26" s="7">
        <f t="shared" si="0"/>
        <v>12.811956990937269</v>
      </c>
      <c r="H26" s="2">
        <f t="shared" si="1"/>
        <v>1577.660773045738</v>
      </c>
      <c r="I26" s="9">
        <f t="shared" si="2"/>
        <v>111338.91351741429</v>
      </c>
      <c r="K26">
        <f t="shared" si="4"/>
        <v>0</v>
      </c>
      <c r="L26">
        <f aca="true" t="shared" si="7" ref="L26:O45">IF($F26=L$4,$C26*$D26,0)</f>
        <v>543647.6209449</v>
      </c>
      <c r="M26">
        <f t="shared" si="7"/>
        <v>0</v>
      </c>
      <c r="N26">
        <f t="shared" si="7"/>
        <v>0</v>
      </c>
      <c r="O26">
        <f t="shared" si="7"/>
        <v>0</v>
      </c>
    </row>
    <row r="27" spans="1:15" ht="12.75">
      <c r="A27">
        <v>23</v>
      </c>
      <c r="B27" s="5" t="str">
        <f>'Sum of Squared Errors'!B27</f>
        <v>KENTWA01</v>
      </c>
      <c r="C27" s="2">
        <f>'Sum of Squared Errors'!C27</f>
        <v>40358</v>
      </c>
      <c r="D27" s="6">
        <f>'Sum of Squared Errors'!D27</f>
        <v>13.013062519999998</v>
      </c>
      <c r="E27" s="3">
        <f t="shared" si="3"/>
        <v>941795.5</v>
      </c>
      <c r="F27" s="2">
        <f t="shared" si="6"/>
        <v>2</v>
      </c>
      <c r="G27" s="7">
        <f t="shared" si="0"/>
        <v>12.811956990937269</v>
      </c>
      <c r="H27" s="2">
        <f t="shared" si="1"/>
        <v>1632.2161020914339</v>
      </c>
      <c r="I27" s="9">
        <f t="shared" si="2"/>
        <v>107500.55914581224</v>
      </c>
      <c r="K27">
        <f t="shared" si="4"/>
        <v>0</v>
      </c>
      <c r="L27">
        <f t="shared" si="7"/>
        <v>525181.17718216</v>
      </c>
      <c r="M27">
        <f t="shared" si="7"/>
        <v>0</v>
      </c>
      <c r="N27">
        <f t="shared" si="7"/>
        <v>0</v>
      </c>
      <c r="O27">
        <f t="shared" si="7"/>
        <v>0</v>
      </c>
    </row>
    <row r="28" spans="1:15" ht="12.75">
      <c r="A28">
        <v>24</v>
      </c>
      <c r="B28" s="5" t="str">
        <f>'Sum of Squared Errors'!B28</f>
        <v>STTLWACH</v>
      </c>
      <c r="C28" s="2">
        <f>'Sum of Squared Errors'!C28</f>
        <v>64962</v>
      </c>
      <c r="D28" s="6">
        <f>'Sum of Squared Errors'!D28</f>
        <v>13.026717359999997</v>
      </c>
      <c r="E28" s="3">
        <f t="shared" si="3"/>
        <v>1006757.5</v>
      </c>
      <c r="F28" s="2">
        <f t="shared" si="6"/>
        <v>2</v>
      </c>
      <c r="G28" s="7">
        <f t="shared" si="0"/>
        <v>12.811956990937269</v>
      </c>
      <c r="H28" s="2">
        <f t="shared" si="1"/>
        <v>2996.17841118481</v>
      </c>
      <c r="I28" s="9">
        <f t="shared" si="2"/>
        <v>173037.59659126456</v>
      </c>
      <c r="K28">
        <f t="shared" si="4"/>
        <v>0</v>
      </c>
      <c r="L28">
        <f t="shared" si="7"/>
        <v>846241.6131403198</v>
      </c>
      <c r="M28">
        <f t="shared" si="7"/>
        <v>0</v>
      </c>
      <c r="N28">
        <f t="shared" si="7"/>
        <v>0</v>
      </c>
      <c r="O28">
        <f t="shared" si="7"/>
        <v>0</v>
      </c>
    </row>
    <row r="29" spans="1:15" ht="12.75">
      <c r="A29">
        <v>25</v>
      </c>
      <c r="B29" s="5" t="str">
        <f>'Sum of Squared Errors'!B29</f>
        <v>FDWYWA01</v>
      </c>
      <c r="C29" s="2">
        <f>'Sum of Squared Errors'!C29</f>
        <v>28321</v>
      </c>
      <c r="D29" s="6">
        <f>'Sum of Squared Errors'!D29</f>
        <v>13.122301239999999</v>
      </c>
      <c r="E29" s="3">
        <f t="shared" si="3"/>
        <v>1035078.5</v>
      </c>
      <c r="F29" s="2">
        <v>3</v>
      </c>
      <c r="G29" s="7">
        <f t="shared" si="0"/>
        <v>13.699091822374003</v>
      </c>
      <c r="H29" s="2">
        <f t="shared" si="1"/>
        <v>9422.039173298423</v>
      </c>
      <c r="I29" s="9">
        <f t="shared" si="2"/>
        <v>15716.406722957572</v>
      </c>
      <c r="K29">
        <f t="shared" si="4"/>
        <v>0</v>
      </c>
      <c r="L29">
        <f t="shared" si="7"/>
        <v>0</v>
      </c>
      <c r="M29">
        <f t="shared" si="7"/>
        <v>371636.69341803994</v>
      </c>
      <c r="N29">
        <f t="shared" si="7"/>
        <v>0</v>
      </c>
      <c r="O29">
        <f t="shared" si="7"/>
        <v>0</v>
      </c>
    </row>
    <row r="30" spans="1:15" ht="12.75">
      <c r="A30">
        <v>26</v>
      </c>
      <c r="B30" s="5" t="str">
        <f>'Sum of Squared Errors'!B30</f>
        <v>VANCWA01</v>
      </c>
      <c r="C30" s="2">
        <f>'Sum of Squared Errors'!C30</f>
        <v>44722</v>
      </c>
      <c r="D30" s="6">
        <f>'Sum of Squared Errors'!D30</f>
        <v>13.142783499999998</v>
      </c>
      <c r="E30" s="3">
        <f t="shared" si="3"/>
        <v>1079800.5</v>
      </c>
      <c r="F30" s="2">
        <f t="shared" si="6"/>
        <v>3</v>
      </c>
      <c r="G30" s="7">
        <f t="shared" si="0"/>
        <v>13.699091822374003</v>
      </c>
      <c r="H30" s="2">
        <f t="shared" si="1"/>
        <v>13840.517581443228</v>
      </c>
      <c r="I30" s="9">
        <f t="shared" si="2"/>
        <v>24817.94927665367</v>
      </c>
      <c r="K30">
        <f t="shared" si="4"/>
        <v>0</v>
      </c>
      <c r="L30">
        <f t="shared" si="7"/>
        <v>0</v>
      </c>
      <c r="M30">
        <f t="shared" si="7"/>
        <v>587771.563687</v>
      </c>
      <c r="N30">
        <f t="shared" si="7"/>
        <v>0</v>
      </c>
      <c r="O30">
        <f t="shared" si="7"/>
        <v>0</v>
      </c>
    </row>
    <row r="31" spans="1:15" ht="12.75">
      <c r="A31">
        <v>27</v>
      </c>
      <c r="B31" s="5" t="str">
        <f>'Sum of Squared Errors'!B31</f>
        <v>TACMWAWA</v>
      </c>
      <c r="C31" s="2">
        <f>'Sum of Squared Errors'!C31</f>
        <v>13026</v>
      </c>
      <c r="D31" s="6">
        <f>'Sum of Squared Errors'!D31</f>
        <v>13.26567706</v>
      </c>
      <c r="E31" s="3">
        <f t="shared" si="3"/>
        <v>1092826.5</v>
      </c>
      <c r="F31" s="2">
        <f t="shared" si="6"/>
        <v>3</v>
      </c>
      <c r="G31" s="7">
        <f t="shared" si="0"/>
        <v>13.699091822374003</v>
      </c>
      <c r="H31" s="2">
        <f t="shared" si="1"/>
        <v>2446.912688430612</v>
      </c>
      <c r="I31" s="9">
        <f t="shared" si="2"/>
        <v>7228.625895033556</v>
      </c>
      <c r="K31">
        <f t="shared" si="4"/>
        <v>0</v>
      </c>
      <c r="L31">
        <f t="shared" si="7"/>
        <v>0</v>
      </c>
      <c r="M31">
        <f t="shared" si="7"/>
        <v>172798.70938356</v>
      </c>
      <c r="N31">
        <f t="shared" si="7"/>
        <v>0</v>
      </c>
      <c r="O31">
        <f t="shared" si="7"/>
        <v>0</v>
      </c>
    </row>
    <row r="32" spans="1:15" ht="12.75">
      <c r="A32">
        <v>28</v>
      </c>
      <c r="B32" s="5" t="str">
        <f>'Sum of Squared Errors'!B32</f>
        <v>SPKNWAHD</v>
      </c>
      <c r="C32" s="2">
        <f>'Sum of Squared Errors'!C32</f>
        <v>25233</v>
      </c>
      <c r="D32" s="6">
        <f>'Sum of Squared Errors'!D32</f>
        <v>13.572910959999998</v>
      </c>
      <c r="E32" s="3">
        <f t="shared" si="3"/>
        <v>1118059.5</v>
      </c>
      <c r="F32" s="2">
        <f t="shared" si="6"/>
        <v>3</v>
      </c>
      <c r="G32" s="7">
        <f t="shared" si="0"/>
        <v>13.699091822374003</v>
      </c>
      <c r="H32" s="2">
        <f t="shared" si="1"/>
        <v>401.74998587305</v>
      </c>
      <c r="I32" s="9">
        <f t="shared" si="2"/>
        <v>14002.757347565002</v>
      </c>
      <c r="K32">
        <f t="shared" si="4"/>
        <v>0</v>
      </c>
      <c r="L32">
        <f t="shared" si="7"/>
        <v>0</v>
      </c>
      <c r="M32">
        <f t="shared" si="7"/>
        <v>342485.26225368</v>
      </c>
      <c r="N32">
        <f t="shared" si="7"/>
        <v>0</v>
      </c>
      <c r="O32">
        <f t="shared" si="7"/>
        <v>0</v>
      </c>
    </row>
    <row r="33" spans="1:15" ht="12.75">
      <c r="A33">
        <v>29</v>
      </c>
      <c r="B33" s="5" t="str">
        <f>'Sum of Squared Errors'!B33</f>
        <v>TACMWAWV</v>
      </c>
      <c r="C33" s="2">
        <f>'Sum of Squared Errors'!C33</f>
        <v>47092</v>
      </c>
      <c r="D33" s="6">
        <f>'Sum of Squared Errors'!D33</f>
        <v>13.6207029</v>
      </c>
      <c r="E33" s="3">
        <f t="shared" si="3"/>
        <v>1165151.5</v>
      </c>
      <c r="F33" s="2">
        <f t="shared" si="6"/>
        <v>3</v>
      </c>
      <c r="G33" s="7">
        <f t="shared" si="0"/>
        <v>13.699091822374003</v>
      </c>
      <c r="H33" s="2">
        <f t="shared" si="1"/>
        <v>289.37201182489133</v>
      </c>
      <c r="I33" s="9">
        <f t="shared" si="2"/>
        <v>26133.1529747367</v>
      </c>
      <c r="K33">
        <f t="shared" si="4"/>
        <v>0</v>
      </c>
      <c r="L33">
        <f t="shared" si="7"/>
        <v>0</v>
      </c>
      <c r="M33">
        <f t="shared" si="7"/>
        <v>641426.1409667999</v>
      </c>
      <c r="N33">
        <f t="shared" si="7"/>
        <v>0</v>
      </c>
      <c r="O33">
        <f t="shared" si="7"/>
        <v>0</v>
      </c>
    </row>
    <row r="34" spans="1:15" ht="12.75">
      <c r="A34">
        <v>30</v>
      </c>
      <c r="B34" s="5" t="str">
        <f>'Sum of Squared Errors'!B34</f>
        <v>DESMWA01</v>
      </c>
      <c r="C34" s="2">
        <f>'Sum of Squared Errors'!C34</f>
        <v>20079</v>
      </c>
      <c r="D34" s="6">
        <f>'Sum of Squared Errors'!D34</f>
        <v>13.64118516</v>
      </c>
      <c r="E34" s="3">
        <f t="shared" si="3"/>
        <v>1185230.5</v>
      </c>
      <c r="F34" s="2">
        <f t="shared" si="6"/>
        <v>3</v>
      </c>
      <c r="G34" s="7">
        <f t="shared" si="0"/>
        <v>13.699091822374003</v>
      </c>
      <c r="H34" s="2">
        <f t="shared" si="1"/>
        <v>67.32853228817348</v>
      </c>
      <c r="I34" s="9">
        <f t="shared" si="2"/>
        <v>11142.605507936341</v>
      </c>
      <c r="K34">
        <f t="shared" si="4"/>
        <v>0</v>
      </c>
      <c r="L34">
        <f t="shared" si="7"/>
        <v>0</v>
      </c>
      <c r="M34">
        <f t="shared" si="7"/>
        <v>273901.35682764</v>
      </c>
      <c r="N34">
        <f t="shared" si="7"/>
        <v>0</v>
      </c>
      <c r="O34">
        <f t="shared" si="7"/>
        <v>0</v>
      </c>
    </row>
    <row r="35" spans="1:15" ht="12.75">
      <c r="A35">
        <v>31</v>
      </c>
      <c r="B35" s="5" t="str">
        <f>'Sum of Squared Errors'!B35</f>
        <v>PYLPWA01</v>
      </c>
      <c r="C35" s="2">
        <f>'Sum of Squared Errors'!C35</f>
        <v>51817</v>
      </c>
      <c r="D35" s="6">
        <f>'Sum of Squared Errors'!D35</f>
        <v>13.688977099999999</v>
      </c>
      <c r="E35" s="3">
        <f t="shared" si="3"/>
        <v>1237047.5</v>
      </c>
      <c r="F35" s="2">
        <f t="shared" si="6"/>
        <v>3</v>
      </c>
      <c r="G35" s="7">
        <f t="shared" si="0"/>
        <v>13.699091822374003</v>
      </c>
      <c r="H35" s="2">
        <f t="shared" si="1"/>
        <v>5.301273360172428</v>
      </c>
      <c r="I35" s="9">
        <f t="shared" si="2"/>
        <v>28755.236296864256</v>
      </c>
      <c r="K35">
        <f t="shared" si="4"/>
        <v>0</v>
      </c>
      <c r="L35">
        <f t="shared" si="7"/>
        <v>0</v>
      </c>
      <c r="M35">
        <f t="shared" si="7"/>
        <v>709321.7263907</v>
      </c>
      <c r="N35">
        <f t="shared" si="7"/>
        <v>0</v>
      </c>
      <c r="O35">
        <f t="shared" si="7"/>
        <v>0</v>
      </c>
    </row>
    <row r="36" spans="1:15" ht="12.75">
      <c r="A36">
        <v>32</v>
      </c>
      <c r="B36" s="5" t="str">
        <f>'Sum of Squared Errors'!B36</f>
        <v>SPKNWAFA</v>
      </c>
      <c r="C36" s="2">
        <f>'Sum of Squared Errors'!C36</f>
        <v>32613</v>
      </c>
      <c r="D36" s="6">
        <f>'Sum of Squared Errors'!D36</f>
        <v>13.846007759999999</v>
      </c>
      <c r="E36" s="3">
        <f t="shared" si="3"/>
        <v>1269660.5</v>
      </c>
      <c r="F36" s="2">
        <f t="shared" si="6"/>
        <v>3</v>
      </c>
      <c r="G36" s="7">
        <f t="shared" si="0"/>
        <v>13.699091822374003</v>
      </c>
      <c r="H36" s="2">
        <f t="shared" si="1"/>
        <v>703.9285387554066</v>
      </c>
      <c r="I36" s="9">
        <f t="shared" si="2"/>
        <v>18098.20177450709</v>
      </c>
      <c r="K36">
        <f t="shared" si="4"/>
        <v>0</v>
      </c>
      <c r="L36">
        <f t="shared" si="7"/>
        <v>0</v>
      </c>
      <c r="M36">
        <f t="shared" si="7"/>
        <v>451559.85107687995</v>
      </c>
      <c r="N36">
        <f t="shared" si="7"/>
        <v>0</v>
      </c>
      <c r="O36">
        <f t="shared" si="7"/>
        <v>0</v>
      </c>
    </row>
    <row r="37" spans="1:15" ht="12.75">
      <c r="A37">
        <v>33</v>
      </c>
      <c r="B37" s="5" t="str">
        <f>'Sum of Squared Errors'!B37</f>
        <v>SPKNWAKY</v>
      </c>
      <c r="C37" s="2">
        <f>'Sum of Squared Errors'!C37</f>
        <v>22804</v>
      </c>
      <c r="D37" s="6">
        <f>'Sum of Squared Errors'!D37</f>
        <v>13.8596626</v>
      </c>
      <c r="E37" s="3">
        <f t="shared" si="3"/>
        <v>1292464.5</v>
      </c>
      <c r="F37" s="2">
        <f t="shared" si="6"/>
        <v>3</v>
      </c>
      <c r="G37" s="7">
        <f aca="true" t="shared" si="8" ref="G37:G68">VLOOKUP(F37,$P$7:$Q$11,2)</f>
        <v>13.699091822374003</v>
      </c>
      <c r="H37" s="2">
        <f aca="true" t="shared" si="9" ref="H37:H68">(G37-D37)^2*C37</f>
        <v>587.9549534036278</v>
      </c>
      <c r="I37" s="9">
        <f aca="true" t="shared" si="10" ref="I37:I68">($Q$12-G37)^2*C37</f>
        <v>12654.812291597207</v>
      </c>
      <c r="K37">
        <f t="shared" si="4"/>
        <v>0</v>
      </c>
      <c r="L37">
        <f t="shared" si="7"/>
        <v>0</v>
      </c>
      <c r="M37">
        <f t="shared" si="7"/>
        <v>316055.7459304</v>
      </c>
      <c r="N37">
        <f t="shared" si="7"/>
        <v>0</v>
      </c>
      <c r="O37">
        <f t="shared" si="7"/>
        <v>0</v>
      </c>
    </row>
    <row r="38" spans="1:15" ht="12.75">
      <c r="A38">
        <v>34</v>
      </c>
      <c r="B38" s="5" t="str">
        <f>'Sum of Squared Errors'!B38</f>
        <v>ISQHWAEX</v>
      </c>
      <c r="C38" s="2">
        <f>'Sum of Squared Errors'!C38</f>
        <v>30599</v>
      </c>
      <c r="D38" s="6">
        <f>'Sum of Squared Errors'!D38</f>
        <v>13.921109379999999</v>
      </c>
      <c r="E38" s="3">
        <f aca="true" t="shared" si="11" ref="E38:E69">C38+E37</f>
        <v>1323063.5</v>
      </c>
      <c r="F38" s="2">
        <f t="shared" si="6"/>
        <v>3</v>
      </c>
      <c r="G38" s="7">
        <f t="shared" si="8"/>
        <v>13.699091822374003</v>
      </c>
      <c r="H38" s="2">
        <f t="shared" si="9"/>
        <v>1508.2796625670092</v>
      </c>
      <c r="I38" s="9">
        <f t="shared" si="10"/>
        <v>16980.556100271133</v>
      </c>
      <c r="K38">
        <f aca="true" t="shared" si="12" ref="K38:K69">IF(F38=K$4,$C38*$D38,0)</f>
        <v>0</v>
      </c>
      <c r="L38">
        <f t="shared" si="7"/>
        <v>0</v>
      </c>
      <c r="M38">
        <f t="shared" si="7"/>
        <v>425972.02591861994</v>
      </c>
      <c r="N38">
        <f t="shared" si="7"/>
        <v>0</v>
      </c>
      <c r="O38">
        <f t="shared" si="7"/>
        <v>0</v>
      </c>
    </row>
    <row r="39" spans="1:15" ht="12.75">
      <c r="A39">
        <v>35</v>
      </c>
      <c r="B39" s="5" t="str">
        <f>'Sum of Squared Errors'!B39</f>
        <v>RNTNWA01</v>
      </c>
      <c r="C39" s="2">
        <f>'Sum of Squared Errors'!C39</f>
        <v>75218</v>
      </c>
      <c r="D39" s="6">
        <f>'Sum of Squared Errors'!D39</f>
        <v>13.921109379999999</v>
      </c>
      <c r="E39" s="3">
        <f t="shared" si="11"/>
        <v>1398281.5</v>
      </c>
      <c r="F39" s="2">
        <f t="shared" si="6"/>
        <v>3</v>
      </c>
      <c r="G39" s="7">
        <f t="shared" si="8"/>
        <v>13.699091822374003</v>
      </c>
      <c r="H39" s="2">
        <f t="shared" si="9"/>
        <v>3707.630303570878</v>
      </c>
      <c r="I39" s="9">
        <f t="shared" si="10"/>
        <v>41741.346735193765</v>
      </c>
      <c r="K39">
        <f t="shared" si="12"/>
        <v>0</v>
      </c>
      <c r="L39">
        <f t="shared" si="7"/>
        <v>0</v>
      </c>
      <c r="M39">
        <f t="shared" si="7"/>
        <v>1047118.0053448399</v>
      </c>
      <c r="N39">
        <f t="shared" si="7"/>
        <v>0</v>
      </c>
      <c r="O39">
        <f t="shared" si="7"/>
        <v>0</v>
      </c>
    </row>
    <row r="40" spans="1:15" ht="12.75">
      <c r="A40">
        <v>36</v>
      </c>
      <c r="B40" s="5" t="str">
        <f>'Sum of Squared Errors'!B40</f>
        <v>ORCHWA01</v>
      </c>
      <c r="C40" s="2">
        <f>'Sum of Squared Errors'!C40</f>
        <v>73917</v>
      </c>
      <c r="D40" s="6">
        <f>'Sum of Squared Errors'!D40</f>
        <v>14.01669326</v>
      </c>
      <c r="E40" s="3">
        <f t="shared" si="11"/>
        <v>1472198.5</v>
      </c>
      <c r="F40" s="2">
        <f t="shared" si="6"/>
        <v>3</v>
      </c>
      <c r="G40" s="7">
        <f t="shared" si="8"/>
        <v>13.699091822374003</v>
      </c>
      <c r="H40" s="2">
        <f t="shared" si="9"/>
        <v>7456.057549601312</v>
      </c>
      <c r="I40" s="9">
        <f t="shared" si="10"/>
        <v>41019.372046921184</v>
      </c>
      <c r="K40">
        <f t="shared" si="12"/>
        <v>0</v>
      </c>
      <c r="L40">
        <f t="shared" si="7"/>
        <v>0</v>
      </c>
      <c r="M40">
        <f t="shared" si="7"/>
        <v>1036071.91569942</v>
      </c>
      <c r="N40">
        <f t="shared" si="7"/>
        <v>0</v>
      </c>
      <c r="O40">
        <f t="shared" si="7"/>
        <v>0</v>
      </c>
    </row>
    <row r="41" spans="1:15" ht="12.75">
      <c r="A41">
        <v>37</v>
      </c>
      <c r="B41" s="5" t="str">
        <f>'Sum of Squared Errors'!B41</f>
        <v>BLHMWA01</v>
      </c>
      <c r="C41" s="2">
        <f>'Sum of Squared Errors'!C41</f>
        <v>54430</v>
      </c>
      <c r="D41" s="6">
        <f>'Sum of Squared Errors'!D41</f>
        <v>14.0303481</v>
      </c>
      <c r="E41" s="3">
        <f t="shared" si="11"/>
        <v>1526628.5</v>
      </c>
      <c r="F41" s="2">
        <v>4</v>
      </c>
      <c r="G41" s="7">
        <f t="shared" si="8"/>
        <v>14.800442219359963</v>
      </c>
      <c r="H41" s="2">
        <f t="shared" si="9"/>
        <v>32279.43677398042</v>
      </c>
      <c r="I41" s="9">
        <f t="shared" si="10"/>
        <v>6914.084820809292</v>
      </c>
      <c r="K41">
        <f t="shared" si="12"/>
        <v>0</v>
      </c>
      <c r="L41">
        <f t="shared" si="7"/>
        <v>0</v>
      </c>
      <c r="M41">
        <f t="shared" si="7"/>
        <v>0</v>
      </c>
      <c r="N41">
        <f t="shared" si="7"/>
        <v>763671.847083</v>
      </c>
      <c r="O41">
        <f t="shared" si="7"/>
        <v>0</v>
      </c>
    </row>
    <row r="42" spans="1:15" ht="12.75">
      <c r="A42">
        <v>38</v>
      </c>
      <c r="B42" s="5" t="str">
        <f>'Sum of Squared Errors'!B42</f>
        <v>OLYMWA02</v>
      </c>
      <c r="C42" s="2">
        <f>'Sum of Squared Errors'!C42</f>
        <v>61135</v>
      </c>
      <c r="D42" s="6">
        <f>'Sum of Squared Errors'!D42</f>
        <v>14.10544972</v>
      </c>
      <c r="E42" s="3">
        <f t="shared" si="11"/>
        <v>1587763.5</v>
      </c>
      <c r="F42" s="2">
        <v>4</v>
      </c>
      <c r="G42" s="7">
        <f t="shared" si="8"/>
        <v>14.800442219359963</v>
      </c>
      <c r="H42" s="2">
        <f t="shared" si="9"/>
        <v>29529.095991675684</v>
      </c>
      <c r="I42" s="9">
        <f t="shared" si="10"/>
        <v>7765.801497706707</v>
      </c>
      <c r="K42">
        <f t="shared" si="12"/>
        <v>0</v>
      </c>
      <c r="L42">
        <f t="shared" si="7"/>
        <v>0</v>
      </c>
      <c r="M42">
        <f t="shared" si="7"/>
        <v>0</v>
      </c>
      <c r="N42">
        <f t="shared" si="7"/>
        <v>862336.6686322</v>
      </c>
      <c r="O42">
        <f t="shared" si="7"/>
        <v>0</v>
      </c>
    </row>
    <row r="43" spans="1:15" ht="12.75">
      <c r="A43">
        <v>39</v>
      </c>
      <c r="B43" s="5" t="str">
        <f>'Sum of Squared Errors'!B43</f>
        <v>BNISWA01</v>
      </c>
      <c r="C43" s="2">
        <f>'Sum of Squared Errors'!C43</f>
        <v>16396</v>
      </c>
      <c r="D43" s="6">
        <f>'Sum of Squared Errors'!D43</f>
        <v>14.119104559999998</v>
      </c>
      <c r="E43" s="3">
        <f t="shared" si="11"/>
        <v>1604159.5</v>
      </c>
      <c r="F43" s="2">
        <f t="shared" si="6"/>
        <v>4</v>
      </c>
      <c r="G43" s="7">
        <f t="shared" si="8"/>
        <v>14.800442219359963</v>
      </c>
      <c r="H43" s="2">
        <f t="shared" si="9"/>
        <v>7611.367615394447</v>
      </c>
      <c r="I43" s="9">
        <f t="shared" si="10"/>
        <v>2082.736261656975</v>
      </c>
      <c r="K43">
        <f t="shared" si="12"/>
        <v>0</v>
      </c>
      <c r="L43">
        <f t="shared" si="7"/>
        <v>0</v>
      </c>
      <c r="M43">
        <f t="shared" si="7"/>
        <v>0</v>
      </c>
      <c r="N43">
        <f t="shared" si="7"/>
        <v>231496.83836575996</v>
      </c>
      <c r="O43">
        <f t="shared" si="7"/>
        <v>0</v>
      </c>
    </row>
    <row r="44" spans="1:15" ht="12.75">
      <c r="A44">
        <v>40</v>
      </c>
      <c r="B44" s="5" t="str">
        <f>'Sum of Squared Errors'!B44</f>
        <v>TACMWAGF</v>
      </c>
      <c r="C44" s="2">
        <f>'Sum of Squared Errors'!C44</f>
        <v>33227</v>
      </c>
      <c r="D44" s="6">
        <f>'Sum of Squared Errors'!D44</f>
        <v>14.13958682</v>
      </c>
      <c r="E44" s="3">
        <f t="shared" si="11"/>
        <v>1637386.5</v>
      </c>
      <c r="F44" s="2">
        <f t="shared" si="6"/>
        <v>4</v>
      </c>
      <c r="G44" s="7">
        <f t="shared" si="8"/>
        <v>14.800442219359963</v>
      </c>
      <c r="H44" s="2">
        <f t="shared" si="9"/>
        <v>14511.223020448106</v>
      </c>
      <c r="I44" s="9">
        <f t="shared" si="10"/>
        <v>4220.729309958301</v>
      </c>
      <c r="K44">
        <f t="shared" si="12"/>
        <v>0</v>
      </c>
      <c r="L44">
        <f t="shared" si="7"/>
        <v>0</v>
      </c>
      <c r="M44">
        <f t="shared" si="7"/>
        <v>0</v>
      </c>
      <c r="N44">
        <f t="shared" si="7"/>
        <v>469816.05126813997</v>
      </c>
      <c r="O44">
        <f t="shared" si="7"/>
        <v>0</v>
      </c>
    </row>
    <row r="45" spans="1:15" ht="12.75">
      <c r="A45">
        <v>41</v>
      </c>
      <c r="B45" s="5" t="str">
        <f>'Sum of Squared Errors'!B45</f>
        <v>TACMWASY</v>
      </c>
      <c r="C45" s="2">
        <f>'Sum of Squared Errors'!C45</f>
        <v>21487</v>
      </c>
      <c r="D45" s="6">
        <f>'Sum of Squared Errors'!D45</f>
        <v>14.501440079999998</v>
      </c>
      <c r="E45" s="3">
        <f t="shared" si="11"/>
        <v>1658873.5</v>
      </c>
      <c r="F45" s="2">
        <f t="shared" si="6"/>
        <v>4</v>
      </c>
      <c r="G45" s="7">
        <f t="shared" si="8"/>
        <v>14.800442219359963</v>
      </c>
      <c r="H45" s="2">
        <f t="shared" si="9"/>
        <v>1920.9867762180302</v>
      </c>
      <c r="I45" s="9">
        <f t="shared" si="10"/>
        <v>2729.4312060394864</v>
      </c>
      <c r="K45">
        <f t="shared" si="12"/>
        <v>0</v>
      </c>
      <c r="L45">
        <f t="shared" si="7"/>
        <v>0</v>
      </c>
      <c r="M45">
        <f t="shared" si="7"/>
        <v>0</v>
      </c>
      <c r="N45">
        <f t="shared" si="7"/>
        <v>311592.44299896</v>
      </c>
      <c r="O45">
        <f t="shared" si="7"/>
        <v>0</v>
      </c>
    </row>
    <row r="46" spans="1:15" ht="12.75">
      <c r="A46">
        <v>42</v>
      </c>
      <c r="B46" s="5" t="str">
        <f>'Sum of Squared Errors'!B46</f>
        <v>TACMWALE</v>
      </c>
      <c r="C46" s="2">
        <f>'Sum of Squared Errors'!C46</f>
        <v>41482</v>
      </c>
      <c r="D46" s="6">
        <f>'Sum of Squared Errors'!D46</f>
        <v>14.719917519999997</v>
      </c>
      <c r="E46" s="3">
        <f t="shared" si="11"/>
        <v>1700355.5</v>
      </c>
      <c r="F46" s="2">
        <f t="shared" si="6"/>
        <v>4</v>
      </c>
      <c r="G46" s="7">
        <f t="shared" si="8"/>
        <v>14.800442219359963</v>
      </c>
      <c r="H46" s="2">
        <f t="shared" si="9"/>
        <v>268.97871300130936</v>
      </c>
      <c r="I46" s="9">
        <f t="shared" si="10"/>
        <v>5269.337985243635</v>
      </c>
      <c r="K46">
        <f t="shared" si="12"/>
        <v>0</v>
      </c>
      <c r="L46">
        <f aca="true" t="shared" si="13" ref="L46:O65">IF($F46=L$4,$C46*$D46,0)</f>
        <v>0</v>
      </c>
      <c r="M46">
        <f t="shared" si="13"/>
        <v>0</v>
      </c>
      <c r="N46">
        <f t="shared" si="13"/>
        <v>610611.6185646399</v>
      </c>
      <c r="O46">
        <f t="shared" si="13"/>
        <v>0</v>
      </c>
    </row>
    <row r="47" spans="1:15" ht="12.75">
      <c r="A47">
        <v>43</v>
      </c>
      <c r="B47" s="5" t="str">
        <f>'Sum of Squared Errors'!B47</f>
        <v>YAKMWA02</v>
      </c>
      <c r="C47" s="2">
        <f>'Sum of Squared Errors'!C47</f>
        <v>49525</v>
      </c>
      <c r="D47" s="6">
        <f>'Sum of Squared Errors'!D47</f>
        <v>14.72674494</v>
      </c>
      <c r="E47" s="3">
        <f t="shared" si="11"/>
        <v>1749880.5</v>
      </c>
      <c r="F47" s="2">
        <f t="shared" si="6"/>
        <v>4</v>
      </c>
      <c r="G47" s="7">
        <f t="shared" si="8"/>
        <v>14.800442219359963</v>
      </c>
      <c r="H47" s="2">
        <f t="shared" si="9"/>
        <v>268.98458698512303</v>
      </c>
      <c r="I47" s="9">
        <f t="shared" si="10"/>
        <v>6291.01691623333</v>
      </c>
      <c r="K47">
        <f t="shared" si="12"/>
        <v>0</v>
      </c>
      <c r="L47">
        <f t="shared" si="13"/>
        <v>0</v>
      </c>
      <c r="M47">
        <f t="shared" si="13"/>
        <v>0</v>
      </c>
      <c r="N47">
        <f t="shared" si="13"/>
        <v>729342.0431535</v>
      </c>
      <c r="O47">
        <f t="shared" si="13"/>
        <v>0</v>
      </c>
    </row>
    <row r="48" spans="1:15" ht="12.75">
      <c r="A48">
        <v>44</v>
      </c>
      <c r="B48" s="5" t="str">
        <f>'Sum of Squared Errors'!B48</f>
        <v>VANCWANO</v>
      </c>
      <c r="C48" s="2">
        <f>'Sum of Squared Errors'!C48</f>
        <v>25246</v>
      </c>
      <c r="D48" s="6">
        <f>'Sum of Squared Errors'!D48</f>
        <v>14.829156239999998</v>
      </c>
      <c r="E48" s="3">
        <f t="shared" si="11"/>
        <v>1775126.5</v>
      </c>
      <c r="F48" s="2">
        <f t="shared" si="6"/>
        <v>4</v>
      </c>
      <c r="G48" s="7">
        <f t="shared" si="8"/>
        <v>14.800442219359963</v>
      </c>
      <c r="H48" s="2">
        <f t="shared" si="9"/>
        <v>20.815200298311964</v>
      </c>
      <c r="I48" s="9">
        <f t="shared" si="10"/>
        <v>3206.9260589041223</v>
      </c>
      <c r="K48">
        <f t="shared" si="12"/>
        <v>0</v>
      </c>
      <c r="L48">
        <f t="shared" si="13"/>
        <v>0</v>
      </c>
      <c r="M48">
        <f t="shared" si="13"/>
        <v>0</v>
      </c>
      <c r="N48">
        <f t="shared" si="13"/>
        <v>374376.87843503995</v>
      </c>
      <c r="O48">
        <f t="shared" si="13"/>
        <v>0</v>
      </c>
    </row>
    <row r="49" spans="1:15" ht="12.75">
      <c r="A49">
        <v>45</v>
      </c>
      <c r="B49" s="5" t="str">
        <f>'Sum of Squared Errors'!B49</f>
        <v>SLDLWASI</v>
      </c>
      <c r="C49" s="2">
        <f>'Sum of Squared Errors'!C49</f>
        <v>23265</v>
      </c>
      <c r="D49" s="6">
        <f>'Sum of Squared Errors'!D49</f>
        <v>14.99301432</v>
      </c>
      <c r="E49" s="3">
        <f t="shared" si="11"/>
        <v>1798391.5</v>
      </c>
      <c r="F49" s="2">
        <f t="shared" si="6"/>
        <v>4</v>
      </c>
      <c r="G49" s="7">
        <f t="shared" si="8"/>
        <v>14.800442219359963</v>
      </c>
      <c r="H49" s="2">
        <f t="shared" si="9"/>
        <v>862.7595844284826</v>
      </c>
      <c r="I49" s="9">
        <f t="shared" si="10"/>
        <v>2955.285382254789</v>
      </c>
      <c r="K49">
        <f t="shared" si="12"/>
        <v>0</v>
      </c>
      <c r="L49">
        <f t="shared" si="13"/>
        <v>0</v>
      </c>
      <c r="M49">
        <f t="shared" si="13"/>
        <v>0</v>
      </c>
      <c r="N49">
        <f t="shared" si="13"/>
        <v>348812.4781548</v>
      </c>
      <c r="O49">
        <f t="shared" si="13"/>
        <v>0</v>
      </c>
    </row>
    <row r="50" spans="1:15" ht="12.75">
      <c r="A50">
        <v>46</v>
      </c>
      <c r="B50" s="5" t="str">
        <f>'Sum of Squared Errors'!B50</f>
        <v>SMNRWA01</v>
      </c>
      <c r="C50" s="2">
        <f>'Sum of Squared Errors'!C50</f>
        <v>27782</v>
      </c>
      <c r="D50" s="6">
        <f>'Sum of Squared Errors'!D50</f>
        <v>15.020323999999999</v>
      </c>
      <c r="E50" s="3">
        <f t="shared" si="11"/>
        <v>1826173.5</v>
      </c>
      <c r="F50" s="2">
        <f t="shared" si="6"/>
        <v>4</v>
      </c>
      <c r="G50" s="7">
        <f t="shared" si="8"/>
        <v>14.800442219359963</v>
      </c>
      <c r="H50" s="2">
        <f t="shared" si="9"/>
        <v>1343.2040653623922</v>
      </c>
      <c r="I50" s="9">
        <f t="shared" si="10"/>
        <v>3529.0667736859036</v>
      </c>
      <c r="K50">
        <f t="shared" si="12"/>
        <v>0</v>
      </c>
      <c r="L50">
        <f t="shared" si="13"/>
        <v>0</v>
      </c>
      <c r="M50">
        <f t="shared" si="13"/>
        <v>0</v>
      </c>
      <c r="N50">
        <f t="shared" si="13"/>
        <v>417294.64136799995</v>
      </c>
      <c r="O50">
        <f t="shared" si="13"/>
        <v>0</v>
      </c>
    </row>
    <row r="51" spans="1:15" ht="12.75">
      <c r="A51">
        <v>47</v>
      </c>
      <c r="B51" s="5" t="str">
        <f>'Sum of Squared Errors'!B51</f>
        <v>LACYWA01</v>
      </c>
      <c r="C51" s="2">
        <f>'Sum of Squared Errors'!C51</f>
        <v>50516</v>
      </c>
      <c r="D51" s="6">
        <f>'Sum of Squared Errors'!D51</f>
        <v>15.109080459999998</v>
      </c>
      <c r="E51" s="3">
        <f t="shared" si="11"/>
        <v>1876689.5</v>
      </c>
      <c r="F51" s="2">
        <f t="shared" si="6"/>
        <v>4</v>
      </c>
      <c r="G51" s="7">
        <f t="shared" si="8"/>
        <v>14.800442219359963</v>
      </c>
      <c r="H51" s="2">
        <f t="shared" si="9"/>
        <v>4812.03108207884</v>
      </c>
      <c r="I51" s="9">
        <f t="shared" si="10"/>
        <v>6416.900768105864</v>
      </c>
      <c r="K51">
        <f t="shared" si="12"/>
        <v>0</v>
      </c>
      <c r="L51">
        <f t="shared" si="13"/>
        <v>0</v>
      </c>
      <c r="M51">
        <f t="shared" si="13"/>
        <v>0</v>
      </c>
      <c r="N51">
        <f t="shared" si="13"/>
        <v>763250.3085173599</v>
      </c>
      <c r="O51">
        <f t="shared" si="13"/>
        <v>0</v>
      </c>
    </row>
    <row r="52" spans="1:15" ht="12.75">
      <c r="A52">
        <v>48</v>
      </c>
      <c r="B52" s="5" t="str">
        <f>'Sum of Squared Errors'!B52</f>
        <v>SPKNWAWA</v>
      </c>
      <c r="C52" s="2">
        <f>'Sum of Squared Errors'!C52</f>
        <v>58050</v>
      </c>
      <c r="D52" s="6">
        <f>'Sum of Squared Errors'!D52</f>
        <v>15.498243399999998</v>
      </c>
      <c r="E52" s="3">
        <f t="shared" si="11"/>
        <v>1934739.5</v>
      </c>
      <c r="F52" s="2">
        <f t="shared" si="6"/>
        <v>4</v>
      </c>
      <c r="G52" s="7">
        <f t="shared" si="8"/>
        <v>14.800442219359963</v>
      </c>
      <c r="H52" s="2">
        <f t="shared" si="9"/>
        <v>28266.08261113745</v>
      </c>
      <c r="I52" s="9">
        <f t="shared" si="10"/>
        <v>7373.922907366882</v>
      </c>
      <c r="K52">
        <f t="shared" si="12"/>
        <v>0</v>
      </c>
      <c r="L52">
        <f t="shared" si="13"/>
        <v>0</v>
      </c>
      <c r="M52">
        <f t="shared" si="13"/>
        <v>0</v>
      </c>
      <c r="N52">
        <f t="shared" si="13"/>
        <v>899673.0293699999</v>
      </c>
      <c r="O52">
        <f t="shared" si="13"/>
        <v>0</v>
      </c>
    </row>
    <row r="53" spans="1:15" ht="12.75">
      <c r="A53">
        <v>49</v>
      </c>
      <c r="B53" s="5" t="str">
        <f>'Sum of Squared Errors'!B53</f>
        <v>SPKNWAWH</v>
      </c>
      <c r="C53" s="2">
        <f>'Sum of Squared Errors'!C53</f>
        <v>29225</v>
      </c>
      <c r="D53" s="6">
        <f>'Sum of Squared Errors'!D53</f>
        <v>15.66210148</v>
      </c>
      <c r="E53" s="3">
        <f t="shared" si="11"/>
        <v>1963964.5</v>
      </c>
      <c r="F53" s="2">
        <f t="shared" si="6"/>
        <v>4</v>
      </c>
      <c r="G53" s="7">
        <f t="shared" si="8"/>
        <v>14.800442219359963</v>
      </c>
      <c r="H53" s="2">
        <f t="shared" si="9"/>
        <v>21698.29651528084</v>
      </c>
      <c r="I53" s="9">
        <f t="shared" si="10"/>
        <v>3712.366872830269</v>
      </c>
      <c r="K53">
        <f t="shared" si="12"/>
        <v>0</v>
      </c>
      <c r="L53">
        <f t="shared" si="13"/>
        <v>0</v>
      </c>
      <c r="M53">
        <f t="shared" si="13"/>
        <v>0</v>
      </c>
      <c r="N53">
        <f t="shared" si="13"/>
        <v>457724.915753</v>
      </c>
      <c r="O53">
        <f t="shared" si="13"/>
        <v>0</v>
      </c>
    </row>
    <row r="54" spans="1:15" ht="12.75">
      <c r="A54">
        <v>50</v>
      </c>
      <c r="B54" s="5" t="str">
        <f>'Sum of Squared Errors'!B54</f>
        <v>LGVWWA02</v>
      </c>
      <c r="C54" s="2">
        <f>'Sum of Squared Errors'!C54</f>
        <v>41859</v>
      </c>
      <c r="D54" s="6">
        <f>'Sum of Squared Errors'!D54</f>
        <v>15.716720839999999</v>
      </c>
      <c r="E54" s="3">
        <f t="shared" si="11"/>
        <v>2005823.5</v>
      </c>
      <c r="F54" s="2">
        <f t="shared" si="6"/>
        <v>4</v>
      </c>
      <c r="G54" s="7">
        <f t="shared" si="8"/>
        <v>14.800442219359963</v>
      </c>
      <c r="H54" s="2">
        <f t="shared" si="9"/>
        <v>35143.41456896374</v>
      </c>
      <c r="I54" s="9">
        <f t="shared" si="10"/>
        <v>5317.2272003354055</v>
      </c>
      <c r="K54">
        <f t="shared" si="12"/>
        <v>0</v>
      </c>
      <c r="L54">
        <f t="shared" si="13"/>
        <v>0</v>
      </c>
      <c r="M54">
        <f t="shared" si="13"/>
        <v>0</v>
      </c>
      <c r="N54">
        <f t="shared" si="13"/>
        <v>657886.21764156</v>
      </c>
      <c r="O54">
        <f t="shared" si="13"/>
        <v>0</v>
      </c>
    </row>
    <row r="55" spans="1:15" ht="12.75">
      <c r="A55">
        <v>51</v>
      </c>
      <c r="B55" s="5" t="str">
        <f>'Sum of Squared Errors'!B55</f>
        <v>LBLKWA01</v>
      </c>
      <c r="C55" s="2">
        <f>'Sum of Squared Errors'!C55</f>
        <v>1881</v>
      </c>
      <c r="D55" s="6">
        <f>'Sum of Squared Errors'!D55</f>
        <v>15.744030519999999</v>
      </c>
      <c r="E55" s="3">
        <f t="shared" si="11"/>
        <v>2007704.5</v>
      </c>
      <c r="F55" s="2">
        <v>5</v>
      </c>
      <c r="G55" s="7">
        <f t="shared" si="8"/>
        <v>19.895515052332932</v>
      </c>
      <c r="H55" s="2">
        <f t="shared" si="9"/>
        <v>32418.703609557437</v>
      </c>
      <c r="I55" s="9">
        <f t="shared" si="10"/>
        <v>55900.780460773654</v>
      </c>
      <c r="K55">
        <f t="shared" si="12"/>
        <v>0</v>
      </c>
      <c r="L55">
        <f t="shared" si="13"/>
        <v>0</v>
      </c>
      <c r="M55">
        <f t="shared" si="13"/>
        <v>0</v>
      </c>
      <c r="N55">
        <f t="shared" si="13"/>
        <v>0</v>
      </c>
      <c r="O55">
        <f t="shared" si="13"/>
        <v>29614.52140812</v>
      </c>
    </row>
    <row r="56" spans="1:15" ht="12.75">
      <c r="A56">
        <v>52</v>
      </c>
      <c r="B56" s="5" t="str">
        <f>'Sum of Squared Errors'!B56</f>
        <v>PTTWWA01</v>
      </c>
      <c r="C56" s="2">
        <f>'Sum of Squared Errors'!C56</f>
        <v>13977</v>
      </c>
      <c r="D56" s="6">
        <f>'Sum of Squared Errors'!D56</f>
        <v>15.853269239999998</v>
      </c>
      <c r="E56" s="3">
        <f t="shared" si="11"/>
        <v>2021681.5</v>
      </c>
      <c r="F56" s="2">
        <v>5</v>
      </c>
      <c r="G56" s="7">
        <f t="shared" si="8"/>
        <v>19.895515052332932</v>
      </c>
      <c r="H56" s="2">
        <f t="shared" si="9"/>
        <v>228380.70262475562</v>
      </c>
      <c r="I56" s="9">
        <f t="shared" si="10"/>
        <v>415377.5696439306</v>
      </c>
      <c r="K56">
        <f t="shared" si="12"/>
        <v>0</v>
      </c>
      <c r="L56">
        <f t="shared" si="13"/>
        <v>0</v>
      </c>
      <c r="M56">
        <f t="shared" si="13"/>
        <v>0</v>
      </c>
      <c r="N56">
        <f t="shared" si="13"/>
        <v>0</v>
      </c>
      <c r="O56">
        <f t="shared" si="13"/>
        <v>221581.14416747997</v>
      </c>
    </row>
    <row r="57" spans="1:15" ht="12.75">
      <c r="A57">
        <v>53</v>
      </c>
      <c r="B57" s="5" t="str">
        <f>'Sum of Squared Errors'!B57</f>
        <v>PTANWA01</v>
      </c>
      <c r="C57" s="2">
        <f>'Sum of Squared Errors'!C57</f>
        <v>22575</v>
      </c>
      <c r="D57" s="6">
        <f>'Sum of Squared Errors'!D57</f>
        <v>15.921543439999999</v>
      </c>
      <c r="E57" s="3">
        <f t="shared" si="11"/>
        <v>2044256.5</v>
      </c>
      <c r="F57" s="2">
        <v>5</v>
      </c>
      <c r="G57" s="7">
        <f t="shared" si="8"/>
        <v>19.895515052332932</v>
      </c>
      <c r="H57" s="2">
        <f t="shared" si="9"/>
        <v>356514.56722980243</v>
      </c>
      <c r="I57" s="9">
        <f t="shared" si="10"/>
        <v>670898.5214789821</v>
      </c>
      <c r="K57">
        <f t="shared" si="12"/>
        <v>0</v>
      </c>
      <c r="L57">
        <f t="shared" si="13"/>
        <v>0</v>
      </c>
      <c r="M57">
        <f t="shared" si="13"/>
        <v>0</v>
      </c>
      <c r="N57">
        <f t="shared" si="13"/>
        <v>0</v>
      </c>
      <c r="O57">
        <f t="shared" si="13"/>
        <v>359428.843158</v>
      </c>
    </row>
    <row r="58" spans="1:15" ht="12.75">
      <c r="A58">
        <v>54</v>
      </c>
      <c r="B58" s="5" t="str">
        <f>'Sum of Squared Errors'!B58</f>
        <v>CENLWA01</v>
      </c>
      <c r="C58" s="2">
        <f>'Sum of Squared Errors'!C58</f>
        <v>13354</v>
      </c>
      <c r="D58" s="6">
        <f>'Sum of Squared Errors'!D58</f>
        <v>16.05809184</v>
      </c>
      <c r="E58" s="3">
        <f t="shared" si="11"/>
        <v>2057610.5</v>
      </c>
      <c r="F58" s="2">
        <v>5</v>
      </c>
      <c r="G58" s="7">
        <f t="shared" si="8"/>
        <v>19.895515052332932</v>
      </c>
      <c r="H58" s="2">
        <f t="shared" si="9"/>
        <v>196648.55902350615</v>
      </c>
      <c r="I58" s="9">
        <f t="shared" si="10"/>
        <v>396862.85075660364</v>
      </c>
      <c r="K58">
        <f t="shared" si="12"/>
        <v>0</v>
      </c>
      <c r="L58">
        <f t="shared" si="13"/>
        <v>0</v>
      </c>
      <c r="M58">
        <f t="shared" si="13"/>
        <v>0</v>
      </c>
      <c r="N58">
        <f t="shared" si="13"/>
        <v>0</v>
      </c>
      <c r="O58">
        <f t="shared" si="13"/>
        <v>214439.75843135998</v>
      </c>
    </row>
    <row r="59" spans="1:15" ht="12.75">
      <c r="A59">
        <v>55</v>
      </c>
      <c r="B59" s="5" t="str">
        <f>'Sum of Squared Errors'!B59</f>
        <v>PTORWAFE</v>
      </c>
      <c r="C59" s="2">
        <f>'Sum of Squared Errors'!C59</f>
        <v>17367</v>
      </c>
      <c r="D59" s="6">
        <f>'Sum of Squared Errors'!D59</f>
        <v>16.180985399999997</v>
      </c>
      <c r="E59" s="3">
        <f t="shared" si="11"/>
        <v>2074977.5</v>
      </c>
      <c r="F59" s="2">
        <v>5</v>
      </c>
      <c r="G59" s="7">
        <f t="shared" si="8"/>
        <v>19.895515052332932</v>
      </c>
      <c r="H59" s="2">
        <f t="shared" si="9"/>
        <v>239625.186254499</v>
      </c>
      <c r="I59" s="9">
        <f t="shared" si="10"/>
        <v>516123.79280290066</v>
      </c>
      <c r="K59">
        <f t="shared" si="12"/>
        <v>0</v>
      </c>
      <c r="L59">
        <f t="shared" si="13"/>
        <v>0</v>
      </c>
      <c r="M59">
        <f t="shared" si="13"/>
        <v>0</v>
      </c>
      <c r="N59">
        <f t="shared" si="13"/>
        <v>0</v>
      </c>
      <c r="O59">
        <f t="shared" si="13"/>
        <v>281015.17344179994</v>
      </c>
    </row>
    <row r="60" spans="1:15" ht="12.75">
      <c r="A60">
        <v>56</v>
      </c>
      <c r="B60" s="5" t="str">
        <f>'Sum of Squared Errors'!B60</f>
        <v>MPVYWAMV</v>
      </c>
      <c r="C60" s="2">
        <f>'Sum of Squared Errors'!C60</f>
        <v>14668</v>
      </c>
      <c r="D60" s="6">
        <f>'Sum of Squared Errors'!D60</f>
        <v>16.20829508</v>
      </c>
      <c r="E60" s="3">
        <f t="shared" si="11"/>
        <v>2089645.5</v>
      </c>
      <c r="F60" s="2">
        <v>5</v>
      </c>
      <c r="G60" s="7">
        <f t="shared" si="8"/>
        <v>19.895515052332932</v>
      </c>
      <c r="H60" s="2">
        <f t="shared" si="9"/>
        <v>199420.13061227198</v>
      </c>
      <c r="I60" s="9">
        <f t="shared" si="10"/>
        <v>435913.1567244168</v>
      </c>
      <c r="K60">
        <f t="shared" si="12"/>
        <v>0</v>
      </c>
      <c r="L60">
        <f t="shared" si="13"/>
        <v>0</v>
      </c>
      <c r="M60">
        <f t="shared" si="13"/>
        <v>0</v>
      </c>
      <c r="N60">
        <f t="shared" si="13"/>
        <v>0</v>
      </c>
      <c r="O60">
        <f t="shared" si="13"/>
        <v>237743.27223344</v>
      </c>
    </row>
    <row r="61" spans="1:15" ht="12.75">
      <c r="A61">
        <v>57</v>
      </c>
      <c r="B61" s="5" t="str">
        <f>'Sum of Squared Errors'!B61</f>
        <v>GRHMWAGR</v>
      </c>
      <c r="C61" s="2">
        <f>'Sum of Squared Errors'!C61</f>
        <v>22212</v>
      </c>
      <c r="D61" s="6">
        <f>'Sum of Squared Errors'!D61</f>
        <v>16.35849832</v>
      </c>
      <c r="E61" s="3">
        <f t="shared" si="11"/>
        <v>2111857.5</v>
      </c>
      <c r="F61" s="2">
        <f t="shared" si="6"/>
        <v>5</v>
      </c>
      <c r="G61" s="7">
        <f t="shared" si="8"/>
        <v>19.895515052332932</v>
      </c>
      <c r="H61" s="2">
        <f t="shared" si="9"/>
        <v>277882.94534700736</v>
      </c>
      <c r="I61" s="9">
        <f t="shared" si="10"/>
        <v>660110.6515654995</v>
      </c>
      <c r="K61">
        <f t="shared" si="12"/>
        <v>0</v>
      </c>
      <c r="L61">
        <f t="shared" si="13"/>
        <v>0</v>
      </c>
      <c r="M61">
        <f t="shared" si="13"/>
        <v>0</v>
      </c>
      <c r="N61">
        <f t="shared" si="13"/>
        <v>0</v>
      </c>
      <c r="O61">
        <f t="shared" si="13"/>
        <v>363354.96468384</v>
      </c>
    </row>
    <row r="62" spans="1:15" ht="12.75">
      <c r="A62">
        <v>58</v>
      </c>
      <c r="B62" s="5" t="str">
        <f>'Sum of Squared Errors'!B62</f>
        <v>WLWLWA01</v>
      </c>
      <c r="C62" s="2">
        <f>'Sum of Squared Errors'!C62</f>
        <v>28606</v>
      </c>
      <c r="D62" s="6">
        <f>'Sum of Squared Errors'!D62</f>
        <v>16.37215316</v>
      </c>
      <c r="E62" s="3">
        <f t="shared" si="11"/>
        <v>2140463.5</v>
      </c>
      <c r="F62" s="2">
        <f t="shared" si="6"/>
        <v>5</v>
      </c>
      <c r="G62" s="7">
        <f t="shared" si="8"/>
        <v>19.895515052332932</v>
      </c>
      <c r="H62" s="2">
        <f t="shared" si="9"/>
        <v>355117.1445703817</v>
      </c>
      <c r="I62" s="9">
        <f t="shared" si="10"/>
        <v>850131.6990222707</v>
      </c>
      <c r="K62">
        <f t="shared" si="12"/>
        <v>0</v>
      </c>
      <c r="L62">
        <f t="shared" si="13"/>
        <v>0</v>
      </c>
      <c r="M62">
        <f t="shared" si="13"/>
        <v>0</v>
      </c>
      <c r="N62">
        <f t="shared" si="13"/>
        <v>0</v>
      </c>
      <c r="O62">
        <f t="shared" si="13"/>
        <v>468341.81329496</v>
      </c>
    </row>
    <row r="63" spans="1:15" ht="12.75">
      <c r="A63">
        <v>59</v>
      </c>
      <c r="B63" s="5" t="str">
        <f>'Sum of Squared Errors'!B63</f>
        <v>KENTWAME</v>
      </c>
      <c r="C63" s="2">
        <f>'Sum of Squared Errors'!C63</f>
        <v>26440</v>
      </c>
      <c r="D63" s="6">
        <f>'Sum of Squared Errors'!D63</f>
        <v>16.495046719999998</v>
      </c>
      <c r="E63" s="3">
        <f t="shared" si="11"/>
        <v>2166903.5</v>
      </c>
      <c r="F63" s="2">
        <f t="shared" si="6"/>
        <v>5</v>
      </c>
      <c r="G63" s="7">
        <f t="shared" si="8"/>
        <v>19.895515052332932</v>
      </c>
      <c r="H63" s="2">
        <f t="shared" si="9"/>
        <v>305730.608206025</v>
      </c>
      <c r="I63" s="9">
        <f t="shared" si="10"/>
        <v>785761.1033401677</v>
      </c>
      <c r="K63">
        <f t="shared" si="12"/>
        <v>0</v>
      </c>
      <c r="L63">
        <f t="shared" si="13"/>
        <v>0</v>
      </c>
      <c r="M63">
        <f t="shared" si="13"/>
        <v>0</v>
      </c>
      <c r="N63">
        <f t="shared" si="13"/>
        <v>0</v>
      </c>
      <c r="O63">
        <f t="shared" si="13"/>
        <v>436129.0352767999</v>
      </c>
    </row>
    <row r="64" spans="1:15" ht="12.75">
      <c r="A64">
        <v>60</v>
      </c>
      <c r="B64" s="5" t="str">
        <f>'Sum of Squared Errors'!B64</f>
        <v>SPKNWAMO</v>
      </c>
      <c r="C64" s="2">
        <f>'Sum of Squared Errors'!C64</f>
        <v>11692</v>
      </c>
      <c r="D64" s="6">
        <f>'Sum of Squared Errors'!D64</f>
        <v>16.51552898</v>
      </c>
      <c r="E64" s="3">
        <f t="shared" si="11"/>
        <v>2178595.5</v>
      </c>
      <c r="F64" s="2">
        <f t="shared" si="6"/>
        <v>5</v>
      </c>
      <c r="G64" s="7">
        <f t="shared" si="8"/>
        <v>19.895515052332932</v>
      </c>
      <c r="H64" s="2">
        <f t="shared" si="9"/>
        <v>133572.9839884326</v>
      </c>
      <c r="I64" s="9">
        <f t="shared" si="10"/>
        <v>347470.45462379884</v>
      </c>
      <c r="K64">
        <f t="shared" si="12"/>
        <v>0</v>
      </c>
      <c r="L64">
        <f t="shared" si="13"/>
        <v>0</v>
      </c>
      <c r="M64">
        <f t="shared" si="13"/>
        <v>0</v>
      </c>
      <c r="N64">
        <f t="shared" si="13"/>
        <v>0</v>
      </c>
      <c r="O64">
        <f t="shared" si="13"/>
        <v>193099.56483416</v>
      </c>
    </row>
    <row r="65" spans="1:15" ht="12.75">
      <c r="A65">
        <v>61</v>
      </c>
      <c r="B65" s="5" t="str">
        <f>'Sum of Squared Errors'!B65</f>
        <v>COLBWA01</v>
      </c>
      <c r="C65" s="2">
        <f>'Sum of Squared Errors'!C65</f>
        <v>10796</v>
      </c>
      <c r="D65" s="6">
        <f>'Sum of Squared Errors'!D65</f>
        <v>17.02758548</v>
      </c>
      <c r="E65" s="3">
        <f t="shared" si="11"/>
        <v>2189391.5</v>
      </c>
      <c r="F65" s="2">
        <f t="shared" si="6"/>
        <v>5</v>
      </c>
      <c r="G65" s="7">
        <f t="shared" si="8"/>
        <v>19.895515052332932</v>
      </c>
      <c r="H65" s="2">
        <f t="shared" si="9"/>
        <v>88797.31626397958</v>
      </c>
      <c r="I65" s="9">
        <f t="shared" si="10"/>
        <v>320842.54431393533</v>
      </c>
      <c r="K65">
        <f t="shared" si="12"/>
        <v>0</v>
      </c>
      <c r="L65">
        <f t="shared" si="13"/>
        <v>0</v>
      </c>
      <c r="M65">
        <f t="shared" si="13"/>
        <v>0</v>
      </c>
      <c r="N65">
        <f t="shared" si="13"/>
        <v>0</v>
      </c>
      <c r="O65">
        <f t="shared" si="13"/>
        <v>183829.81284208</v>
      </c>
    </row>
    <row r="66" spans="1:15" ht="12.75">
      <c r="A66">
        <v>62</v>
      </c>
      <c r="B66" s="5" t="str">
        <f>'Sum of Squared Errors'!B66</f>
        <v>MSLKWA01</v>
      </c>
      <c r="C66" s="2">
        <f>'Sum of Squared Errors'!C66</f>
        <v>15987</v>
      </c>
      <c r="D66" s="6">
        <f>'Sum of Squared Errors'!D66</f>
        <v>17.1026871</v>
      </c>
      <c r="E66" s="3">
        <f t="shared" si="11"/>
        <v>2205378.5</v>
      </c>
      <c r="F66" s="2">
        <f t="shared" si="6"/>
        <v>5</v>
      </c>
      <c r="G66" s="7">
        <f t="shared" si="8"/>
        <v>19.895515052332932</v>
      </c>
      <c r="H66" s="2">
        <f t="shared" si="9"/>
        <v>124696.80899768717</v>
      </c>
      <c r="I66" s="9">
        <f t="shared" si="10"/>
        <v>475112.05594172695</v>
      </c>
      <c r="K66">
        <f t="shared" si="12"/>
        <v>0</v>
      </c>
      <c r="L66">
        <f aca="true" t="shared" si="14" ref="L66:O85">IF($F66=L$4,$C66*$D66,0)</f>
        <v>0</v>
      </c>
      <c r="M66">
        <f t="shared" si="14"/>
        <v>0</v>
      </c>
      <c r="N66">
        <f t="shared" si="14"/>
        <v>0</v>
      </c>
      <c r="O66">
        <f t="shared" si="14"/>
        <v>273420.6586677</v>
      </c>
    </row>
    <row r="67" spans="1:15" ht="12.75">
      <c r="A67">
        <v>63</v>
      </c>
      <c r="B67" s="5" t="str">
        <f>'Sum of Squared Errors'!B67</f>
        <v>ABRDWA01</v>
      </c>
      <c r="C67" s="2">
        <f>'Sum of Squared Errors'!C67</f>
        <v>21634</v>
      </c>
      <c r="D67" s="6">
        <f>'Sum of Squared Errors'!D67</f>
        <v>17.22558066</v>
      </c>
      <c r="E67" s="3">
        <f t="shared" si="11"/>
        <v>2227012.5</v>
      </c>
      <c r="F67" s="2">
        <f t="shared" si="6"/>
        <v>5</v>
      </c>
      <c r="G67" s="7">
        <f t="shared" si="8"/>
        <v>19.895515052332932</v>
      </c>
      <c r="H67" s="2">
        <f t="shared" si="9"/>
        <v>154219.04333064254</v>
      </c>
      <c r="I67" s="9">
        <f t="shared" si="10"/>
        <v>642933.2719236455</v>
      </c>
      <c r="K67">
        <f t="shared" si="12"/>
        <v>0</v>
      </c>
      <c r="L67">
        <f t="shared" si="14"/>
        <v>0</v>
      </c>
      <c r="M67">
        <f t="shared" si="14"/>
        <v>0</v>
      </c>
      <c r="N67">
        <f t="shared" si="14"/>
        <v>0</v>
      </c>
      <c r="O67">
        <f t="shared" si="14"/>
        <v>372658.21199844</v>
      </c>
    </row>
    <row r="68" spans="1:15" ht="12.75">
      <c r="A68">
        <v>64</v>
      </c>
      <c r="B68" s="5" t="str">
        <f>'Sum of Squared Errors'!B68</f>
        <v>EPHRWA01</v>
      </c>
      <c r="C68" s="2">
        <f>'Sum of Squared Errors'!C68</f>
        <v>5039</v>
      </c>
      <c r="D68" s="6">
        <f>'Sum of Squared Errors'!D68</f>
        <v>17.34847422</v>
      </c>
      <c r="E68" s="3">
        <f t="shared" si="11"/>
        <v>2232051.5</v>
      </c>
      <c r="F68" s="2">
        <f t="shared" si="6"/>
        <v>5</v>
      </c>
      <c r="G68" s="7">
        <f t="shared" si="8"/>
        <v>19.895515052332932</v>
      </c>
      <c r="H68" s="2">
        <f t="shared" si="9"/>
        <v>32690.09427091746</v>
      </c>
      <c r="I68" s="9">
        <f t="shared" si="10"/>
        <v>149752.27684308265</v>
      </c>
      <c r="K68">
        <f t="shared" si="12"/>
        <v>0</v>
      </c>
      <c r="L68">
        <f t="shared" si="14"/>
        <v>0</v>
      </c>
      <c r="M68">
        <f t="shared" si="14"/>
        <v>0</v>
      </c>
      <c r="N68">
        <f t="shared" si="14"/>
        <v>0</v>
      </c>
      <c r="O68">
        <f t="shared" si="14"/>
        <v>87418.96159458</v>
      </c>
    </row>
    <row r="69" spans="1:15" ht="12.75">
      <c r="A69">
        <v>65</v>
      </c>
      <c r="B69" s="5" t="str">
        <f>'Sum of Squared Errors'!B69</f>
        <v>BTLGWA01</v>
      </c>
      <c r="C69" s="2">
        <f>'Sum of Squared Errors'!C69</f>
        <v>11479</v>
      </c>
      <c r="D69" s="6">
        <f>'Sum of Squared Errors'!D69</f>
        <v>17.409921</v>
      </c>
      <c r="E69" s="3">
        <f t="shared" si="11"/>
        <v>2243530.5</v>
      </c>
      <c r="F69" s="2">
        <f t="shared" si="6"/>
        <v>5</v>
      </c>
      <c r="G69" s="7">
        <f aca="true" t="shared" si="15" ref="G69:G100">VLOOKUP(F69,$P$7:$Q$11,2)</f>
        <v>19.895515052332932</v>
      </c>
      <c r="H69" s="2">
        <f aca="true" t="shared" si="16" ref="H69:H100">(G69-D69)^2*C69</f>
        <v>70919.30288576486</v>
      </c>
      <c r="I69" s="9">
        <f aca="true" t="shared" si="17" ref="I69:I103">($Q$12-G69)^2*C69</f>
        <v>341140.3821952264</v>
      </c>
      <c r="K69">
        <f t="shared" si="12"/>
        <v>0</v>
      </c>
      <c r="L69">
        <f t="shared" si="14"/>
        <v>0</v>
      </c>
      <c r="M69">
        <f t="shared" si="14"/>
        <v>0</v>
      </c>
      <c r="N69">
        <f t="shared" si="14"/>
        <v>0</v>
      </c>
      <c r="O69">
        <f t="shared" si="14"/>
        <v>199848.483159</v>
      </c>
    </row>
    <row r="70" spans="1:15" ht="12.75">
      <c r="A70">
        <v>66</v>
      </c>
      <c r="B70" s="5" t="str">
        <f>'Sum of Squared Errors'!B70</f>
        <v>YAKMWAWE</v>
      </c>
      <c r="C70" s="2">
        <f>'Sum of Squared Errors'!C70</f>
        <v>20759</v>
      </c>
      <c r="D70" s="6">
        <f>'Sum of Squared Errors'!D70</f>
        <v>17.41674842</v>
      </c>
      <c r="E70" s="3">
        <f aca="true" t="shared" si="18" ref="E70:E103">C70+E69</f>
        <v>2264289.5</v>
      </c>
      <c r="F70" s="2">
        <f t="shared" si="6"/>
        <v>5</v>
      </c>
      <c r="G70" s="7">
        <f t="shared" si="15"/>
        <v>19.895515052332932</v>
      </c>
      <c r="H70" s="2">
        <f t="shared" si="16"/>
        <v>127549.19192067627</v>
      </c>
      <c r="I70" s="9">
        <f t="shared" si="17"/>
        <v>616929.4532616695</v>
      </c>
      <c r="K70">
        <f aca="true" t="shared" si="19" ref="K70:K101">IF(F70=K$4,$C70*$D70,0)</f>
        <v>0</v>
      </c>
      <c r="L70">
        <f t="shared" si="14"/>
        <v>0</v>
      </c>
      <c r="M70">
        <f t="shared" si="14"/>
        <v>0</v>
      </c>
      <c r="N70">
        <f t="shared" si="14"/>
        <v>0</v>
      </c>
      <c r="O70">
        <f t="shared" si="14"/>
        <v>361554.28045078</v>
      </c>
    </row>
    <row r="71" spans="1:15" ht="12.75">
      <c r="A71">
        <v>67</v>
      </c>
      <c r="B71" s="5" t="str">
        <f>'Sum of Squared Errors'!B71</f>
        <v>SEQMWA01</v>
      </c>
      <c r="C71" s="2">
        <f>'Sum of Squared Errors'!C71</f>
        <v>16310</v>
      </c>
      <c r="D71" s="6">
        <f>'Sum of Squared Errors'!D71</f>
        <v>17.573779079999998</v>
      </c>
      <c r="E71" s="3">
        <f t="shared" si="18"/>
        <v>2280599.5</v>
      </c>
      <c r="F71" s="2">
        <f aca="true" t="shared" si="20" ref="F71:F130">F70</f>
        <v>5</v>
      </c>
      <c r="G71" s="7">
        <f t="shared" si="15"/>
        <v>19.895515052332932</v>
      </c>
      <c r="H71" s="2">
        <f t="shared" si="16"/>
        <v>87918.36876041579</v>
      </c>
      <c r="I71" s="9">
        <f t="shared" si="17"/>
        <v>484711.17985923355</v>
      </c>
      <c r="K71">
        <f t="shared" si="19"/>
        <v>0</v>
      </c>
      <c r="L71">
        <f t="shared" si="14"/>
        <v>0</v>
      </c>
      <c r="M71">
        <f t="shared" si="14"/>
        <v>0</v>
      </c>
      <c r="N71">
        <f t="shared" si="14"/>
        <v>0</v>
      </c>
      <c r="O71">
        <f t="shared" si="14"/>
        <v>286628.33679479995</v>
      </c>
    </row>
    <row r="72" spans="1:15" ht="12.75">
      <c r="A72">
        <v>68</v>
      </c>
      <c r="B72" s="5" t="str">
        <f>'Sum of Squared Errors'!B72</f>
        <v>PASCWA01</v>
      </c>
      <c r="C72" s="2">
        <f>'Sum of Squared Errors'!C72</f>
        <v>23618</v>
      </c>
      <c r="D72" s="6">
        <f>'Sum of Squared Errors'!D72</f>
        <v>17.65570812</v>
      </c>
      <c r="E72" s="3">
        <f t="shared" si="18"/>
        <v>2304217.5</v>
      </c>
      <c r="F72" s="2">
        <f t="shared" si="20"/>
        <v>5</v>
      </c>
      <c r="G72" s="7">
        <f t="shared" si="15"/>
        <v>19.895515052332932</v>
      </c>
      <c r="H72" s="2">
        <f t="shared" si="16"/>
        <v>118485.24945308348</v>
      </c>
      <c r="I72" s="9">
        <f t="shared" si="17"/>
        <v>701895.0733240575</v>
      </c>
      <c r="K72">
        <f t="shared" si="19"/>
        <v>0</v>
      </c>
      <c r="L72">
        <f t="shared" si="14"/>
        <v>0</v>
      </c>
      <c r="M72">
        <f t="shared" si="14"/>
        <v>0</v>
      </c>
      <c r="N72">
        <f t="shared" si="14"/>
        <v>0</v>
      </c>
      <c r="O72">
        <f t="shared" si="14"/>
        <v>416992.51437816</v>
      </c>
    </row>
    <row r="73" spans="1:15" ht="12.75">
      <c r="A73">
        <v>69</v>
      </c>
      <c r="B73" s="5" t="str">
        <f>'Sum of Squared Errors'!B73</f>
        <v>CHHLWA01</v>
      </c>
      <c r="C73" s="2">
        <f>'Sum of Squared Errors'!C73</f>
        <v>10624</v>
      </c>
      <c r="D73" s="6">
        <f>'Sum of Squared Errors'!D73</f>
        <v>17.983424279999998</v>
      </c>
      <c r="E73" s="3">
        <f t="shared" si="18"/>
        <v>2314841.5</v>
      </c>
      <c r="F73" s="2">
        <f t="shared" si="20"/>
        <v>5</v>
      </c>
      <c r="G73" s="7">
        <f t="shared" si="15"/>
        <v>19.895515052332932</v>
      </c>
      <c r="H73" s="2">
        <f t="shared" si="16"/>
        <v>38842.31207631141</v>
      </c>
      <c r="I73" s="9">
        <f t="shared" si="17"/>
        <v>315730.9365312384</v>
      </c>
      <c r="K73">
        <f t="shared" si="19"/>
        <v>0</v>
      </c>
      <c r="L73">
        <f t="shared" si="14"/>
        <v>0</v>
      </c>
      <c r="M73">
        <f t="shared" si="14"/>
        <v>0</v>
      </c>
      <c r="N73">
        <f t="shared" si="14"/>
        <v>0</v>
      </c>
      <c r="O73">
        <f t="shared" si="14"/>
        <v>191055.89955071997</v>
      </c>
    </row>
    <row r="74" spans="1:15" ht="12.75">
      <c r="A74">
        <v>70</v>
      </c>
      <c r="B74" s="5" t="str">
        <f>'Sum of Squared Errors'!B74</f>
        <v>PTLWWA01</v>
      </c>
      <c r="C74" s="2">
        <f>'Sum of Squared Errors'!C74</f>
        <v>3123</v>
      </c>
      <c r="D74" s="6">
        <f>'Sum of Squared Errors'!D74</f>
        <v>18.30431302</v>
      </c>
      <c r="E74" s="3">
        <f t="shared" si="18"/>
        <v>2317964.5</v>
      </c>
      <c r="F74" s="2">
        <f t="shared" si="20"/>
        <v>5</v>
      </c>
      <c r="G74" s="7">
        <f t="shared" si="15"/>
        <v>19.895515052332932</v>
      </c>
      <c r="H74" s="2">
        <f t="shared" si="16"/>
        <v>7907.198363748531</v>
      </c>
      <c r="I74" s="9">
        <f t="shared" si="17"/>
        <v>92811.34363582995</v>
      </c>
      <c r="K74">
        <f t="shared" si="19"/>
        <v>0</v>
      </c>
      <c r="L74">
        <f t="shared" si="14"/>
        <v>0</v>
      </c>
      <c r="M74">
        <f t="shared" si="14"/>
        <v>0</v>
      </c>
      <c r="N74">
        <f t="shared" si="14"/>
        <v>0</v>
      </c>
      <c r="O74">
        <f t="shared" si="14"/>
        <v>57164.36956145999</v>
      </c>
    </row>
    <row r="75" spans="1:15" ht="12.75">
      <c r="A75">
        <v>71</v>
      </c>
      <c r="B75" s="5" t="str">
        <f>'Sum of Squared Errors'!B75</f>
        <v>BLFRWA01</v>
      </c>
      <c r="C75" s="2">
        <f>'Sum of Squared Errors'!C75</f>
        <v>9010</v>
      </c>
      <c r="D75" s="6">
        <f>'Sum of Squared Errors'!D75</f>
        <v>18.700303379999998</v>
      </c>
      <c r="E75" s="3">
        <f t="shared" si="18"/>
        <v>2326974.5</v>
      </c>
      <c r="F75" s="2">
        <f t="shared" si="20"/>
        <v>5</v>
      </c>
      <c r="G75" s="7">
        <f t="shared" si="15"/>
        <v>19.895515052332932</v>
      </c>
      <c r="H75" s="2">
        <f t="shared" si="16"/>
        <v>12871.063784544824</v>
      </c>
      <c r="I75" s="9">
        <f t="shared" si="17"/>
        <v>267765.0355936048</v>
      </c>
      <c r="K75">
        <f t="shared" si="19"/>
        <v>0</v>
      </c>
      <c r="L75">
        <f t="shared" si="14"/>
        <v>0</v>
      </c>
      <c r="M75">
        <f t="shared" si="14"/>
        <v>0</v>
      </c>
      <c r="N75">
        <f t="shared" si="14"/>
        <v>0</v>
      </c>
      <c r="O75">
        <f t="shared" si="14"/>
        <v>168489.73345379997</v>
      </c>
    </row>
    <row r="76" spans="1:15" ht="12.75">
      <c r="A76">
        <v>72</v>
      </c>
      <c r="B76" s="5" t="str">
        <f>'Sum of Squared Errors'!B76</f>
        <v>ENMCWA01</v>
      </c>
      <c r="C76" s="2">
        <f>'Sum of Squared Errors'!C76</f>
        <v>11420</v>
      </c>
      <c r="D76" s="6">
        <f>'Sum of Squared Errors'!D76</f>
        <v>18.78905984</v>
      </c>
      <c r="E76" s="3">
        <f t="shared" si="18"/>
        <v>2338394.5</v>
      </c>
      <c r="F76" s="2">
        <f t="shared" si="20"/>
        <v>5</v>
      </c>
      <c r="G76" s="7">
        <f t="shared" si="15"/>
        <v>19.895515052332932</v>
      </c>
      <c r="H76" s="2">
        <f t="shared" si="16"/>
        <v>13980.856623383313</v>
      </c>
      <c r="I76" s="9">
        <f t="shared" si="17"/>
        <v>339386.9818511617</v>
      </c>
      <c r="K76">
        <f t="shared" si="19"/>
        <v>0</v>
      </c>
      <c r="L76">
        <f t="shared" si="14"/>
        <v>0</v>
      </c>
      <c r="M76">
        <f t="shared" si="14"/>
        <v>0</v>
      </c>
      <c r="N76">
        <f t="shared" si="14"/>
        <v>0</v>
      </c>
      <c r="O76">
        <f t="shared" si="14"/>
        <v>214571.0633728</v>
      </c>
    </row>
    <row r="77" spans="1:15" ht="12.75">
      <c r="A77">
        <v>73</v>
      </c>
      <c r="B77" s="5" t="str">
        <f>'Sum of Squared Errors'!B77</f>
        <v>BCKLWA01</v>
      </c>
      <c r="C77" s="2">
        <f>'Sum of Squared Errors'!C77</f>
        <v>3900</v>
      </c>
      <c r="D77" s="6">
        <f>'Sum of Squared Errors'!D77</f>
        <v>18.8436792</v>
      </c>
      <c r="E77" s="3">
        <f t="shared" si="18"/>
        <v>2342294.5</v>
      </c>
      <c r="F77" s="2">
        <f t="shared" si="20"/>
        <v>5</v>
      </c>
      <c r="G77" s="7">
        <f t="shared" si="15"/>
        <v>19.895515052332932</v>
      </c>
      <c r="H77" s="2">
        <f t="shared" si="16"/>
        <v>4314.798774986486</v>
      </c>
      <c r="I77" s="9">
        <f t="shared" si="17"/>
        <v>115902.73460766468</v>
      </c>
      <c r="K77">
        <f t="shared" si="19"/>
        <v>0</v>
      </c>
      <c r="L77">
        <f t="shared" si="14"/>
        <v>0</v>
      </c>
      <c r="M77">
        <f t="shared" si="14"/>
        <v>0</v>
      </c>
      <c r="N77">
        <f t="shared" si="14"/>
        <v>0</v>
      </c>
      <c r="O77">
        <f t="shared" si="14"/>
        <v>73490.34888</v>
      </c>
    </row>
    <row r="78" spans="1:15" ht="12.75">
      <c r="A78">
        <v>74</v>
      </c>
      <c r="B78" s="5" t="str">
        <f>'Sum of Squared Errors'!B78</f>
        <v>SPKNWACH</v>
      </c>
      <c r="C78" s="2">
        <f>'Sum of Squared Errors'!C78</f>
        <v>4788</v>
      </c>
      <c r="D78" s="6">
        <f>'Sum of Squared Errors'!D78</f>
        <v>19.13725826</v>
      </c>
      <c r="E78" s="3">
        <f t="shared" si="18"/>
        <v>2347082.5</v>
      </c>
      <c r="F78" s="2">
        <f t="shared" si="20"/>
        <v>5</v>
      </c>
      <c r="G78" s="7">
        <f t="shared" si="15"/>
        <v>19.895515052332932</v>
      </c>
      <c r="H78" s="2">
        <f t="shared" si="16"/>
        <v>2752.876702613908</v>
      </c>
      <c r="I78" s="9">
        <f t="shared" si="17"/>
        <v>142292.89571833293</v>
      </c>
      <c r="K78">
        <f t="shared" si="19"/>
        <v>0</v>
      </c>
      <c r="L78">
        <f t="shared" si="14"/>
        <v>0</v>
      </c>
      <c r="M78">
        <f t="shared" si="14"/>
        <v>0</v>
      </c>
      <c r="N78">
        <f t="shared" si="14"/>
        <v>0</v>
      </c>
      <c r="O78">
        <f t="shared" si="14"/>
        <v>91629.19254888</v>
      </c>
    </row>
    <row r="79" spans="1:15" ht="12.75">
      <c r="A79">
        <v>75</v>
      </c>
      <c r="B79" s="5" t="str">
        <f>'Sum of Squared Errors'!B79</f>
        <v>OCSHWA01</v>
      </c>
      <c r="C79" s="2">
        <f>'Sum of Squared Errors'!C79</f>
        <v>4438</v>
      </c>
      <c r="D79" s="6">
        <f>'Sum of Squared Errors'!D79</f>
        <v>19.60152282</v>
      </c>
      <c r="E79" s="3">
        <f t="shared" si="18"/>
        <v>2351520.5</v>
      </c>
      <c r="F79" s="2">
        <f t="shared" si="20"/>
        <v>5</v>
      </c>
      <c r="G79" s="7">
        <f t="shared" si="15"/>
        <v>19.895515052332932</v>
      </c>
      <c r="H79" s="2">
        <f t="shared" si="16"/>
        <v>383.5826981987846</v>
      </c>
      <c r="I79" s="9">
        <f t="shared" si="17"/>
        <v>131891.36825354252</v>
      </c>
      <c r="K79">
        <f t="shared" si="19"/>
        <v>0</v>
      </c>
      <c r="L79">
        <f t="shared" si="14"/>
        <v>0</v>
      </c>
      <c r="M79">
        <f t="shared" si="14"/>
        <v>0</v>
      </c>
      <c r="N79">
        <f t="shared" si="14"/>
        <v>0</v>
      </c>
      <c r="O79">
        <f t="shared" si="14"/>
        <v>86991.55827516</v>
      </c>
    </row>
    <row r="80" spans="1:15" ht="12.75">
      <c r="A80">
        <v>76</v>
      </c>
      <c r="B80" s="5" t="str">
        <f>'Sum of Squared Errors'!B80</f>
        <v>NWLKWA01</v>
      </c>
      <c r="C80" s="2">
        <f>'Sum of Squared Errors'!C80</f>
        <v>2944</v>
      </c>
      <c r="D80" s="6">
        <f>'Sum of Squared Errors'!D80</f>
        <v>19.63565992</v>
      </c>
      <c r="E80" s="3">
        <f t="shared" si="18"/>
        <v>2354464.5</v>
      </c>
      <c r="F80" s="2">
        <f t="shared" si="20"/>
        <v>5</v>
      </c>
      <c r="G80" s="7">
        <f t="shared" si="15"/>
        <v>19.895515052332932</v>
      </c>
      <c r="H80" s="2">
        <f t="shared" si="16"/>
        <v>198.79268677051283</v>
      </c>
      <c r="I80" s="9">
        <f t="shared" si="17"/>
        <v>87491.70530383714</v>
      </c>
      <c r="K80">
        <f t="shared" si="19"/>
        <v>0</v>
      </c>
      <c r="L80">
        <f t="shared" si="14"/>
        <v>0</v>
      </c>
      <c r="M80">
        <f t="shared" si="14"/>
        <v>0</v>
      </c>
      <c r="N80">
        <f t="shared" si="14"/>
        <v>0</v>
      </c>
      <c r="O80">
        <f t="shared" si="14"/>
        <v>57807.382804479996</v>
      </c>
    </row>
    <row r="81" spans="1:15" ht="12.75">
      <c r="A81">
        <v>77</v>
      </c>
      <c r="B81" s="5" t="str">
        <f>'Sum of Squared Errors'!B81</f>
        <v>OLYMWAEV</v>
      </c>
      <c r="C81" s="2">
        <f>'Sum of Squared Errors'!C81</f>
        <v>8328</v>
      </c>
      <c r="D81" s="6">
        <f>'Sum of Squared Errors'!D81</f>
        <v>20.024822859999997</v>
      </c>
      <c r="E81" s="3">
        <f t="shared" si="18"/>
        <v>2362792.5</v>
      </c>
      <c r="F81" s="2">
        <f t="shared" si="20"/>
        <v>5</v>
      </c>
      <c r="G81" s="7">
        <f t="shared" si="15"/>
        <v>19.895515052332932</v>
      </c>
      <c r="H81" s="2">
        <f t="shared" si="16"/>
        <v>139.24839998186192</v>
      </c>
      <c r="I81" s="9">
        <f t="shared" si="17"/>
        <v>247496.9163622132</v>
      </c>
      <c r="K81">
        <f t="shared" si="19"/>
        <v>0</v>
      </c>
      <c r="L81">
        <f t="shared" si="14"/>
        <v>0</v>
      </c>
      <c r="M81">
        <f t="shared" si="14"/>
        <v>0</v>
      </c>
      <c r="N81">
        <f t="shared" si="14"/>
        <v>0</v>
      </c>
      <c r="O81">
        <f t="shared" si="14"/>
        <v>166766.72477807998</v>
      </c>
    </row>
    <row r="82" spans="1:15" ht="12.75">
      <c r="A82">
        <v>78</v>
      </c>
      <c r="B82" s="5" t="str">
        <f>'Sum of Squared Errors'!B82</f>
        <v>SNYSWA01</v>
      </c>
      <c r="C82" s="2">
        <f>'Sum of Squared Errors'!C82</f>
        <v>964</v>
      </c>
      <c r="D82" s="6">
        <f>'Sum of Squared Errors'!D82</f>
        <v>20.26378256</v>
      </c>
      <c r="E82" s="3">
        <f t="shared" si="18"/>
        <v>2363756.5</v>
      </c>
      <c r="F82" s="2">
        <f t="shared" si="20"/>
        <v>5</v>
      </c>
      <c r="G82" s="7">
        <f t="shared" si="15"/>
        <v>19.895515052332932</v>
      </c>
      <c r="H82" s="2">
        <f t="shared" si="16"/>
        <v>130.73860274399394</v>
      </c>
      <c r="I82" s="9">
        <f t="shared" si="17"/>
        <v>28648.778503022757</v>
      </c>
      <c r="K82">
        <f t="shared" si="19"/>
        <v>0</v>
      </c>
      <c r="L82">
        <f t="shared" si="14"/>
        <v>0</v>
      </c>
      <c r="M82">
        <f t="shared" si="14"/>
        <v>0</v>
      </c>
      <c r="N82">
        <f t="shared" si="14"/>
        <v>0</v>
      </c>
      <c r="O82">
        <f t="shared" si="14"/>
        <v>19534.28638784</v>
      </c>
    </row>
    <row r="83" spans="1:15" ht="12.75">
      <c r="A83">
        <v>79</v>
      </c>
      <c r="B83" s="5" t="str">
        <f>'Sum of Squared Errors'!B83</f>
        <v>RDFDWA01</v>
      </c>
      <c r="C83" s="2">
        <f>'Sum of Squared Errors'!C83</f>
        <v>4077</v>
      </c>
      <c r="D83" s="6">
        <f>'Sum of Squared Errors'!D83</f>
        <v>20.297919659999998</v>
      </c>
      <c r="E83" s="3">
        <f t="shared" si="18"/>
        <v>2367833.5</v>
      </c>
      <c r="F83" s="2">
        <f t="shared" si="20"/>
        <v>5</v>
      </c>
      <c r="G83" s="7">
        <f t="shared" si="15"/>
        <v>19.895515052332932</v>
      </c>
      <c r="H83" s="2">
        <f t="shared" si="16"/>
        <v>660.1864421436602</v>
      </c>
      <c r="I83" s="9">
        <f t="shared" si="17"/>
        <v>121162.9356398587</v>
      </c>
      <c r="K83">
        <f t="shared" si="19"/>
        <v>0</v>
      </c>
      <c r="L83">
        <f t="shared" si="14"/>
        <v>0</v>
      </c>
      <c r="M83">
        <f t="shared" si="14"/>
        <v>0</v>
      </c>
      <c r="N83">
        <f t="shared" si="14"/>
        <v>0</v>
      </c>
      <c r="O83">
        <f t="shared" si="14"/>
        <v>82754.61845381999</v>
      </c>
    </row>
    <row r="84" spans="1:15" ht="12.75">
      <c r="A84">
        <v>80</v>
      </c>
      <c r="B84" s="5" t="str">
        <f>'Sum of Squared Errors'!B84</f>
        <v>ROY WA01</v>
      </c>
      <c r="C84" s="2">
        <f>'Sum of Squared Errors'!C84</f>
        <v>2856</v>
      </c>
      <c r="D84" s="6">
        <f>'Sum of Squared Errors'!D84</f>
        <v>20.448122899999998</v>
      </c>
      <c r="E84" s="3">
        <f t="shared" si="18"/>
        <v>2370689.5</v>
      </c>
      <c r="F84" s="2">
        <f t="shared" si="20"/>
        <v>5</v>
      </c>
      <c r="G84" s="7">
        <f t="shared" si="15"/>
        <v>19.895515052332932</v>
      </c>
      <c r="H84" s="2">
        <f t="shared" si="16"/>
        <v>872.1522375140155</v>
      </c>
      <c r="I84" s="9">
        <f t="shared" si="17"/>
        <v>84876.46411268982</v>
      </c>
      <c r="K84">
        <f t="shared" si="19"/>
        <v>0</v>
      </c>
      <c r="L84">
        <f t="shared" si="14"/>
        <v>0</v>
      </c>
      <c r="M84">
        <f t="shared" si="14"/>
        <v>0</v>
      </c>
      <c r="N84">
        <f t="shared" si="14"/>
        <v>0</v>
      </c>
      <c r="O84">
        <f t="shared" si="14"/>
        <v>58399.8390024</v>
      </c>
    </row>
    <row r="85" spans="1:15" ht="12.75">
      <c r="A85">
        <v>81</v>
      </c>
      <c r="B85" s="5" t="str">
        <f>'Sum of Squared Errors'!B85</f>
        <v>SHTNWA01</v>
      </c>
      <c r="C85" s="2">
        <f>'Sum of Squared Errors'!C85</f>
        <v>19912</v>
      </c>
      <c r="D85" s="6">
        <f>'Sum of Squared Errors'!D85</f>
        <v>20.46177774</v>
      </c>
      <c r="E85" s="3">
        <f t="shared" si="18"/>
        <v>2390601.5</v>
      </c>
      <c r="F85" s="2">
        <f t="shared" si="20"/>
        <v>5</v>
      </c>
      <c r="G85" s="7">
        <f t="shared" si="15"/>
        <v>19.895515052332932</v>
      </c>
      <c r="H85" s="2">
        <f t="shared" si="16"/>
        <v>6384.851126911527</v>
      </c>
      <c r="I85" s="9">
        <f t="shared" si="17"/>
        <v>591757.7567968767</v>
      </c>
      <c r="K85">
        <f t="shared" si="19"/>
        <v>0</v>
      </c>
      <c r="L85">
        <f t="shared" si="14"/>
        <v>0</v>
      </c>
      <c r="M85">
        <f t="shared" si="14"/>
        <v>0</v>
      </c>
      <c r="N85">
        <f t="shared" si="14"/>
        <v>0</v>
      </c>
      <c r="O85">
        <f t="shared" si="14"/>
        <v>407434.91835888</v>
      </c>
    </row>
    <row r="86" spans="1:15" ht="12.75">
      <c r="A86">
        <v>82</v>
      </c>
      <c r="B86" s="5" t="str">
        <f>'Sum of Squared Errors'!B86</f>
        <v>BLHMWALU</v>
      </c>
      <c r="C86" s="2">
        <f>'Sum of Squared Errors'!C86</f>
        <v>1664</v>
      </c>
      <c r="D86" s="6">
        <f>'Sum of Squared Errors'!D86</f>
        <v>20.475432579999996</v>
      </c>
      <c r="E86" s="3">
        <f t="shared" si="18"/>
        <v>2392265.5</v>
      </c>
      <c r="F86" s="2">
        <f t="shared" si="20"/>
        <v>5</v>
      </c>
      <c r="G86" s="7">
        <f t="shared" si="15"/>
        <v>19.895515052332932</v>
      </c>
      <c r="H86" s="2">
        <f t="shared" si="16"/>
        <v>559.6104199220782</v>
      </c>
      <c r="I86" s="9">
        <f t="shared" si="17"/>
        <v>49451.8334326036</v>
      </c>
      <c r="K86">
        <f t="shared" si="19"/>
        <v>0</v>
      </c>
      <c r="L86">
        <f aca="true" t="shared" si="21" ref="L86:O105">IF($F86=L$4,$C86*$D86,0)</f>
        <v>0</v>
      </c>
      <c r="M86">
        <f t="shared" si="21"/>
        <v>0</v>
      </c>
      <c r="N86">
        <f t="shared" si="21"/>
        <v>0</v>
      </c>
      <c r="O86">
        <f t="shared" si="21"/>
        <v>34071.11981311999</v>
      </c>
    </row>
    <row r="87" spans="1:15" ht="12.75">
      <c r="A87">
        <v>83</v>
      </c>
      <c r="B87" s="5" t="str">
        <f>'Sum of Squared Errors'!B87</f>
        <v>CLELWA01</v>
      </c>
      <c r="C87" s="2">
        <f>'Sum of Squared Errors'!C87</f>
        <v>3743</v>
      </c>
      <c r="D87" s="6">
        <f>'Sum of Squared Errors'!D87</f>
        <v>20.57101646</v>
      </c>
      <c r="E87" s="3">
        <f t="shared" si="18"/>
        <v>2396008.5</v>
      </c>
      <c r="F87" s="2">
        <f t="shared" si="20"/>
        <v>5</v>
      </c>
      <c r="G87" s="7">
        <f t="shared" si="15"/>
        <v>19.895515052332932</v>
      </c>
      <c r="H87" s="2">
        <f t="shared" si="16"/>
        <v>1707.938954038387</v>
      </c>
      <c r="I87" s="9">
        <f t="shared" si="17"/>
        <v>111236.90657345869</v>
      </c>
      <c r="K87">
        <f t="shared" si="19"/>
        <v>0</v>
      </c>
      <c r="L87">
        <f t="shared" si="21"/>
        <v>0</v>
      </c>
      <c r="M87">
        <f t="shared" si="21"/>
        <v>0</v>
      </c>
      <c r="N87">
        <f t="shared" si="21"/>
        <v>0</v>
      </c>
      <c r="O87">
        <f t="shared" si="21"/>
        <v>76997.31460977999</v>
      </c>
    </row>
    <row r="88" spans="1:15" ht="12.75">
      <c r="A88">
        <v>84</v>
      </c>
      <c r="B88" s="5" t="str">
        <f>'Sum of Squared Errors'!B88</f>
        <v>MSLKWAAB</v>
      </c>
      <c r="C88" s="2">
        <f>'Sum of Squared Errors'!C88</f>
        <v>3265</v>
      </c>
      <c r="D88" s="6">
        <f>'Sum of Squared Errors'!D88</f>
        <v>22.01160208</v>
      </c>
      <c r="E88" s="3">
        <f t="shared" si="18"/>
        <v>2399273.5</v>
      </c>
      <c r="F88" s="2">
        <f t="shared" si="20"/>
        <v>5</v>
      </c>
      <c r="G88" s="7">
        <f t="shared" si="15"/>
        <v>19.895515052332932</v>
      </c>
      <c r="H88" s="2">
        <f t="shared" si="16"/>
        <v>14620.09636777765</v>
      </c>
      <c r="I88" s="9">
        <f t="shared" si="17"/>
        <v>97031.39192154491</v>
      </c>
      <c r="K88">
        <f t="shared" si="19"/>
        <v>0</v>
      </c>
      <c r="L88">
        <f t="shared" si="21"/>
        <v>0</v>
      </c>
      <c r="M88">
        <f t="shared" si="21"/>
        <v>0</v>
      </c>
      <c r="N88">
        <f t="shared" si="21"/>
        <v>0</v>
      </c>
      <c r="O88">
        <f t="shared" si="21"/>
        <v>71867.8807912</v>
      </c>
    </row>
    <row r="89" spans="1:15" ht="12.75">
      <c r="A89">
        <v>85</v>
      </c>
      <c r="B89" s="5" t="str">
        <f>'Sum of Squared Errors'!B89</f>
        <v>NPVNWA01</v>
      </c>
      <c r="C89" s="2">
        <f>'Sum of Squared Errors'!C89</f>
        <v>2927</v>
      </c>
      <c r="D89" s="6">
        <f>'Sum of Squared Errors'!D89</f>
        <v>22.858202159999998</v>
      </c>
      <c r="E89" s="3">
        <f t="shared" si="18"/>
        <v>2402200.5</v>
      </c>
      <c r="F89" s="2">
        <f t="shared" si="20"/>
        <v>5</v>
      </c>
      <c r="G89" s="7">
        <f t="shared" si="15"/>
        <v>19.895515052332932</v>
      </c>
      <c r="H89" s="2">
        <f t="shared" si="16"/>
        <v>25691.786106260548</v>
      </c>
      <c r="I89" s="9">
        <f t="shared" si="17"/>
        <v>86986.48825554732</v>
      </c>
      <c r="K89">
        <f t="shared" si="19"/>
        <v>0</v>
      </c>
      <c r="L89">
        <f t="shared" si="21"/>
        <v>0</v>
      </c>
      <c r="M89">
        <f t="shared" si="21"/>
        <v>0</v>
      </c>
      <c r="N89">
        <f t="shared" si="21"/>
        <v>0</v>
      </c>
      <c r="O89">
        <f t="shared" si="21"/>
        <v>66905.95772231999</v>
      </c>
    </row>
    <row r="90" spans="1:15" ht="12.75">
      <c r="A90">
        <v>86</v>
      </c>
      <c r="B90" s="5" t="str">
        <f>'Sum of Squared Errors'!B90</f>
        <v>ROCHWA01</v>
      </c>
      <c r="C90" s="2">
        <f>'Sum of Squared Errors'!C90</f>
        <v>6996</v>
      </c>
      <c r="D90" s="6">
        <f>'Sum of Squared Errors'!D90</f>
        <v>23.342948979999996</v>
      </c>
      <c r="E90" s="3">
        <f t="shared" si="18"/>
        <v>2409196.5</v>
      </c>
      <c r="F90" s="2">
        <f t="shared" si="20"/>
        <v>5</v>
      </c>
      <c r="G90" s="7">
        <f t="shared" si="15"/>
        <v>19.895515052332932</v>
      </c>
      <c r="H90" s="2">
        <f t="shared" si="16"/>
        <v>83146.06559666716</v>
      </c>
      <c r="I90" s="9">
        <f t="shared" si="17"/>
        <v>207911.6746962108</v>
      </c>
      <c r="K90">
        <f t="shared" si="19"/>
        <v>0</v>
      </c>
      <c r="L90">
        <f t="shared" si="21"/>
        <v>0</v>
      </c>
      <c r="M90">
        <f t="shared" si="21"/>
        <v>0</v>
      </c>
      <c r="N90">
        <f t="shared" si="21"/>
        <v>0</v>
      </c>
      <c r="O90">
        <f t="shared" si="21"/>
        <v>163307.27106407998</v>
      </c>
    </row>
    <row r="91" spans="1:15" ht="12.75">
      <c r="A91">
        <v>87</v>
      </c>
      <c r="B91" s="5" t="str">
        <f>'Sum of Squared Errors'!B91</f>
        <v>BDMDWA01</v>
      </c>
      <c r="C91" s="2">
        <f>'Sum of Squared Errors'!C91</f>
        <v>3939</v>
      </c>
      <c r="D91" s="6">
        <f>'Sum of Squared Errors'!D91</f>
        <v>24.0666555</v>
      </c>
      <c r="E91" s="3">
        <f t="shared" si="18"/>
        <v>2413135.5</v>
      </c>
      <c r="F91" s="2">
        <f t="shared" si="20"/>
        <v>5</v>
      </c>
      <c r="G91" s="7">
        <f t="shared" si="15"/>
        <v>19.895515052332932</v>
      </c>
      <c r="H91" s="2">
        <f t="shared" si="16"/>
        <v>68532.34736597288</v>
      </c>
      <c r="I91" s="9">
        <f t="shared" si="17"/>
        <v>117061.76195374133</v>
      </c>
      <c r="K91">
        <f t="shared" si="19"/>
        <v>0</v>
      </c>
      <c r="L91">
        <f t="shared" si="21"/>
        <v>0</v>
      </c>
      <c r="M91">
        <f t="shared" si="21"/>
        <v>0</v>
      </c>
      <c r="N91">
        <f t="shared" si="21"/>
        <v>0</v>
      </c>
      <c r="O91">
        <f t="shared" si="21"/>
        <v>94798.5560145</v>
      </c>
    </row>
    <row r="92" spans="1:15" ht="12.75">
      <c r="A92">
        <v>88</v>
      </c>
      <c r="B92" s="5" t="str">
        <f>'Sum of Squared Errors'!B92</f>
        <v>CRSBWA01</v>
      </c>
      <c r="C92" s="2">
        <f>'Sum of Squared Errors'!C92</f>
        <v>3718</v>
      </c>
      <c r="D92" s="6">
        <f>'Sum of Squared Errors'!D92</f>
        <v>24.11444744</v>
      </c>
      <c r="E92" s="3">
        <f t="shared" si="18"/>
        <v>2416853.5</v>
      </c>
      <c r="F92" s="2">
        <f t="shared" si="20"/>
        <v>5</v>
      </c>
      <c r="G92" s="7">
        <f t="shared" si="15"/>
        <v>19.895515052332932</v>
      </c>
      <c r="H92" s="2">
        <f t="shared" si="16"/>
        <v>66178.13384816342</v>
      </c>
      <c r="I92" s="9">
        <f t="shared" si="17"/>
        <v>110493.94032597366</v>
      </c>
      <c r="K92">
        <f t="shared" si="19"/>
        <v>0</v>
      </c>
      <c r="L92">
        <f t="shared" si="21"/>
        <v>0</v>
      </c>
      <c r="M92">
        <f t="shared" si="21"/>
        <v>0</v>
      </c>
      <c r="N92">
        <f t="shared" si="21"/>
        <v>0</v>
      </c>
      <c r="O92">
        <f t="shared" si="21"/>
        <v>89657.51558192</v>
      </c>
    </row>
    <row r="93" spans="1:15" ht="12.75">
      <c r="A93">
        <v>89</v>
      </c>
      <c r="B93" s="5" t="str">
        <f>'Sum of Squared Errors'!B93</f>
        <v>ORVLWA01</v>
      </c>
      <c r="C93" s="2">
        <f>'Sum of Squared Errors'!C93</f>
        <v>2224</v>
      </c>
      <c r="D93" s="6">
        <f>'Sum of Squared Errors'!D93</f>
        <v>24.28513294</v>
      </c>
      <c r="E93" s="3">
        <f t="shared" si="18"/>
        <v>2419077.5</v>
      </c>
      <c r="F93" s="2">
        <f t="shared" si="20"/>
        <v>5</v>
      </c>
      <c r="G93" s="7">
        <f t="shared" si="15"/>
        <v>19.895515052332932</v>
      </c>
      <c r="H93" s="2">
        <f t="shared" si="16"/>
        <v>42853.68932419217</v>
      </c>
      <c r="I93" s="9">
        <f t="shared" si="17"/>
        <v>66094.27737626826</v>
      </c>
      <c r="K93">
        <f t="shared" si="19"/>
        <v>0</v>
      </c>
      <c r="L93">
        <f t="shared" si="21"/>
        <v>0</v>
      </c>
      <c r="M93">
        <f t="shared" si="21"/>
        <v>0</v>
      </c>
      <c r="N93">
        <f t="shared" si="21"/>
        <v>0</v>
      </c>
      <c r="O93">
        <f t="shared" si="21"/>
        <v>54010.13565856</v>
      </c>
    </row>
    <row r="94" spans="1:15" ht="12.75">
      <c r="A94">
        <v>90</v>
      </c>
      <c r="B94" s="5" t="str">
        <f>'Sum of Squared Errors'!B94</f>
        <v>WNLCWA01</v>
      </c>
      <c r="C94" s="2">
        <f>'Sum of Squared Errors'!C94</f>
        <v>2507</v>
      </c>
      <c r="D94" s="6">
        <f>'Sum of Squared Errors'!D94</f>
        <v>24.28513294</v>
      </c>
      <c r="E94" s="3">
        <f t="shared" si="18"/>
        <v>2421584.5</v>
      </c>
      <c r="F94" s="2">
        <f t="shared" si="20"/>
        <v>5</v>
      </c>
      <c r="G94" s="7">
        <f t="shared" si="15"/>
        <v>19.895515052332932</v>
      </c>
      <c r="H94" s="2">
        <f t="shared" si="16"/>
        <v>48306.744215714825</v>
      </c>
      <c r="I94" s="9">
        <f t="shared" si="17"/>
        <v>74504.6552977988</v>
      </c>
      <c r="K94">
        <f t="shared" si="19"/>
        <v>0</v>
      </c>
      <c r="L94">
        <f t="shared" si="21"/>
        <v>0</v>
      </c>
      <c r="M94">
        <f t="shared" si="21"/>
        <v>0</v>
      </c>
      <c r="N94">
        <f t="shared" si="21"/>
        <v>0</v>
      </c>
      <c r="O94">
        <f t="shared" si="21"/>
        <v>60882.828280580005</v>
      </c>
    </row>
    <row r="95" spans="1:15" ht="12.75">
      <c r="A95">
        <v>91</v>
      </c>
      <c r="B95" s="5" t="str">
        <f>'Sum of Squared Errors'!B95</f>
        <v>GRBLWA01</v>
      </c>
      <c r="C95" s="2">
        <f>'Sum of Squared Errors'!C95</f>
        <v>3059</v>
      </c>
      <c r="D95" s="6">
        <f>'Sum of Squared Errors'!D95</f>
        <v>26.17632828</v>
      </c>
      <c r="E95" s="3">
        <f t="shared" si="18"/>
        <v>2424643.5</v>
      </c>
      <c r="F95" s="2">
        <f t="shared" si="20"/>
        <v>5</v>
      </c>
      <c r="G95" s="7">
        <f t="shared" si="15"/>
        <v>19.895515052332932</v>
      </c>
      <c r="H95" s="2">
        <f t="shared" si="16"/>
        <v>120673.31267576225</v>
      </c>
      <c r="I95" s="9">
        <f t="shared" si="17"/>
        <v>90909.35004226827</v>
      </c>
      <c r="K95">
        <f t="shared" si="19"/>
        <v>0</v>
      </c>
      <c r="L95">
        <f t="shared" si="21"/>
        <v>0</v>
      </c>
      <c r="M95">
        <f t="shared" si="21"/>
        <v>0</v>
      </c>
      <c r="N95">
        <f t="shared" si="21"/>
        <v>0</v>
      </c>
      <c r="O95">
        <f t="shared" si="21"/>
        <v>80073.38820852</v>
      </c>
    </row>
    <row r="96" spans="1:15" ht="12.75">
      <c r="A96">
        <v>92</v>
      </c>
      <c r="B96" s="5" t="str">
        <f>'Sum of Squared Errors'!B96</f>
        <v>DRPKWA01</v>
      </c>
      <c r="C96" s="2">
        <f>'Sum of Squared Errors'!C96</f>
        <v>6485</v>
      </c>
      <c r="D96" s="6">
        <f>'Sum of Squared Errors'!D96</f>
        <v>26.67472994</v>
      </c>
      <c r="E96" s="3">
        <f t="shared" si="18"/>
        <v>2431128.5</v>
      </c>
      <c r="F96" s="2">
        <f t="shared" si="20"/>
        <v>5</v>
      </c>
      <c r="G96" s="7">
        <f t="shared" si="15"/>
        <v>19.895515052332932</v>
      </c>
      <c r="H96" s="2">
        <f t="shared" si="16"/>
        <v>298036.0378881867</v>
      </c>
      <c r="I96" s="9">
        <f t="shared" si="17"/>
        <v>192725.4445976168</v>
      </c>
      <c r="K96">
        <f t="shared" si="19"/>
        <v>0</v>
      </c>
      <c r="L96">
        <f t="shared" si="21"/>
        <v>0</v>
      </c>
      <c r="M96">
        <f t="shared" si="21"/>
        <v>0</v>
      </c>
      <c r="N96">
        <f t="shared" si="21"/>
        <v>0</v>
      </c>
      <c r="O96">
        <f t="shared" si="21"/>
        <v>172985.6236609</v>
      </c>
    </row>
    <row r="97" spans="1:15" ht="12.75">
      <c r="A97">
        <v>93</v>
      </c>
      <c r="B97" s="5" t="str">
        <f>'Sum of Squared Errors'!B97</f>
        <v>CLVLWA01</v>
      </c>
      <c r="C97" s="2">
        <f>'Sum of Squared Errors'!C97</f>
        <v>8369</v>
      </c>
      <c r="D97" s="6">
        <f>'Sum of Squared Errors'!D97</f>
        <v>27.193613859999996</v>
      </c>
      <c r="E97" s="3">
        <f t="shared" si="18"/>
        <v>2439497.5</v>
      </c>
      <c r="F97" s="2">
        <f t="shared" si="20"/>
        <v>5</v>
      </c>
      <c r="G97" s="7">
        <f t="shared" si="15"/>
        <v>19.895515052332932</v>
      </c>
      <c r="H97" s="2">
        <f t="shared" si="16"/>
        <v>445751.73850195925</v>
      </c>
      <c r="I97" s="9">
        <f t="shared" si="17"/>
        <v>248715.38100808865</v>
      </c>
      <c r="K97">
        <f t="shared" si="19"/>
        <v>0</v>
      </c>
      <c r="L97">
        <f t="shared" si="21"/>
        <v>0</v>
      </c>
      <c r="M97">
        <f t="shared" si="21"/>
        <v>0</v>
      </c>
      <c r="N97">
        <f t="shared" si="21"/>
        <v>0</v>
      </c>
      <c r="O97">
        <f t="shared" si="21"/>
        <v>227583.35439433996</v>
      </c>
    </row>
    <row r="98" spans="1:15" ht="12.75">
      <c r="A98">
        <v>94</v>
      </c>
      <c r="B98" s="5" t="str">
        <f>'Sum of Squared Errors'!B98</f>
        <v>LNLKWA01</v>
      </c>
      <c r="C98" s="2">
        <f>'Sum of Squared Errors'!C98</f>
        <v>1557</v>
      </c>
      <c r="D98" s="6">
        <f>'Sum of Squared Errors'!D98</f>
        <v>27.896838119999998</v>
      </c>
      <c r="E98" s="3">
        <f t="shared" si="18"/>
        <v>2441054.5</v>
      </c>
      <c r="F98" s="2">
        <f t="shared" si="20"/>
        <v>5</v>
      </c>
      <c r="G98" s="7">
        <f t="shared" si="15"/>
        <v>19.895515052332932</v>
      </c>
      <c r="H98" s="2">
        <f t="shared" si="16"/>
        <v>99680.96298726297</v>
      </c>
      <c r="I98" s="9">
        <f t="shared" si="17"/>
        <v>46271.93789336767</v>
      </c>
      <c r="K98">
        <f t="shared" si="19"/>
        <v>0</v>
      </c>
      <c r="L98">
        <f t="shared" si="21"/>
        <v>0</v>
      </c>
      <c r="M98">
        <f t="shared" si="21"/>
        <v>0</v>
      </c>
      <c r="N98">
        <f t="shared" si="21"/>
        <v>0</v>
      </c>
      <c r="O98">
        <f t="shared" si="21"/>
        <v>43435.37695284</v>
      </c>
    </row>
    <row r="99" spans="1:15" ht="12.75">
      <c r="A99">
        <v>95</v>
      </c>
      <c r="B99" s="5" t="str">
        <f>'Sum of Squared Errors'!B99</f>
        <v>ELK WA01</v>
      </c>
      <c r="C99" s="2">
        <f>'Sum of Squared Errors'!C99</f>
        <v>2936</v>
      </c>
      <c r="D99" s="6">
        <f>'Sum of Squared Errors'!D99</f>
        <v>27.93780264</v>
      </c>
      <c r="E99" s="3">
        <f t="shared" si="18"/>
        <v>2443990.5</v>
      </c>
      <c r="F99" s="2">
        <f t="shared" si="20"/>
        <v>5</v>
      </c>
      <c r="G99" s="7">
        <f t="shared" si="15"/>
        <v>19.895515052332932</v>
      </c>
      <c r="H99" s="2">
        <f t="shared" si="16"/>
        <v>189895.75199109578</v>
      </c>
      <c r="I99" s="9">
        <f t="shared" si="17"/>
        <v>87253.95610464193</v>
      </c>
      <c r="K99">
        <f t="shared" si="19"/>
        <v>0</v>
      </c>
      <c r="L99">
        <f t="shared" si="21"/>
        <v>0</v>
      </c>
      <c r="M99">
        <f t="shared" si="21"/>
        <v>0</v>
      </c>
      <c r="N99">
        <f t="shared" si="21"/>
        <v>0</v>
      </c>
      <c r="O99">
        <f t="shared" si="21"/>
        <v>82025.38855104</v>
      </c>
    </row>
    <row r="100" spans="1:15" ht="12.75">
      <c r="A100">
        <v>96</v>
      </c>
      <c r="B100" s="5" t="str">
        <f>'Sum of Squared Errors'!B100</f>
        <v>OTHEWA01</v>
      </c>
      <c r="C100" s="2">
        <f>'Sum of Squared Errors'!C100</f>
        <v>5531</v>
      </c>
      <c r="D100" s="6">
        <f>'Sum of Squared Errors'!D100</f>
        <v>28.927778539999995</v>
      </c>
      <c r="E100" s="3">
        <f t="shared" si="18"/>
        <v>2449521.5</v>
      </c>
      <c r="F100" s="2">
        <f t="shared" si="20"/>
        <v>5</v>
      </c>
      <c r="G100" s="7">
        <f t="shared" si="15"/>
        <v>19.895515052332932</v>
      </c>
      <c r="H100" s="2">
        <f t="shared" si="16"/>
        <v>451228.84570356965</v>
      </c>
      <c r="I100" s="9">
        <f t="shared" si="17"/>
        <v>164373.85259358803</v>
      </c>
      <c r="K100">
        <f t="shared" si="19"/>
        <v>0</v>
      </c>
      <c r="L100">
        <f t="shared" si="21"/>
        <v>0</v>
      </c>
      <c r="M100">
        <f t="shared" si="21"/>
        <v>0</v>
      </c>
      <c r="N100">
        <f t="shared" si="21"/>
        <v>0</v>
      </c>
      <c r="O100">
        <f t="shared" si="21"/>
        <v>159999.54310473998</v>
      </c>
    </row>
    <row r="101" spans="1:15" ht="12.75">
      <c r="A101">
        <v>97</v>
      </c>
      <c r="B101" s="5" t="str">
        <f>'Sum of Squared Errors'!B101</f>
        <v>OMAKWA01</v>
      </c>
      <c r="C101" s="2">
        <f>'Sum of Squared Errors'!C101</f>
        <v>8961</v>
      </c>
      <c r="D101" s="6">
        <f>'Sum of Squared Errors'!D101</f>
        <v>29.05749952</v>
      </c>
      <c r="E101" s="3">
        <f t="shared" si="18"/>
        <v>2458482.5</v>
      </c>
      <c r="F101" s="2">
        <f t="shared" si="20"/>
        <v>5</v>
      </c>
      <c r="G101" s="7">
        <f aca="true" t="shared" si="22" ref="G101:G130">VLOOKUP(F101,$P$7:$Q$11,2)</f>
        <v>19.895515052332932</v>
      </c>
      <c r="H101" s="2">
        <f>(G101-D101)^2*C101</f>
        <v>752203.8980559083</v>
      </c>
      <c r="I101" s="9">
        <f t="shared" si="17"/>
        <v>266308.82174853416</v>
      </c>
      <c r="K101">
        <f t="shared" si="19"/>
        <v>0</v>
      </c>
      <c r="L101">
        <f t="shared" si="21"/>
        <v>0</v>
      </c>
      <c r="M101">
        <f t="shared" si="21"/>
        <v>0</v>
      </c>
      <c r="N101">
        <f t="shared" si="21"/>
        <v>0</v>
      </c>
      <c r="O101">
        <f t="shared" si="21"/>
        <v>260384.25319872</v>
      </c>
    </row>
    <row r="102" spans="1:15" ht="12.75">
      <c r="A102">
        <v>98</v>
      </c>
      <c r="B102" s="5" t="str">
        <f>'Sum of Squared Errors'!B102</f>
        <v>HDPTWA01</v>
      </c>
      <c r="C102" s="2">
        <f>'Sum of Squared Errors'!C102</f>
        <v>2660</v>
      </c>
      <c r="D102" s="6">
        <f>'Sum of Squared Errors'!D102</f>
        <v>29.9382367</v>
      </c>
      <c r="E102" s="3">
        <f t="shared" si="18"/>
        <v>2461142.5</v>
      </c>
      <c r="F102" s="2">
        <f t="shared" si="20"/>
        <v>5</v>
      </c>
      <c r="G102" s="7">
        <f t="shared" si="22"/>
        <v>19.895515052332932</v>
      </c>
      <c r="H102" s="2">
        <f>(G102-D102)^2*C102</f>
        <v>268277.64652610524</v>
      </c>
      <c r="I102" s="9">
        <f t="shared" si="17"/>
        <v>79051.60873240719</v>
      </c>
      <c r="K102">
        <f aca="true" t="shared" si="23" ref="K102:K130">IF(F102=K$4,$C102*$D102,0)</f>
        <v>0</v>
      </c>
      <c r="L102">
        <f t="shared" si="21"/>
        <v>0</v>
      </c>
      <c r="M102">
        <f t="shared" si="21"/>
        <v>0</v>
      </c>
      <c r="N102">
        <f t="shared" si="21"/>
        <v>0</v>
      </c>
      <c r="O102">
        <f t="shared" si="21"/>
        <v>79635.70962200001</v>
      </c>
    </row>
    <row r="103" spans="1:15" ht="12.75">
      <c r="A103">
        <v>99</v>
      </c>
      <c r="B103" s="5" t="str">
        <f>'Sum of Squared Errors'!B103</f>
        <v>CSRKWA01</v>
      </c>
      <c r="C103" s="2">
        <f>'Sum of Squared Errors'!C103</f>
        <v>5491</v>
      </c>
      <c r="D103" s="6">
        <f>'Sum of Squared Errors'!D103</f>
        <v>30.61415128</v>
      </c>
      <c r="E103" s="3">
        <f t="shared" si="18"/>
        <v>2466633.5</v>
      </c>
      <c r="F103" s="2">
        <f t="shared" si="20"/>
        <v>5</v>
      </c>
      <c r="G103" s="7">
        <f t="shared" si="22"/>
        <v>19.895515052332932</v>
      </c>
      <c r="H103" s="2">
        <f>(G103-D103)^2*C103</f>
        <v>630856.3917325836</v>
      </c>
      <c r="I103" s="9">
        <f t="shared" si="17"/>
        <v>163185.106597612</v>
      </c>
      <c r="K103">
        <f t="shared" si="23"/>
        <v>0</v>
      </c>
      <c r="L103">
        <f t="shared" si="21"/>
        <v>0</v>
      </c>
      <c r="M103">
        <f t="shared" si="21"/>
        <v>0</v>
      </c>
      <c r="N103">
        <f t="shared" si="21"/>
        <v>0</v>
      </c>
      <c r="O103">
        <f t="shared" si="21"/>
        <v>168102.30467848</v>
      </c>
    </row>
    <row r="104" spans="1:15" ht="12.75">
      <c r="A104">
        <v>100</v>
      </c>
      <c r="B104" s="5" t="str">
        <f>'Sum of Squared Errors'!B104</f>
        <v>CLFXWA01</v>
      </c>
      <c r="C104" s="2">
        <f>'Sum of Squared Errors'!C104</f>
        <v>3206</v>
      </c>
      <c r="D104" s="6">
        <f>'Sum of Squared Errors'!D104</f>
        <v>31.843086879999998</v>
      </c>
      <c r="E104" s="3">
        <f aca="true" t="shared" si="24" ref="E104:E130">C104+E103</f>
        <v>2469839.5</v>
      </c>
      <c r="F104" s="2">
        <f t="shared" si="20"/>
        <v>5</v>
      </c>
      <c r="G104" s="7">
        <f t="shared" si="22"/>
        <v>19.895515052332932</v>
      </c>
      <c r="H104" s="2">
        <f aca="true" t="shared" si="25" ref="H104:H130">(G104-D104)^2*C104</f>
        <v>457638.77908270754</v>
      </c>
      <c r="I104" s="9">
        <f aca="true" t="shared" si="26" ref="I104:I130">($Q$12-G104)^2*C104</f>
        <v>95277.99157748025</v>
      </c>
      <c r="K104">
        <f t="shared" si="23"/>
        <v>0</v>
      </c>
      <c r="L104">
        <f t="shared" si="21"/>
        <v>0</v>
      </c>
      <c r="M104">
        <f t="shared" si="21"/>
        <v>0</v>
      </c>
      <c r="N104">
        <f t="shared" si="21"/>
        <v>0</v>
      </c>
      <c r="O104">
        <f t="shared" si="21"/>
        <v>102088.93653728</v>
      </c>
    </row>
    <row r="105" spans="1:15" ht="12.75">
      <c r="A105">
        <v>101</v>
      </c>
      <c r="B105" s="5" t="str">
        <f>'Sum of Squared Errors'!B105</f>
        <v>ESTNWA01</v>
      </c>
      <c r="C105" s="2">
        <f>'Sum of Squared Errors'!C105</f>
        <v>736</v>
      </c>
      <c r="D105" s="6">
        <f>'Sum of Squared Errors'!D105</f>
        <v>32.676032119999995</v>
      </c>
      <c r="E105" s="3">
        <f t="shared" si="24"/>
        <v>2470575.5</v>
      </c>
      <c r="F105" s="2">
        <f t="shared" si="20"/>
        <v>5</v>
      </c>
      <c r="G105" s="7">
        <f t="shared" si="22"/>
        <v>19.895515052332932</v>
      </c>
      <c r="H105" s="2">
        <f t="shared" si="25"/>
        <v>120219.42975645981</v>
      </c>
      <c r="I105" s="9">
        <f t="shared" si="26"/>
        <v>21872.926325959284</v>
      </c>
      <c r="K105">
        <f t="shared" si="23"/>
        <v>0</v>
      </c>
      <c r="L105">
        <f t="shared" si="21"/>
        <v>0</v>
      </c>
      <c r="M105">
        <f t="shared" si="21"/>
        <v>0</v>
      </c>
      <c r="N105">
        <f t="shared" si="21"/>
        <v>0</v>
      </c>
      <c r="O105">
        <f t="shared" si="21"/>
        <v>24049.559640319996</v>
      </c>
    </row>
    <row r="106" spans="1:15" ht="12.75">
      <c r="A106">
        <v>102</v>
      </c>
      <c r="B106" s="5" t="str">
        <f>'Sum of Squared Errors'!B106</f>
        <v>CLDMWA01</v>
      </c>
      <c r="C106" s="2">
        <f>'Sum of Squared Errors'!C106</f>
        <v>2978</v>
      </c>
      <c r="D106" s="6">
        <f>'Sum of Squared Errors'!D106</f>
        <v>33.7274548</v>
      </c>
      <c r="E106" s="3">
        <f t="shared" si="24"/>
        <v>2473553.5</v>
      </c>
      <c r="F106" s="2">
        <f t="shared" si="20"/>
        <v>5</v>
      </c>
      <c r="G106" s="7">
        <f t="shared" si="22"/>
        <v>19.895515052332932</v>
      </c>
      <c r="H106" s="2">
        <f t="shared" si="25"/>
        <v>569758.575291248</v>
      </c>
      <c r="I106" s="9">
        <f t="shared" si="26"/>
        <v>88502.13940041677</v>
      </c>
      <c r="K106">
        <f t="shared" si="23"/>
        <v>0</v>
      </c>
      <c r="L106">
        <f aca="true" t="shared" si="27" ref="L106:O130">IF($F106=L$4,$C106*$D106,0)</f>
        <v>0</v>
      </c>
      <c r="M106">
        <f t="shared" si="27"/>
        <v>0</v>
      </c>
      <c r="N106">
        <f t="shared" si="27"/>
        <v>0</v>
      </c>
      <c r="O106">
        <f t="shared" si="27"/>
        <v>100440.36039439999</v>
      </c>
    </row>
    <row r="107" spans="1:15" ht="12.75">
      <c r="A107">
        <v>103</v>
      </c>
      <c r="B107" s="5" t="str">
        <f>'Sum of Squared Errors'!B107</f>
        <v>WTBGWA01</v>
      </c>
      <c r="C107" s="2">
        <f>'Sum of Squared Errors'!C107</f>
        <v>949</v>
      </c>
      <c r="D107" s="6">
        <f>'Sum of Squared Errors'!D107</f>
        <v>37.83073422</v>
      </c>
      <c r="E107" s="3">
        <f t="shared" si="24"/>
        <v>2474502.5</v>
      </c>
      <c r="F107" s="2">
        <f t="shared" si="20"/>
        <v>5</v>
      </c>
      <c r="G107" s="7">
        <f t="shared" si="22"/>
        <v>19.895515052332932</v>
      </c>
      <c r="H107" s="2">
        <f t="shared" si="25"/>
        <v>305266.8101760472</v>
      </c>
      <c r="I107" s="9">
        <f t="shared" si="26"/>
        <v>28202.998754531738</v>
      </c>
      <c r="K107">
        <f t="shared" si="23"/>
        <v>0</v>
      </c>
      <c r="L107">
        <f t="shared" si="27"/>
        <v>0</v>
      </c>
      <c r="M107">
        <f t="shared" si="27"/>
        <v>0</v>
      </c>
      <c r="N107">
        <f t="shared" si="27"/>
        <v>0</v>
      </c>
      <c r="O107">
        <f t="shared" si="27"/>
        <v>35901.36677478</v>
      </c>
    </row>
    <row r="108" spans="1:15" ht="12.75">
      <c r="A108">
        <v>104</v>
      </c>
      <c r="B108" s="5" t="str">
        <f>'Sum of Squared Errors'!B108</f>
        <v>WRDNWA01</v>
      </c>
      <c r="C108" s="2">
        <f>'Sum of Squared Errors'!C108</f>
        <v>1614</v>
      </c>
      <c r="D108" s="6">
        <f>'Sum of Squared Errors'!D108</f>
        <v>38.527131059999995</v>
      </c>
      <c r="E108" s="3">
        <f t="shared" si="24"/>
        <v>2476116.5</v>
      </c>
      <c r="F108" s="2">
        <f t="shared" si="20"/>
        <v>5</v>
      </c>
      <c r="G108" s="7">
        <f t="shared" si="22"/>
        <v>19.895515052332932</v>
      </c>
      <c r="H108" s="2">
        <f t="shared" si="25"/>
        <v>560279.3037022491</v>
      </c>
      <c r="I108" s="9">
        <f t="shared" si="26"/>
        <v>47965.90093763354</v>
      </c>
      <c r="K108">
        <f t="shared" si="23"/>
        <v>0</v>
      </c>
      <c r="L108">
        <f t="shared" si="27"/>
        <v>0</v>
      </c>
      <c r="M108">
        <f t="shared" si="27"/>
        <v>0</v>
      </c>
      <c r="N108">
        <f t="shared" si="27"/>
        <v>0</v>
      </c>
      <c r="O108">
        <f t="shared" si="27"/>
        <v>62182.78953083999</v>
      </c>
    </row>
    <row r="109" spans="1:15" ht="12.75">
      <c r="A109">
        <v>105</v>
      </c>
      <c r="B109" s="5" t="str">
        <f>'Sum of Squared Errors'!B109</f>
        <v>DYTNWA01</v>
      </c>
      <c r="C109" s="2">
        <f>'Sum of Squared Errors'!C109</f>
        <v>2310</v>
      </c>
      <c r="D109" s="6">
        <f>'Sum of Squared Errors'!D109</f>
        <v>42.40510562</v>
      </c>
      <c r="E109" s="3">
        <f t="shared" si="24"/>
        <v>2478426.5</v>
      </c>
      <c r="F109" s="2">
        <f t="shared" si="20"/>
        <v>5</v>
      </c>
      <c r="G109" s="7">
        <f t="shared" si="22"/>
        <v>19.895515052332932</v>
      </c>
      <c r="H109" s="2">
        <f t="shared" si="25"/>
        <v>1170434.6519804543</v>
      </c>
      <c r="I109" s="9">
        <f t="shared" si="26"/>
        <v>68650.08126761677</v>
      </c>
      <c r="K109">
        <f t="shared" si="23"/>
        <v>0</v>
      </c>
      <c r="L109">
        <f t="shared" si="27"/>
        <v>0</v>
      </c>
      <c r="M109">
        <f t="shared" si="27"/>
        <v>0</v>
      </c>
      <c r="N109">
        <f t="shared" si="27"/>
        <v>0</v>
      </c>
      <c r="O109">
        <f t="shared" si="27"/>
        <v>97955.7939822</v>
      </c>
    </row>
    <row r="110" spans="1:15" ht="12.75">
      <c r="A110">
        <v>106</v>
      </c>
      <c r="B110" s="5" t="str">
        <f>'Sum of Squared Errors'!B110</f>
        <v>JOYCWA01</v>
      </c>
      <c r="C110" s="2">
        <f>'Sum of Squared Errors'!C110</f>
        <v>1365</v>
      </c>
      <c r="D110" s="6">
        <f>'Sum of Squared Errors'!D110</f>
        <v>45.29310428</v>
      </c>
      <c r="E110" s="3">
        <f t="shared" si="24"/>
        <v>2479791.5</v>
      </c>
      <c r="F110" s="2">
        <f t="shared" si="20"/>
        <v>5</v>
      </c>
      <c r="G110" s="7">
        <f t="shared" si="22"/>
        <v>19.895515052332932</v>
      </c>
      <c r="H110" s="2">
        <f t="shared" si="25"/>
        <v>880476.2401580286</v>
      </c>
      <c r="I110" s="9">
        <f t="shared" si="26"/>
        <v>40565.95711268264</v>
      </c>
      <c r="K110">
        <f t="shared" si="23"/>
        <v>0</v>
      </c>
      <c r="L110">
        <f t="shared" si="27"/>
        <v>0</v>
      </c>
      <c r="M110">
        <f t="shared" si="27"/>
        <v>0</v>
      </c>
      <c r="N110">
        <f t="shared" si="27"/>
        <v>0</v>
      </c>
      <c r="O110">
        <f t="shared" si="27"/>
        <v>61825.0873422</v>
      </c>
    </row>
    <row r="111" spans="1:15" ht="12.75">
      <c r="A111">
        <v>107</v>
      </c>
      <c r="B111" s="5" t="str">
        <f>'Sum of Squared Errors'!B111</f>
        <v>SPDLWA01</v>
      </c>
      <c r="C111" s="2">
        <f>'Sum of Squared Errors'!C111</f>
        <v>1748</v>
      </c>
      <c r="D111" s="6">
        <f>'Sum of Squared Errors'!D111</f>
        <v>60.13591536</v>
      </c>
      <c r="E111" s="3">
        <f t="shared" si="24"/>
        <v>2481539.5</v>
      </c>
      <c r="F111" s="2">
        <f t="shared" si="20"/>
        <v>5</v>
      </c>
      <c r="G111" s="7">
        <f t="shared" si="22"/>
        <v>19.895515052332932</v>
      </c>
      <c r="H111" s="2">
        <f t="shared" si="25"/>
        <v>2830518.599978418</v>
      </c>
      <c r="I111" s="9">
        <f t="shared" si="26"/>
        <v>51948.200024153295</v>
      </c>
      <c r="K111">
        <f t="shared" si="23"/>
        <v>0</v>
      </c>
      <c r="L111">
        <f t="shared" si="27"/>
        <v>0</v>
      </c>
      <c r="M111">
        <f t="shared" si="27"/>
        <v>0</v>
      </c>
      <c r="N111">
        <f t="shared" si="27"/>
        <v>0</v>
      </c>
      <c r="O111">
        <f t="shared" si="27"/>
        <v>105117.58004928</v>
      </c>
    </row>
    <row r="112" spans="1:15" ht="12.75">
      <c r="A112">
        <v>108</v>
      </c>
      <c r="B112" s="5" t="str">
        <f>'Sum of Squared Errors'!B112</f>
        <v>PTRSWA01</v>
      </c>
      <c r="C112" s="2">
        <f>'Sum of Squared Errors'!C112</f>
        <v>949</v>
      </c>
      <c r="D112" s="6">
        <f>'Sum of Squared Errors'!D112</f>
        <v>61.05761706</v>
      </c>
      <c r="E112" s="3">
        <f t="shared" si="24"/>
        <v>2482488.5</v>
      </c>
      <c r="F112" s="2">
        <f t="shared" si="20"/>
        <v>5</v>
      </c>
      <c r="G112" s="7">
        <f t="shared" si="22"/>
        <v>19.895515052332932</v>
      </c>
      <c r="H112" s="2">
        <f t="shared" si="25"/>
        <v>1607908.39096342</v>
      </c>
      <c r="I112" s="9">
        <f t="shared" si="26"/>
        <v>28202.998754531738</v>
      </c>
      <c r="K112">
        <f t="shared" si="23"/>
        <v>0</v>
      </c>
      <c r="L112">
        <f t="shared" si="27"/>
        <v>0</v>
      </c>
      <c r="M112">
        <f t="shared" si="27"/>
        <v>0</v>
      </c>
      <c r="N112">
        <f t="shared" si="27"/>
        <v>0</v>
      </c>
      <c r="O112">
        <f t="shared" si="27"/>
        <v>57943.67858994</v>
      </c>
    </row>
    <row r="113" spans="1:15" ht="12.75">
      <c r="A113">
        <v>109</v>
      </c>
      <c r="B113" s="5" t="str">
        <f>'Sum of Squared Errors'!B113</f>
        <v>NPRTWA01</v>
      </c>
      <c r="C113" s="2">
        <f>'Sum of Squared Errors'!C113</f>
        <v>1046</v>
      </c>
      <c r="D113" s="6">
        <f>'Sum of Squared Errors'!D113</f>
        <v>69.10031781999999</v>
      </c>
      <c r="E113" s="3">
        <f t="shared" si="24"/>
        <v>2483534.5</v>
      </c>
      <c r="F113" s="2">
        <f t="shared" si="20"/>
        <v>5</v>
      </c>
      <c r="G113" s="7">
        <f t="shared" si="22"/>
        <v>19.895515052332932</v>
      </c>
      <c r="H113" s="2">
        <f t="shared" si="25"/>
        <v>2532483.795713646</v>
      </c>
      <c r="I113" s="9">
        <f t="shared" si="26"/>
        <v>31085.707794773654</v>
      </c>
      <c r="K113">
        <f t="shared" si="23"/>
        <v>0</v>
      </c>
      <c r="L113">
        <f t="shared" si="27"/>
        <v>0</v>
      </c>
      <c r="M113">
        <f t="shared" si="27"/>
        <v>0</v>
      </c>
      <c r="N113">
        <f t="shared" si="27"/>
        <v>0</v>
      </c>
      <c r="O113">
        <f t="shared" si="27"/>
        <v>72278.93243971998</v>
      </c>
    </row>
    <row r="114" spans="1:15" ht="12.75">
      <c r="A114">
        <v>110</v>
      </c>
      <c r="B114" s="5" t="str">
        <f>'Sum of Squared Errors'!B114</f>
        <v>PMRYWA01</v>
      </c>
      <c r="C114" s="2">
        <f>'Sum of Squared Errors'!C114</f>
        <v>1591</v>
      </c>
      <c r="D114" s="6">
        <f>'Sum of Squared Errors'!D114</f>
        <v>71.79714872</v>
      </c>
      <c r="E114" s="3">
        <f t="shared" si="24"/>
        <v>2485125.5</v>
      </c>
      <c r="F114" s="2">
        <f t="shared" si="20"/>
        <v>5</v>
      </c>
      <c r="G114" s="7">
        <f t="shared" si="22"/>
        <v>19.895515052332932</v>
      </c>
      <c r="H114" s="2">
        <f t="shared" si="25"/>
        <v>4285803.307599983</v>
      </c>
      <c r="I114" s="9">
        <f t="shared" si="26"/>
        <v>47282.37198994731</v>
      </c>
      <c r="K114">
        <f t="shared" si="23"/>
        <v>0</v>
      </c>
      <c r="L114">
        <f t="shared" si="27"/>
        <v>0</v>
      </c>
      <c r="M114">
        <f t="shared" si="27"/>
        <v>0</v>
      </c>
      <c r="N114">
        <f t="shared" si="27"/>
        <v>0</v>
      </c>
      <c r="O114">
        <f t="shared" si="27"/>
        <v>114229.26361351999</v>
      </c>
    </row>
    <row r="115" spans="1:15" ht="12.75">
      <c r="A115">
        <v>111</v>
      </c>
      <c r="B115" s="5" t="str">
        <f>'Sum of Squared Errors'!B115</f>
        <v>CRMTWA01</v>
      </c>
      <c r="C115" s="2">
        <f>'Sum of Squared Errors'!C115</f>
        <v>748</v>
      </c>
      <c r="D115" s="6">
        <f>'Sum of Squared Errors'!D115</f>
        <v>89.45968425999999</v>
      </c>
      <c r="E115" s="3">
        <f t="shared" si="24"/>
        <v>2485873.5</v>
      </c>
      <c r="F115" s="2">
        <f t="shared" si="20"/>
        <v>5</v>
      </c>
      <c r="G115" s="7">
        <f t="shared" si="22"/>
        <v>19.895515052332932</v>
      </c>
      <c r="H115" s="2">
        <f t="shared" si="25"/>
        <v>3619701.8808895936</v>
      </c>
      <c r="I115" s="9">
        <f t="shared" si="26"/>
        <v>22229.5501247521</v>
      </c>
      <c r="K115">
        <f t="shared" si="23"/>
        <v>0</v>
      </c>
      <c r="L115">
        <f t="shared" si="27"/>
        <v>0</v>
      </c>
      <c r="M115">
        <f t="shared" si="27"/>
        <v>0</v>
      </c>
      <c r="N115">
        <f t="shared" si="27"/>
        <v>0</v>
      </c>
      <c r="O115">
        <f t="shared" si="27"/>
        <v>66915.84382647999</v>
      </c>
    </row>
    <row r="116" spans="1:15" ht="12.75">
      <c r="A116">
        <v>112</v>
      </c>
      <c r="B116" s="5">
        <f>'Sum of Squared Errors'!B116</f>
        <v>0</v>
      </c>
      <c r="C116" s="2">
        <f>'Sum of Squared Errors'!C116</f>
        <v>0</v>
      </c>
      <c r="D116" s="6">
        <f>'Sum of Squared Errors'!D116</f>
        <v>0</v>
      </c>
      <c r="E116" s="3">
        <f t="shared" si="24"/>
        <v>2485873.5</v>
      </c>
      <c r="F116" s="2">
        <f t="shared" si="20"/>
        <v>5</v>
      </c>
      <c r="G116" s="7">
        <f t="shared" si="22"/>
        <v>19.895515052332932</v>
      </c>
      <c r="H116" s="2">
        <f t="shared" si="25"/>
        <v>0</v>
      </c>
      <c r="I116" s="9">
        <f t="shared" si="26"/>
        <v>0</v>
      </c>
      <c r="K116">
        <f t="shared" si="23"/>
        <v>0</v>
      </c>
      <c r="L116">
        <f t="shared" si="27"/>
        <v>0</v>
      </c>
      <c r="M116">
        <f t="shared" si="27"/>
        <v>0</v>
      </c>
      <c r="N116">
        <f t="shared" si="27"/>
        <v>0</v>
      </c>
      <c r="O116">
        <f t="shared" si="27"/>
        <v>0</v>
      </c>
    </row>
    <row r="117" spans="1:15" ht="12.75">
      <c r="A117">
        <v>113</v>
      </c>
      <c r="B117" s="5">
        <f>'Sum of Squared Errors'!B117</f>
        <v>0</v>
      </c>
      <c r="C117" s="2">
        <f>'Sum of Squared Errors'!C117</f>
        <v>0</v>
      </c>
      <c r="D117" s="6">
        <f>'Sum of Squared Errors'!D117</f>
        <v>0</v>
      </c>
      <c r="E117" s="3">
        <f t="shared" si="24"/>
        <v>2485873.5</v>
      </c>
      <c r="F117" s="2">
        <f t="shared" si="20"/>
        <v>5</v>
      </c>
      <c r="G117" s="7">
        <f t="shared" si="22"/>
        <v>19.895515052332932</v>
      </c>
      <c r="H117" s="2">
        <f t="shared" si="25"/>
        <v>0</v>
      </c>
      <c r="I117" s="9">
        <f t="shared" si="26"/>
        <v>0</v>
      </c>
      <c r="K117">
        <f t="shared" si="23"/>
        <v>0</v>
      </c>
      <c r="L117">
        <f t="shared" si="27"/>
        <v>0</v>
      </c>
      <c r="M117">
        <f t="shared" si="27"/>
        <v>0</v>
      </c>
      <c r="N117">
        <f t="shared" si="27"/>
        <v>0</v>
      </c>
      <c r="O117">
        <f t="shared" si="27"/>
        <v>0</v>
      </c>
    </row>
    <row r="118" spans="1:15" ht="12.75">
      <c r="A118">
        <v>114</v>
      </c>
      <c r="B118" s="5">
        <f>'Sum of Squared Errors'!B118</f>
        <v>0</v>
      </c>
      <c r="C118" s="2">
        <f>'Sum of Squared Errors'!C118</f>
        <v>0</v>
      </c>
      <c r="D118" s="6">
        <f>'Sum of Squared Errors'!D118</f>
        <v>0</v>
      </c>
      <c r="E118" s="3">
        <f t="shared" si="24"/>
        <v>2485873.5</v>
      </c>
      <c r="F118" s="2">
        <f t="shared" si="20"/>
        <v>5</v>
      </c>
      <c r="G118" s="7">
        <f t="shared" si="22"/>
        <v>19.895515052332932</v>
      </c>
      <c r="H118" s="2">
        <f t="shared" si="25"/>
        <v>0</v>
      </c>
      <c r="I118" s="9">
        <f t="shared" si="26"/>
        <v>0</v>
      </c>
      <c r="K118">
        <f t="shared" si="23"/>
        <v>0</v>
      </c>
      <c r="L118">
        <f t="shared" si="27"/>
        <v>0</v>
      </c>
      <c r="M118">
        <f t="shared" si="27"/>
        <v>0</v>
      </c>
      <c r="N118">
        <f t="shared" si="27"/>
        <v>0</v>
      </c>
      <c r="O118">
        <f t="shared" si="27"/>
        <v>0</v>
      </c>
    </row>
    <row r="119" spans="1:15" ht="12.75">
      <c r="A119">
        <v>115</v>
      </c>
      <c r="B119" s="5">
        <f>'Sum of Squared Errors'!B119</f>
        <v>0</v>
      </c>
      <c r="C119" s="2">
        <f>'Sum of Squared Errors'!C119</f>
        <v>0</v>
      </c>
      <c r="D119" s="6">
        <f>'Sum of Squared Errors'!D119</f>
        <v>0</v>
      </c>
      <c r="E119" s="3">
        <f t="shared" si="24"/>
        <v>2485873.5</v>
      </c>
      <c r="F119" s="2">
        <f t="shared" si="20"/>
        <v>5</v>
      </c>
      <c r="G119" s="7">
        <f t="shared" si="22"/>
        <v>19.895515052332932</v>
      </c>
      <c r="H119" s="2">
        <f t="shared" si="25"/>
        <v>0</v>
      </c>
      <c r="I119" s="9">
        <f t="shared" si="26"/>
        <v>0</v>
      </c>
      <c r="K119">
        <f t="shared" si="23"/>
        <v>0</v>
      </c>
      <c r="L119">
        <f t="shared" si="27"/>
        <v>0</v>
      </c>
      <c r="M119">
        <f t="shared" si="27"/>
        <v>0</v>
      </c>
      <c r="N119">
        <f t="shared" si="27"/>
        <v>0</v>
      </c>
      <c r="O119">
        <f t="shared" si="27"/>
        <v>0</v>
      </c>
    </row>
    <row r="120" spans="1:15" ht="12.75">
      <c r="A120">
        <v>116</v>
      </c>
      <c r="B120" s="5">
        <f>'Sum of Squared Errors'!B120</f>
        <v>0</v>
      </c>
      <c r="C120" s="2">
        <f>'Sum of Squared Errors'!C120</f>
        <v>0</v>
      </c>
      <c r="D120" s="6">
        <f>'Sum of Squared Errors'!D120</f>
        <v>0</v>
      </c>
      <c r="E120" s="3">
        <f t="shared" si="24"/>
        <v>2485873.5</v>
      </c>
      <c r="F120" s="2">
        <f t="shared" si="20"/>
        <v>5</v>
      </c>
      <c r="G120" s="7">
        <f t="shared" si="22"/>
        <v>19.895515052332932</v>
      </c>
      <c r="H120" s="2">
        <f t="shared" si="25"/>
        <v>0</v>
      </c>
      <c r="I120" s="9">
        <f t="shared" si="26"/>
        <v>0</v>
      </c>
      <c r="K120">
        <f t="shared" si="23"/>
        <v>0</v>
      </c>
      <c r="L120">
        <f t="shared" si="27"/>
        <v>0</v>
      </c>
      <c r="M120">
        <f t="shared" si="27"/>
        <v>0</v>
      </c>
      <c r="N120">
        <f t="shared" si="27"/>
        <v>0</v>
      </c>
      <c r="O120">
        <f t="shared" si="27"/>
        <v>0</v>
      </c>
    </row>
    <row r="121" spans="1:15" ht="12.75">
      <c r="A121">
        <v>117</v>
      </c>
      <c r="B121" s="5">
        <f>'Sum of Squared Errors'!B121</f>
        <v>0</v>
      </c>
      <c r="C121" s="2">
        <f>'Sum of Squared Errors'!C121</f>
        <v>0</v>
      </c>
      <c r="D121" s="6">
        <f>'Sum of Squared Errors'!D121</f>
        <v>0</v>
      </c>
      <c r="E121" s="3">
        <f t="shared" si="24"/>
        <v>2485873.5</v>
      </c>
      <c r="F121" s="2">
        <f t="shared" si="20"/>
        <v>5</v>
      </c>
      <c r="G121" s="7">
        <f t="shared" si="22"/>
        <v>19.895515052332932</v>
      </c>
      <c r="H121" s="2">
        <f t="shared" si="25"/>
        <v>0</v>
      </c>
      <c r="I121" s="9">
        <f t="shared" si="26"/>
        <v>0</v>
      </c>
      <c r="K121">
        <f t="shared" si="23"/>
        <v>0</v>
      </c>
      <c r="L121">
        <f t="shared" si="27"/>
        <v>0</v>
      </c>
      <c r="M121">
        <f t="shared" si="27"/>
        <v>0</v>
      </c>
      <c r="N121">
        <f t="shared" si="27"/>
        <v>0</v>
      </c>
      <c r="O121">
        <f t="shared" si="27"/>
        <v>0</v>
      </c>
    </row>
    <row r="122" spans="1:15" ht="12.75">
      <c r="A122">
        <v>118</v>
      </c>
      <c r="B122" s="5">
        <f>'Sum of Squared Errors'!B122</f>
        <v>0</v>
      </c>
      <c r="C122" s="2">
        <f>'Sum of Squared Errors'!C122</f>
        <v>0</v>
      </c>
      <c r="D122" s="6">
        <f>'Sum of Squared Errors'!D122</f>
        <v>0</v>
      </c>
      <c r="E122" s="3">
        <f t="shared" si="24"/>
        <v>2485873.5</v>
      </c>
      <c r="F122" s="2">
        <f t="shared" si="20"/>
        <v>5</v>
      </c>
      <c r="G122" s="7">
        <f t="shared" si="22"/>
        <v>19.895515052332932</v>
      </c>
      <c r="H122" s="2">
        <f t="shared" si="25"/>
        <v>0</v>
      </c>
      <c r="I122" s="9">
        <f t="shared" si="26"/>
        <v>0</v>
      </c>
      <c r="K122">
        <f t="shared" si="23"/>
        <v>0</v>
      </c>
      <c r="L122">
        <f t="shared" si="27"/>
        <v>0</v>
      </c>
      <c r="M122">
        <f t="shared" si="27"/>
        <v>0</v>
      </c>
      <c r="N122">
        <f t="shared" si="27"/>
        <v>0</v>
      </c>
      <c r="O122">
        <f t="shared" si="27"/>
        <v>0</v>
      </c>
    </row>
    <row r="123" spans="1:15" ht="12.75">
      <c r="A123">
        <v>119</v>
      </c>
      <c r="B123" s="5">
        <f>'Sum of Squared Errors'!B123</f>
        <v>0</v>
      </c>
      <c r="C123" s="2">
        <f>'Sum of Squared Errors'!C123</f>
        <v>0</v>
      </c>
      <c r="D123" s="6">
        <f>'Sum of Squared Errors'!D123</f>
        <v>0</v>
      </c>
      <c r="E123" s="3">
        <f t="shared" si="24"/>
        <v>2485873.5</v>
      </c>
      <c r="F123" s="2">
        <f t="shared" si="20"/>
        <v>5</v>
      </c>
      <c r="G123" s="7">
        <f t="shared" si="22"/>
        <v>19.895515052332932</v>
      </c>
      <c r="H123" s="2">
        <f t="shared" si="25"/>
        <v>0</v>
      </c>
      <c r="I123" s="9">
        <f t="shared" si="26"/>
        <v>0</v>
      </c>
      <c r="K123">
        <f t="shared" si="23"/>
        <v>0</v>
      </c>
      <c r="L123">
        <f t="shared" si="27"/>
        <v>0</v>
      </c>
      <c r="M123">
        <f t="shared" si="27"/>
        <v>0</v>
      </c>
      <c r="N123">
        <f t="shared" si="27"/>
        <v>0</v>
      </c>
      <c r="O123">
        <f t="shared" si="27"/>
        <v>0</v>
      </c>
    </row>
    <row r="124" spans="1:15" ht="12.75">
      <c r="A124">
        <v>120</v>
      </c>
      <c r="B124" s="5">
        <f>'Sum of Squared Errors'!B124</f>
        <v>0</v>
      </c>
      <c r="C124" s="2">
        <f>'Sum of Squared Errors'!C124</f>
        <v>0</v>
      </c>
      <c r="D124" s="6">
        <f>'Sum of Squared Errors'!D124</f>
        <v>0</v>
      </c>
      <c r="E124" s="3">
        <f t="shared" si="24"/>
        <v>2485873.5</v>
      </c>
      <c r="F124" s="2">
        <f t="shared" si="20"/>
        <v>5</v>
      </c>
      <c r="G124" s="7">
        <f t="shared" si="22"/>
        <v>19.895515052332932</v>
      </c>
      <c r="H124" s="2">
        <f t="shared" si="25"/>
        <v>0</v>
      </c>
      <c r="I124" s="9">
        <f t="shared" si="26"/>
        <v>0</v>
      </c>
      <c r="K124">
        <f t="shared" si="23"/>
        <v>0</v>
      </c>
      <c r="L124">
        <f t="shared" si="27"/>
        <v>0</v>
      </c>
      <c r="M124">
        <f t="shared" si="27"/>
        <v>0</v>
      </c>
      <c r="N124">
        <f t="shared" si="27"/>
        <v>0</v>
      </c>
      <c r="O124">
        <f t="shared" si="27"/>
        <v>0</v>
      </c>
    </row>
    <row r="125" spans="1:15" ht="12.75">
      <c r="A125">
        <v>121</v>
      </c>
      <c r="B125" s="5">
        <f>'Sum of Squared Errors'!B125</f>
        <v>0</v>
      </c>
      <c r="C125" s="2">
        <f>'Sum of Squared Errors'!C125</f>
        <v>0</v>
      </c>
      <c r="D125" s="6">
        <f>'Sum of Squared Errors'!D125</f>
        <v>0</v>
      </c>
      <c r="E125" s="3">
        <f t="shared" si="24"/>
        <v>2485873.5</v>
      </c>
      <c r="F125" s="2">
        <f t="shared" si="20"/>
        <v>5</v>
      </c>
      <c r="G125" s="7">
        <f t="shared" si="22"/>
        <v>19.895515052332932</v>
      </c>
      <c r="H125" s="2">
        <f t="shared" si="25"/>
        <v>0</v>
      </c>
      <c r="I125" s="9">
        <f t="shared" si="26"/>
        <v>0</v>
      </c>
      <c r="K125">
        <f t="shared" si="23"/>
        <v>0</v>
      </c>
      <c r="L125">
        <f t="shared" si="27"/>
        <v>0</v>
      </c>
      <c r="M125">
        <f t="shared" si="27"/>
        <v>0</v>
      </c>
      <c r="N125">
        <f t="shared" si="27"/>
        <v>0</v>
      </c>
      <c r="O125">
        <f t="shared" si="27"/>
        <v>0</v>
      </c>
    </row>
    <row r="126" spans="1:15" ht="12.75">
      <c r="A126">
        <v>122</v>
      </c>
      <c r="B126" s="5">
        <f>'Sum of Squared Errors'!B126</f>
        <v>0</v>
      </c>
      <c r="C126" s="2">
        <f>'Sum of Squared Errors'!C126</f>
        <v>0</v>
      </c>
      <c r="D126" s="6">
        <f>'Sum of Squared Errors'!D126</f>
        <v>0</v>
      </c>
      <c r="E126" s="3">
        <f t="shared" si="24"/>
        <v>2485873.5</v>
      </c>
      <c r="F126" s="2">
        <f t="shared" si="20"/>
        <v>5</v>
      </c>
      <c r="G126" s="7">
        <f t="shared" si="22"/>
        <v>19.895515052332932</v>
      </c>
      <c r="H126" s="2">
        <f t="shared" si="25"/>
        <v>0</v>
      </c>
      <c r="I126" s="9">
        <f t="shared" si="26"/>
        <v>0</v>
      </c>
      <c r="K126">
        <f t="shared" si="23"/>
        <v>0</v>
      </c>
      <c r="L126">
        <f t="shared" si="27"/>
        <v>0</v>
      </c>
      <c r="M126">
        <f t="shared" si="27"/>
        <v>0</v>
      </c>
      <c r="N126">
        <f t="shared" si="27"/>
        <v>0</v>
      </c>
      <c r="O126">
        <f t="shared" si="27"/>
        <v>0</v>
      </c>
    </row>
    <row r="127" spans="1:15" ht="12.75">
      <c r="A127">
        <v>123</v>
      </c>
      <c r="B127" s="5">
        <f>'Sum of Squared Errors'!B127</f>
        <v>0</v>
      </c>
      <c r="C127" s="2">
        <f>'Sum of Squared Errors'!C127</f>
        <v>0</v>
      </c>
      <c r="D127" s="6">
        <f>'Sum of Squared Errors'!D127</f>
        <v>0</v>
      </c>
      <c r="E127" s="3">
        <f t="shared" si="24"/>
        <v>2485873.5</v>
      </c>
      <c r="F127" s="2">
        <f t="shared" si="20"/>
        <v>5</v>
      </c>
      <c r="G127" s="7">
        <f t="shared" si="22"/>
        <v>19.895515052332932</v>
      </c>
      <c r="H127" s="2">
        <f t="shared" si="25"/>
        <v>0</v>
      </c>
      <c r="I127" s="9">
        <f t="shared" si="26"/>
        <v>0</v>
      </c>
      <c r="K127">
        <f t="shared" si="23"/>
        <v>0</v>
      </c>
      <c r="L127">
        <f t="shared" si="27"/>
        <v>0</v>
      </c>
      <c r="M127">
        <f t="shared" si="27"/>
        <v>0</v>
      </c>
      <c r="N127">
        <f t="shared" si="27"/>
        <v>0</v>
      </c>
      <c r="O127">
        <f t="shared" si="27"/>
        <v>0</v>
      </c>
    </row>
    <row r="128" spans="1:15" ht="12.75">
      <c r="A128">
        <v>124</v>
      </c>
      <c r="B128" s="5">
        <f>'Sum of Squared Errors'!B128</f>
        <v>0</v>
      </c>
      <c r="C128" s="2">
        <f>'Sum of Squared Errors'!C128</f>
        <v>0</v>
      </c>
      <c r="D128" s="6">
        <f>'Sum of Squared Errors'!D128</f>
        <v>0</v>
      </c>
      <c r="E128" s="3">
        <f t="shared" si="24"/>
        <v>2485873.5</v>
      </c>
      <c r="F128" s="2">
        <f t="shared" si="20"/>
        <v>5</v>
      </c>
      <c r="G128" s="7">
        <f t="shared" si="22"/>
        <v>19.895515052332932</v>
      </c>
      <c r="H128" s="2">
        <f t="shared" si="25"/>
        <v>0</v>
      </c>
      <c r="I128" s="9">
        <f t="shared" si="26"/>
        <v>0</v>
      </c>
      <c r="K128">
        <f t="shared" si="23"/>
        <v>0</v>
      </c>
      <c r="L128">
        <f t="shared" si="27"/>
        <v>0</v>
      </c>
      <c r="M128">
        <f t="shared" si="27"/>
        <v>0</v>
      </c>
      <c r="N128">
        <f t="shared" si="27"/>
        <v>0</v>
      </c>
      <c r="O128">
        <f t="shared" si="27"/>
        <v>0</v>
      </c>
    </row>
    <row r="129" spans="1:15" ht="12.75">
      <c r="A129">
        <v>125</v>
      </c>
      <c r="B129" s="5">
        <f>'Sum of Squared Errors'!B129</f>
        <v>0</v>
      </c>
      <c r="C129" s="2">
        <f>'Sum of Squared Errors'!C129</f>
        <v>0</v>
      </c>
      <c r="D129" s="6">
        <f>'Sum of Squared Errors'!D129</f>
        <v>0</v>
      </c>
      <c r="E129" s="3">
        <f t="shared" si="24"/>
        <v>2485873.5</v>
      </c>
      <c r="F129" s="2">
        <f t="shared" si="20"/>
        <v>5</v>
      </c>
      <c r="G129" s="7">
        <f t="shared" si="22"/>
        <v>19.895515052332932</v>
      </c>
      <c r="H129" s="2">
        <f t="shared" si="25"/>
        <v>0</v>
      </c>
      <c r="I129" s="9">
        <f t="shared" si="26"/>
        <v>0</v>
      </c>
      <c r="K129">
        <f t="shared" si="23"/>
        <v>0</v>
      </c>
      <c r="L129">
        <f t="shared" si="27"/>
        <v>0</v>
      </c>
      <c r="M129">
        <f t="shared" si="27"/>
        <v>0</v>
      </c>
      <c r="N129">
        <f t="shared" si="27"/>
        <v>0</v>
      </c>
      <c r="O129">
        <f t="shared" si="27"/>
        <v>0</v>
      </c>
    </row>
    <row r="130" spans="1:15" ht="12.75">
      <c r="A130">
        <v>126</v>
      </c>
      <c r="B130" s="5">
        <f>'Sum of Squared Errors'!B130</f>
        <v>0</v>
      </c>
      <c r="C130" s="2">
        <f>'Sum of Squared Errors'!C130</f>
        <v>0</v>
      </c>
      <c r="D130" s="6">
        <f>'Sum of Squared Errors'!D130</f>
        <v>0</v>
      </c>
      <c r="E130" s="3">
        <f t="shared" si="24"/>
        <v>2485873.5</v>
      </c>
      <c r="F130" s="2">
        <f t="shared" si="20"/>
        <v>5</v>
      </c>
      <c r="G130" s="7">
        <f t="shared" si="22"/>
        <v>19.895515052332932</v>
      </c>
      <c r="H130" s="2">
        <f t="shared" si="25"/>
        <v>0</v>
      </c>
      <c r="I130" s="9">
        <f t="shared" si="26"/>
        <v>0</v>
      </c>
      <c r="K130">
        <f t="shared" si="23"/>
        <v>0</v>
      </c>
      <c r="L130">
        <f t="shared" si="27"/>
        <v>0</v>
      </c>
      <c r="M130">
        <f t="shared" si="27"/>
        <v>0</v>
      </c>
      <c r="N130">
        <f t="shared" si="27"/>
        <v>0</v>
      </c>
      <c r="O130">
        <f t="shared" si="27"/>
        <v>0</v>
      </c>
    </row>
    <row r="131" ht="12.75">
      <c r="I131" s="3"/>
    </row>
    <row r="132" ht="12.75">
      <c r="I132" s="3"/>
    </row>
    <row r="133" ht="12.75">
      <c r="I133" s="3"/>
    </row>
    <row r="134" ht="12.75">
      <c r="I134" s="3"/>
    </row>
    <row r="135" ht="12.75">
      <c r="I135" s="3"/>
    </row>
    <row r="136" ht="12.75">
      <c r="I136" s="3"/>
    </row>
    <row r="137" ht="12.75">
      <c r="I137" s="3"/>
    </row>
    <row r="138" ht="12.75">
      <c r="I138" s="3"/>
    </row>
    <row r="139" ht="12.75">
      <c r="I139" s="3"/>
    </row>
    <row r="140" ht="12.75">
      <c r="I140" s="3"/>
    </row>
    <row r="141" ht="12.75">
      <c r="I141" s="3"/>
    </row>
    <row r="142" ht="12.75">
      <c r="I142" s="3"/>
    </row>
    <row r="143" ht="12.75">
      <c r="I143" s="3"/>
    </row>
    <row r="144" ht="12.75">
      <c r="I144" s="3"/>
    </row>
    <row r="145" ht="12.75">
      <c r="I145" s="3"/>
    </row>
    <row r="146" ht="12.75">
      <c r="I146" s="3"/>
    </row>
    <row r="147" ht="12.75">
      <c r="I147" s="3"/>
    </row>
    <row r="148" ht="12.75">
      <c r="I148" s="3"/>
    </row>
    <row r="149" ht="12.75">
      <c r="I149" s="3"/>
    </row>
    <row r="150" ht="12.75">
      <c r="I150" s="3"/>
    </row>
    <row r="151" ht="12.75">
      <c r="I151" s="3"/>
    </row>
    <row r="152" ht="12.75">
      <c r="I152" s="3"/>
    </row>
    <row r="153" ht="12.75">
      <c r="I153" s="3"/>
    </row>
    <row r="154" ht="12.75">
      <c r="I154" s="3"/>
    </row>
    <row r="155" ht="12.75">
      <c r="I155" s="3"/>
    </row>
    <row r="156" ht="12.75">
      <c r="I156" s="3"/>
    </row>
    <row r="157" ht="12.75">
      <c r="I157" s="3"/>
    </row>
    <row r="158" ht="12.75">
      <c r="I158" s="3"/>
    </row>
    <row r="159" ht="12.75">
      <c r="I159" s="3"/>
    </row>
    <row r="160" ht="12.75">
      <c r="I160" s="3"/>
    </row>
    <row r="161" ht="12.75">
      <c r="I161" s="3"/>
    </row>
    <row r="162" ht="12.75">
      <c r="I162" s="3"/>
    </row>
    <row r="163" ht="12.75">
      <c r="I163" s="3"/>
    </row>
    <row r="164" ht="12.75">
      <c r="I164" s="3"/>
    </row>
    <row r="165" ht="12.75">
      <c r="I165" s="3"/>
    </row>
    <row r="166" ht="12.75">
      <c r="I166" s="3"/>
    </row>
    <row r="167" ht="12.75">
      <c r="I167" s="3"/>
    </row>
    <row r="168" ht="12.75">
      <c r="I168" s="3"/>
    </row>
    <row r="169" ht="12.75">
      <c r="I169" s="3"/>
    </row>
    <row r="170" ht="12.75">
      <c r="I170" s="3"/>
    </row>
    <row r="171" ht="12.75">
      <c r="I171" s="3"/>
    </row>
    <row r="172" ht="12.75">
      <c r="I172" s="3"/>
    </row>
    <row r="173" ht="12.75">
      <c r="I173" s="3"/>
    </row>
    <row r="174" ht="12.75">
      <c r="I174" s="3"/>
    </row>
    <row r="175" ht="12.75">
      <c r="I175" s="3"/>
    </row>
    <row r="176" ht="12.75">
      <c r="I176" s="3"/>
    </row>
    <row r="177" ht="12.75">
      <c r="I177" s="3"/>
    </row>
    <row r="178" ht="12.75">
      <c r="I178" s="3"/>
    </row>
    <row r="179" ht="12.75">
      <c r="I179" s="3"/>
    </row>
    <row r="180" ht="12.75">
      <c r="I180" s="3"/>
    </row>
    <row r="181" ht="12.75">
      <c r="I181" s="3"/>
    </row>
    <row r="182" ht="12.75">
      <c r="I182" s="3"/>
    </row>
    <row r="183" ht="12.75">
      <c r="I183" s="3"/>
    </row>
    <row r="184" ht="12.75">
      <c r="I184" s="3"/>
    </row>
    <row r="185" ht="12.75">
      <c r="I185" s="3"/>
    </row>
    <row r="186" ht="12.75">
      <c r="I186" s="3"/>
    </row>
    <row r="187" ht="12.75">
      <c r="I187" s="3"/>
    </row>
    <row r="188" ht="12.75">
      <c r="I188" s="3"/>
    </row>
    <row r="189" ht="12.75">
      <c r="I189" s="3"/>
    </row>
    <row r="190" ht="12.75">
      <c r="I190" s="3"/>
    </row>
    <row r="191" ht="12.75">
      <c r="I191" s="3"/>
    </row>
    <row r="192" ht="12.75">
      <c r="I192" s="3"/>
    </row>
    <row r="193" ht="12.75">
      <c r="I193" s="3"/>
    </row>
    <row r="194" ht="12.75">
      <c r="I194" s="3"/>
    </row>
    <row r="195" ht="12.75">
      <c r="I195" s="3"/>
    </row>
    <row r="196" ht="12.75">
      <c r="I196" s="3"/>
    </row>
    <row r="197" ht="12.75">
      <c r="I197" s="3"/>
    </row>
    <row r="198" ht="12.75">
      <c r="I198" s="3"/>
    </row>
    <row r="199" ht="12.75">
      <c r="I199" s="3"/>
    </row>
    <row r="200" ht="12.75">
      <c r="I200" s="3"/>
    </row>
    <row r="201" ht="12.75">
      <c r="I201" s="3"/>
    </row>
    <row r="202" ht="12.75">
      <c r="I202" s="3"/>
    </row>
    <row r="203" ht="12.75">
      <c r="I203" s="3"/>
    </row>
    <row r="204" ht="12.75">
      <c r="I204" s="3"/>
    </row>
    <row r="205" ht="12.75">
      <c r="I205" s="3"/>
    </row>
    <row r="206" ht="12.75">
      <c r="I206" s="3"/>
    </row>
    <row r="207" ht="12.75">
      <c r="I207" s="3"/>
    </row>
    <row r="208" ht="12.75">
      <c r="I208" s="3"/>
    </row>
    <row r="209" ht="12.75">
      <c r="I209" s="3"/>
    </row>
    <row r="210" ht="12.75">
      <c r="I210" s="3"/>
    </row>
    <row r="211" ht="12.75">
      <c r="I211" s="3"/>
    </row>
    <row r="212" ht="12.75">
      <c r="I212" s="3"/>
    </row>
    <row r="213" ht="12.75">
      <c r="I213" s="3"/>
    </row>
    <row r="214" ht="12.75">
      <c r="I214" s="3"/>
    </row>
    <row r="215" ht="12.75">
      <c r="I215" s="3"/>
    </row>
    <row r="216" ht="12.75">
      <c r="I216" s="3"/>
    </row>
    <row r="217" ht="12.75">
      <c r="I217" s="3"/>
    </row>
    <row r="218" ht="12.75">
      <c r="I218" s="3"/>
    </row>
    <row r="219" ht="12.75">
      <c r="I219" s="3"/>
    </row>
    <row r="220" ht="12.75">
      <c r="I220" s="3"/>
    </row>
    <row r="221" ht="12.75">
      <c r="I221" s="3"/>
    </row>
    <row r="222" ht="12.75">
      <c r="I222" s="3"/>
    </row>
    <row r="223" ht="12.75">
      <c r="I223" s="3"/>
    </row>
    <row r="224" ht="12.75">
      <c r="I224" s="3"/>
    </row>
    <row r="225" ht="12.75">
      <c r="I225" s="3"/>
    </row>
    <row r="226" ht="12.75">
      <c r="I226" s="3"/>
    </row>
    <row r="227" ht="12.75">
      <c r="I227" s="3"/>
    </row>
    <row r="228" ht="12.75">
      <c r="I228" s="3"/>
    </row>
    <row r="229" ht="12.75">
      <c r="I229" s="3"/>
    </row>
    <row r="230" ht="12.75">
      <c r="I230" s="3"/>
    </row>
    <row r="231" ht="12.75">
      <c r="I231" s="3"/>
    </row>
    <row r="232" ht="12.75">
      <c r="I232" s="3"/>
    </row>
    <row r="233" ht="12.75">
      <c r="I233" s="3"/>
    </row>
    <row r="234" ht="12.75">
      <c r="I234" s="3"/>
    </row>
    <row r="235" ht="12.75">
      <c r="I235" s="3"/>
    </row>
    <row r="236" ht="12.75">
      <c r="I236" s="3"/>
    </row>
    <row r="237" ht="12.75">
      <c r="I237" s="3"/>
    </row>
    <row r="238" ht="12.75">
      <c r="I238" s="3"/>
    </row>
    <row r="239" ht="12.75">
      <c r="I239" s="3"/>
    </row>
    <row r="240" ht="12.75">
      <c r="I240" s="3"/>
    </row>
    <row r="241" ht="12.75">
      <c r="I241" s="3"/>
    </row>
    <row r="242" ht="12.75">
      <c r="I242" s="3"/>
    </row>
    <row r="243" ht="12.75">
      <c r="I243" s="3"/>
    </row>
    <row r="244" ht="12.75">
      <c r="I244" s="3"/>
    </row>
    <row r="245" ht="12.75">
      <c r="I245" s="3"/>
    </row>
    <row r="246" ht="12.75">
      <c r="I246" s="3"/>
    </row>
    <row r="247" ht="12.75">
      <c r="I247" s="3"/>
    </row>
    <row r="248" ht="12.75">
      <c r="I248" s="3"/>
    </row>
    <row r="249" ht="12.75">
      <c r="I249" s="3"/>
    </row>
    <row r="250" ht="12.75">
      <c r="I250" s="3"/>
    </row>
    <row r="251" ht="12.75">
      <c r="I251" s="3"/>
    </row>
    <row r="252" ht="12.75">
      <c r="I252" s="3"/>
    </row>
    <row r="253" ht="12.75">
      <c r="I253" s="3"/>
    </row>
    <row r="254" ht="12.75">
      <c r="I254" s="3"/>
    </row>
    <row r="255" ht="12.75">
      <c r="I255" s="3"/>
    </row>
    <row r="256" ht="12.75">
      <c r="I256" s="3"/>
    </row>
    <row r="257" ht="12.75">
      <c r="I257" s="3"/>
    </row>
    <row r="258" ht="12.75">
      <c r="I258" s="3"/>
    </row>
    <row r="259" ht="12.75">
      <c r="I259" s="3"/>
    </row>
    <row r="260" ht="12.75">
      <c r="I260" s="3"/>
    </row>
    <row r="261" ht="12.75">
      <c r="I261" s="3"/>
    </row>
    <row r="262" ht="12.75">
      <c r="I262" s="3"/>
    </row>
    <row r="263" ht="12.75">
      <c r="I263" s="3"/>
    </row>
    <row r="264" ht="12.75">
      <c r="I264" s="3"/>
    </row>
    <row r="265" ht="12.75">
      <c r="I265" s="3"/>
    </row>
    <row r="266" ht="12.75">
      <c r="I266" s="3"/>
    </row>
    <row r="267" ht="12.75">
      <c r="I267" s="3"/>
    </row>
    <row r="268" ht="12.75">
      <c r="I268" s="3"/>
    </row>
    <row r="269" ht="12.75">
      <c r="I269" s="3"/>
    </row>
    <row r="270" ht="12.75">
      <c r="I270" s="3"/>
    </row>
    <row r="271" ht="12.75">
      <c r="I271" s="3"/>
    </row>
    <row r="272" ht="12.75">
      <c r="I272" s="3"/>
    </row>
    <row r="273" ht="12.75">
      <c r="I273" s="3"/>
    </row>
    <row r="274" ht="12.75">
      <c r="I274" s="3"/>
    </row>
    <row r="275" ht="12.75">
      <c r="I275" s="3"/>
    </row>
    <row r="276" ht="12.75">
      <c r="I276" s="3"/>
    </row>
    <row r="277" ht="12.75">
      <c r="I277" s="3"/>
    </row>
    <row r="278" ht="12.75">
      <c r="I278" s="3"/>
    </row>
    <row r="279" ht="12.75">
      <c r="I279" s="3"/>
    </row>
    <row r="280" ht="12.75">
      <c r="I280" s="3"/>
    </row>
    <row r="281" ht="12.75">
      <c r="I281" s="3"/>
    </row>
    <row r="282" ht="12.75">
      <c r="I282" s="3"/>
    </row>
    <row r="283" ht="12.75">
      <c r="I283" s="3"/>
    </row>
    <row r="284" ht="12.75">
      <c r="I284" s="3"/>
    </row>
    <row r="285" ht="12.75">
      <c r="I285" s="3"/>
    </row>
    <row r="286" ht="12.75">
      <c r="I286" s="3"/>
    </row>
    <row r="287" ht="12.75">
      <c r="I287" s="3"/>
    </row>
    <row r="288" ht="12.75">
      <c r="I288" s="3"/>
    </row>
    <row r="289" ht="12.75">
      <c r="I289" s="3"/>
    </row>
    <row r="290" ht="12.75">
      <c r="I290" s="3"/>
    </row>
    <row r="291" ht="12.75">
      <c r="I291" s="3"/>
    </row>
    <row r="292" ht="12.75">
      <c r="I292" s="3"/>
    </row>
    <row r="293" ht="12.75">
      <c r="I293" s="3"/>
    </row>
    <row r="294" ht="12.75">
      <c r="I294" s="3"/>
    </row>
    <row r="295" ht="12.75">
      <c r="I295" s="3"/>
    </row>
    <row r="296" ht="12.75">
      <c r="I296" s="3"/>
    </row>
    <row r="297" ht="12.75">
      <c r="I297" s="3"/>
    </row>
    <row r="298" ht="12.75">
      <c r="I298" s="3"/>
    </row>
    <row r="299" ht="12.75">
      <c r="I299" s="3"/>
    </row>
    <row r="300" ht="12.75">
      <c r="I300" s="3"/>
    </row>
    <row r="301" ht="12.75">
      <c r="I301" s="3"/>
    </row>
    <row r="302" ht="12.75">
      <c r="I302" s="3"/>
    </row>
    <row r="303" ht="12.75">
      <c r="I303" s="3"/>
    </row>
    <row r="304" ht="12.75">
      <c r="I304" s="3"/>
    </row>
    <row r="305" ht="12.75">
      <c r="I305" s="3"/>
    </row>
    <row r="306" ht="12.75">
      <c r="I306" s="3"/>
    </row>
    <row r="307" ht="12.75">
      <c r="I307" s="3"/>
    </row>
    <row r="308" ht="12.75">
      <c r="I308" s="3"/>
    </row>
    <row r="309" ht="12.75">
      <c r="I309" s="3"/>
    </row>
    <row r="310" ht="12.75">
      <c r="I310" s="3"/>
    </row>
    <row r="311" ht="12.75">
      <c r="I311" s="3"/>
    </row>
    <row r="312" ht="12.75">
      <c r="I312" s="3"/>
    </row>
    <row r="313" ht="12.75">
      <c r="I313" s="3"/>
    </row>
    <row r="314" ht="12.75">
      <c r="I314" s="3"/>
    </row>
    <row r="315" ht="12.75">
      <c r="I315" s="3"/>
    </row>
    <row r="316" ht="12.75">
      <c r="I316" s="3"/>
    </row>
    <row r="317" ht="12.75">
      <c r="I317" s="3"/>
    </row>
    <row r="318" ht="12.75">
      <c r="I318" s="3"/>
    </row>
    <row r="319" ht="12.75">
      <c r="I319" s="3"/>
    </row>
    <row r="320" ht="12.75">
      <c r="I320" s="3"/>
    </row>
    <row r="321" ht="12.75">
      <c r="I321" s="3"/>
    </row>
    <row r="322" ht="12.75">
      <c r="I322" s="3"/>
    </row>
    <row r="323" ht="12.75">
      <c r="I323" s="3"/>
    </row>
    <row r="324" ht="12.75">
      <c r="I324" s="3"/>
    </row>
    <row r="325" ht="12.75">
      <c r="I325" s="3"/>
    </row>
    <row r="326" ht="12.75">
      <c r="I326" s="3"/>
    </row>
    <row r="327" ht="12.75">
      <c r="I327" s="3"/>
    </row>
    <row r="328" ht="12.75">
      <c r="I328" s="3"/>
    </row>
    <row r="329" ht="12.75">
      <c r="I329" s="3"/>
    </row>
    <row r="330" ht="12.75">
      <c r="I330" s="3"/>
    </row>
    <row r="331" ht="12.75">
      <c r="I331" s="3"/>
    </row>
    <row r="332" ht="12.75">
      <c r="I332" s="3"/>
    </row>
    <row r="333" ht="12.75">
      <c r="I333" s="3"/>
    </row>
    <row r="334" ht="12.75">
      <c r="I334" s="3"/>
    </row>
    <row r="335" ht="12.75">
      <c r="I335" s="3"/>
    </row>
    <row r="336" ht="12.75">
      <c r="I336" s="3"/>
    </row>
    <row r="337" ht="12.75">
      <c r="I337" s="3"/>
    </row>
    <row r="338" ht="12.75">
      <c r="I338" s="3"/>
    </row>
    <row r="339" ht="12.75">
      <c r="I339" s="3"/>
    </row>
    <row r="340" ht="12.75">
      <c r="I340" s="3"/>
    </row>
    <row r="341" ht="12.75">
      <c r="I341" s="3"/>
    </row>
    <row r="342" ht="12.75">
      <c r="I342" s="3"/>
    </row>
    <row r="343" ht="12.75">
      <c r="I343" s="3"/>
    </row>
    <row r="344" ht="12.75">
      <c r="I344" s="3"/>
    </row>
    <row r="345" ht="12.75">
      <c r="I345" s="3"/>
    </row>
    <row r="346" ht="12.75">
      <c r="I346" s="3"/>
    </row>
    <row r="347" ht="12.75">
      <c r="I347" s="3"/>
    </row>
    <row r="348" ht="12.75">
      <c r="I348" s="3"/>
    </row>
    <row r="349" ht="12.75">
      <c r="I349" s="3"/>
    </row>
    <row r="350" ht="12.75">
      <c r="I350" s="3"/>
    </row>
    <row r="351" ht="12.75">
      <c r="I351" s="3"/>
    </row>
    <row r="352" ht="12.75">
      <c r="I352" s="3"/>
    </row>
    <row r="353" ht="12.75">
      <c r="I353" s="3"/>
    </row>
    <row r="354" ht="12.75">
      <c r="I354" s="3"/>
    </row>
    <row r="355" ht="12.75">
      <c r="I355" s="3"/>
    </row>
    <row r="356" ht="12.75">
      <c r="I356" s="3"/>
    </row>
    <row r="357" ht="12.75">
      <c r="I357" s="3"/>
    </row>
    <row r="358" ht="12.75">
      <c r="I358" s="3"/>
    </row>
    <row r="359" ht="12.75">
      <c r="I359" s="3"/>
    </row>
    <row r="360" ht="12.75">
      <c r="I360" s="3"/>
    </row>
    <row r="361" ht="12.75">
      <c r="I361" s="3"/>
    </row>
    <row r="362" ht="12.75">
      <c r="I362" s="3"/>
    </row>
    <row r="363" ht="12.75">
      <c r="I363" s="3"/>
    </row>
    <row r="364" ht="12.75">
      <c r="I364" s="3"/>
    </row>
    <row r="365" ht="12.75">
      <c r="I365" s="3"/>
    </row>
    <row r="366" ht="12.75">
      <c r="I366" s="3"/>
    </row>
    <row r="367" ht="12.75">
      <c r="I367" s="3"/>
    </row>
    <row r="368" ht="12.75">
      <c r="I368" s="3"/>
    </row>
    <row r="369" ht="12.75">
      <c r="I369" s="3"/>
    </row>
    <row r="370" ht="12.75">
      <c r="I370" s="3"/>
    </row>
    <row r="371" ht="12.75">
      <c r="I371" s="3"/>
    </row>
    <row r="372" ht="12.75">
      <c r="I372" s="3"/>
    </row>
    <row r="373" ht="12.75">
      <c r="I373" s="3"/>
    </row>
    <row r="374" ht="12.75">
      <c r="I374" s="3"/>
    </row>
    <row r="375" ht="12.75">
      <c r="I375" s="3"/>
    </row>
    <row r="376" ht="12.75">
      <c r="I376" s="3"/>
    </row>
    <row r="377" ht="12.75">
      <c r="I377" s="3"/>
    </row>
    <row r="378" ht="12.75">
      <c r="I378" s="3"/>
    </row>
    <row r="379" ht="12.75">
      <c r="I379" s="3"/>
    </row>
    <row r="380" ht="12.75">
      <c r="I380" s="3"/>
    </row>
    <row r="381" ht="12.75">
      <c r="I381" s="3"/>
    </row>
    <row r="382" ht="12.75">
      <c r="I382" s="3"/>
    </row>
    <row r="383" ht="12.75">
      <c r="I383" s="3"/>
    </row>
    <row r="384" ht="12.75">
      <c r="I384" s="3"/>
    </row>
    <row r="385" ht="12.75">
      <c r="I385" s="3"/>
    </row>
    <row r="386" ht="12.75">
      <c r="I386" s="3"/>
    </row>
    <row r="387" ht="12.75">
      <c r="I387" s="3"/>
    </row>
    <row r="388" ht="12.75">
      <c r="I388" s="3"/>
    </row>
    <row r="389" ht="12.75">
      <c r="I389" s="3"/>
    </row>
    <row r="390" ht="12.75">
      <c r="I390" s="3"/>
    </row>
    <row r="391" ht="12.75">
      <c r="I391" s="3"/>
    </row>
    <row r="392" ht="12.75">
      <c r="I392" s="3"/>
    </row>
    <row r="393" ht="12.75">
      <c r="I393" s="3"/>
    </row>
    <row r="394" ht="12.75">
      <c r="I394" s="3"/>
    </row>
    <row r="395" ht="12.75">
      <c r="I395" s="3"/>
    </row>
    <row r="396" ht="12.75">
      <c r="I396" s="3"/>
    </row>
    <row r="397" ht="12.75">
      <c r="I397" s="3"/>
    </row>
    <row r="398" ht="12.75">
      <c r="I398" s="3"/>
    </row>
    <row r="399" ht="12.75">
      <c r="I399" s="3"/>
    </row>
    <row r="400" ht="12.75">
      <c r="I400" s="3"/>
    </row>
    <row r="401" ht="12.75">
      <c r="I401" s="3"/>
    </row>
    <row r="402" ht="12.75">
      <c r="I402" s="3"/>
    </row>
    <row r="403" ht="12.75">
      <c r="I403" s="3"/>
    </row>
    <row r="404" ht="12.75">
      <c r="I404" s="3"/>
    </row>
    <row r="405" ht="12.75">
      <c r="I405" s="3"/>
    </row>
    <row r="406" ht="12.75">
      <c r="I406" s="3"/>
    </row>
    <row r="407" ht="12.75">
      <c r="I407" s="3"/>
    </row>
    <row r="408" ht="12.75">
      <c r="I408" s="3"/>
    </row>
    <row r="409" ht="12.75">
      <c r="I409" s="3"/>
    </row>
    <row r="410" ht="12.75">
      <c r="I410" s="3"/>
    </row>
    <row r="411" ht="12.75">
      <c r="I411" s="3"/>
    </row>
    <row r="412" ht="12.75">
      <c r="I412" s="3"/>
    </row>
    <row r="413" ht="12.75">
      <c r="I413" s="3"/>
    </row>
    <row r="414" ht="12.75">
      <c r="I414" s="3"/>
    </row>
    <row r="415" ht="12.75">
      <c r="I415" s="3"/>
    </row>
    <row r="416" ht="12.75">
      <c r="I416" s="3"/>
    </row>
    <row r="417" ht="12.75">
      <c r="I417" s="3"/>
    </row>
    <row r="418" ht="12.75">
      <c r="I418" s="3"/>
    </row>
    <row r="419" ht="12.75">
      <c r="I419" s="3"/>
    </row>
    <row r="420" ht="12.75">
      <c r="I420" s="3"/>
    </row>
    <row r="421" ht="12.75">
      <c r="I421" s="3"/>
    </row>
    <row r="422" ht="12.75">
      <c r="I422" s="3"/>
    </row>
    <row r="423" ht="12.75">
      <c r="I423" s="3"/>
    </row>
    <row r="424" ht="12.75">
      <c r="I424" s="3"/>
    </row>
    <row r="425" ht="12.75">
      <c r="I425" s="3"/>
    </row>
    <row r="426" ht="12.75">
      <c r="I426" s="3"/>
    </row>
    <row r="427" ht="12.75">
      <c r="I427" s="3"/>
    </row>
    <row r="428" ht="12.75">
      <c r="I428" s="3"/>
    </row>
    <row r="429" ht="12.75">
      <c r="I429" s="3"/>
    </row>
    <row r="430" ht="12.75">
      <c r="I430" s="3"/>
    </row>
    <row r="431" ht="12.75">
      <c r="I431" s="3"/>
    </row>
    <row r="432" ht="12.75">
      <c r="I432" s="3"/>
    </row>
    <row r="433" ht="12.75">
      <c r="I433" s="3"/>
    </row>
    <row r="434" ht="12.75">
      <c r="I434" s="3"/>
    </row>
    <row r="435" ht="12.75">
      <c r="I435" s="3"/>
    </row>
    <row r="436" ht="12.75">
      <c r="I436" s="3"/>
    </row>
    <row r="437" ht="12.75">
      <c r="I437" s="3"/>
    </row>
    <row r="438" ht="12.75">
      <c r="I438" s="3"/>
    </row>
    <row r="439" ht="12.75">
      <c r="I439" s="3"/>
    </row>
    <row r="440" ht="12.75">
      <c r="I440" s="3"/>
    </row>
    <row r="441" ht="12.75">
      <c r="I441" s="3"/>
    </row>
    <row r="442" ht="12.75">
      <c r="I442" s="3"/>
    </row>
    <row r="443" ht="12.75">
      <c r="I443" s="3"/>
    </row>
    <row r="444" ht="12.75">
      <c r="I444" s="3"/>
    </row>
    <row r="445" ht="12.75">
      <c r="I445" s="3"/>
    </row>
    <row r="446" ht="12.75">
      <c r="I446" s="3"/>
    </row>
    <row r="447" ht="12.75">
      <c r="I447" s="3"/>
    </row>
    <row r="448" ht="12.75">
      <c r="I448" s="3"/>
    </row>
    <row r="449" ht="12.75">
      <c r="I449" s="3"/>
    </row>
    <row r="450" ht="12.75">
      <c r="I450" s="3"/>
    </row>
    <row r="451" ht="12.75">
      <c r="I451" s="3"/>
    </row>
    <row r="452" ht="12.75">
      <c r="I452" s="3"/>
    </row>
    <row r="453" ht="12.75">
      <c r="I453" s="3"/>
    </row>
    <row r="454" ht="12.75">
      <c r="I454" s="3"/>
    </row>
    <row r="455" ht="12.75">
      <c r="I455" s="3"/>
    </row>
    <row r="456" ht="12.75">
      <c r="I456" s="3"/>
    </row>
    <row r="457" ht="12.75">
      <c r="I457" s="3"/>
    </row>
    <row r="458" ht="12.75">
      <c r="I458" s="3"/>
    </row>
    <row r="459" ht="12.75">
      <c r="I459" s="3"/>
    </row>
    <row r="460" ht="12.75">
      <c r="I460" s="3"/>
    </row>
    <row r="461" ht="12.75">
      <c r="I461" s="3"/>
    </row>
    <row r="462" ht="12.75">
      <c r="I462" s="3"/>
    </row>
    <row r="463" ht="12.75">
      <c r="I463" s="3"/>
    </row>
    <row r="464" ht="12.75">
      <c r="I464" s="3"/>
    </row>
    <row r="465" ht="12.75">
      <c r="I465" s="3"/>
    </row>
    <row r="466" ht="12.75">
      <c r="I466" s="3"/>
    </row>
    <row r="467" ht="12.75">
      <c r="I467" s="3"/>
    </row>
    <row r="468" ht="12.75">
      <c r="I468" s="3"/>
    </row>
    <row r="469" ht="12.75">
      <c r="I469" s="3"/>
    </row>
    <row r="470" ht="12.75">
      <c r="I470" s="3"/>
    </row>
    <row r="471" ht="12.75">
      <c r="I471" s="3"/>
    </row>
    <row r="472" ht="12.75">
      <c r="I472" s="3"/>
    </row>
    <row r="473" ht="12.75">
      <c r="I473" s="3"/>
    </row>
    <row r="474" ht="12.75">
      <c r="I474" s="3"/>
    </row>
    <row r="475" ht="12.75">
      <c r="I475" s="3"/>
    </row>
    <row r="476" ht="12.75">
      <c r="I476" s="3"/>
    </row>
    <row r="477" ht="12.75">
      <c r="I477" s="3"/>
    </row>
    <row r="478" ht="12.75">
      <c r="I478" s="3"/>
    </row>
    <row r="479" ht="12.75">
      <c r="I479" s="3"/>
    </row>
    <row r="480" ht="12.75">
      <c r="I480" s="3"/>
    </row>
    <row r="481" ht="12.75">
      <c r="I481" s="3"/>
    </row>
    <row r="482" ht="12.75">
      <c r="I482" s="3"/>
    </row>
    <row r="483" ht="12.75">
      <c r="I483" s="3"/>
    </row>
    <row r="484" ht="12.75">
      <c r="I484" s="3"/>
    </row>
    <row r="485" ht="12.75">
      <c r="I485" s="3"/>
    </row>
    <row r="486" ht="12.75">
      <c r="I486" s="3"/>
    </row>
    <row r="487" ht="12.75">
      <c r="I487" s="3"/>
    </row>
    <row r="488" ht="12.75">
      <c r="I488" s="3"/>
    </row>
    <row r="489" ht="12.75">
      <c r="I489" s="3"/>
    </row>
    <row r="490" ht="12.75">
      <c r="I490" s="3"/>
    </row>
    <row r="491" ht="12.75">
      <c r="I491" s="3"/>
    </row>
    <row r="492" ht="12.75">
      <c r="I492" s="3"/>
    </row>
    <row r="493" ht="12.75">
      <c r="I493" s="3"/>
    </row>
    <row r="494" ht="12.75">
      <c r="I494" s="3"/>
    </row>
    <row r="495" ht="12.75">
      <c r="I495" s="3"/>
    </row>
    <row r="496" ht="12.75">
      <c r="I496" s="3"/>
    </row>
    <row r="497" ht="12.75">
      <c r="I497" s="3"/>
    </row>
    <row r="498" ht="12.75">
      <c r="I498" s="3"/>
    </row>
    <row r="499" ht="12.75">
      <c r="I499" s="3"/>
    </row>
    <row r="500" ht="12.75">
      <c r="I500" s="3"/>
    </row>
    <row r="501" ht="12.75">
      <c r="I501" s="3"/>
    </row>
    <row r="502" ht="12.75">
      <c r="I502" s="3"/>
    </row>
    <row r="503" ht="12.75">
      <c r="I503" s="3"/>
    </row>
    <row r="504" ht="12.75">
      <c r="I504" s="3"/>
    </row>
    <row r="505" ht="12.75">
      <c r="I505" s="3"/>
    </row>
    <row r="506" ht="12.75">
      <c r="I506" s="3"/>
    </row>
    <row r="507" ht="12.75">
      <c r="I507" s="3"/>
    </row>
    <row r="508" ht="12.75">
      <c r="I508" s="3"/>
    </row>
    <row r="509" ht="12.75">
      <c r="I509" s="3"/>
    </row>
    <row r="510" ht="12.75">
      <c r="I510" s="3"/>
    </row>
    <row r="511" ht="12.75">
      <c r="I511" s="3"/>
    </row>
    <row r="512" ht="12.75">
      <c r="I512" s="3"/>
    </row>
    <row r="513" ht="12.75">
      <c r="I513" s="3"/>
    </row>
    <row r="514" ht="12.75">
      <c r="I514" s="3"/>
    </row>
    <row r="515" ht="12.75">
      <c r="I515" s="3"/>
    </row>
    <row r="516" ht="12.75">
      <c r="I516" s="3"/>
    </row>
    <row r="517" ht="12.75">
      <c r="I517" s="3"/>
    </row>
    <row r="518" ht="12.75">
      <c r="I518" s="3"/>
    </row>
    <row r="519" ht="12.75">
      <c r="I519" s="3"/>
    </row>
    <row r="520" ht="12.75">
      <c r="I520" s="3"/>
    </row>
    <row r="521" ht="12.75">
      <c r="I521" s="3"/>
    </row>
    <row r="522" ht="12.75">
      <c r="I522" s="3"/>
    </row>
    <row r="523" ht="12.75">
      <c r="I523" s="3"/>
    </row>
    <row r="524" ht="12.75">
      <c r="I524" s="3"/>
    </row>
    <row r="525" ht="12.75">
      <c r="I525" s="3"/>
    </row>
    <row r="526" ht="12.75">
      <c r="I526" s="3"/>
    </row>
    <row r="527" ht="12.75">
      <c r="I527" s="3"/>
    </row>
    <row r="528" ht="12.75">
      <c r="I528" s="3"/>
    </row>
    <row r="529" ht="12.75">
      <c r="I529" s="3"/>
    </row>
    <row r="530" ht="12.75">
      <c r="I530" s="3"/>
    </row>
    <row r="531" ht="12.75">
      <c r="I531" s="3"/>
    </row>
    <row r="532" ht="12.75">
      <c r="I532" s="3"/>
    </row>
    <row r="533" ht="12.75">
      <c r="I533" s="3"/>
    </row>
    <row r="534" ht="12.75">
      <c r="I534" s="3"/>
    </row>
    <row r="535" ht="12.75">
      <c r="I535" s="3"/>
    </row>
    <row r="536" ht="12.75">
      <c r="I536" s="3"/>
    </row>
    <row r="537" ht="12.75">
      <c r="I537" s="3"/>
    </row>
    <row r="538" ht="12.75">
      <c r="I538" s="3"/>
    </row>
    <row r="539" ht="12.75">
      <c r="I539" s="3"/>
    </row>
    <row r="540" ht="12.75">
      <c r="I540" s="3"/>
    </row>
    <row r="541" ht="12.75">
      <c r="I541" s="3"/>
    </row>
    <row r="542" ht="12.75">
      <c r="I542" s="3"/>
    </row>
    <row r="543" ht="12.75">
      <c r="I543" s="3"/>
    </row>
    <row r="544" ht="12.75">
      <c r="I544" s="3"/>
    </row>
    <row r="545" ht="12.75">
      <c r="I545" s="3"/>
    </row>
    <row r="546" ht="12.75">
      <c r="I546" s="3"/>
    </row>
    <row r="547" ht="12.75">
      <c r="I547" s="3"/>
    </row>
    <row r="548" ht="12.75">
      <c r="I548" s="3"/>
    </row>
    <row r="549" ht="12.75">
      <c r="I549" s="3"/>
    </row>
    <row r="550" ht="12.75">
      <c r="I550" s="3"/>
    </row>
    <row r="551" ht="12.75">
      <c r="I551" s="3"/>
    </row>
    <row r="552" ht="12.75">
      <c r="I552" s="3"/>
    </row>
    <row r="553" ht="12.75">
      <c r="I553" s="3"/>
    </row>
    <row r="554" ht="12.75">
      <c r="I554" s="3"/>
    </row>
    <row r="555" ht="12.75">
      <c r="I555" s="3"/>
    </row>
    <row r="556" ht="12.75">
      <c r="I556" s="3"/>
    </row>
    <row r="557" ht="12.75">
      <c r="I557" s="3"/>
    </row>
    <row r="558" ht="12.75">
      <c r="I558" s="3"/>
    </row>
    <row r="559" ht="12.75">
      <c r="I559" s="3"/>
    </row>
    <row r="560" ht="12.75">
      <c r="I560" s="3"/>
    </row>
    <row r="561" ht="12.75">
      <c r="I561" s="3"/>
    </row>
    <row r="562" ht="12.75">
      <c r="I562" s="3"/>
    </row>
    <row r="563" ht="12.75">
      <c r="I563" s="3"/>
    </row>
    <row r="564" ht="12.75">
      <c r="I564" s="3"/>
    </row>
    <row r="565" ht="12.75">
      <c r="I565" s="3"/>
    </row>
    <row r="566" ht="12.75">
      <c r="I566" s="3"/>
    </row>
    <row r="567" ht="12.75">
      <c r="I567" s="3"/>
    </row>
    <row r="568" ht="12.75">
      <c r="I568" s="3"/>
    </row>
    <row r="569" ht="12.75">
      <c r="I569" s="3"/>
    </row>
    <row r="570" ht="12.75">
      <c r="I570" s="3"/>
    </row>
    <row r="571" ht="12.75">
      <c r="I571" s="3"/>
    </row>
    <row r="572" ht="12.75">
      <c r="I572" s="3"/>
    </row>
    <row r="573" ht="12.75">
      <c r="I573" s="3"/>
    </row>
    <row r="574" ht="12.75">
      <c r="I574" s="3"/>
    </row>
    <row r="575" ht="12.75">
      <c r="I575" s="3"/>
    </row>
    <row r="576" ht="12.75">
      <c r="I576" s="3"/>
    </row>
    <row r="577" ht="12.75">
      <c r="I577" s="3"/>
    </row>
    <row r="578" ht="12.75">
      <c r="I578" s="3"/>
    </row>
    <row r="579" ht="12.75">
      <c r="I579" s="3"/>
    </row>
    <row r="580" ht="12.75">
      <c r="I580" s="3"/>
    </row>
    <row r="581" ht="12.75">
      <c r="I581" s="3"/>
    </row>
    <row r="582" ht="12.75">
      <c r="I582" s="3"/>
    </row>
    <row r="583" ht="12.75">
      <c r="I583" s="3"/>
    </row>
    <row r="584" ht="12.75">
      <c r="I584" s="3"/>
    </row>
    <row r="585" ht="12.75">
      <c r="I585" s="3"/>
    </row>
    <row r="586" ht="12.75">
      <c r="I586" s="3"/>
    </row>
    <row r="587" ht="12.75">
      <c r="I587" s="3"/>
    </row>
    <row r="588" ht="12.75">
      <c r="I588" s="3"/>
    </row>
    <row r="589" ht="12.75">
      <c r="I589" s="3"/>
    </row>
    <row r="590" ht="12.75">
      <c r="I590" s="3"/>
    </row>
    <row r="591" ht="12.75">
      <c r="I591" s="3"/>
    </row>
    <row r="592" ht="12.75">
      <c r="I592" s="3"/>
    </row>
    <row r="593" ht="12.75">
      <c r="I593" s="3"/>
    </row>
    <row r="594" ht="12.75">
      <c r="I594" s="3"/>
    </row>
    <row r="595" ht="12.75">
      <c r="I595" s="3"/>
    </row>
    <row r="596" ht="12.75">
      <c r="I596" s="3"/>
    </row>
    <row r="597" ht="12.75">
      <c r="I597" s="3"/>
    </row>
    <row r="598" ht="12.75">
      <c r="I598" s="3"/>
    </row>
    <row r="599" ht="12.75">
      <c r="I599" s="3"/>
    </row>
    <row r="600" ht="12.75">
      <c r="I600" s="3"/>
    </row>
    <row r="601" ht="12.75">
      <c r="I601" s="3"/>
    </row>
    <row r="602" ht="12.75">
      <c r="I602" s="3"/>
    </row>
    <row r="603" ht="12.75">
      <c r="I603" s="3"/>
    </row>
    <row r="604" ht="12.75">
      <c r="I604" s="3"/>
    </row>
    <row r="605" ht="12.75">
      <c r="I605" s="3"/>
    </row>
    <row r="606" ht="12.75">
      <c r="I606" s="3"/>
    </row>
    <row r="607" ht="12.75">
      <c r="I607" s="3"/>
    </row>
    <row r="608" ht="12.75">
      <c r="I608" s="3"/>
    </row>
    <row r="609" ht="12.75">
      <c r="I609" s="3"/>
    </row>
    <row r="610" ht="12.75">
      <c r="I610" s="3"/>
    </row>
    <row r="611" ht="12.75">
      <c r="I611" s="3"/>
    </row>
    <row r="612" ht="12.75">
      <c r="I612" s="3"/>
    </row>
    <row r="613" ht="12.75">
      <c r="I613" s="3"/>
    </row>
    <row r="614" ht="12.75">
      <c r="I614" s="3"/>
    </row>
    <row r="615" ht="12.75">
      <c r="I615" s="3"/>
    </row>
    <row r="616" ht="12.75">
      <c r="I616" s="3"/>
    </row>
    <row r="617" ht="12.75">
      <c r="I617" s="3"/>
    </row>
    <row r="618" ht="12.75">
      <c r="I618" s="3"/>
    </row>
    <row r="619" ht="12.75">
      <c r="I619" s="3"/>
    </row>
    <row r="620" ht="12.75">
      <c r="I620" s="3"/>
    </row>
    <row r="621" ht="12.75">
      <c r="I621" s="3"/>
    </row>
    <row r="622" ht="12.75">
      <c r="I622" s="3"/>
    </row>
    <row r="623" ht="12.75">
      <c r="I623" s="3"/>
    </row>
    <row r="624" ht="12.75">
      <c r="I624" s="3"/>
    </row>
    <row r="625" ht="12.75">
      <c r="I625" s="3"/>
    </row>
    <row r="626" ht="12.75">
      <c r="I626" s="3"/>
    </row>
    <row r="627" ht="12.75">
      <c r="I627" s="3"/>
    </row>
    <row r="628" ht="12.75">
      <c r="I628" s="3"/>
    </row>
    <row r="629" ht="12.75">
      <c r="I629" s="3"/>
    </row>
    <row r="630" ht="12.75">
      <c r="I630" s="3"/>
    </row>
    <row r="631" ht="12.75">
      <c r="I631" s="3"/>
    </row>
    <row r="632" ht="12.75">
      <c r="I632" s="3"/>
    </row>
    <row r="633" ht="12.75">
      <c r="I633" s="3"/>
    </row>
    <row r="634" ht="12.75">
      <c r="I634" s="3"/>
    </row>
    <row r="635" ht="12.75">
      <c r="I635" s="3"/>
    </row>
    <row r="636" ht="12.75">
      <c r="I636" s="3"/>
    </row>
    <row r="637" ht="12.75">
      <c r="I637" s="3"/>
    </row>
    <row r="638" ht="12.75">
      <c r="I638" s="3"/>
    </row>
    <row r="639" ht="12.75">
      <c r="I639" s="3"/>
    </row>
    <row r="640" ht="12.75">
      <c r="I640" s="3"/>
    </row>
    <row r="641" ht="12.75">
      <c r="I641" s="3"/>
    </row>
    <row r="642" ht="12.75">
      <c r="I642" s="3"/>
    </row>
    <row r="643" ht="12.75">
      <c r="I643" s="3"/>
    </row>
    <row r="644" ht="12.75">
      <c r="I644" s="3"/>
    </row>
    <row r="645" ht="12.75">
      <c r="I645" s="3"/>
    </row>
    <row r="646" ht="12.75">
      <c r="I646" s="3"/>
    </row>
    <row r="647" ht="12.75">
      <c r="I647" s="3"/>
    </row>
    <row r="648" ht="12.75">
      <c r="I648" s="3"/>
    </row>
    <row r="649" ht="12.75">
      <c r="I649" s="3"/>
    </row>
    <row r="650" ht="12.75">
      <c r="I650" s="3"/>
    </row>
    <row r="651" ht="12.75">
      <c r="I651" s="3"/>
    </row>
    <row r="652" ht="12.75">
      <c r="I652" s="3"/>
    </row>
    <row r="653" ht="12.75">
      <c r="I653" s="3"/>
    </row>
    <row r="654" ht="12.75">
      <c r="I654" s="3"/>
    </row>
    <row r="655" ht="12.75">
      <c r="I655" s="3"/>
    </row>
    <row r="656" ht="12.75">
      <c r="I656" s="3"/>
    </row>
    <row r="657" ht="12.75">
      <c r="I657" s="3"/>
    </row>
    <row r="658" ht="12.75">
      <c r="I658" s="3"/>
    </row>
    <row r="659" ht="12.75">
      <c r="I659" s="3"/>
    </row>
    <row r="660" ht="12.75">
      <c r="I660" s="3"/>
    </row>
    <row r="661" ht="12.75">
      <c r="I661" s="3"/>
    </row>
    <row r="662" ht="12.75">
      <c r="I662" s="3"/>
    </row>
    <row r="663" ht="12.75">
      <c r="I663" s="3"/>
    </row>
    <row r="664" ht="12.75">
      <c r="I664" s="3"/>
    </row>
    <row r="665" ht="12.75">
      <c r="I665" s="3"/>
    </row>
    <row r="666" ht="12.75">
      <c r="I666" s="3"/>
    </row>
    <row r="667" ht="12.75">
      <c r="I667" s="3"/>
    </row>
    <row r="668" ht="12.75">
      <c r="I668" s="3"/>
    </row>
    <row r="669" ht="12.75">
      <c r="I669" s="3"/>
    </row>
    <row r="670" ht="12.75">
      <c r="I670" s="3"/>
    </row>
    <row r="671" ht="12.75">
      <c r="I671" s="3"/>
    </row>
    <row r="672" ht="12.75">
      <c r="I672" s="3"/>
    </row>
    <row r="673" ht="12.75">
      <c r="I673" s="3"/>
    </row>
    <row r="674" ht="12.75">
      <c r="I674" s="3"/>
    </row>
    <row r="675" ht="12.75">
      <c r="I675" s="3"/>
    </row>
    <row r="676" ht="12.75">
      <c r="I676" s="3"/>
    </row>
    <row r="677" ht="12.75">
      <c r="I677" s="3"/>
    </row>
    <row r="678" ht="12.75">
      <c r="I678" s="3"/>
    </row>
    <row r="679" ht="12.75">
      <c r="I679" s="3"/>
    </row>
    <row r="680" ht="12.75">
      <c r="I680" s="3"/>
    </row>
    <row r="681" ht="12.75">
      <c r="I681" s="3"/>
    </row>
    <row r="682" ht="12.75">
      <c r="I682" s="3"/>
    </row>
    <row r="683" ht="12.75">
      <c r="I683" s="3"/>
    </row>
    <row r="684" ht="12.75">
      <c r="I684" s="3"/>
    </row>
    <row r="685" ht="12.75">
      <c r="I685" s="3"/>
    </row>
    <row r="686" ht="12.75">
      <c r="I686" s="3"/>
    </row>
    <row r="687" ht="12.75">
      <c r="I687" s="3"/>
    </row>
    <row r="688" ht="12.75">
      <c r="I688" s="3"/>
    </row>
    <row r="689" ht="12.75">
      <c r="I689" s="3"/>
    </row>
    <row r="690" ht="12.75">
      <c r="I690" s="3"/>
    </row>
    <row r="691" ht="12.75">
      <c r="I691" s="3"/>
    </row>
    <row r="692" ht="12.75">
      <c r="I692" s="3"/>
    </row>
    <row r="693" ht="12.75">
      <c r="I693" s="3"/>
    </row>
    <row r="694" ht="12.75">
      <c r="I694" s="3"/>
    </row>
    <row r="695" ht="12.75">
      <c r="I695" s="3"/>
    </row>
    <row r="696" ht="12.75">
      <c r="I696" s="3"/>
    </row>
    <row r="697" ht="12.75">
      <c r="I697" s="3"/>
    </row>
    <row r="698" ht="12.75">
      <c r="I698" s="3"/>
    </row>
    <row r="699" ht="12.75">
      <c r="I699" s="3"/>
    </row>
    <row r="700" ht="12.75">
      <c r="I700" s="3"/>
    </row>
    <row r="701" ht="12.75">
      <c r="I701" s="3"/>
    </row>
    <row r="702" ht="12.75">
      <c r="I702" s="3"/>
    </row>
    <row r="703" ht="12.75">
      <c r="I703" s="3"/>
    </row>
    <row r="704" ht="12.75">
      <c r="I704" s="3"/>
    </row>
    <row r="705" ht="12.75">
      <c r="I705" s="3"/>
    </row>
    <row r="706" ht="12.75">
      <c r="I706" s="3"/>
    </row>
    <row r="707" ht="12.75">
      <c r="I707" s="3"/>
    </row>
    <row r="708" ht="12.75">
      <c r="I708" s="3"/>
    </row>
    <row r="709" ht="12.75">
      <c r="I709" s="3"/>
    </row>
    <row r="710" ht="12.75">
      <c r="I710" s="3"/>
    </row>
    <row r="711" ht="12.75">
      <c r="I711" s="3"/>
    </row>
    <row r="712" ht="12.75">
      <c r="I712" s="3"/>
    </row>
    <row r="713" ht="12.75">
      <c r="I713" s="3"/>
    </row>
    <row r="714" ht="12.75">
      <c r="I714" s="3"/>
    </row>
    <row r="715" ht="12.75">
      <c r="I715" s="3"/>
    </row>
    <row r="716" ht="12.75">
      <c r="I716" s="3"/>
    </row>
    <row r="717" ht="12.75">
      <c r="I717" s="3"/>
    </row>
    <row r="718" ht="12.75">
      <c r="I718" s="3"/>
    </row>
    <row r="719" ht="12.75">
      <c r="I719" s="3"/>
    </row>
    <row r="720" ht="12.75">
      <c r="I720" s="3"/>
    </row>
    <row r="721" ht="12.75">
      <c r="I721" s="3"/>
    </row>
    <row r="722" ht="12.75">
      <c r="I722" s="3"/>
    </row>
    <row r="723" ht="12.75">
      <c r="I723" s="3"/>
    </row>
    <row r="724" ht="12.75">
      <c r="I724" s="3"/>
    </row>
    <row r="725" ht="12.75">
      <c r="I725" s="3"/>
    </row>
    <row r="726" ht="12.75">
      <c r="I726" s="3"/>
    </row>
    <row r="727" ht="12.75">
      <c r="I727" s="3"/>
    </row>
    <row r="728" ht="12.75">
      <c r="I728" s="3"/>
    </row>
    <row r="729" ht="12.75">
      <c r="I729" s="3"/>
    </row>
    <row r="730" ht="12.75">
      <c r="I730" s="3"/>
    </row>
    <row r="731" ht="12.75">
      <c r="I731" s="3"/>
    </row>
    <row r="732" ht="12.75">
      <c r="I732" s="3"/>
    </row>
    <row r="733" ht="12.75">
      <c r="I733" s="3"/>
    </row>
    <row r="734" ht="12.75">
      <c r="I734" s="3"/>
    </row>
    <row r="735" ht="12.75">
      <c r="I735" s="3"/>
    </row>
    <row r="736" ht="12.75">
      <c r="I736" s="3"/>
    </row>
    <row r="737" ht="12.75">
      <c r="I737" s="3"/>
    </row>
    <row r="738" ht="12.75">
      <c r="I738" s="3"/>
    </row>
    <row r="739" ht="12.75">
      <c r="I739" s="3"/>
    </row>
    <row r="740" ht="12.75">
      <c r="I740" s="3"/>
    </row>
    <row r="741" ht="12.75">
      <c r="I741" s="3"/>
    </row>
    <row r="742" ht="12.75">
      <c r="I742" s="3"/>
    </row>
    <row r="743" ht="12.75">
      <c r="I743" s="3"/>
    </row>
    <row r="744" ht="12.75">
      <c r="I744" s="3"/>
    </row>
    <row r="745" ht="12.75">
      <c r="I745" s="3"/>
    </row>
    <row r="746" ht="12.75">
      <c r="I746" s="3"/>
    </row>
    <row r="747" ht="12.75">
      <c r="I747" s="3"/>
    </row>
    <row r="748" ht="12.75">
      <c r="I748" s="3"/>
    </row>
    <row r="749" ht="12.75">
      <c r="I749" s="3"/>
    </row>
    <row r="750" ht="12.75">
      <c r="I750" s="3"/>
    </row>
    <row r="751" ht="12.75">
      <c r="I751" s="3"/>
    </row>
    <row r="752" ht="12.75">
      <c r="I752" s="3"/>
    </row>
    <row r="753" ht="12.75">
      <c r="I753" s="3"/>
    </row>
    <row r="754" ht="12.75">
      <c r="I754" s="3"/>
    </row>
    <row r="755" ht="12.75">
      <c r="I755" s="3"/>
    </row>
    <row r="756" ht="12.75">
      <c r="I756" s="3"/>
    </row>
    <row r="757" ht="12.75">
      <c r="I757" s="3"/>
    </row>
    <row r="758" ht="12.75">
      <c r="I758" s="3"/>
    </row>
    <row r="759" ht="12.75">
      <c r="I759" s="3"/>
    </row>
    <row r="760" ht="12.75">
      <c r="I760" s="3"/>
    </row>
    <row r="761" ht="12.75">
      <c r="I761" s="3"/>
    </row>
    <row r="762" ht="12.75">
      <c r="I762" s="3"/>
    </row>
    <row r="763" ht="12.75">
      <c r="I763" s="3"/>
    </row>
    <row r="764" ht="12.75">
      <c r="I764" s="3"/>
    </row>
    <row r="765" ht="12.75">
      <c r="I765" s="3"/>
    </row>
    <row r="766" ht="12.75">
      <c r="I766" s="3"/>
    </row>
    <row r="767" ht="12.75">
      <c r="I767" s="3"/>
    </row>
    <row r="768" ht="12.75">
      <c r="I768" s="3"/>
    </row>
    <row r="769" ht="12.75">
      <c r="I769" s="3"/>
    </row>
    <row r="770" ht="12.75">
      <c r="I770" s="3"/>
    </row>
    <row r="771" ht="12.75">
      <c r="I771" s="3"/>
    </row>
    <row r="772" ht="12.75">
      <c r="I772" s="3"/>
    </row>
    <row r="773" ht="12.75">
      <c r="I773" s="3"/>
    </row>
    <row r="774" ht="12.75">
      <c r="I774" s="3"/>
    </row>
    <row r="775" ht="12.75">
      <c r="I775" s="3"/>
    </row>
    <row r="776" ht="12.75">
      <c r="I776" s="3"/>
    </row>
    <row r="777" ht="12.75">
      <c r="I777" s="3"/>
    </row>
    <row r="778" ht="12.75">
      <c r="I778" s="3"/>
    </row>
    <row r="779" ht="12.75">
      <c r="I779" s="3"/>
    </row>
    <row r="780" ht="12.75">
      <c r="I780" s="3"/>
    </row>
    <row r="781" ht="12.75">
      <c r="I781" s="3"/>
    </row>
    <row r="782" ht="12.75">
      <c r="I782" s="3"/>
    </row>
    <row r="783" ht="12.75">
      <c r="I783" s="3"/>
    </row>
    <row r="784" ht="12.75">
      <c r="I784" s="3"/>
    </row>
    <row r="785" ht="12.75">
      <c r="I785" s="3"/>
    </row>
    <row r="786" ht="12.75">
      <c r="I786" s="3"/>
    </row>
    <row r="787" ht="12.75">
      <c r="I787" s="3"/>
    </row>
    <row r="788" ht="12.75">
      <c r="I788" s="3"/>
    </row>
    <row r="789" ht="12.75">
      <c r="I789" s="3"/>
    </row>
    <row r="790" ht="12.75">
      <c r="I790" s="3"/>
    </row>
    <row r="791" ht="12.75">
      <c r="I791" s="3"/>
    </row>
    <row r="792" ht="12.75">
      <c r="I792" s="3"/>
    </row>
    <row r="793" ht="12.75">
      <c r="I793" s="3"/>
    </row>
    <row r="794" ht="12.75">
      <c r="I794" s="3"/>
    </row>
    <row r="795" ht="12.75">
      <c r="I795" s="3"/>
    </row>
    <row r="796" ht="12.75">
      <c r="I796" s="3"/>
    </row>
    <row r="797" ht="12.75">
      <c r="I797" s="3"/>
    </row>
    <row r="798" ht="12.75">
      <c r="I798" s="3"/>
    </row>
    <row r="799" ht="12.75">
      <c r="I799" s="3"/>
    </row>
    <row r="800" ht="12.75">
      <c r="I800" s="3"/>
    </row>
    <row r="801" ht="12.75">
      <c r="I801" s="3"/>
    </row>
    <row r="802" ht="12.75">
      <c r="I802" s="3"/>
    </row>
    <row r="803" ht="12.75">
      <c r="I803" s="3"/>
    </row>
    <row r="804" ht="12.75">
      <c r="I804" s="3"/>
    </row>
    <row r="805" ht="12.75">
      <c r="I805" s="3"/>
    </row>
    <row r="806" ht="12.75">
      <c r="I806" s="3"/>
    </row>
    <row r="807" ht="12.75">
      <c r="I807" s="3"/>
    </row>
    <row r="808" ht="12.75">
      <c r="I808" s="3"/>
    </row>
    <row r="809" ht="12.75">
      <c r="I809" s="3"/>
    </row>
    <row r="810" ht="12.75">
      <c r="I810" s="3"/>
    </row>
    <row r="811" ht="12.75">
      <c r="I811" s="3"/>
    </row>
    <row r="812" ht="12.75">
      <c r="I812" s="3"/>
    </row>
    <row r="813" ht="12.75">
      <c r="I813" s="3"/>
    </row>
    <row r="814" ht="12.75">
      <c r="I814" s="3"/>
    </row>
    <row r="815" ht="12.75">
      <c r="I815" s="3"/>
    </row>
    <row r="816" ht="12.75">
      <c r="I816" s="3"/>
    </row>
    <row r="817" ht="12.75">
      <c r="I817" s="3"/>
    </row>
    <row r="818" ht="12.75">
      <c r="I818" s="3"/>
    </row>
    <row r="819" ht="12.75">
      <c r="I819" s="3"/>
    </row>
    <row r="820" ht="12.75">
      <c r="I820" s="3"/>
    </row>
    <row r="821" ht="12.75">
      <c r="I821" s="3"/>
    </row>
    <row r="822" ht="12.75">
      <c r="I822" s="3"/>
    </row>
    <row r="823" ht="12.75">
      <c r="I823" s="3"/>
    </row>
    <row r="824" ht="12.75">
      <c r="I824" s="3"/>
    </row>
    <row r="825" ht="12.75">
      <c r="I825" s="3"/>
    </row>
    <row r="826" ht="12.75">
      <c r="I826" s="3"/>
    </row>
    <row r="827" ht="12.75">
      <c r="I827" s="3"/>
    </row>
    <row r="828" ht="12.75">
      <c r="I828" s="3"/>
    </row>
    <row r="829" ht="12.75">
      <c r="I829" s="3"/>
    </row>
    <row r="830" ht="12.75">
      <c r="I830" s="3"/>
    </row>
    <row r="831" ht="12.75">
      <c r="I831" s="3"/>
    </row>
    <row r="832" ht="12.75">
      <c r="I832" s="3"/>
    </row>
    <row r="833" ht="12.75">
      <c r="I833" s="3"/>
    </row>
    <row r="834" ht="12.75">
      <c r="I834" s="3"/>
    </row>
    <row r="835" ht="12.75">
      <c r="I835" s="3"/>
    </row>
    <row r="836" ht="12.75">
      <c r="I836" s="3"/>
    </row>
    <row r="837" ht="12.75">
      <c r="I837" s="3"/>
    </row>
    <row r="838" ht="12.75">
      <c r="I838" s="3"/>
    </row>
    <row r="839" ht="12.75">
      <c r="I839" s="3"/>
    </row>
    <row r="840" ht="12.75">
      <c r="I840" s="3"/>
    </row>
    <row r="841" ht="12.75">
      <c r="I841" s="3"/>
    </row>
    <row r="842" ht="12.75">
      <c r="I842" s="3"/>
    </row>
    <row r="843" ht="12.75">
      <c r="I843" s="3"/>
    </row>
    <row r="844" ht="12.75">
      <c r="I844" s="3"/>
    </row>
    <row r="845" ht="12.75">
      <c r="I845" s="3"/>
    </row>
    <row r="846" ht="12.75">
      <c r="I846" s="3"/>
    </row>
    <row r="847" ht="12.75">
      <c r="I847" s="3"/>
    </row>
    <row r="848" ht="12.75">
      <c r="I848" s="3"/>
    </row>
    <row r="849" ht="12.75">
      <c r="I849" s="3"/>
    </row>
    <row r="850" ht="12.75">
      <c r="I850" s="3"/>
    </row>
    <row r="851" ht="12.75">
      <c r="I851" s="3"/>
    </row>
    <row r="852" ht="12.75">
      <c r="I852" s="3"/>
    </row>
    <row r="853" ht="12.75">
      <c r="I853" s="3"/>
    </row>
    <row r="854" ht="12.75">
      <c r="I854" s="3"/>
    </row>
    <row r="855" ht="12.75">
      <c r="I855" s="3"/>
    </row>
    <row r="856" ht="12.75">
      <c r="I856" s="3"/>
    </row>
    <row r="857" ht="12.75">
      <c r="I857" s="3"/>
    </row>
    <row r="858" ht="12.75">
      <c r="I858" s="3"/>
    </row>
    <row r="859" ht="12.75">
      <c r="I859" s="3"/>
    </row>
    <row r="860" ht="12.75">
      <c r="I860" s="3"/>
    </row>
    <row r="861" ht="12.75">
      <c r="I861" s="3"/>
    </row>
    <row r="862" ht="12.75">
      <c r="I862" s="3"/>
    </row>
    <row r="863" ht="12.75">
      <c r="I863" s="3"/>
    </row>
    <row r="864" ht="12.75">
      <c r="I864" s="3"/>
    </row>
    <row r="865" ht="12.75">
      <c r="I865" s="3"/>
    </row>
    <row r="866" ht="12.75">
      <c r="I866" s="3"/>
    </row>
    <row r="867" ht="12.75">
      <c r="I867" s="3"/>
    </row>
    <row r="868" ht="12.75">
      <c r="I868" s="3"/>
    </row>
    <row r="869" ht="12.75">
      <c r="I869" s="3"/>
    </row>
    <row r="870" ht="12.75">
      <c r="I870" s="3"/>
    </row>
    <row r="871" ht="12.75">
      <c r="I871" s="3"/>
    </row>
    <row r="872" ht="12.75">
      <c r="I872" s="3"/>
    </row>
    <row r="873" ht="12.75">
      <c r="I873" s="3"/>
    </row>
    <row r="874" ht="12.75">
      <c r="I874" s="3"/>
    </row>
    <row r="875" ht="12.75">
      <c r="I875" s="3"/>
    </row>
    <row r="876" ht="12.75">
      <c r="I876" s="3"/>
    </row>
    <row r="877" ht="12.75">
      <c r="I877" s="3"/>
    </row>
    <row r="878" ht="12.75">
      <c r="I878" s="3"/>
    </row>
    <row r="879" ht="12.75">
      <c r="I879" s="3"/>
    </row>
    <row r="880" ht="12.75">
      <c r="I880" s="3"/>
    </row>
    <row r="881" ht="12.75">
      <c r="I881" s="3"/>
    </row>
    <row r="882" ht="12.75">
      <c r="I882" s="3"/>
    </row>
    <row r="883" ht="12.75">
      <c r="I883" s="3"/>
    </row>
    <row r="884" ht="12.75">
      <c r="I884" s="3"/>
    </row>
    <row r="885" ht="12.75">
      <c r="I885" s="3"/>
    </row>
    <row r="886" ht="12.75">
      <c r="I886" s="3"/>
    </row>
    <row r="887" ht="12.75">
      <c r="I887" s="3"/>
    </row>
    <row r="888" ht="12.75">
      <c r="I888" s="3"/>
    </row>
    <row r="889" ht="12.75">
      <c r="I889" s="3"/>
    </row>
    <row r="890" ht="12.75">
      <c r="I890" s="3"/>
    </row>
    <row r="891" ht="12.75">
      <c r="I891" s="3"/>
    </row>
    <row r="892" ht="12.75">
      <c r="I892" s="3"/>
    </row>
    <row r="893" ht="12.75">
      <c r="I893" s="3"/>
    </row>
    <row r="894" ht="12.75">
      <c r="I894" s="3"/>
    </row>
    <row r="895" ht="12.75">
      <c r="I895" s="3"/>
    </row>
    <row r="896" ht="12.75">
      <c r="I896" s="3"/>
    </row>
    <row r="897" ht="12.75">
      <c r="I897" s="3"/>
    </row>
    <row r="898" ht="12.75">
      <c r="I898" s="3"/>
    </row>
    <row r="899" ht="12.75">
      <c r="I899" s="3"/>
    </row>
    <row r="900" ht="12.75">
      <c r="I900" s="3"/>
    </row>
    <row r="901" ht="12.75">
      <c r="I901" s="3"/>
    </row>
    <row r="902" ht="12.75">
      <c r="I902" s="3"/>
    </row>
    <row r="903" ht="12.75">
      <c r="I903" s="3"/>
    </row>
    <row r="904" ht="12.75">
      <c r="I904" s="3"/>
    </row>
    <row r="905" ht="12.75">
      <c r="I905" s="3"/>
    </row>
    <row r="906" ht="12.75">
      <c r="I906" s="3"/>
    </row>
    <row r="907" ht="12.75">
      <c r="I907" s="3"/>
    </row>
    <row r="908" ht="12.75">
      <c r="I908" s="3"/>
    </row>
    <row r="909" ht="12.75">
      <c r="I909" s="3"/>
    </row>
    <row r="910" ht="12.75">
      <c r="I910" s="3"/>
    </row>
    <row r="911" ht="12.75">
      <c r="I911" s="3"/>
    </row>
    <row r="912" ht="12.75">
      <c r="I912" s="3"/>
    </row>
    <row r="913" ht="12.75">
      <c r="I913" s="3"/>
    </row>
    <row r="914" ht="12.75">
      <c r="I914" s="3"/>
    </row>
    <row r="915" ht="12.75">
      <c r="I915" s="3"/>
    </row>
    <row r="916" ht="12.75">
      <c r="I916" s="3"/>
    </row>
    <row r="917" ht="12.75">
      <c r="I917" s="3"/>
    </row>
    <row r="918" ht="12.75">
      <c r="I918" s="3"/>
    </row>
    <row r="919" ht="12.75">
      <c r="I919" s="3"/>
    </row>
    <row r="920" ht="12.75">
      <c r="I920" s="3"/>
    </row>
    <row r="921" ht="12.75">
      <c r="I921" s="3"/>
    </row>
    <row r="922" ht="12.75">
      <c r="I922" s="3"/>
    </row>
    <row r="923" ht="12.75">
      <c r="I923" s="3"/>
    </row>
    <row r="924" ht="12.75">
      <c r="I924" s="3"/>
    </row>
    <row r="925" ht="12.75">
      <c r="I925" s="3"/>
    </row>
    <row r="926" ht="12.75">
      <c r="I926" s="3"/>
    </row>
    <row r="927" ht="12.75">
      <c r="I927" s="3"/>
    </row>
    <row r="928" ht="12.75">
      <c r="I928" s="3"/>
    </row>
    <row r="929" ht="12.75">
      <c r="I929" s="3"/>
    </row>
    <row r="930" ht="12.75">
      <c r="I930" s="3"/>
    </row>
    <row r="931" ht="12.75">
      <c r="I931" s="3"/>
    </row>
    <row r="932" ht="12.75">
      <c r="I932" s="3"/>
    </row>
    <row r="933" ht="12.75">
      <c r="I933" s="3"/>
    </row>
    <row r="934" ht="12.75">
      <c r="I934" s="3"/>
    </row>
    <row r="935" ht="12.75">
      <c r="I935" s="3"/>
    </row>
    <row r="936" ht="12.75">
      <c r="I936" s="3"/>
    </row>
    <row r="937" ht="12.75">
      <c r="I937" s="3"/>
    </row>
    <row r="938" ht="12.75">
      <c r="I938" s="3"/>
    </row>
    <row r="939" ht="12.75">
      <c r="I939" s="3"/>
    </row>
    <row r="940" ht="12.75">
      <c r="I940" s="3"/>
    </row>
    <row r="941" ht="12.75">
      <c r="I941" s="3"/>
    </row>
    <row r="942" ht="12.75">
      <c r="I942" s="3"/>
    </row>
    <row r="943" ht="12.75">
      <c r="I943" s="3"/>
    </row>
    <row r="944" ht="12.75">
      <c r="I944" s="3"/>
    </row>
    <row r="945" ht="12.75">
      <c r="I945" s="3"/>
    </row>
    <row r="946" ht="12.75">
      <c r="I946" s="3"/>
    </row>
    <row r="947" ht="12.75">
      <c r="I947" s="3"/>
    </row>
    <row r="948" ht="12.75">
      <c r="I948" s="3"/>
    </row>
    <row r="949" ht="12.75">
      <c r="I949" s="3"/>
    </row>
    <row r="950" ht="12.75">
      <c r="I950" s="3"/>
    </row>
    <row r="951" ht="12.75">
      <c r="I951" s="3"/>
    </row>
    <row r="952" ht="12.75">
      <c r="I952" s="3"/>
    </row>
    <row r="953" ht="12.75">
      <c r="I953" s="3"/>
    </row>
    <row r="954" ht="12.75">
      <c r="I954" s="3"/>
    </row>
    <row r="955" ht="12.75">
      <c r="I955" s="3"/>
    </row>
    <row r="956" ht="12.75">
      <c r="I956" s="3"/>
    </row>
    <row r="957" ht="12.75">
      <c r="I957" s="3"/>
    </row>
    <row r="958" ht="12.75">
      <c r="I958" s="3"/>
    </row>
    <row r="959" ht="12.75">
      <c r="I959" s="3"/>
    </row>
    <row r="960" ht="12.75">
      <c r="I960" s="3"/>
    </row>
    <row r="961" ht="12.75">
      <c r="I961" s="3"/>
    </row>
    <row r="962" ht="12.75">
      <c r="I962" s="3"/>
    </row>
    <row r="963" ht="12.75">
      <c r="I963" s="3"/>
    </row>
    <row r="964" ht="12.75">
      <c r="I964" s="3"/>
    </row>
    <row r="965" ht="12.75">
      <c r="I965" s="3"/>
    </row>
    <row r="966" ht="12.75">
      <c r="I966" s="3"/>
    </row>
    <row r="967" ht="12.75">
      <c r="I967" s="3"/>
    </row>
    <row r="968" ht="12.75">
      <c r="I968" s="3"/>
    </row>
    <row r="969" ht="12.75">
      <c r="I969" s="3"/>
    </row>
    <row r="970" ht="12.75">
      <c r="I970" s="3"/>
    </row>
    <row r="971" ht="12.75">
      <c r="I971" s="3"/>
    </row>
    <row r="972" ht="12.75">
      <c r="I972" s="3"/>
    </row>
    <row r="973" ht="12.75">
      <c r="I973" s="3"/>
    </row>
    <row r="974" ht="12.75">
      <c r="I974" s="3"/>
    </row>
    <row r="975" ht="12.75">
      <c r="I975" s="3"/>
    </row>
    <row r="976" ht="12.75">
      <c r="I976" s="3"/>
    </row>
    <row r="977" ht="12.75">
      <c r="I977" s="3"/>
    </row>
    <row r="978" ht="12.75">
      <c r="I978" s="3"/>
    </row>
    <row r="979" ht="12.75">
      <c r="I979" s="3"/>
    </row>
    <row r="980" ht="12.75">
      <c r="I980" s="3"/>
    </row>
    <row r="981" ht="12.75">
      <c r="I981" s="3"/>
    </row>
    <row r="982" ht="12.75">
      <c r="I982" s="3"/>
    </row>
    <row r="983" ht="12.75">
      <c r="I983" s="3"/>
    </row>
    <row r="984" ht="12.75">
      <c r="I984" s="3"/>
    </row>
  </sheetData>
  <mergeCells count="1">
    <mergeCell ref="Q5:S5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1.7109375" style="0" customWidth="1"/>
    <col min="2" max="2" width="2.8515625" style="0" customWidth="1"/>
    <col min="4" max="4" width="3.7109375" style="0" customWidth="1"/>
    <col min="6" max="6" width="4.421875" style="0" customWidth="1"/>
  </cols>
  <sheetData>
    <row r="1" spans="1:9" ht="12.75">
      <c r="A1" s="30" t="s">
        <v>138</v>
      </c>
      <c r="I1" s="31" t="s">
        <v>139</v>
      </c>
    </row>
    <row r="3" spans="3:5" ht="12.75">
      <c r="C3" t="s">
        <v>134</v>
      </c>
      <c r="E3" t="s">
        <v>136</v>
      </c>
    </row>
    <row r="4" spans="1:7" ht="12.75">
      <c r="A4" t="s">
        <v>133</v>
      </c>
      <c r="C4" t="s">
        <v>135</v>
      </c>
      <c r="E4" t="s">
        <v>135</v>
      </c>
      <c r="G4" t="s">
        <v>137</v>
      </c>
    </row>
    <row r="5" spans="1:7" ht="12.75">
      <c r="A5" s="5" t="s">
        <v>14</v>
      </c>
      <c r="C5" s="20">
        <v>12.091032178875952</v>
      </c>
      <c r="E5" s="20">
        <v>6.05</v>
      </c>
      <c r="G5" s="29">
        <f>C5-E5</f>
        <v>6.041032178875953</v>
      </c>
    </row>
    <row r="6" spans="1:7" ht="12.75">
      <c r="A6" s="5" t="s">
        <v>15</v>
      </c>
      <c r="C6" s="20">
        <v>12.091032178875952</v>
      </c>
      <c r="E6" s="20">
        <v>12.4</v>
      </c>
      <c r="G6" s="29">
        <f aca="true" t="shared" si="0" ref="G6:G69">C6-E6</f>
        <v>-0.30896782112404786</v>
      </c>
    </row>
    <row r="7" spans="1:7" ht="12.75">
      <c r="A7" s="5" t="s">
        <v>16</v>
      </c>
      <c r="C7" s="20">
        <v>12.091032178875952</v>
      </c>
      <c r="E7" s="20">
        <v>10.99</v>
      </c>
      <c r="G7" s="29">
        <f t="shared" si="0"/>
        <v>1.1010321788759523</v>
      </c>
    </row>
    <row r="8" spans="1:7" ht="12.75">
      <c r="A8" s="5" t="s">
        <v>17</v>
      </c>
      <c r="C8" s="20">
        <v>12.091032178875952</v>
      </c>
      <c r="E8" s="20">
        <v>6.05</v>
      </c>
      <c r="G8" s="29">
        <f t="shared" si="0"/>
        <v>6.041032178875953</v>
      </c>
    </row>
    <row r="9" spans="1:7" ht="12.75">
      <c r="A9" s="5" t="s">
        <v>18</v>
      </c>
      <c r="C9" s="20">
        <v>12.091032178875952</v>
      </c>
      <c r="E9" s="20">
        <v>12.4</v>
      </c>
      <c r="G9" s="29">
        <f t="shared" si="0"/>
        <v>-0.30896782112404786</v>
      </c>
    </row>
    <row r="10" spans="1:7" ht="12.75">
      <c r="A10" s="5" t="s">
        <v>19</v>
      </c>
      <c r="C10" s="20">
        <v>12.091032178875952</v>
      </c>
      <c r="E10" s="20">
        <v>10.99</v>
      </c>
      <c r="G10" s="29">
        <f t="shared" si="0"/>
        <v>1.1010321788759523</v>
      </c>
    </row>
    <row r="11" spans="1:7" ht="12.75">
      <c r="A11" s="5" t="s">
        <v>20</v>
      </c>
      <c r="C11" s="20">
        <v>12.091032178875952</v>
      </c>
      <c r="E11" s="20">
        <v>10.99</v>
      </c>
      <c r="G11" s="29">
        <f t="shared" si="0"/>
        <v>1.1010321788759523</v>
      </c>
    </row>
    <row r="12" spans="1:7" ht="12.75">
      <c r="A12" s="5" t="s">
        <v>21</v>
      </c>
      <c r="C12" s="20">
        <v>12.091032178875952</v>
      </c>
      <c r="E12" s="20">
        <v>12.4</v>
      </c>
      <c r="G12" s="29">
        <f t="shared" si="0"/>
        <v>-0.30896782112404786</v>
      </c>
    </row>
    <row r="13" spans="1:7" ht="12.75">
      <c r="A13" s="5" t="s">
        <v>22</v>
      </c>
      <c r="C13" s="20">
        <v>12.091032178875952</v>
      </c>
      <c r="E13" s="20">
        <v>10.99</v>
      </c>
      <c r="G13" s="29">
        <f t="shared" si="0"/>
        <v>1.1010321788759523</v>
      </c>
    </row>
    <row r="14" spans="1:7" ht="12.75">
      <c r="A14" s="5" t="s">
        <v>23</v>
      </c>
      <c r="C14" s="20">
        <v>12.091032178875952</v>
      </c>
      <c r="E14" s="20">
        <v>10.99</v>
      </c>
      <c r="G14" s="29">
        <f t="shared" si="0"/>
        <v>1.1010321788759523</v>
      </c>
    </row>
    <row r="15" spans="1:7" ht="12.75">
      <c r="A15" s="5" t="s">
        <v>24</v>
      </c>
      <c r="C15" s="20">
        <v>12.091032178875952</v>
      </c>
      <c r="E15" s="20">
        <v>10.99</v>
      </c>
      <c r="G15" s="29">
        <f t="shared" si="0"/>
        <v>1.1010321788759523</v>
      </c>
    </row>
    <row r="16" spans="1:7" ht="12.75">
      <c r="A16" s="5" t="s">
        <v>25</v>
      </c>
      <c r="C16" s="20">
        <v>12.091032178875952</v>
      </c>
      <c r="E16" s="20">
        <v>10.99</v>
      </c>
      <c r="G16" s="29">
        <f t="shared" si="0"/>
        <v>1.1010321788759523</v>
      </c>
    </row>
    <row r="17" spans="1:7" ht="12.75">
      <c r="A17" s="5" t="s">
        <v>26</v>
      </c>
      <c r="C17" s="20">
        <v>12.091032178875952</v>
      </c>
      <c r="E17" s="20">
        <v>10.99</v>
      </c>
      <c r="G17" s="29">
        <f t="shared" si="0"/>
        <v>1.1010321788759523</v>
      </c>
    </row>
    <row r="18" spans="1:7" ht="12.75">
      <c r="A18" s="5" t="s">
        <v>27</v>
      </c>
      <c r="C18" s="20">
        <v>12.091032178875952</v>
      </c>
      <c r="E18" s="20">
        <v>10.99</v>
      </c>
      <c r="G18" s="29">
        <f t="shared" si="0"/>
        <v>1.1010321788759523</v>
      </c>
    </row>
    <row r="19" spans="1:7" ht="12.75">
      <c r="A19" s="5" t="s">
        <v>28</v>
      </c>
      <c r="C19" s="20">
        <v>12.091032178875952</v>
      </c>
      <c r="E19" s="20">
        <v>12.4</v>
      </c>
      <c r="G19" s="29">
        <f t="shared" si="0"/>
        <v>-0.30896782112404786</v>
      </c>
    </row>
    <row r="20" spans="1:7" ht="12.75">
      <c r="A20" s="5" t="s">
        <v>29</v>
      </c>
      <c r="C20" s="20">
        <v>12.091032178875952</v>
      </c>
      <c r="E20" s="20">
        <v>13.95</v>
      </c>
      <c r="G20" s="29">
        <f t="shared" si="0"/>
        <v>-1.8589678211240468</v>
      </c>
    </row>
    <row r="21" spans="1:7" ht="12.75">
      <c r="A21" s="5" t="s">
        <v>30</v>
      </c>
      <c r="C21" s="20">
        <v>12.091032178875952</v>
      </c>
      <c r="E21" s="20">
        <v>12.4</v>
      </c>
      <c r="G21" s="29">
        <f t="shared" si="0"/>
        <v>-0.30896782112404786</v>
      </c>
    </row>
    <row r="22" spans="1:7" ht="12.75">
      <c r="A22" s="5" t="s">
        <v>31</v>
      </c>
      <c r="C22" s="20">
        <v>12.091032178875952</v>
      </c>
      <c r="E22" s="20">
        <v>10.99</v>
      </c>
      <c r="G22" s="29">
        <f t="shared" si="0"/>
        <v>1.1010321788759523</v>
      </c>
    </row>
    <row r="23" spans="1:7" ht="12.75">
      <c r="A23" s="5" t="s">
        <v>32</v>
      </c>
      <c r="C23" s="20">
        <v>12.091032178875952</v>
      </c>
      <c r="E23" s="20">
        <v>12.4</v>
      </c>
      <c r="G23" s="29">
        <f t="shared" si="0"/>
        <v>-0.30896782112404786</v>
      </c>
    </row>
    <row r="24" spans="1:7" ht="12.75">
      <c r="A24" s="5" t="s">
        <v>33</v>
      </c>
      <c r="C24" s="20">
        <v>12.091032178875952</v>
      </c>
      <c r="E24" s="20">
        <v>13.95</v>
      </c>
      <c r="G24" s="29">
        <f t="shared" si="0"/>
        <v>-1.8589678211240468</v>
      </c>
    </row>
    <row r="25" spans="1:7" ht="12.75">
      <c r="A25" s="5" t="s">
        <v>34</v>
      </c>
      <c r="C25" s="20">
        <v>12.091032178875952</v>
      </c>
      <c r="E25" s="20">
        <v>10.99</v>
      </c>
      <c r="G25" s="29">
        <f t="shared" si="0"/>
        <v>1.1010321788759523</v>
      </c>
    </row>
    <row r="26" spans="1:7" ht="12.75">
      <c r="A26" s="5" t="s">
        <v>35</v>
      </c>
      <c r="C26" s="20">
        <v>12.091032178875952</v>
      </c>
      <c r="E26" s="20">
        <v>13.95</v>
      </c>
      <c r="G26" s="29">
        <f t="shared" si="0"/>
        <v>-1.8589678211240468</v>
      </c>
    </row>
    <row r="27" spans="1:7" ht="12.75">
      <c r="A27" s="5" t="s">
        <v>36</v>
      </c>
      <c r="C27" s="20">
        <v>12.091032178875952</v>
      </c>
      <c r="E27" s="20">
        <v>10.99</v>
      </c>
      <c r="G27" s="29">
        <f t="shared" si="0"/>
        <v>1.1010321788759523</v>
      </c>
    </row>
    <row r="28" spans="1:7" ht="12.75">
      <c r="A28" s="5" t="s">
        <v>37</v>
      </c>
      <c r="C28" s="20">
        <v>12.091032178875952</v>
      </c>
      <c r="E28" s="20">
        <v>12.4</v>
      </c>
      <c r="G28" s="29">
        <f t="shared" si="0"/>
        <v>-0.30896782112404786</v>
      </c>
    </row>
    <row r="29" spans="1:7" ht="12.75">
      <c r="A29" s="5" t="s">
        <v>38</v>
      </c>
      <c r="C29" s="20">
        <v>12.091032178875952</v>
      </c>
      <c r="E29" s="20">
        <v>12.4</v>
      </c>
      <c r="G29" s="29">
        <f t="shared" si="0"/>
        <v>-0.30896782112404786</v>
      </c>
    </row>
    <row r="30" spans="1:7" ht="12.75">
      <c r="A30" s="5" t="s">
        <v>39</v>
      </c>
      <c r="C30" s="20">
        <v>12.091032178875952</v>
      </c>
      <c r="E30" s="20">
        <v>12.4</v>
      </c>
      <c r="G30" s="29">
        <f t="shared" si="0"/>
        <v>-0.30896782112404786</v>
      </c>
    </row>
    <row r="31" spans="1:7" ht="12.75">
      <c r="A31" s="5" t="s">
        <v>40</v>
      </c>
      <c r="C31" s="20">
        <v>12.091032178875952</v>
      </c>
      <c r="E31" s="20">
        <v>13.95</v>
      </c>
      <c r="G31" s="29">
        <f t="shared" si="0"/>
        <v>-1.8589678211240468</v>
      </c>
    </row>
    <row r="32" spans="1:7" ht="12.75">
      <c r="A32" s="5" t="s">
        <v>41</v>
      </c>
      <c r="C32" s="20">
        <v>14.80293510566192</v>
      </c>
      <c r="E32" s="20">
        <v>18.7</v>
      </c>
      <c r="G32" s="29">
        <f t="shared" si="0"/>
        <v>-3.8970648943380795</v>
      </c>
    </row>
    <row r="33" spans="1:7" ht="12.75">
      <c r="A33" s="5" t="s">
        <v>42</v>
      </c>
      <c r="C33" s="20">
        <v>14.80293510566192</v>
      </c>
      <c r="E33" s="20">
        <v>13.95</v>
      </c>
      <c r="G33" s="29">
        <f t="shared" si="0"/>
        <v>0.8529351056619205</v>
      </c>
    </row>
    <row r="34" spans="1:7" ht="12.75">
      <c r="A34" s="15" t="s">
        <v>43</v>
      </c>
      <c r="C34" s="20">
        <v>14.80293510566192</v>
      </c>
      <c r="E34" s="20">
        <v>12.4</v>
      </c>
      <c r="G34" s="29">
        <f t="shared" si="0"/>
        <v>2.4029351056619195</v>
      </c>
    </row>
    <row r="35" spans="1:7" ht="12.75">
      <c r="A35" s="5" t="s">
        <v>44</v>
      </c>
      <c r="C35" s="20">
        <v>14.80293510566192</v>
      </c>
      <c r="E35" s="20">
        <v>13.95</v>
      </c>
      <c r="G35" s="29">
        <f t="shared" si="0"/>
        <v>0.8529351056619205</v>
      </c>
    </row>
    <row r="36" spans="1:7" ht="12.75">
      <c r="A36" s="5" t="s">
        <v>45</v>
      </c>
      <c r="C36" s="20">
        <v>14.80293510566192</v>
      </c>
      <c r="E36" s="20">
        <v>13.95</v>
      </c>
      <c r="G36" s="29">
        <f t="shared" si="0"/>
        <v>0.8529351056619205</v>
      </c>
    </row>
    <row r="37" spans="1:7" ht="12.75">
      <c r="A37" s="5" t="s">
        <v>46</v>
      </c>
      <c r="C37" s="20">
        <v>14.80293510566192</v>
      </c>
      <c r="E37" s="20">
        <v>12.4</v>
      </c>
      <c r="G37" s="29">
        <f t="shared" si="0"/>
        <v>2.4029351056619195</v>
      </c>
    </row>
    <row r="38" spans="1:7" ht="12.75">
      <c r="A38" s="5" t="s">
        <v>47</v>
      </c>
      <c r="C38" s="20">
        <v>14.80293510566192</v>
      </c>
      <c r="E38" s="20">
        <v>18.7</v>
      </c>
      <c r="G38" s="29">
        <f t="shared" si="0"/>
        <v>-3.8970648943380795</v>
      </c>
    </row>
    <row r="39" spans="1:7" ht="12.75">
      <c r="A39" s="5" t="s">
        <v>48</v>
      </c>
      <c r="C39" s="20">
        <v>14.80293510566192</v>
      </c>
      <c r="E39" s="20">
        <v>13.95</v>
      </c>
      <c r="G39" s="29">
        <f t="shared" si="0"/>
        <v>0.8529351056619205</v>
      </c>
    </row>
    <row r="40" spans="1:7" ht="12.75">
      <c r="A40" s="5" t="s">
        <v>49</v>
      </c>
      <c r="C40" s="20">
        <v>14.80293510566192</v>
      </c>
      <c r="E40" s="20">
        <v>18.7</v>
      </c>
      <c r="G40" s="29">
        <f t="shared" si="0"/>
        <v>-3.8970648943380795</v>
      </c>
    </row>
    <row r="41" spans="1:7" ht="12.75">
      <c r="A41" s="5" t="s">
        <v>50</v>
      </c>
      <c r="C41" s="20">
        <v>14.80293510566192</v>
      </c>
      <c r="E41" s="20">
        <v>18.7</v>
      </c>
      <c r="G41" s="29">
        <f t="shared" si="0"/>
        <v>-3.8970648943380795</v>
      </c>
    </row>
    <row r="42" spans="1:7" ht="12.75">
      <c r="A42" s="5" t="s">
        <v>110</v>
      </c>
      <c r="C42" s="20">
        <v>14.80293510566192</v>
      </c>
      <c r="E42" s="20">
        <v>13.95</v>
      </c>
      <c r="G42" s="29">
        <f t="shared" si="0"/>
        <v>0.8529351056619205</v>
      </c>
    </row>
    <row r="43" spans="1:7" ht="12.75">
      <c r="A43" s="5" t="s">
        <v>51</v>
      </c>
      <c r="C43" s="20">
        <v>14.80293510566192</v>
      </c>
      <c r="E43" s="20">
        <v>18.7</v>
      </c>
      <c r="G43" s="29">
        <f t="shared" si="0"/>
        <v>-3.8970648943380795</v>
      </c>
    </row>
    <row r="44" spans="1:7" ht="12.75">
      <c r="A44" s="5" t="s">
        <v>52</v>
      </c>
      <c r="C44" s="20">
        <v>14.80293510566192</v>
      </c>
      <c r="E44" s="20">
        <v>18.7</v>
      </c>
      <c r="G44" s="29">
        <f t="shared" si="0"/>
        <v>-3.8970648943380795</v>
      </c>
    </row>
    <row r="45" spans="1:7" ht="12.75">
      <c r="A45" s="5" t="s">
        <v>53</v>
      </c>
      <c r="C45" s="20">
        <v>14.80293510566192</v>
      </c>
      <c r="E45" s="20">
        <v>18.7</v>
      </c>
      <c r="G45" s="29">
        <f t="shared" si="0"/>
        <v>-3.8970648943380795</v>
      </c>
    </row>
    <row r="46" spans="1:7" ht="12.75">
      <c r="A46" s="5" t="s">
        <v>54</v>
      </c>
      <c r="C46" s="20">
        <v>14.80293510566192</v>
      </c>
      <c r="E46" s="20">
        <v>18.7</v>
      </c>
      <c r="G46" s="29">
        <f t="shared" si="0"/>
        <v>-3.8970648943380795</v>
      </c>
    </row>
    <row r="47" spans="1:7" ht="12.75">
      <c r="A47" s="5" t="s">
        <v>111</v>
      </c>
      <c r="C47" s="20">
        <v>14.80293510566192</v>
      </c>
      <c r="E47" s="20">
        <v>18.7</v>
      </c>
      <c r="G47" s="29">
        <f t="shared" si="0"/>
        <v>-3.8970648943380795</v>
      </c>
    </row>
    <row r="48" spans="1:7" ht="12.75">
      <c r="A48" s="5" t="s">
        <v>55</v>
      </c>
      <c r="C48" s="20">
        <v>14.80293510566192</v>
      </c>
      <c r="E48" s="20">
        <v>18.7</v>
      </c>
      <c r="G48" s="29">
        <f t="shared" si="0"/>
        <v>-3.8970648943380795</v>
      </c>
    </row>
    <row r="49" spans="1:7" ht="12.75">
      <c r="A49" s="5" t="s">
        <v>56</v>
      </c>
      <c r="C49" s="20">
        <v>14.80293510566192</v>
      </c>
      <c r="E49" s="20">
        <v>18.7</v>
      </c>
      <c r="G49" s="29">
        <f t="shared" si="0"/>
        <v>-3.8970648943380795</v>
      </c>
    </row>
    <row r="50" spans="1:7" ht="12.75">
      <c r="A50" s="5" t="s">
        <v>57</v>
      </c>
      <c r="C50" s="20">
        <v>14.80293510566192</v>
      </c>
      <c r="E50" s="20">
        <v>10.99</v>
      </c>
      <c r="G50" s="29">
        <f t="shared" si="0"/>
        <v>3.8129351056619196</v>
      </c>
    </row>
    <row r="51" spans="1:7" ht="12.75">
      <c r="A51" s="5" t="s">
        <v>112</v>
      </c>
      <c r="C51" s="20">
        <v>14.80293510566192</v>
      </c>
      <c r="E51" s="20">
        <v>18.7</v>
      </c>
      <c r="G51" s="29">
        <f t="shared" si="0"/>
        <v>-3.8970648943380795</v>
      </c>
    </row>
    <row r="52" spans="1:7" ht="12.75">
      <c r="A52" s="5" t="s">
        <v>58</v>
      </c>
      <c r="C52" s="20">
        <v>14.80293510566192</v>
      </c>
      <c r="E52" s="20">
        <v>18.7</v>
      </c>
      <c r="G52" s="29">
        <f t="shared" si="0"/>
        <v>-3.8970648943380795</v>
      </c>
    </row>
    <row r="53" spans="1:7" ht="12.75">
      <c r="A53" s="5" t="s">
        <v>59</v>
      </c>
      <c r="C53" s="20">
        <v>14.80293510566192</v>
      </c>
      <c r="E53" s="20">
        <v>18.7</v>
      </c>
      <c r="G53" s="29">
        <f t="shared" si="0"/>
        <v>-3.8970648943380795</v>
      </c>
    </row>
    <row r="54" spans="1:7" ht="12.75">
      <c r="A54" s="5" t="s">
        <v>113</v>
      </c>
      <c r="C54" s="20">
        <v>14.80293510566192</v>
      </c>
      <c r="E54" s="20">
        <v>18.7</v>
      </c>
      <c r="G54" s="29">
        <f t="shared" si="0"/>
        <v>-3.8970648943380795</v>
      </c>
    </row>
    <row r="55" spans="1:7" ht="12.75">
      <c r="A55" s="5" t="s">
        <v>60</v>
      </c>
      <c r="C55" s="20">
        <v>14.80293510566192</v>
      </c>
      <c r="E55" s="20">
        <v>18.7</v>
      </c>
      <c r="G55" s="29">
        <f t="shared" si="0"/>
        <v>-3.8970648943380795</v>
      </c>
    </row>
    <row r="56" spans="1:7" ht="12.75">
      <c r="A56" s="5" t="s">
        <v>114</v>
      </c>
      <c r="C56" s="20">
        <v>14.80293510566192</v>
      </c>
      <c r="E56" s="20">
        <v>18.7</v>
      </c>
      <c r="G56" s="29">
        <f t="shared" si="0"/>
        <v>-3.8970648943380795</v>
      </c>
    </row>
    <row r="57" spans="1:7" ht="12.75">
      <c r="A57" s="5" t="s">
        <v>115</v>
      </c>
      <c r="C57" s="20">
        <v>14.80293510566192</v>
      </c>
      <c r="E57" s="20">
        <v>18.7</v>
      </c>
      <c r="G57" s="29">
        <f t="shared" si="0"/>
        <v>-3.8970648943380795</v>
      </c>
    </row>
    <row r="58" spans="1:7" ht="12.75">
      <c r="A58" s="5" t="s">
        <v>116</v>
      </c>
      <c r="C58" s="20">
        <v>14.80293510566192</v>
      </c>
      <c r="E58" s="20">
        <v>13.95</v>
      </c>
      <c r="G58" s="29">
        <f t="shared" si="0"/>
        <v>0.8529351056619205</v>
      </c>
    </row>
    <row r="59" spans="1:7" ht="12.75">
      <c r="A59" s="5" t="s">
        <v>61</v>
      </c>
      <c r="C59" s="20">
        <v>14.80293510566192</v>
      </c>
      <c r="E59" s="20">
        <v>18.7</v>
      </c>
      <c r="G59" s="29">
        <f t="shared" si="0"/>
        <v>-3.8970648943380795</v>
      </c>
    </row>
    <row r="60" spans="1:7" ht="12.75">
      <c r="A60" s="5" t="s">
        <v>62</v>
      </c>
      <c r="C60" s="20">
        <v>14.80293510566192</v>
      </c>
      <c r="E60" s="20">
        <v>18.7</v>
      </c>
      <c r="G60" s="29">
        <f t="shared" si="0"/>
        <v>-3.8970648943380795</v>
      </c>
    </row>
    <row r="61" spans="1:7" ht="12.75">
      <c r="A61" s="5" t="s">
        <v>63</v>
      </c>
      <c r="C61" s="20">
        <v>14.80293510566192</v>
      </c>
      <c r="E61" s="20">
        <v>18.7</v>
      </c>
      <c r="G61" s="29">
        <f t="shared" si="0"/>
        <v>-3.8970648943380795</v>
      </c>
    </row>
    <row r="62" spans="1:7" ht="12.75">
      <c r="A62" s="5" t="s">
        <v>117</v>
      </c>
      <c r="C62" s="20">
        <v>14.80293510566192</v>
      </c>
      <c r="E62" s="20">
        <v>18.7</v>
      </c>
      <c r="G62" s="29">
        <f t="shared" si="0"/>
        <v>-3.8970648943380795</v>
      </c>
    </row>
    <row r="63" spans="1:7" ht="12.75">
      <c r="A63" s="5" t="s">
        <v>64</v>
      </c>
      <c r="C63" s="20">
        <v>14.80293510566192</v>
      </c>
      <c r="E63" s="20">
        <v>18.7</v>
      </c>
      <c r="G63" s="29">
        <f t="shared" si="0"/>
        <v>-3.8970648943380795</v>
      </c>
    </row>
    <row r="64" spans="1:7" ht="12.75">
      <c r="A64" s="5" t="s">
        <v>65</v>
      </c>
      <c r="C64" s="20">
        <v>14.80293510566192</v>
      </c>
      <c r="E64" s="20">
        <v>18.7</v>
      </c>
      <c r="G64" s="29">
        <f t="shared" si="0"/>
        <v>-3.8970648943380795</v>
      </c>
    </row>
    <row r="65" spans="1:7" ht="12.75">
      <c r="A65" s="5" t="s">
        <v>66</v>
      </c>
      <c r="C65" s="20">
        <v>14.80293510566192</v>
      </c>
      <c r="E65" s="20">
        <v>18.7</v>
      </c>
      <c r="G65" s="29">
        <f t="shared" si="0"/>
        <v>-3.8970648943380795</v>
      </c>
    </row>
    <row r="66" spans="1:7" ht="12.75">
      <c r="A66" s="5" t="s">
        <v>118</v>
      </c>
      <c r="C66" s="20">
        <v>14.80293510566192</v>
      </c>
      <c r="E66" s="20">
        <v>18.7</v>
      </c>
      <c r="G66" s="29">
        <f t="shared" si="0"/>
        <v>-3.8970648943380795</v>
      </c>
    </row>
    <row r="67" spans="1:7" ht="12.75">
      <c r="A67" s="16" t="s">
        <v>119</v>
      </c>
      <c r="C67" s="20">
        <v>14.80293510566192</v>
      </c>
      <c r="E67" s="20">
        <v>18.7</v>
      </c>
      <c r="G67" s="29">
        <f t="shared" si="0"/>
        <v>-3.8970648943380795</v>
      </c>
    </row>
    <row r="68" spans="1:7" ht="12.75">
      <c r="A68" s="5" t="s">
        <v>67</v>
      </c>
      <c r="C68" s="20">
        <v>14.80293510566192</v>
      </c>
      <c r="E68" s="20">
        <v>18.7</v>
      </c>
      <c r="G68" s="29">
        <f t="shared" si="0"/>
        <v>-3.8970648943380795</v>
      </c>
    </row>
    <row r="69" spans="1:7" ht="12.75">
      <c r="A69" s="5" t="s">
        <v>68</v>
      </c>
      <c r="C69" s="20">
        <v>19.276918160674494</v>
      </c>
      <c r="E69" s="20">
        <v>18.7</v>
      </c>
      <c r="G69" s="29">
        <f t="shared" si="0"/>
        <v>0.5769181606744951</v>
      </c>
    </row>
    <row r="70" spans="1:7" ht="12.75">
      <c r="A70" s="5" t="s">
        <v>120</v>
      </c>
      <c r="C70" s="20">
        <v>19.276918160674494</v>
      </c>
      <c r="E70" s="20">
        <v>12.4</v>
      </c>
      <c r="G70" s="29">
        <f aca="true" t="shared" si="1" ref="G70:G115">C70-E70</f>
        <v>6.876918160674494</v>
      </c>
    </row>
    <row r="71" spans="1:7" ht="12.75">
      <c r="A71" s="5" t="s">
        <v>121</v>
      </c>
      <c r="C71" s="20">
        <v>19.276918160674494</v>
      </c>
      <c r="E71" s="20">
        <v>18.7</v>
      </c>
      <c r="G71" s="29">
        <f t="shared" si="1"/>
        <v>0.5769181606744951</v>
      </c>
    </row>
    <row r="72" spans="1:7" ht="12.75">
      <c r="A72" s="5" t="s">
        <v>122</v>
      </c>
      <c r="C72" s="20">
        <v>19.276918160674494</v>
      </c>
      <c r="E72" s="20">
        <v>18.7</v>
      </c>
      <c r="G72" s="29">
        <f t="shared" si="1"/>
        <v>0.5769181606744951</v>
      </c>
    </row>
    <row r="73" spans="1:7" ht="12.75">
      <c r="A73" s="5" t="s">
        <v>123</v>
      </c>
      <c r="C73" s="20">
        <v>19.276918160674494</v>
      </c>
      <c r="E73" s="20">
        <v>18.7</v>
      </c>
      <c r="G73" s="29">
        <f t="shared" si="1"/>
        <v>0.5769181606744951</v>
      </c>
    </row>
    <row r="74" spans="1:7" ht="12.75">
      <c r="A74" s="5" t="s">
        <v>69</v>
      </c>
      <c r="C74" s="20">
        <v>19.276918160674494</v>
      </c>
      <c r="E74" s="20">
        <v>18.7</v>
      </c>
      <c r="G74" s="29">
        <f t="shared" si="1"/>
        <v>0.5769181606744951</v>
      </c>
    </row>
    <row r="75" spans="1:7" ht="12.75">
      <c r="A75" s="5" t="s">
        <v>70</v>
      </c>
      <c r="C75" s="20">
        <v>19.276918160674494</v>
      </c>
      <c r="E75" s="20">
        <v>18.7</v>
      </c>
      <c r="G75" s="29">
        <f t="shared" si="1"/>
        <v>0.5769181606744951</v>
      </c>
    </row>
    <row r="76" spans="1:7" ht="12.75">
      <c r="A76" s="5" t="s">
        <v>71</v>
      </c>
      <c r="C76" s="20">
        <v>19.276918160674494</v>
      </c>
      <c r="E76" s="20">
        <v>18.7</v>
      </c>
      <c r="G76" s="29">
        <f t="shared" si="1"/>
        <v>0.5769181606744951</v>
      </c>
    </row>
    <row r="77" spans="1:7" ht="12.75">
      <c r="A77" s="5" t="s">
        <v>72</v>
      </c>
      <c r="C77" s="20">
        <v>19.276918160674494</v>
      </c>
      <c r="E77" s="20">
        <v>18.7</v>
      </c>
      <c r="G77" s="29">
        <f t="shared" si="1"/>
        <v>0.5769181606744951</v>
      </c>
    </row>
    <row r="78" spans="1:7" ht="12.75">
      <c r="A78" s="5" t="s">
        <v>73</v>
      </c>
      <c r="C78" s="20">
        <v>19.276918160674494</v>
      </c>
      <c r="E78" s="20">
        <v>18.7</v>
      </c>
      <c r="G78" s="29">
        <f t="shared" si="1"/>
        <v>0.5769181606744951</v>
      </c>
    </row>
    <row r="79" spans="1:7" ht="12.75">
      <c r="A79" s="5" t="s">
        <v>74</v>
      </c>
      <c r="C79" s="20">
        <v>19.276918160674494</v>
      </c>
      <c r="E79" s="20">
        <v>18.7</v>
      </c>
      <c r="G79" s="29">
        <f t="shared" si="1"/>
        <v>0.5769181606744951</v>
      </c>
    </row>
    <row r="80" spans="1:7" ht="12.75">
      <c r="A80" s="5" t="s">
        <v>75</v>
      </c>
      <c r="C80" s="20">
        <v>19.276918160674494</v>
      </c>
      <c r="E80" s="20">
        <v>18.7</v>
      </c>
      <c r="G80" s="29">
        <f t="shared" si="1"/>
        <v>0.5769181606744951</v>
      </c>
    </row>
    <row r="81" spans="1:7" ht="12.75">
      <c r="A81" s="5" t="s">
        <v>76</v>
      </c>
      <c r="C81" s="20">
        <v>19.276918160674494</v>
      </c>
      <c r="E81" s="20">
        <v>18.7</v>
      </c>
      <c r="G81" s="29">
        <f t="shared" si="1"/>
        <v>0.5769181606744951</v>
      </c>
    </row>
    <row r="82" spans="1:7" ht="12.75">
      <c r="A82" s="5" t="s">
        <v>77</v>
      </c>
      <c r="C82" s="20">
        <v>19.276918160674494</v>
      </c>
      <c r="E82" s="20">
        <v>18.7</v>
      </c>
      <c r="G82" s="29">
        <f t="shared" si="1"/>
        <v>0.5769181606744951</v>
      </c>
    </row>
    <row r="83" spans="1:7" ht="12.75">
      <c r="A83" s="5" t="s">
        <v>78</v>
      </c>
      <c r="C83" s="20">
        <v>19.276918160674494</v>
      </c>
      <c r="E83" s="20">
        <v>18.7</v>
      </c>
      <c r="G83" s="29">
        <f t="shared" si="1"/>
        <v>0.5769181606744951</v>
      </c>
    </row>
    <row r="84" spans="1:7" ht="12.75">
      <c r="A84" s="5" t="s">
        <v>79</v>
      </c>
      <c r="C84" s="20">
        <v>19.276918160674494</v>
      </c>
      <c r="E84" s="20">
        <v>18.7</v>
      </c>
      <c r="G84" s="29">
        <f t="shared" si="1"/>
        <v>0.5769181606744951</v>
      </c>
    </row>
    <row r="85" spans="1:7" ht="12.75">
      <c r="A85" s="5" t="s">
        <v>124</v>
      </c>
      <c r="C85" s="20">
        <v>19.276918160674494</v>
      </c>
      <c r="E85" s="20">
        <v>18.7</v>
      </c>
      <c r="G85" s="29">
        <f t="shared" si="1"/>
        <v>0.5769181606744951</v>
      </c>
    </row>
    <row r="86" spans="1:7" ht="12.75">
      <c r="A86" s="5" t="s">
        <v>80</v>
      </c>
      <c r="C86" s="20">
        <v>19.276918160674494</v>
      </c>
      <c r="E86" s="20">
        <v>18.7</v>
      </c>
      <c r="G86" s="29">
        <f t="shared" si="1"/>
        <v>0.5769181606744951</v>
      </c>
    </row>
    <row r="87" spans="1:7" ht="12.75">
      <c r="A87" s="5" t="s">
        <v>81</v>
      </c>
      <c r="C87" s="20">
        <v>19.276918160674494</v>
      </c>
      <c r="E87" s="20">
        <v>18.7</v>
      </c>
      <c r="G87" s="29">
        <f t="shared" si="1"/>
        <v>0.5769181606744951</v>
      </c>
    </row>
    <row r="88" spans="1:7" ht="12.75">
      <c r="A88" s="5" t="s">
        <v>82</v>
      </c>
      <c r="C88" s="20">
        <v>19.276918160674494</v>
      </c>
      <c r="E88" s="20">
        <v>13.95</v>
      </c>
      <c r="G88" s="29">
        <f t="shared" si="1"/>
        <v>5.326918160674495</v>
      </c>
    </row>
    <row r="89" spans="1:7" ht="12.75">
      <c r="A89" s="5" t="s">
        <v>83</v>
      </c>
      <c r="C89" s="20">
        <v>19.276918160674494</v>
      </c>
      <c r="E89" s="20">
        <v>18.7</v>
      </c>
      <c r="G89" s="29">
        <f t="shared" si="1"/>
        <v>0.5769181606744951</v>
      </c>
    </row>
    <row r="90" spans="1:7" ht="12.75">
      <c r="A90" s="5" t="s">
        <v>84</v>
      </c>
      <c r="C90" s="20">
        <v>19.276918160674494</v>
      </c>
      <c r="E90" s="20">
        <v>18.7</v>
      </c>
      <c r="G90" s="29">
        <f t="shared" si="1"/>
        <v>0.5769181606744951</v>
      </c>
    </row>
    <row r="91" spans="1:7" ht="12.75">
      <c r="A91" s="5" t="s">
        <v>85</v>
      </c>
      <c r="C91" s="20">
        <v>19.276918160674494</v>
      </c>
      <c r="E91" s="20">
        <v>18.7</v>
      </c>
      <c r="G91" s="29">
        <f t="shared" si="1"/>
        <v>0.5769181606744951</v>
      </c>
    </row>
    <row r="92" spans="1:7" ht="12.75">
      <c r="A92" s="15" t="s">
        <v>86</v>
      </c>
      <c r="C92" s="20">
        <v>19.276918160674494</v>
      </c>
      <c r="E92" s="20">
        <v>18.7</v>
      </c>
      <c r="G92" s="29">
        <f t="shared" si="1"/>
        <v>0.5769181606744951</v>
      </c>
    </row>
    <row r="93" spans="1:7" ht="12.75">
      <c r="A93" s="5" t="s">
        <v>87</v>
      </c>
      <c r="C93" s="20">
        <v>19.276918160674494</v>
      </c>
      <c r="E93" s="20">
        <v>18.7</v>
      </c>
      <c r="G93" s="29">
        <f t="shared" si="1"/>
        <v>0.5769181606744951</v>
      </c>
    </row>
    <row r="94" spans="1:7" ht="12.75">
      <c r="A94" s="5" t="s">
        <v>88</v>
      </c>
      <c r="C94" s="20">
        <v>19.276918160674494</v>
      </c>
      <c r="E94" s="20">
        <v>18.7</v>
      </c>
      <c r="G94" s="29">
        <f t="shared" si="1"/>
        <v>0.5769181606744951</v>
      </c>
    </row>
    <row r="95" spans="1:7" ht="12.75">
      <c r="A95" s="5" t="s">
        <v>89</v>
      </c>
      <c r="C95" s="20">
        <v>30.214043612857566</v>
      </c>
      <c r="E95" s="20">
        <v>18.7</v>
      </c>
      <c r="G95" s="29">
        <f t="shared" si="1"/>
        <v>11.514043612857567</v>
      </c>
    </row>
    <row r="96" spans="1:7" ht="12.75">
      <c r="A96" s="5" t="s">
        <v>90</v>
      </c>
      <c r="C96" s="20">
        <v>30.214043612857566</v>
      </c>
      <c r="E96" s="20">
        <v>18.7</v>
      </c>
      <c r="G96" s="29">
        <f t="shared" si="1"/>
        <v>11.514043612857567</v>
      </c>
    </row>
    <row r="97" spans="1:7" ht="12.75">
      <c r="A97" s="5" t="s">
        <v>91</v>
      </c>
      <c r="C97" s="20">
        <v>30.214043612857566</v>
      </c>
      <c r="E97" s="20">
        <v>18.7</v>
      </c>
      <c r="G97" s="29">
        <f t="shared" si="1"/>
        <v>11.514043612857567</v>
      </c>
    </row>
    <row r="98" spans="1:7" ht="12.75">
      <c r="A98" s="5" t="s">
        <v>92</v>
      </c>
      <c r="C98" s="20">
        <v>30.214043612857566</v>
      </c>
      <c r="E98" s="20">
        <v>18.7</v>
      </c>
      <c r="G98" s="29">
        <f t="shared" si="1"/>
        <v>11.514043612857567</v>
      </c>
    </row>
    <row r="99" spans="1:7" ht="12.75">
      <c r="A99" s="5" t="s">
        <v>93</v>
      </c>
      <c r="C99" s="20">
        <v>30.214043612857566</v>
      </c>
      <c r="E99" s="20">
        <v>18.7</v>
      </c>
      <c r="G99" s="29">
        <f t="shared" si="1"/>
        <v>11.514043612857567</v>
      </c>
    </row>
    <row r="100" spans="1:7" ht="12.75">
      <c r="A100" s="5" t="s">
        <v>94</v>
      </c>
      <c r="C100" s="20">
        <v>30.214043612857566</v>
      </c>
      <c r="E100" s="20">
        <v>18.7</v>
      </c>
      <c r="G100" s="29">
        <f t="shared" si="1"/>
        <v>11.514043612857567</v>
      </c>
    </row>
    <row r="101" spans="1:7" ht="12.75">
      <c r="A101" s="5" t="s">
        <v>95</v>
      </c>
      <c r="C101" s="20">
        <v>30.214043612857566</v>
      </c>
      <c r="E101" s="20">
        <v>18.7</v>
      </c>
      <c r="G101" s="29">
        <f t="shared" si="1"/>
        <v>11.514043612857567</v>
      </c>
    </row>
    <row r="102" spans="1:7" ht="12.75">
      <c r="A102" s="5" t="s">
        <v>96</v>
      </c>
      <c r="C102" s="20">
        <v>30.214043612857566</v>
      </c>
      <c r="E102" s="20">
        <v>18.7</v>
      </c>
      <c r="G102" s="29">
        <f t="shared" si="1"/>
        <v>11.514043612857567</v>
      </c>
    </row>
    <row r="103" spans="1:7" ht="12.75">
      <c r="A103" s="15" t="s">
        <v>97</v>
      </c>
      <c r="C103" s="20">
        <v>30.214043612857566</v>
      </c>
      <c r="E103" s="20">
        <v>18.7</v>
      </c>
      <c r="G103" s="29">
        <f t="shared" si="1"/>
        <v>11.514043612857567</v>
      </c>
    </row>
    <row r="104" spans="1:7" ht="12.75">
      <c r="A104" s="5" t="s">
        <v>98</v>
      </c>
      <c r="C104" s="20">
        <v>30.214043612857566</v>
      </c>
      <c r="E104" s="20">
        <v>18.7</v>
      </c>
      <c r="G104" s="29">
        <f t="shared" si="1"/>
        <v>11.514043612857567</v>
      </c>
    </row>
    <row r="105" spans="1:7" ht="12.75">
      <c r="A105" s="5" t="s">
        <v>99</v>
      </c>
      <c r="C105" s="20">
        <v>30.214043612857566</v>
      </c>
      <c r="E105" s="20">
        <v>18.7</v>
      </c>
      <c r="G105" s="29">
        <f t="shared" si="1"/>
        <v>11.514043612857567</v>
      </c>
    </row>
    <row r="106" spans="1:7" ht="12.75">
      <c r="A106" s="5" t="s">
        <v>100</v>
      </c>
      <c r="C106" s="20">
        <v>30.214043612857566</v>
      </c>
      <c r="E106" s="20">
        <v>18.7</v>
      </c>
      <c r="G106" s="29">
        <f t="shared" si="1"/>
        <v>11.514043612857567</v>
      </c>
    </row>
    <row r="107" spans="1:7" ht="12.75">
      <c r="A107" s="5" t="s">
        <v>101</v>
      </c>
      <c r="C107" s="20">
        <v>30.214043612857566</v>
      </c>
      <c r="E107" s="20">
        <v>18.7</v>
      </c>
      <c r="G107" s="29">
        <f t="shared" si="1"/>
        <v>11.514043612857567</v>
      </c>
    </row>
    <row r="108" spans="1:7" ht="12.75">
      <c r="A108" s="5" t="s">
        <v>102</v>
      </c>
      <c r="C108" s="20">
        <v>30.214043612857566</v>
      </c>
      <c r="E108" s="20">
        <v>18.7</v>
      </c>
      <c r="G108" s="29">
        <f t="shared" si="1"/>
        <v>11.514043612857567</v>
      </c>
    </row>
    <row r="109" spans="1:7" ht="12.75">
      <c r="A109" s="5" t="s">
        <v>103</v>
      </c>
      <c r="C109" s="20">
        <v>30.214043612857566</v>
      </c>
      <c r="E109" s="20">
        <v>18.7</v>
      </c>
      <c r="G109" s="29">
        <f t="shared" si="1"/>
        <v>11.514043612857567</v>
      </c>
    </row>
    <row r="110" spans="1:7" ht="12.75">
      <c r="A110" s="5" t="s">
        <v>104</v>
      </c>
      <c r="C110" s="20">
        <v>30.214043612857566</v>
      </c>
      <c r="E110" s="20">
        <v>18.7</v>
      </c>
      <c r="G110" s="29">
        <f t="shared" si="1"/>
        <v>11.514043612857567</v>
      </c>
    </row>
    <row r="111" spans="1:7" ht="12.75">
      <c r="A111" s="5" t="s">
        <v>105</v>
      </c>
      <c r="C111" s="20">
        <v>68.47834569532061</v>
      </c>
      <c r="E111" s="20">
        <v>18.7</v>
      </c>
      <c r="G111" s="29">
        <f t="shared" si="1"/>
        <v>49.77834569532061</v>
      </c>
    </row>
    <row r="112" spans="1:7" ht="12.75">
      <c r="A112" s="5" t="s">
        <v>106</v>
      </c>
      <c r="C112" s="20">
        <v>68.47834569532061</v>
      </c>
      <c r="E112" s="20">
        <v>18.7</v>
      </c>
      <c r="G112" s="29">
        <f t="shared" si="1"/>
        <v>49.77834569532061</v>
      </c>
    </row>
    <row r="113" spans="1:7" ht="12.75">
      <c r="A113" s="5" t="s">
        <v>107</v>
      </c>
      <c r="C113" s="20">
        <v>68.47834569532061</v>
      </c>
      <c r="E113" s="20">
        <v>18.7</v>
      </c>
      <c r="G113" s="29">
        <f t="shared" si="1"/>
        <v>49.77834569532061</v>
      </c>
    </row>
    <row r="114" spans="1:7" ht="12.75">
      <c r="A114" s="5" t="s">
        <v>108</v>
      </c>
      <c r="C114" s="20">
        <v>68.47834569532061</v>
      </c>
      <c r="E114" s="20">
        <v>18.7</v>
      </c>
      <c r="G114" s="29">
        <f t="shared" si="1"/>
        <v>49.77834569532061</v>
      </c>
    </row>
    <row r="115" spans="1:7" ht="12.75">
      <c r="A115" s="5" t="s">
        <v>109</v>
      </c>
      <c r="C115" s="20">
        <v>68.47834569532061</v>
      </c>
      <c r="E115" s="20">
        <v>18.7</v>
      </c>
      <c r="G115" s="29">
        <f t="shared" si="1"/>
        <v>49.77834569532061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&amp;RExhibit ___ (GB-3)
Docket UT-023003
Witness:  Glenn Blackmon
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Blackmon</dc:creator>
  <cp:keywords/>
  <dc:description/>
  <cp:lastModifiedBy>ttrodahl</cp:lastModifiedBy>
  <cp:lastPrinted>2004-02-09T22:57:56Z</cp:lastPrinted>
  <dcterms:created xsi:type="dcterms:W3CDTF">2004-01-22T18:29:25Z</dcterms:created>
  <dcterms:modified xsi:type="dcterms:W3CDTF">2004-02-09T22:57:59Z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023003</vt:lpwstr>
  </property>
  <property fmtid="{D5CDD505-2E9C-101B-9397-08002B2CF9AE}" pid="6" name="IsConfidenti">
    <vt:lpwstr>0</vt:lpwstr>
  </property>
  <property fmtid="{D5CDD505-2E9C-101B-9397-08002B2CF9AE}" pid="7" name="Dat">
    <vt:lpwstr>2004-02-09T00:00:00Z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2002-01-31T00:00:00Z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