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60" windowWidth="14865" windowHeight="7560"/>
  </bookViews>
  <sheets>
    <sheet name="4.11" sheetId="1" r:id="rId1"/>
    <sheet name="4.11.1" sheetId="2" r:id="rId2"/>
    <sheet name="4.11.2" sheetId="3" r:id="rId3"/>
  </sheets>
  <definedNames>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_xlnm.Print_Area" localSheetId="1">'4.11.1'!$A$1:$I$57</definedName>
    <definedName name="shit" hidden="1">{"PRINT",#N/A,TRUE,"APPA";"PRINT",#N/A,TRUE,"APS";"PRINT",#N/A,TRUE,"BHPL";"PRINT",#N/A,TRUE,"BHPL2";"PRINT",#N/A,TRUE,"CDWR";"PRINT",#N/A,TRUE,"EWEB";"PRINT",#N/A,TRUE,"LADWP";"PRINT",#N/A,TRUE,"NEVBASE"}</definedName>
    <definedName name="wrn.All._.Pages." hidden="1">{#N/A,#N/A,FALSE,"Cover";#N/A,#N/A,FALSE,"Lead Sheet";#N/A,#N/A,FALSE,"T-Accounts";#N/A,#N/A,FALSE,"Jars Summary";#N/A,#N/A,FALSE,"Utah Monthly Amort";#N/A,#N/A,FALSE,"Pivot";#N/A,#N/A,FALSE,"June 2002 Writedowns";#N/A,#N/A,FALSE,"March 2003 Writedowns"}</definedName>
    <definedName name="wrn.Factors._.Tab._.10." hidden="1">{"Factors Pages 1-2",#N/A,FALSE,"Factors";"Factors Page 3",#N/A,FALSE,"Factors";"Factors Page 4",#N/A,FALSE,"Factors";"Factors Page 5",#N/A,FALSE,"Factors";"Factors Pages 8-27",#N/A,FALSE,"Factors"}</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s>
  <calcPr calcId="145621" calcMode="manual" iterate="1"/>
</workbook>
</file>

<file path=xl/calcChain.xml><?xml version="1.0" encoding="utf-8"?>
<calcChain xmlns="http://schemas.openxmlformats.org/spreadsheetml/2006/main">
  <c r="C55" i="3" l="1"/>
  <c r="D52" i="3"/>
  <c r="D55" i="3"/>
  <c r="D27" i="3"/>
  <c r="E31" i="2" s="1"/>
  <c r="C27" i="3"/>
  <c r="E30" i="2" s="1"/>
  <c r="E26" i="3"/>
  <c r="E27" i="3" s="1"/>
  <c r="E25" i="3"/>
  <c r="E24" i="3"/>
  <c r="E23" i="3"/>
  <c r="E22" i="3"/>
  <c r="E21" i="3"/>
  <c r="E20" i="3"/>
  <c r="E19" i="3"/>
  <c r="E18" i="3"/>
  <c r="E17" i="3"/>
  <c r="E16" i="3"/>
  <c r="E15" i="3"/>
  <c r="J14" i="3"/>
  <c r="I14" i="3"/>
  <c r="H14" i="3"/>
  <c r="E14" i="3"/>
  <c r="B57" i="2"/>
  <c r="F39" i="2"/>
  <c r="E39" i="2"/>
  <c r="F33" i="2"/>
  <c r="E33" i="2"/>
  <c r="D18" i="2"/>
  <c r="D21" i="2"/>
  <c r="D23" i="2" s="1"/>
  <c r="F11" i="1" s="1"/>
  <c r="I11" i="1" s="1"/>
  <c r="D17" i="2"/>
  <c r="D19" i="2" s="1"/>
  <c r="A3" i="2"/>
  <c r="A3" i="3" s="1"/>
  <c r="A1" i="2"/>
  <c r="A1" i="3" s="1"/>
  <c r="A2" i="2"/>
  <c r="A2" i="3" s="1"/>
  <c r="I27" i="3" l="1"/>
  <c r="F30" i="2" s="1"/>
  <c r="G30" i="2" s="1"/>
  <c r="D56" i="3"/>
  <c r="H45" i="3"/>
  <c r="H46" i="3" s="1"/>
  <c r="H47" i="3" s="1"/>
  <c r="H48" i="3" s="1"/>
  <c r="H49" i="3" s="1"/>
  <c r="H50" i="3" s="1"/>
  <c r="H51" i="3" s="1"/>
  <c r="H52" i="3" s="1"/>
  <c r="H53" i="3" s="1"/>
  <c r="B13" i="2"/>
  <c r="E23" i="2"/>
  <c r="H15" i="3"/>
  <c r="J15" i="3"/>
  <c r="J16" i="3" s="1"/>
  <c r="J17" i="3" s="1"/>
  <c r="J18" i="3" s="1"/>
  <c r="J19" i="3" s="1"/>
  <c r="J20" i="3" s="1"/>
  <c r="J21" i="3" s="1"/>
  <c r="J22" i="3" s="1"/>
  <c r="J23" i="3" s="1"/>
  <c r="J24" i="3" s="1"/>
  <c r="J25" i="3" s="1"/>
  <c r="J26" i="3" s="1"/>
  <c r="J27" i="3" s="1"/>
  <c r="F31" i="2" s="1"/>
  <c r="G31" i="2" s="1"/>
  <c r="B27" i="3"/>
  <c r="E29" i="2" s="1"/>
  <c r="E32" i="2" s="1"/>
  <c r="J11" i="1"/>
  <c r="K14" i="3"/>
  <c r="I15" i="3"/>
  <c r="I16" i="3" s="1"/>
  <c r="I17" i="3" s="1"/>
  <c r="I18" i="3" s="1"/>
  <c r="I19" i="3" s="1"/>
  <c r="I20" i="3" s="1"/>
  <c r="I21" i="3" s="1"/>
  <c r="I22" i="3" s="1"/>
  <c r="I23" i="3" s="1"/>
  <c r="I24" i="3" s="1"/>
  <c r="I25" i="3" s="1"/>
  <c r="I26" i="3" s="1"/>
  <c r="H54" i="3" l="1"/>
  <c r="E38" i="2" s="1"/>
  <c r="K41" i="3"/>
  <c r="K15" i="3"/>
  <c r="H16" i="3"/>
  <c r="C43" i="2"/>
  <c r="C45" i="2" s="1"/>
  <c r="C49" i="2" s="1"/>
  <c r="K16" i="3" l="1"/>
  <c r="H17" i="3"/>
  <c r="K42" i="3"/>
  <c r="K43" i="3" s="1"/>
  <c r="K44" i="3" s="1"/>
  <c r="K45" i="3" s="1"/>
  <c r="K46" i="3" s="1"/>
  <c r="K47" i="3" s="1"/>
  <c r="K48" i="3" s="1"/>
  <c r="K49" i="3" s="1"/>
  <c r="K50" i="3" s="1"/>
  <c r="K51" i="3" s="1"/>
  <c r="K52" i="3" s="1"/>
  <c r="K53" i="3" s="1"/>
  <c r="K54" i="3" s="1"/>
  <c r="F38" i="2" s="1"/>
  <c r="G38" i="2" s="1"/>
  <c r="B44" i="2" l="1"/>
  <c r="K17" i="3"/>
  <c r="H18" i="3"/>
  <c r="K18" i="3" l="1"/>
  <c r="H19" i="3"/>
  <c r="K19" i="3" l="1"/>
  <c r="H20" i="3"/>
  <c r="K20" i="3" l="1"/>
  <c r="H21" i="3"/>
  <c r="K21" i="3" l="1"/>
  <c r="H22" i="3"/>
  <c r="K22" i="3" l="1"/>
  <c r="H23" i="3"/>
  <c r="K23" i="3" l="1"/>
  <c r="H24" i="3"/>
  <c r="K24" i="3" l="1"/>
  <c r="H25" i="3"/>
  <c r="K25" i="3" l="1"/>
  <c r="H26" i="3"/>
  <c r="K26" i="3" l="1"/>
  <c r="K27" i="3" s="1"/>
  <c r="H27" i="3"/>
  <c r="F29" i="2" s="1"/>
  <c r="G29" i="2" l="1"/>
  <c r="F32" i="2"/>
  <c r="G32" i="2" l="1"/>
  <c r="B43" i="2"/>
  <c r="B45" i="2" s="1"/>
  <c r="B49" i="2" s="1"/>
</calcChain>
</file>

<file path=xl/sharedStrings.xml><?xml version="1.0" encoding="utf-8"?>
<sst xmlns="http://schemas.openxmlformats.org/spreadsheetml/2006/main" count="136" uniqueCount="92">
  <si>
    <t>PacifiCorp</t>
  </si>
  <si>
    <t>PAGE</t>
  </si>
  <si>
    <t>Automated Meter Reading Savings</t>
  </si>
  <si>
    <t>TOTAL</t>
  </si>
  <si>
    <t>Washington</t>
  </si>
  <si>
    <t>ACCOUNT</t>
  </si>
  <si>
    <t>Type</t>
  </si>
  <si>
    <t>COMPANY</t>
  </si>
  <si>
    <t>FACTOR</t>
  </si>
  <si>
    <t>FACTOR %</t>
  </si>
  <si>
    <t>ALLOCATED</t>
  </si>
  <si>
    <t>REF#</t>
  </si>
  <si>
    <t>Adjustment to Expense:</t>
  </si>
  <si>
    <t>Meter Reading Expense</t>
  </si>
  <si>
    <t>WA</t>
  </si>
  <si>
    <t>Meter Retirements</t>
  </si>
  <si>
    <t>Description of Adjustment:</t>
  </si>
  <si>
    <t xml:space="preserve">Page </t>
  </si>
  <si>
    <t>Walla Walla, Sunnyside &amp; Yakima</t>
  </si>
  <si>
    <t>O&amp;M Savings</t>
  </si>
  <si>
    <t>Expected</t>
  </si>
  <si>
    <t>Description</t>
  </si>
  <si>
    <t>Savings*</t>
  </si>
  <si>
    <t>Salary/Overhead Savings</t>
  </si>
  <si>
    <t>Vehicle &amp; Other Expense Savings</t>
  </si>
  <si>
    <t>Salary/OH Total</t>
  </si>
  <si>
    <t>Remove Escalation Applied in GWI Adjustment No. 4.2**</t>
  </si>
  <si>
    <t>Below</t>
  </si>
  <si>
    <t>Escalated Salary Total</t>
  </si>
  <si>
    <t>Vehicle/Other Total</t>
  </si>
  <si>
    <t>Incremental Meter Reading Savings in 12 ME June 2013</t>
  </si>
  <si>
    <t>Capital Additions</t>
  </si>
  <si>
    <t>FERC Account</t>
  </si>
  <si>
    <t>Function</t>
  </si>
  <si>
    <t>Location Description</t>
  </si>
  <si>
    <t>June 2012
Year-End</t>
  </si>
  <si>
    <t>June 2013
AMA</t>
  </si>
  <si>
    <t>Adjustment</t>
  </si>
  <si>
    <t>Factor</t>
  </si>
  <si>
    <t>Meter purchase, installation &amp; base repairs</t>
  </si>
  <si>
    <t>Distribution</t>
  </si>
  <si>
    <t>Mobile Collector Unit(s)</t>
  </si>
  <si>
    <t>General Plant</t>
  </si>
  <si>
    <t>Walla Walla Op Cen</t>
  </si>
  <si>
    <t>Communications Line</t>
  </si>
  <si>
    <t>Walla Walla &amp; Yakima Op Cen</t>
  </si>
  <si>
    <t>Meter retirements</t>
  </si>
  <si>
    <t>Depreciation Expense</t>
  </si>
  <si>
    <t>FERC 370</t>
  </si>
  <si>
    <t>FERC 391 
FERC 397</t>
  </si>
  <si>
    <t>Meter Additions</t>
  </si>
  <si>
    <t>Depreciation Rate</t>
  </si>
  <si>
    <t>Total Depreciation Expense</t>
  </si>
  <si>
    <t>*Total estimated annual savings was calculated using the actual salaries/expenses of the displaced employees on an annualized basis.</t>
  </si>
  <si>
    <t xml:space="preserve">**These costs are escalated in the General Wage Increase adjustment, so the amount of this adjustment is increased based on the overall escalation to completely remove these expenses including escalation from results of operations.  </t>
  </si>
  <si>
    <t xml:space="preserve">June 2012 Total Utility Labor </t>
  </si>
  <si>
    <t>Page 4.3.2</t>
  </si>
  <si>
    <t>Updated 11/7/2012</t>
  </si>
  <si>
    <t xml:space="preserve">June 2013 Escalated Utility Labor </t>
  </si>
  <si>
    <t>Escalation Factor</t>
  </si>
  <si>
    <t>Page</t>
  </si>
  <si>
    <t>Capital Additions &amp; Retirements</t>
  </si>
  <si>
    <t>Walla Walla, Sunnyside &amp; Yakima -</t>
  </si>
  <si>
    <t>Description: Meter purchase and mobile collector unit(s), installation &amp; base repairs.</t>
  </si>
  <si>
    <t>Actual Capital Balances through June 2013</t>
  </si>
  <si>
    <t>Month</t>
  </si>
  <si>
    <t>FERC 391</t>
  </si>
  <si>
    <t>FERC 397</t>
  </si>
  <si>
    <t>Total PPIS</t>
  </si>
  <si>
    <t>Oct-11*</t>
  </si>
  <si>
    <t>June 2012 Year-End Bal</t>
  </si>
  <si>
    <t>AMA June 2013 Bal</t>
  </si>
  <si>
    <t>Meter Retirements - peak</t>
  </si>
  <si>
    <t>Amount Retired</t>
  </si>
  <si>
    <t>(A)</t>
  </si>
  <si>
    <t>Meter Retirements - non peak average</t>
  </si>
  <si>
    <t>AMA Estimated Retirement Balances</t>
  </si>
  <si>
    <t>YE June 2012</t>
  </si>
  <si>
    <t>YE June 2013</t>
  </si>
  <si>
    <t>Non Peak Average</t>
  </si>
  <si>
    <t>(B)</t>
  </si>
  <si>
    <t>Estimated AMR Retirements</t>
  </si>
  <si>
    <t>June 2012 Year-End</t>
  </si>
  <si>
    <t>AMA June 2013</t>
  </si>
  <si>
    <t>(A-B)</t>
  </si>
  <si>
    <t>Total AMR Retirements</t>
  </si>
  <si>
    <t>Washington General Rate Case - June 2012</t>
  </si>
  <si>
    <t>4.11</t>
  </si>
  <si>
    <t>4.11.2</t>
  </si>
  <si>
    <t>Ref 4.11.1</t>
  </si>
  <si>
    <t>4.11.1</t>
  </si>
  <si>
    <t>PRO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</si>
</sst>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0.000%"/>
    <numFmt numFmtId="167" formatCode="[$-409]mmm\-yy;@"/>
    <numFmt numFmtId="168" formatCode="_(&quot;$&quot;* #,##0_);_(&quot;$&quot;* \(#,##0\);_(&quot;$&quot;* &quot;-&quot;??_);_(@_)"/>
    <numFmt numFmtId="169" formatCode="_-* #,##0\ &quot;F&quot;_-;\-* #,##0\ &quot;F&quot;_-;_-* &quot;-&quot;\ &quot;F&quot;_-;_-@_-"/>
    <numFmt numFmtId="170" formatCode="&quot;$&quot;#,##0\ ;\(&quot;$&quot;#,##0\)"/>
    <numFmt numFmtId="171" formatCode="#,##0.000;[Red]\-#,##0.000"/>
  </numFmts>
  <fonts count="18" x14ac:knownFonts="1">
    <font>
      <sz val="10"/>
      <name val="Arial"/>
    </font>
    <font>
      <sz val="11"/>
      <color theme="1"/>
      <name val="Arial"/>
      <family val="2"/>
    </font>
    <font>
      <sz val="12"/>
      <name val="Times New Roman"/>
      <family val="1"/>
    </font>
    <font>
      <b/>
      <sz val="10"/>
      <name val="Arial"/>
      <family val="2"/>
    </font>
    <font>
      <sz val="10"/>
      <name val="Arial"/>
      <family val="2"/>
    </font>
    <font>
      <u/>
      <sz val="10"/>
      <name val="Arial"/>
      <family val="2"/>
    </font>
    <font>
      <sz val="10"/>
      <color indexed="12"/>
      <name val="Arial"/>
      <family val="2"/>
    </font>
    <font>
      <b/>
      <i/>
      <sz val="10"/>
      <name val="Arial"/>
      <family val="2"/>
    </font>
    <font>
      <sz val="10"/>
      <color theme="1"/>
      <name val="Arial"/>
      <family val="2"/>
    </font>
    <font>
      <sz val="10"/>
      <color rgb="FFFF0000"/>
      <name val="Arial"/>
      <family val="2"/>
    </font>
    <font>
      <i/>
      <sz val="10"/>
      <name val="Arial"/>
      <family val="2"/>
    </font>
    <font>
      <sz val="8"/>
      <name val="Arial"/>
      <family val="2"/>
    </font>
    <font>
      <sz val="11"/>
      <color theme="1"/>
      <name val="Calibri"/>
      <family val="2"/>
      <scheme val="minor"/>
    </font>
    <font>
      <sz val="10"/>
      <color indexed="24"/>
      <name val="Courier New"/>
      <family val="3"/>
    </font>
    <font>
      <b/>
      <sz val="16"/>
      <name val="Times New Roman"/>
      <family val="1"/>
    </font>
    <font>
      <b/>
      <sz val="12"/>
      <name val="Arial"/>
      <family val="2"/>
    </font>
    <font>
      <b/>
      <sz val="10"/>
      <color indexed="8"/>
      <name val="Arial"/>
      <family val="2"/>
    </font>
    <font>
      <sz val="10"/>
      <color indexed="8"/>
      <name val="Arial"/>
      <family val="2"/>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0"/>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s>
  <cellStyleXfs count="38">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41" fontId="4"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3" fontId="13" fillId="0" borderId="0" applyFont="0" applyFill="0" applyBorder="0" applyAlignment="0" applyProtection="0"/>
    <xf numFmtId="170" fontId="13" fillId="0" borderId="0" applyFont="0" applyFill="0" applyBorder="0" applyAlignment="0" applyProtection="0"/>
    <xf numFmtId="0" fontId="13" fillId="0" borderId="0" applyFont="0" applyFill="0" applyBorder="0" applyAlignment="0" applyProtection="0"/>
    <xf numFmtId="2" fontId="13" fillId="0" borderId="0" applyFont="0" applyFill="0" applyBorder="0" applyAlignment="0" applyProtection="0"/>
    <xf numFmtId="38" fontId="11" fillId="2" borderId="0" applyNumberFormat="0" applyBorder="0" applyAlignment="0" applyProtection="0"/>
    <xf numFmtId="0" fontId="14" fillId="0" borderId="0"/>
    <xf numFmtId="0" fontId="15" fillId="0" borderId="4" applyNumberFormat="0" applyAlignment="0" applyProtection="0">
      <alignment horizontal="left" vertical="center"/>
    </xf>
    <xf numFmtId="0" fontId="15" fillId="0" borderId="1">
      <alignment horizontal="left" vertical="center"/>
    </xf>
    <xf numFmtId="10" fontId="11" fillId="3" borderId="5" applyNumberFormat="0" applyBorder="0" applyAlignment="0" applyProtection="0"/>
    <xf numFmtId="171" fontId="4" fillId="0" borderId="0"/>
    <xf numFmtId="0" fontId="12" fillId="0" borderId="0"/>
    <xf numFmtId="0" fontId="1" fillId="0" borderId="0"/>
    <xf numFmtId="0" fontId="4" fillId="0" borderId="0"/>
    <xf numFmtId="0" fontId="12" fillId="0" borderId="0"/>
    <xf numFmtId="0" fontId="8" fillId="0" borderId="0"/>
    <xf numFmtId="10" fontId="4" fillId="0" borderId="0" applyFont="0" applyFill="0" applyBorder="0" applyAlignment="0" applyProtection="0"/>
    <xf numFmtId="9" fontId="12" fillId="0" borderId="0" applyFont="0" applyFill="0" applyBorder="0" applyAlignment="0" applyProtection="0"/>
    <xf numFmtId="4" fontId="16" fillId="4" borderId="6" applyNumberFormat="0" applyProtection="0"/>
    <xf numFmtId="4" fontId="17" fillId="0" borderId="6" applyNumberFormat="0" applyProtection="0">
      <alignment horizontal="right" vertical="center"/>
    </xf>
    <xf numFmtId="4" fontId="17" fillId="0" borderId="6" applyNumberFormat="0" applyProtection="0">
      <alignment horizontal="left" vertical="center" indent="1"/>
    </xf>
    <xf numFmtId="0" fontId="17" fillId="4" borderId="6" applyNumberFormat="0" applyProtection="0">
      <alignment horizontal="left" vertical="top"/>
    </xf>
    <xf numFmtId="0" fontId="3" fillId="0" borderId="5">
      <alignment horizontal="center" vertical="center" wrapText="1"/>
    </xf>
  </cellStyleXfs>
  <cellXfs count="168">
    <xf numFmtId="0" fontId="0" fillId="0" borderId="0" xfId="0"/>
    <xf numFmtId="0" fontId="3" fillId="0" borderId="0" xfId="4" applyFont="1"/>
    <xf numFmtId="0" fontId="4" fillId="0" borderId="0" xfId="0" applyFont="1"/>
    <xf numFmtId="0" fontId="4" fillId="0" borderId="0" xfId="0" applyFont="1" applyAlignment="1">
      <alignment horizontal="center"/>
    </xf>
    <xf numFmtId="42" fontId="4" fillId="0" borderId="0" xfId="0" applyNumberFormat="1" applyFont="1"/>
    <xf numFmtId="0" fontId="4" fillId="0" borderId="0" xfId="0" applyFont="1" applyAlignment="1">
      <alignment horizontal="right"/>
    </xf>
    <xf numFmtId="2" fontId="4" fillId="0" borderId="0" xfId="0" quotePrefix="1" applyNumberFormat="1" applyFont="1" applyAlignment="1">
      <alignment horizontal="center"/>
    </xf>
    <xf numFmtId="0" fontId="4" fillId="0" borderId="0" xfId="0" applyFont="1" applyBorder="1"/>
    <xf numFmtId="0" fontId="3" fillId="0" borderId="0" xfId="0" applyFont="1" applyBorder="1"/>
    <xf numFmtId="0" fontId="4" fillId="0" borderId="0" xfId="0" applyFont="1" applyBorder="1" applyAlignment="1">
      <alignment horizontal="right"/>
    </xf>
    <xf numFmtId="0" fontId="4" fillId="0" borderId="0" xfId="0" applyNumberFormat="1" applyFont="1"/>
    <xf numFmtId="0" fontId="3" fillId="0" borderId="0" xfId="0" applyFont="1" applyBorder="1" applyAlignment="1">
      <alignment horizontal="left"/>
    </xf>
    <xf numFmtId="0" fontId="3" fillId="0" borderId="0" xfId="0" quotePrefix="1" applyFont="1" applyBorder="1" applyAlignment="1">
      <alignment horizontal="left"/>
    </xf>
    <xf numFmtId="0" fontId="4" fillId="0" borderId="0" xfId="0" applyFont="1" applyBorder="1" applyAlignment="1">
      <alignment horizontal="center"/>
    </xf>
    <xf numFmtId="17" fontId="4" fillId="0" borderId="0" xfId="0" applyNumberFormat="1" applyFont="1" applyBorder="1" applyAlignment="1">
      <alignment horizontal="center"/>
    </xf>
    <xf numFmtId="37" fontId="4" fillId="0" borderId="0" xfId="0" applyNumberFormat="1" applyFont="1" applyBorder="1" applyAlignment="1">
      <alignment horizontal="center"/>
    </xf>
    <xf numFmtId="164" fontId="4" fillId="0" borderId="0" xfId="0" applyNumberFormat="1" applyFont="1" applyBorder="1" applyAlignment="1">
      <alignment horizontal="center"/>
    </xf>
    <xf numFmtId="42" fontId="4" fillId="0" borderId="0" xfId="0" applyNumberFormat="1" applyFont="1" applyAlignment="1">
      <alignment horizontal="center"/>
    </xf>
    <xf numFmtId="0" fontId="5" fillId="0" borderId="0" xfId="0" applyFont="1" applyAlignment="1">
      <alignment horizontal="center"/>
    </xf>
    <xf numFmtId="0" fontId="5" fillId="0" borderId="0" xfId="0" quotePrefix="1" applyFont="1" applyAlignment="1">
      <alignment horizontal="center"/>
    </xf>
    <xf numFmtId="42" fontId="5" fillId="0" borderId="0" xfId="0" applyNumberFormat="1" applyFont="1" applyAlignment="1">
      <alignment horizontal="center"/>
    </xf>
    <xf numFmtId="0" fontId="5" fillId="0" borderId="0" xfId="0" applyNumberFormat="1" applyFont="1" applyAlignment="1">
      <alignment horizontal="center"/>
    </xf>
    <xf numFmtId="165" fontId="4" fillId="0" borderId="0" xfId="1" applyNumberFormat="1" applyFont="1" applyBorder="1" applyAlignment="1"/>
    <xf numFmtId="166" fontId="4" fillId="0" borderId="0" xfId="3" applyNumberFormat="1" applyFont="1" applyAlignment="1">
      <alignment horizontal="center"/>
    </xf>
    <xf numFmtId="165" fontId="4" fillId="0" borderId="0" xfId="1" applyNumberFormat="1" applyFont="1" applyBorder="1" applyAlignment="1">
      <alignment horizontal="center"/>
    </xf>
    <xf numFmtId="0" fontId="4" fillId="0" borderId="0" xfId="0" applyNumberFormat="1" applyFont="1" applyBorder="1" applyAlignment="1">
      <alignment horizontal="center"/>
    </xf>
    <xf numFmtId="37" fontId="6" fillId="0" borderId="0" xfId="0" applyNumberFormat="1" applyFont="1" applyBorder="1" applyAlignment="1">
      <alignment horizontal="right"/>
    </xf>
    <xf numFmtId="37" fontId="6" fillId="0" borderId="0" xfId="0" applyNumberFormat="1" applyFont="1" applyBorder="1"/>
    <xf numFmtId="165" fontId="4" fillId="0" borderId="0" xfId="1" applyNumberFormat="1" applyFont="1" applyBorder="1"/>
    <xf numFmtId="10" fontId="4" fillId="0" borderId="0" xfId="0" applyNumberFormat="1" applyFont="1" applyBorder="1"/>
    <xf numFmtId="37" fontId="4" fillId="0" borderId="0" xfId="0" applyNumberFormat="1" applyFont="1" applyBorder="1" applyAlignment="1">
      <alignment horizontal="right"/>
    </xf>
    <xf numFmtId="0" fontId="4" fillId="0" borderId="0" xfId="0" applyFont="1" applyBorder="1" applyAlignment="1">
      <alignment horizontal="left"/>
    </xf>
    <xf numFmtId="165" fontId="4" fillId="0" borderId="0" xfId="1" applyNumberFormat="1" applyFont="1" applyFill="1" applyBorder="1" applyAlignment="1">
      <alignment horizontal="right"/>
    </xf>
    <xf numFmtId="166" fontId="4" fillId="0" borderId="0" xfId="3" applyNumberFormat="1" applyFont="1" applyBorder="1" applyAlignment="1">
      <alignment horizontal="center"/>
    </xf>
    <xf numFmtId="165" fontId="4" fillId="0" borderId="0" xfId="1" applyNumberFormat="1" applyFont="1" applyBorder="1" applyAlignment="1">
      <alignment horizontal="right"/>
    </xf>
    <xf numFmtId="0" fontId="4" fillId="0" borderId="0" xfId="0" applyFont="1" applyBorder="1" applyAlignment="1"/>
    <xf numFmtId="0" fontId="3" fillId="0" borderId="0" xfId="0" applyFont="1" applyBorder="1" applyAlignment="1">
      <alignment vertical="top"/>
    </xf>
    <xf numFmtId="165" fontId="4" fillId="0" borderId="0" xfId="1" applyNumberFormat="1" applyFont="1" applyFill="1" applyBorder="1" applyAlignment="1">
      <alignment horizontal="center"/>
    </xf>
    <xf numFmtId="0" fontId="4" fillId="0" borderId="0" xfId="0" applyFont="1" applyFill="1" applyBorder="1"/>
    <xf numFmtId="166" fontId="4" fillId="0" borderId="0" xfId="3" applyNumberFormat="1" applyFont="1" applyFill="1" applyBorder="1" applyAlignment="1">
      <alignment horizontal="center"/>
    </xf>
    <xf numFmtId="165" fontId="4" fillId="0" borderId="0" xfId="0" applyNumberFormat="1" applyFont="1" applyFill="1" applyBorder="1"/>
    <xf numFmtId="0" fontId="4" fillId="0" borderId="0" xfId="0" applyFont="1" applyFill="1" applyBorder="1" applyAlignment="1">
      <alignment horizontal="center"/>
    </xf>
    <xf numFmtId="0" fontId="3" fillId="0" borderId="0" xfId="0" applyFont="1" applyFill="1"/>
    <xf numFmtId="0" fontId="4" fillId="0" borderId="0" xfId="0" applyFont="1" applyFill="1" applyAlignment="1"/>
    <xf numFmtId="0" fontId="4" fillId="0" borderId="0" xfId="0" applyFont="1" applyFill="1" applyAlignment="1">
      <alignment horizontal="center"/>
    </xf>
    <xf numFmtId="41" fontId="4" fillId="0" borderId="0" xfId="0" applyNumberFormat="1" applyFont="1" applyFill="1" applyAlignment="1"/>
    <xf numFmtId="42" fontId="4" fillId="0" borderId="0" xfId="1" applyNumberFormat="1" applyFont="1" applyBorder="1"/>
    <xf numFmtId="0" fontId="4" fillId="0" borderId="0" xfId="0" quotePrefix="1" applyFont="1" applyBorder="1" applyAlignment="1">
      <alignment horizontal="center"/>
    </xf>
    <xf numFmtId="0" fontId="4" fillId="0" borderId="0" xfId="0" quotePrefix="1" applyNumberFormat="1" applyFont="1" applyBorder="1" applyAlignment="1">
      <alignment horizontal="center"/>
    </xf>
    <xf numFmtId="0" fontId="4" fillId="0" borderId="0" xfId="0" applyNumberFormat="1" applyFont="1" applyBorder="1"/>
    <xf numFmtId="42" fontId="4" fillId="0" borderId="0" xfId="0" applyNumberFormat="1" applyFont="1" applyBorder="1"/>
    <xf numFmtId="0" fontId="4" fillId="0" borderId="0" xfId="1" applyNumberFormat="1" applyFont="1" applyBorder="1" applyAlignment="1">
      <alignment horizontal="center"/>
    </xf>
    <xf numFmtId="42" fontId="4" fillId="0" borderId="0" xfId="0" applyNumberFormat="1" applyFont="1" applyBorder="1" applyAlignment="1">
      <alignment horizontal="center"/>
    </xf>
    <xf numFmtId="3" fontId="4" fillId="0" borderId="0" xfId="0" applyNumberFormat="1" applyFont="1" applyBorder="1" applyAlignment="1">
      <alignment horizontal="center"/>
    </xf>
    <xf numFmtId="0" fontId="3" fillId="0" borderId="0" xfId="0" quotePrefix="1" applyFont="1" applyAlignment="1">
      <alignment horizontal="left"/>
    </xf>
    <xf numFmtId="0" fontId="4" fillId="0" borderId="0" xfId="0" applyNumberFormat="1" applyFont="1" applyAlignment="1">
      <alignment horizontal="right"/>
    </xf>
    <xf numFmtId="0" fontId="3" fillId="0" borderId="0" xfId="0" applyFont="1"/>
    <xf numFmtId="0" fontId="3" fillId="0" borderId="0" xfId="0" applyFont="1" applyAlignment="1">
      <alignment horizontal="left"/>
    </xf>
    <xf numFmtId="0" fontId="4" fillId="0" borderId="0" xfId="0" quotePrefix="1" applyFont="1" applyBorder="1" applyAlignment="1">
      <alignment horizontal="left"/>
    </xf>
    <xf numFmtId="165" fontId="6" fillId="0" borderId="0" xfId="1" applyNumberFormat="1" applyFont="1" applyBorder="1"/>
    <xf numFmtId="10" fontId="4" fillId="0" borderId="0" xfId="3" applyNumberFormat="1" applyFont="1" applyBorder="1"/>
    <xf numFmtId="42" fontId="6" fillId="0" borderId="0" xfId="1" applyNumberFormat="1" applyFont="1" applyBorder="1"/>
    <xf numFmtId="0" fontId="4" fillId="0" borderId="0" xfId="0" quotePrefix="1" applyNumberFormat="1" applyFont="1" applyAlignment="1">
      <alignment horizontal="center"/>
    </xf>
    <xf numFmtId="0" fontId="0" fillId="0" borderId="0" xfId="0" applyAlignment="1">
      <alignment horizontal="center"/>
    </xf>
    <xf numFmtId="165" fontId="0" fillId="0" borderId="0" xfId="1" applyNumberFormat="1" applyFont="1" applyBorder="1"/>
    <xf numFmtId="0" fontId="0" fillId="0" borderId="0" xfId="0" applyBorder="1"/>
    <xf numFmtId="0" fontId="7" fillId="0" borderId="0" xfId="0" applyFont="1"/>
    <xf numFmtId="0" fontId="3" fillId="0" borderId="0" xfId="0" applyFont="1" applyAlignment="1">
      <alignment horizontal="right"/>
    </xf>
    <xf numFmtId="17" fontId="3" fillId="0" borderId="0" xfId="0" quotePrefix="1" applyNumberFormat="1" applyFont="1" applyFill="1" applyAlignment="1">
      <alignment horizontal="center"/>
    </xf>
    <xf numFmtId="17" fontId="3" fillId="0" borderId="0" xfId="0" quotePrefix="1" applyNumberFormat="1" applyFont="1" applyAlignment="1">
      <alignment horizontal="right"/>
    </xf>
    <xf numFmtId="17" fontId="3" fillId="0" borderId="0" xfId="0" applyNumberFormat="1" applyFont="1" applyAlignment="1">
      <alignment horizontal="center"/>
    </xf>
    <xf numFmtId="0" fontId="3" fillId="0" borderId="0" xfId="0" applyFont="1" applyBorder="1" applyAlignment="1">
      <alignment horizontal="right"/>
    </xf>
    <xf numFmtId="49" fontId="4" fillId="0" borderId="2" xfId="0" applyNumberFormat="1" applyFont="1" applyFill="1" applyBorder="1"/>
    <xf numFmtId="0" fontId="3" fillId="0" borderId="2" xfId="0" applyFont="1" applyBorder="1" applyAlignment="1">
      <alignment horizontal="center"/>
    </xf>
    <xf numFmtId="0" fontId="3" fillId="0" borderId="0" xfId="0" applyFont="1" applyBorder="1" applyAlignment="1">
      <alignment horizontal="center"/>
    </xf>
    <xf numFmtId="0" fontId="4" fillId="0" borderId="0" xfId="0" applyFont="1" applyFill="1" applyBorder="1" applyAlignment="1">
      <alignment horizontal="left"/>
    </xf>
    <xf numFmtId="165" fontId="0" fillId="0" borderId="0" xfId="1" applyNumberFormat="1" applyFont="1" applyFill="1" applyBorder="1"/>
    <xf numFmtId="165" fontId="0" fillId="0" borderId="0" xfId="1" applyNumberFormat="1" applyFont="1" applyBorder="1" applyAlignment="1">
      <alignment horizontal="right"/>
    </xf>
    <xf numFmtId="0" fontId="4" fillId="0" borderId="2" xfId="0" applyFont="1" applyFill="1" applyBorder="1"/>
    <xf numFmtId="165" fontId="0" fillId="0" borderId="2" xfId="1" applyNumberFormat="1" applyFont="1" applyFill="1" applyBorder="1"/>
    <xf numFmtId="165" fontId="0" fillId="0" borderId="0" xfId="1" applyNumberFormat="1" applyFont="1"/>
    <xf numFmtId="165" fontId="3" fillId="0" borderId="0" xfId="1" applyNumberFormat="1" applyFont="1" applyBorder="1"/>
    <xf numFmtId="37" fontId="3" fillId="0" borderId="0" xfId="0" applyNumberFormat="1" applyFont="1" applyFill="1" applyAlignment="1">
      <alignment horizontal="right"/>
    </xf>
    <xf numFmtId="37" fontId="0" fillId="0" borderId="0" xfId="0" applyNumberFormat="1"/>
    <xf numFmtId="167" fontId="3" fillId="0" borderId="0" xfId="0" applyNumberFormat="1" applyFont="1" applyFill="1" applyBorder="1" applyAlignment="1">
      <alignment horizontal="right" wrapText="1"/>
    </xf>
    <xf numFmtId="0" fontId="0" fillId="0" borderId="0" xfId="0" applyFill="1"/>
    <xf numFmtId="165" fontId="0" fillId="0" borderId="0" xfId="1" applyNumberFormat="1" applyFont="1" applyFill="1" applyAlignment="1">
      <alignment horizontal="right"/>
    </xf>
    <xf numFmtId="165" fontId="0" fillId="0" borderId="0" xfId="0" applyNumberFormat="1" applyFill="1"/>
    <xf numFmtId="165" fontId="4" fillId="0" borderId="0" xfId="1" applyNumberFormat="1" applyFont="1" applyFill="1" applyAlignment="1">
      <alignment horizontal="right"/>
    </xf>
    <xf numFmtId="10" fontId="4" fillId="0" borderId="2" xfId="3" applyNumberFormat="1" applyFont="1" applyFill="1" applyBorder="1"/>
    <xf numFmtId="0" fontId="0" fillId="0" borderId="0" xfId="0" applyFill="1" applyAlignment="1">
      <alignment horizontal="left"/>
    </xf>
    <xf numFmtId="10" fontId="0" fillId="0" borderId="0" xfId="3" applyNumberFormat="1" applyFont="1" applyFill="1"/>
    <xf numFmtId="165" fontId="3" fillId="0" borderId="0" xfId="1" applyNumberFormat="1" applyFont="1" applyFill="1"/>
    <xf numFmtId="17" fontId="4" fillId="0" borderId="0" xfId="0" applyNumberFormat="1" applyFont="1" applyFill="1" applyBorder="1"/>
    <xf numFmtId="168" fontId="4" fillId="0" borderId="0" xfId="2" applyNumberFormat="1" applyFont="1" applyFill="1"/>
    <xf numFmtId="43" fontId="0" fillId="0" borderId="0" xfId="1" applyFont="1" applyFill="1" applyBorder="1"/>
    <xf numFmtId="165" fontId="3" fillId="0" borderId="0" xfId="1" applyNumberFormat="1" applyFont="1" applyFill="1" applyAlignment="1">
      <alignment horizontal="right"/>
    </xf>
    <xf numFmtId="165" fontId="3" fillId="0" borderId="1" xfId="0" applyNumberFormat="1" applyFont="1" applyFill="1" applyBorder="1"/>
    <xf numFmtId="167" fontId="3" fillId="0" borderId="0" xfId="0" applyNumberFormat="1" applyFont="1" applyFill="1" applyBorder="1" applyAlignment="1">
      <alignment horizontal="left" wrapText="1"/>
    </xf>
    <xf numFmtId="165" fontId="3" fillId="0" borderId="0" xfId="1" applyNumberFormat="1" applyFont="1" applyAlignment="1">
      <alignment horizontal="right"/>
    </xf>
    <xf numFmtId="165" fontId="3" fillId="0" borderId="0" xfId="0" applyNumberFormat="1" applyFont="1"/>
    <xf numFmtId="167" fontId="3" fillId="0" borderId="0" xfId="0" applyNumberFormat="1" applyFont="1" applyBorder="1" applyAlignment="1">
      <alignment horizontal="center" wrapText="1"/>
    </xf>
    <xf numFmtId="0" fontId="7" fillId="0" borderId="0" xfId="0" applyFont="1" applyFill="1" applyBorder="1" applyAlignment="1">
      <alignment horizontal="left"/>
    </xf>
    <xf numFmtId="0" fontId="3" fillId="0" borderId="0" xfId="0" applyFont="1" applyFill="1" applyBorder="1" applyAlignment="1">
      <alignment horizontal="center"/>
    </xf>
    <xf numFmtId="165" fontId="4" fillId="0" borderId="0" xfId="1" applyNumberFormat="1" applyFont="1" applyAlignment="1">
      <alignment horizontal="center"/>
    </xf>
    <xf numFmtId="0" fontId="4" fillId="0" borderId="0" xfId="0" applyFont="1" applyAlignment="1"/>
    <xf numFmtId="49" fontId="4" fillId="0" borderId="2" xfId="1" applyNumberFormat="1" applyFont="1" applyFill="1" applyBorder="1" applyAlignment="1">
      <alignment horizontal="center" wrapText="1"/>
    </xf>
    <xf numFmtId="49" fontId="4" fillId="0" borderId="2" xfId="0" quotePrefix="1" applyNumberFormat="1" applyFont="1" applyFill="1" applyBorder="1"/>
    <xf numFmtId="0" fontId="4" fillId="0" borderId="2" xfId="0" applyNumberFormat="1" applyFont="1" applyFill="1" applyBorder="1" applyAlignment="1">
      <alignment horizontal="center" wrapText="1"/>
    </xf>
    <xf numFmtId="0" fontId="4" fillId="0" borderId="2" xfId="0" applyNumberFormat="1" applyFont="1" applyFill="1" applyBorder="1" applyAlignment="1">
      <alignment horizontal="center"/>
    </xf>
    <xf numFmtId="0" fontId="4" fillId="0" borderId="2" xfId="0" applyFont="1" applyFill="1" applyBorder="1" applyAlignment="1">
      <alignment horizontal="center"/>
    </xf>
    <xf numFmtId="0" fontId="4" fillId="0" borderId="0" xfId="0" applyFont="1" applyFill="1"/>
    <xf numFmtId="49" fontId="4" fillId="0" borderId="0" xfId="0" applyNumberFormat="1" applyFont="1"/>
    <xf numFmtId="0" fontId="4" fillId="0" borderId="0" xfId="0" applyNumberFormat="1" applyFont="1" applyAlignment="1">
      <alignment horizontal="center"/>
    </xf>
    <xf numFmtId="0" fontId="4" fillId="0" borderId="0" xfId="0" applyFont="1" applyAlignment="1">
      <alignment horizontal="left"/>
    </xf>
    <xf numFmtId="165" fontId="3" fillId="0" borderId="0" xfId="1" applyNumberFormat="1" applyFont="1" applyAlignment="1">
      <alignment horizontal="center"/>
    </xf>
    <xf numFmtId="165" fontId="3" fillId="0" borderId="3" xfId="1" applyNumberFormat="1" applyFont="1" applyBorder="1" applyAlignment="1">
      <alignment horizontal="center"/>
    </xf>
    <xf numFmtId="165" fontId="4" fillId="0" borderId="3" xfId="1" applyNumberFormat="1" applyFont="1" applyBorder="1" applyAlignment="1">
      <alignment horizontal="center"/>
    </xf>
    <xf numFmtId="167" fontId="3" fillId="0" borderId="0" xfId="0" applyNumberFormat="1" applyFont="1" applyBorder="1" applyAlignment="1">
      <alignment horizontal="right" wrapText="1"/>
    </xf>
    <xf numFmtId="165" fontId="4" fillId="0" borderId="0" xfId="1" applyNumberFormat="1" applyFont="1" applyFill="1" applyAlignment="1">
      <alignment horizontal="center"/>
    </xf>
    <xf numFmtId="49" fontId="4" fillId="0" borderId="0" xfId="0" applyNumberFormat="1" applyFont="1" applyFill="1"/>
    <xf numFmtId="165" fontId="3" fillId="0" borderId="0" xfId="1" applyNumberFormat="1" applyFont="1" applyFill="1" applyAlignment="1">
      <alignment horizontal="center"/>
    </xf>
    <xf numFmtId="165" fontId="3" fillId="0" borderId="0" xfId="0" applyNumberFormat="1" applyFont="1" applyFill="1"/>
    <xf numFmtId="165" fontId="4" fillId="0" borderId="0" xfId="0" applyNumberFormat="1" applyFont="1" applyFill="1"/>
    <xf numFmtId="0" fontId="7" fillId="0" borderId="0" xfId="0" applyFont="1" applyAlignment="1">
      <alignment horizontal="left"/>
    </xf>
    <xf numFmtId="43" fontId="4" fillId="0" borderId="0" xfId="1" applyFont="1" applyFill="1" applyBorder="1"/>
    <xf numFmtId="0" fontId="0" fillId="0" borderId="0" xfId="0" applyAlignment="1">
      <alignment horizontal="left"/>
    </xf>
    <xf numFmtId="165" fontId="4" fillId="0" borderId="2" xfId="0" applyNumberFormat="1" applyFont="1" applyBorder="1" applyAlignment="1">
      <alignment horizontal="center"/>
    </xf>
    <xf numFmtId="0" fontId="4" fillId="0" borderId="2" xfId="0" applyFont="1" applyBorder="1" applyAlignment="1">
      <alignment horizontal="center" wrapText="1"/>
    </xf>
    <xf numFmtId="165" fontId="0" fillId="0" borderId="0" xfId="0" applyNumberFormat="1"/>
    <xf numFmtId="165" fontId="0" fillId="0" borderId="2" xfId="0" applyNumberFormat="1" applyBorder="1"/>
    <xf numFmtId="0" fontId="0" fillId="0" borderId="2" xfId="0" applyBorder="1"/>
    <xf numFmtId="0" fontId="4" fillId="0" borderId="0" xfId="0" applyFont="1" applyFill="1" applyAlignment="1">
      <alignment horizontal="left"/>
    </xf>
    <xf numFmtId="166" fontId="0" fillId="0" borderId="0" xfId="3" applyNumberFormat="1" applyFont="1" applyFill="1"/>
    <xf numFmtId="165" fontId="3" fillId="0" borderId="0" xfId="1" applyNumberFormat="1" applyFont="1"/>
    <xf numFmtId="165" fontId="8" fillId="0" borderId="0" xfId="1" applyNumberFormat="1" applyFont="1" applyFill="1"/>
    <xf numFmtId="0" fontId="0" fillId="0" borderId="0" xfId="0" applyFill="1" applyAlignment="1">
      <alignment horizontal="center"/>
    </xf>
    <xf numFmtId="165" fontId="8" fillId="0" borderId="2" xfId="1" applyNumberFormat="1" applyFont="1" applyFill="1" applyBorder="1"/>
    <xf numFmtId="0" fontId="9" fillId="0" borderId="0" xfId="0" applyFont="1" applyFill="1" applyAlignment="1">
      <alignment horizontal="left"/>
    </xf>
    <xf numFmtId="0" fontId="0" fillId="0" borderId="0" xfId="0" applyFill="1" applyBorder="1"/>
    <xf numFmtId="10" fontId="8" fillId="0" borderId="0" xfId="3" quotePrefix="1" applyNumberFormat="1" applyFont="1" applyFill="1"/>
    <xf numFmtId="17" fontId="4" fillId="0" borderId="0" xfId="0" quotePrefix="1" applyNumberFormat="1" applyFont="1" applyFill="1"/>
    <xf numFmtId="10" fontId="0" fillId="0" borderId="0" xfId="3" applyNumberFormat="1" applyFont="1" applyFill="1" applyBorder="1"/>
    <xf numFmtId="0" fontId="10" fillId="0" borderId="0" xfId="0" applyFont="1" applyFill="1" applyBorder="1" applyAlignment="1">
      <alignment horizontal="left"/>
    </xf>
    <xf numFmtId="0" fontId="0" fillId="0" borderId="2" xfId="0" applyBorder="1" applyAlignment="1">
      <alignment horizontal="center"/>
    </xf>
    <xf numFmtId="49" fontId="4" fillId="0" borderId="2" xfId="0" applyNumberFormat="1" applyFont="1" applyFill="1" applyBorder="1" applyAlignment="1">
      <alignment horizontal="right"/>
    </xf>
    <xf numFmtId="0" fontId="4" fillId="0" borderId="2" xfId="0" applyFont="1" applyBorder="1" applyAlignment="1">
      <alignment horizontal="center"/>
    </xf>
    <xf numFmtId="17" fontId="4" fillId="0" borderId="0" xfId="0" applyNumberFormat="1" applyFont="1" applyAlignment="1">
      <alignment horizontal="right"/>
    </xf>
    <xf numFmtId="167" fontId="4" fillId="0" borderId="0" xfId="0" applyNumberFormat="1" applyFont="1" applyAlignment="1">
      <alignment horizontal="right"/>
    </xf>
    <xf numFmtId="165" fontId="0" fillId="0" borderId="0" xfId="0" applyNumberFormat="1" applyBorder="1" applyAlignment="1">
      <alignment horizontal="center"/>
    </xf>
    <xf numFmtId="165" fontId="3" fillId="0" borderId="3" xfId="1" applyNumberFormat="1" applyFont="1" applyFill="1" applyBorder="1"/>
    <xf numFmtId="0" fontId="11" fillId="0" borderId="0" xfId="0" applyFont="1" applyAlignment="1">
      <alignment horizontal="left"/>
    </xf>
    <xf numFmtId="0" fontId="4" fillId="0" borderId="0" xfId="0" applyFont="1" applyFill="1" applyAlignment="1">
      <alignment horizontal="right"/>
    </xf>
    <xf numFmtId="165" fontId="0" fillId="0" borderId="0" xfId="0" applyNumberFormat="1" applyFill="1" applyBorder="1"/>
    <xf numFmtId="0" fontId="4" fillId="0" borderId="2" xfId="0" applyNumberFormat="1" applyFont="1" applyFill="1" applyBorder="1" applyAlignment="1"/>
    <xf numFmtId="0" fontId="4" fillId="0" borderId="0" xfId="0" applyNumberFormat="1" applyFont="1" applyFill="1" applyBorder="1" applyAlignment="1"/>
    <xf numFmtId="49" fontId="4" fillId="0" borderId="2" xfId="1" applyNumberFormat="1" applyFont="1" applyFill="1" applyBorder="1" applyAlignment="1"/>
    <xf numFmtId="17" fontId="4" fillId="0" borderId="1" xfId="0" applyNumberFormat="1" applyFont="1" applyFill="1" applyBorder="1" applyAlignment="1">
      <alignment horizontal="center"/>
    </xf>
    <xf numFmtId="17" fontId="0" fillId="0" borderId="0" xfId="0" applyNumberFormat="1" applyAlignment="1">
      <alignment horizontal="center"/>
    </xf>
    <xf numFmtId="0" fontId="10" fillId="0" borderId="0" xfId="0" applyFont="1"/>
    <xf numFmtId="0" fontId="4" fillId="0" borderId="1" xfId="0" applyFont="1" applyBorder="1" applyAlignment="1">
      <alignment horizontal="center"/>
    </xf>
    <xf numFmtId="17" fontId="0" fillId="0" borderId="0" xfId="0" applyNumberFormat="1" applyAlignment="1">
      <alignment horizontal="right"/>
    </xf>
    <xf numFmtId="17" fontId="0" fillId="0" borderId="0" xfId="0" applyNumberFormat="1"/>
    <xf numFmtId="165" fontId="0" fillId="0" borderId="3" xfId="0" applyNumberFormat="1" applyBorder="1"/>
    <xf numFmtId="165" fontId="0" fillId="0" borderId="1" xfId="0" applyNumberFormat="1" applyBorder="1"/>
    <xf numFmtId="165" fontId="0" fillId="0" borderId="0" xfId="0" applyNumberFormat="1" applyBorder="1"/>
    <xf numFmtId="0" fontId="4" fillId="0" borderId="0" xfId="0" applyNumberFormat="1" applyFont="1" applyFill="1" applyBorder="1" applyAlignment="1">
      <alignment horizontal="left" wrapText="1"/>
    </xf>
    <xf numFmtId="0" fontId="0" fillId="0" borderId="2" xfId="0" applyBorder="1" applyAlignment="1">
      <alignment horizontal="center"/>
    </xf>
  </cellXfs>
  <cellStyles count="38">
    <cellStyle name="Comma" xfId="1" builtinId="3"/>
    <cellStyle name="Comma  - Style1" xfId="5"/>
    <cellStyle name="Comma  - Style2" xfId="6"/>
    <cellStyle name="Comma  - Style3" xfId="7"/>
    <cellStyle name="Comma  - Style4" xfId="8"/>
    <cellStyle name="Comma  - Style5" xfId="9"/>
    <cellStyle name="Comma  - Style6" xfId="10"/>
    <cellStyle name="Comma  - Style7" xfId="11"/>
    <cellStyle name="Comma  - Style8" xfId="12"/>
    <cellStyle name="Comma [0] 2" xfId="13"/>
    <cellStyle name="Comma 2" xfId="14"/>
    <cellStyle name="Comma 3" xfId="15"/>
    <cellStyle name="Comma0" xfId="16"/>
    <cellStyle name="Currency" xfId="2" builtinId="4"/>
    <cellStyle name="Currency0" xfId="17"/>
    <cellStyle name="Date" xfId="18"/>
    <cellStyle name="Fixed" xfId="19"/>
    <cellStyle name="Grey" xfId="20"/>
    <cellStyle name="header" xfId="21"/>
    <cellStyle name="Header1" xfId="22"/>
    <cellStyle name="Header2" xfId="23"/>
    <cellStyle name="Input [yellow]" xfId="24"/>
    <cellStyle name="Normal" xfId="0" builtinId="0"/>
    <cellStyle name="Normal - Style1" xfId="25"/>
    <cellStyle name="Normal 2" xfId="26"/>
    <cellStyle name="Normal 3" xfId="27"/>
    <cellStyle name="Normal 4" xfId="28"/>
    <cellStyle name="Normal 5" xfId="29"/>
    <cellStyle name="Normal 7" xfId="30"/>
    <cellStyle name="Normal_Copy of File50007" xfId="4"/>
    <cellStyle name="Percent" xfId="3" builtinId="5"/>
    <cellStyle name="Percent [2]" xfId="31"/>
    <cellStyle name="Percent 2" xfId="32"/>
    <cellStyle name="SAPBEXchaText" xfId="33"/>
    <cellStyle name="SAPBEXstdData" xfId="34"/>
    <cellStyle name="SAPBEXstdItem" xfId="35"/>
    <cellStyle name="SAPBEXstdItemX" xfId="36"/>
    <cellStyle name="Titles" xfI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9525</xdr:colOff>
      <xdr:row>40</xdr:row>
      <xdr:rowOff>57150</xdr:rowOff>
    </xdr:from>
    <xdr:to>
      <xdr:col>9</xdr:col>
      <xdr:colOff>556517</xdr:colOff>
      <xdr:row>50</xdr:row>
      <xdr:rowOff>139129</xdr:rowOff>
    </xdr:to>
    <xdr:sp macro="" textlink="">
      <xdr:nvSpPr>
        <xdr:cNvPr id="2" name="Text 3"/>
        <xdr:cNvSpPr txBox="1">
          <a:spLocks noChangeArrowheads="1"/>
        </xdr:cNvSpPr>
      </xdr:nvSpPr>
      <xdr:spPr bwMode="auto">
        <a:xfrm>
          <a:off x="171450" y="10744200"/>
          <a:ext cx="7214492" cy="170122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22860" rIns="0" bIns="0" anchor="t" upright="1"/>
        <a:lstStyle/>
        <a:p>
          <a:pPr rtl="0" eaLnBrk="1" fontAlgn="auto" latinLnBrk="0" hangingPunct="1"/>
          <a:r>
            <a:rPr lang="en-US" sz="1100" b="0" i="0" baseline="0">
              <a:solidFill>
                <a:schemeClr val="dk1"/>
              </a:solidFill>
              <a:latin typeface="Arial" pitchFamily="34" charset="0"/>
              <a:ea typeface="+mn-ea"/>
              <a:cs typeface="Arial" pitchFamily="34" charset="0"/>
            </a:rPr>
            <a:t>Starting in August 2010, the Company replaced approximately 120,000 meters in  the Yakima, Walla Walla and Sunnyside districts with new radio equipped digital meters. The meters enable the Company to remotely obtain energy usage information, allow the Company to take full advantage of a proven technology to increase effectiveness and efficiency, improve customer satisfaction, and reduce safety exposures for employees. In addition, the Company reduced its workforce by 20 meter readers. </a:t>
          </a:r>
        </a:p>
        <a:p>
          <a:pPr rtl="0" eaLnBrk="1" fontAlgn="auto" latinLnBrk="0" hangingPunct="1"/>
          <a:endParaRPr lang="en-US" sz="1100" b="0" i="0" baseline="0">
            <a:solidFill>
              <a:schemeClr val="dk1"/>
            </a:solidFill>
            <a:latin typeface="Arial" pitchFamily="34" charset="0"/>
            <a:ea typeface="+mn-ea"/>
            <a:cs typeface="Arial" pitchFamily="34" charset="0"/>
          </a:endParaRPr>
        </a:p>
        <a:p>
          <a:pPr rtl="0" eaLnBrk="1" fontAlgn="auto" latinLnBrk="0" hangingPunct="1"/>
          <a:r>
            <a:rPr lang="en-US" sz="1100" b="0" i="0" baseline="0">
              <a:solidFill>
                <a:schemeClr val="dk1"/>
              </a:solidFill>
              <a:latin typeface="Arial" pitchFamily="34" charset="0"/>
              <a:ea typeface="+mn-ea"/>
              <a:cs typeface="Arial" pitchFamily="34" charset="0"/>
            </a:rPr>
            <a:t>This pro forma adjustment reflects the reduction in meter reading expense the Company anticipates as a result of the program through June 2013.</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31401</xdr:colOff>
      <xdr:row>60</xdr:row>
      <xdr:rowOff>10467</xdr:rowOff>
    </xdr:from>
    <xdr:to>
      <xdr:col>9</xdr:col>
      <xdr:colOff>230764</xdr:colOff>
      <xdr:row>65</xdr:row>
      <xdr:rowOff>104914</xdr:rowOff>
    </xdr:to>
    <xdr:sp macro="" textlink="">
      <xdr:nvSpPr>
        <xdr:cNvPr id="2" name="TextBox 1"/>
        <xdr:cNvSpPr txBox="1"/>
      </xdr:nvSpPr>
      <xdr:spPr>
        <a:xfrm>
          <a:off x="31401" y="9725967"/>
          <a:ext cx="8514688" cy="9040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latin typeface="Arial" pitchFamily="34" charset="0"/>
              <a:cs typeface="Arial" pitchFamily="34" charset="0"/>
            </a:rPr>
            <a:t>* Meter retirements associated with the implementation of an AMR program are not separately identified in the Company's accounting system.  The amount of AMR retirements is estimated by taking the sum of the variances between the peak retirement months less the average level for non peak months in each of the specified districts.  The level above the average level is assumed to be attributable to the AMR program.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00"/>
  <sheetViews>
    <sheetView tabSelected="1" zoomScale="85" zoomScaleNormal="85" workbookViewId="0">
      <selection activeCell="C37" sqref="C37"/>
    </sheetView>
  </sheetViews>
  <sheetFormatPr defaultRowHeight="12.75" x14ac:dyDescent="0.2"/>
  <cols>
    <col min="1" max="1" width="2.42578125" style="2" customWidth="1"/>
    <col min="2" max="2" width="9.140625" style="2"/>
    <col min="3" max="3" width="26.5703125" style="2" customWidth="1"/>
    <col min="4" max="5" width="9.28515625" style="2" bestFit="1" customWidth="1"/>
    <col min="6" max="6" width="13" style="4" bestFit="1" customWidth="1"/>
    <col min="7" max="7" width="10.140625" style="3" customWidth="1"/>
    <col min="8" max="8" width="10.7109375" style="2" bestFit="1" customWidth="1"/>
    <col min="9" max="9" width="11.85546875" style="2" bestFit="1" customWidth="1"/>
    <col min="10" max="10" width="9.28515625" style="2" bestFit="1" customWidth="1"/>
    <col min="11" max="11" width="12.140625" style="7" customWidth="1"/>
    <col min="12" max="12" width="9.140625" style="7"/>
    <col min="13" max="13" width="11.140625" style="7" bestFit="1" customWidth="1"/>
    <col min="14" max="14" width="5.5703125" style="7" customWidth="1"/>
    <col min="15" max="15" width="9.85546875" style="7" bestFit="1" customWidth="1"/>
    <col min="16" max="16" width="10.7109375" style="7" bestFit="1" customWidth="1"/>
    <col min="17" max="17" width="11.28515625" style="7" bestFit="1" customWidth="1"/>
    <col min="18" max="18" width="10.7109375" style="7" bestFit="1" customWidth="1"/>
    <col min="19" max="19" width="10.42578125" style="7" bestFit="1" customWidth="1"/>
    <col min="20" max="20" width="10.7109375" style="7" bestFit="1" customWidth="1"/>
    <col min="21" max="21" width="34.42578125" style="7" bestFit="1" customWidth="1"/>
    <col min="22" max="22" width="3.5703125" style="7" customWidth="1"/>
    <col min="23" max="23" width="4.42578125" style="7" customWidth="1"/>
    <col min="24" max="25" width="13" style="7" customWidth="1"/>
    <col min="26" max="26" width="11.28515625" style="7" bestFit="1" customWidth="1"/>
    <col min="27" max="27" width="8" style="7" bestFit="1" customWidth="1"/>
    <col min="28" max="28" width="10.7109375" style="7" bestFit="1" customWidth="1"/>
    <col min="29" max="96" width="9.140625" style="7"/>
    <col min="97" max="16384" width="9.140625" style="2"/>
  </cols>
  <sheetData>
    <row r="1" spans="2:27" x14ac:dyDescent="0.2">
      <c r="B1" s="1" t="s">
        <v>0</v>
      </c>
      <c r="E1" s="3"/>
      <c r="I1" s="5" t="s">
        <v>1</v>
      </c>
      <c r="J1" s="6" t="s">
        <v>87</v>
      </c>
      <c r="L1" s="8"/>
      <c r="S1" s="9"/>
      <c r="U1" s="8"/>
      <c r="AA1" s="9"/>
    </row>
    <row r="2" spans="2:27" x14ac:dyDescent="0.2">
      <c r="B2" s="1" t="s">
        <v>86</v>
      </c>
      <c r="E2" s="3"/>
      <c r="J2" s="10"/>
      <c r="L2" s="11"/>
      <c r="U2" s="12"/>
    </row>
    <row r="3" spans="2:27" x14ac:dyDescent="0.2">
      <c r="B3" s="1" t="s">
        <v>2</v>
      </c>
      <c r="E3" s="3"/>
      <c r="J3" s="10"/>
      <c r="L3" s="12"/>
      <c r="O3" s="13"/>
      <c r="P3" s="13"/>
      <c r="Q3" s="13"/>
      <c r="R3" s="13"/>
      <c r="S3" s="13"/>
    </row>
    <row r="4" spans="2:27" x14ac:dyDescent="0.2">
      <c r="E4" s="3"/>
      <c r="I4" s="3"/>
      <c r="J4" s="10"/>
      <c r="L4" s="12"/>
      <c r="O4" s="13"/>
      <c r="P4" s="13"/>
      <c r="Q4" s="13"/>
      <c r="R4" s="13"/>
      <c r="S4" s="13"/>
    </row>
    <row r="5" spans="2:27" x14ac:dyDescent="0.2">
      <c r="E5" s="3"/>
      <c r="J5" s="10"/>
      <c r="L5" s="12"/>
      <c r="O5" s="13"/>
      <c r="P5" s="13"/>
      <c r="Q5" s="13"/>
      <c r="R5" s="13"/>
      <c r="S5" s="13"/>
    </row>
    <row r="6" spans="2:27" x14ac:dyDescent="0.2">
      <c r="E6" s="3"/>
      <c r="I6" s="3"/>
      <c r="J6" s="10"/>
      <c r="L6" s="12"/>
      <c r="O6" s="13"/>
      <c r="P6" s="13"/>
      <c r="Q6" s="13"/>
      <c r="R6" s="13"/>
      <c r="S6" s="13"/>
    </row>
    <row r="7" spans="2:27" x14ac:dyDescent="0.2">
      <c r="E7" s="3"/>
      <c r="I7" s="3"/>
      <c r="J7" s="10"/>
      <c r="O7" s="14"/>
      <c r="P7" s="14"/>
      <c r="Q7" s="15"/>
      <c r="R7" s="15"/>
      <c r="S7" s="15"/>
      <c r="X7" s="16"/>
      <c r="Y7" s="15"/>
      <c r="Z7" s="13"/>
    </row>
    <row r="8" spans="2:27" x14ac:dyDescent="0.2">
      <c r="D8" s="3"/>
      <c r="E8" s="3"/>
      <c r="F8" s="17" t="s">
        <v>3</v>
      </c>
      <c r="H8" s="3"/>
      <c r="I8" s="3" t="s">
        <v>4</v>
      </c>
      <c r="J8" s="10"/>
      <c r="O8" s="15"/>
      <c r="P8" s="15"/>
      <c r="Q8" s="15"/>
      <c r="R8" s="15"/>
      <c r="S8" s="15"/>
      <c r="X8" s="15"/>
      <c r="Y8" s="15"/>
      <c r="Z8" s="13"/>
    </row>
    <row r="9" spans="2:27" x14ac:dyDescent="0.2">
      <c r="D9" s="18" t="s">
        <v>5</v>
      </c>
      <c r="E9" s="19" t="s">
        <v>6</v>
      </c>
      <c r="F9" s="20" t="s">
        <v>7</v>
      </c>
      <c r="G9" s="18" t="s">
        <v>8</v>
      </c>
      <c r="H9" s="19" t="s">
        <v>9</v>
      </c>
      <c r="I9" s="18" t="s">
        <v>10</v>
      </c>
      <c r="J9" s="21" t="s">
        <v>11</v>
      </c>
    </row>
    <row r="10" spans="2:27" x14ac:dyDescent="0.2">
      <c r="B10" s="8" t="s">
        <v>12</v>
      </c>
      <c r="C10" s="7"/>
      <c r="D10" s="7"/>
      <c r="E10" s="13"/>
      <c r="F10" s="22"/>
      <c r="G10" s="13"/>
      <c r="H10" s="23"/>
      <c r="I10" s="24"/>
      <c r="J10" s="25"/>
      <c r="O10" s="26"/>
      <c r="P10" s="27"/>
      <c r="Q10" s="28"/>
      <c r="R10" s="29"/>
      <c r="S10" s="28"/>
      <c r="X10" s="30"/>
      <c r="Y10" s="29"/>
      <c r="Z10" s="28"/>
    </row>
    <row r="11" spans="2:27" x14ac:dyDescent="0.2">
      <c r="B11" s="31" t="s">
        <v>13</v>
      </c>
      <c r="C11" s="7"/>
      <c r="D11" s="13">
        <v>902</v>
      </c>
      <c r="E11" s="3" t="s">
        <v>91</v>
      </c>
      <c r="F11" s="32">
        <f>-'4.11.1'!D23</f>
        <v>-973.88584442511274</v>
      </c>
      <c r="G11" s="24" t="s">
        <v>14</v>
      </c>
      <c r="H11" s="33">
        <v>1</v>
      </c>
      <c r="I11" s="34">
        <f>F11*H11</f>
        <v>-973.88584442511274</v>
      </c>
      <c r="J11" s="3" t="str">
        <f>$J$1&amp;".1"</f>
        <v>4.11.1</v>
      </c>
      <c r="O11" s="26"/>
      <c r="P11" s="27"/>
      <c r="Q11" s="28"/>
      <c r="R11" s="29"/>
      <c r="S11" s="28"/>
      <c r="X11" s="30"/>
      <c r="Y11" s="29"/>
      <c r="Z11" s="28"/>
    </row>
    <row r="12" spans="2:27" x14ac:dyDescent="0.2">
      <c r="B12" s="35"/>
      <c r="C12" s="7"/>
      <c r="D12" s="13"/>
      <c r="E12" s="3"/>
      <c r="F12" s="32"/>
      <c r="G12" s="24"/>
      <c r="H12" s="33"/>
      <c r="I12" s="34"/>
      <c r="J12" s="3"/>
      <c r="O12" s="26"/>
      <c r="P12" s="27"/>
      <c r="Q12" s="28"/>
      <c r="R12" s="29"/>
      <c r="S12" s="28"/>
      <c r="X12" s="30"/>
      <c r="Y12" s="29"/>
      <c r="Z12" s="28"/>
    </row>
    <row r="13" spans="2:27" x14ac:dyDescent="0.2">
      <c r="B13" s="36"/>
      <c r="C13" s="7"/>
      <c r="D13" s="13"/>
      <c r="E13" s="13"/>
      <c r="F13" s="32"/>
      <c r="G13" s="24"/>
      <c r="H13" s="33"/>
      <c r="I13" s="34"/>
      <c r="J13" s="13"/>
      <c r="O13" s="26"/>
      <c r="P13" s="27"/>
      <c r="Q13" s="28"/>
      <c r="R13" s="29"/>
      <c r="S13" s="28"/>
      <c r="X13" s="30"/>
      <c r="Y13" s="29"/>
      <c r="Z13" s="28"/>
    </row>
    <row r="14" spans="2:27" x14ac:dyDescent="0.2">
      <c r="B14" s="7"/>
      <c r="C14" s="7"/>
      <c r="D14" s="13"/>
      <c r="E14" s="13"/>
      <c r="F14" s="32"/>
      <c r="G14" s="37"/>
      <c r="H14" s="33"/>
      <c r="I14" s="34"/>
      <c r="J14" s="13"/>
      <c r="K14" s="38"/>
      <c r="O14" s="26"/>
      <c r="P14" s="27"/>
      <c r="Q14" s="28"/>
      <c r="R14" s="29"/>
      <c r="S14" s="28"/>
      <c r="X14" s="30"/>
      <c r="Y14" s="29"/>
      <c r="Z14" s="28"/>
    </row>
    <row r="15" spans="2:27" x14ac:dyDescent="0.2">
      <c r="B15" s="7"/>
      <c r="C15" s="7"/>
      <c r="D15" s="13"/>
      <c r="E15" s="13"/>
      <c r="F15" s="32"/>
      <c r="G15" s="37"/>
      <c r="H15" s="33"/>
      <c r="I15" s="34"/>
      <c r="J15" s="13"/>
      <c r="K15" s="38"/>
      <c r="O15" s="26"/>
      <c r="P15" s="27"/>
      <c r="Q15" s="28"/>
      <c r="R15" s="29"/>
      <c r="S15" s="28"/>
      <c r="X15" s="30"/>
      <c r="Y15" s="29"/>
      <c r="Z15" s="28"/>
    </row>
    <row r="16" spans="2:27" x14ac:dyDescent="0.2">
      <c r="B16" s="7"/>
      <c r="C16" s="7"/>
      <c r="D16" s="13"/>
      <c r="E16" s="13"/>
      <c r="F16" s="32"/>
      <c r="G16" s="37"/>
      <c r="H16" s="33"/>
      <c r="I16" s="34"/>
      <c r="J16" s="13"/>
      <c r="K16" s="38"/>
      <c r="O16" s="26"/>
      <c r="P16" s="27"/>
      <c r="Q16" s="28"/>
      <c r="R16" s="29"/>
      <c r="S16" s="28"/>
      <c r="X16" s="30"/>
      <c r="Y16" s="29"/>
      <c r="Z16" s="28"/>
    </row>
    <row r="17" spans="1:26" x14ac:dyDescent="0.2">
      <c r="B17" s="7"/>
      <c r="C17" s="7"/>
      <c r="D17" s="13"/>
      <c r="E17" s="13"/>
      <c r="F17" s="32"/>
      <c r="G17" s="37"/>
      <c r="H17" s="39"/>
      <c r="I17" s="32"/>
      <c r="J17" s="13"/>
      <c r="K17" s="40"/>
      <c r="O17" s="26"/>
      <c r="P17" s="27"/>
      <c r="Q17" s="28"/>
      <c r="R17" s="29"/>
      <c r="S17" s="28"/>
      <c r="X17" s="30"/>
      <c r="Y17" s="29"/>
      <c r="Z17" s="28"/>
    </row>
    <row r="18" spans="1:26" x14ac:dyDescent="0.2">
      <c r="B18" s="7"/>
      <c r="C18" s="7"/>
      <c r="D18" s="13"/>
      <c r="E18" s="13"/>
      <c r="F18" s="32"/>
      <c r="G18" s="37"/>
      <c r="H18" s="39"/>
      <c r="I18" s="32"/>
      <c r="J18" s="13"/>
      <c r="K18" s="38"/>
      <c r="O18" s="26"/>
      <c r="P18" s="27"/>
      <c r="Q18" s="28"/>
      <c r="R18" s="29"/>
      <c r="S18" s="28"/>
      <c r="X18" s="30"/>
      <c r="Y18" s="29"/>
      <c r="Z18" s="28"/>
    </row>
    <row r="19" spans="1:26" x14ac:dyDescent="0.2">
      <c r="B19" s="38"/>
      <c r="C19" s="7"/>
      <c r="D19" s="13"/>
      <c r="E19" s="13"/>
      <c r="F19" s="32"/>
      <c r="G19" s="37"/>
      <c r="H19" s="33"/>
      <c r="I19" s="34"/>
      <c r="J19" s="13"/>
      <c r="K19" s="40"/>
      <c r="O19" s="26"/>
      <c r="P19" s="27"/>
      <c r="Q19" s="28"/>
      <c r="R19" s="29"/>
      <c r="S19" s="28"/>
      <c r="X19" s="30"/>
      <c r="Y19" s="29"/>
      <c r="Z19" s="28"/>
    </row>
    <row r="20" spans="1:26" x14ac:dyDescent="0.2">
      <c r="B20" s="7"/>
      <c r="C20" s="38"/>
      <c r="D20" s="13"/>
      <c r="E20" s="41"/>
      <c r="F20" s="32"/>
      <c r="G20" s="37"/>
      <c r="H20" s="33"/>
      <c r="I20" s="34"/>
      <c r="J20" s="41"/>
      <c r="K20" s="40"/>
      <c r="O20" s="26"/>
      <c r="P20" s="27"/>
      <c r="Q20" s="28"/>
      <c r="R20" s="29"/>
      <c r="S20" s="28"/>
      <c r="X20" s="30"/>
      <c r="Y20" s="29"/>
      <c r="Z20" s="28"/>
    </row>
    <row r="21" spans="1:26" x14ac:dyDescent="0.2">
      <c r="B21" s="7"/>
      <c r="C21" s="38"/>
      <c r="D21" s="38"/>
      <c r="E21" s="38"/>
      <c r="F21" s="32"/>
      <c r="G21" s="37"/>
      <c r="H21" s="39"/>
      <c r="I21" s="32"/>
      <c r="J21" s="41"/>
      <c r="K21" s="38"/>
      <c r="O21" s="26"/>
      <c r="P21" s="27"/>
      <c r="Q21" s="28"/>
      <c r="R21" s="29"/>
      <c r="S21" s="28"/>
      <c r="X21" s="30"/>
      <c r="Y21" s="29"/>
      <c r="Z21" s="28"/>
    </row>
    <row r="22" spans="1:26" x14ac:dyDescent="0.2">
      <c r="B22" s="7"/>
      <c r="C22" s="38"/>
      <c r="D22" s="38"/>
      <c r="E22" s="38"/>
      <c r="F22" s="32"/>
      <c r="G22" s="37"/>
      <c r="H22" s="39"/>
      <c r="I22" s="32"/>
      <c r="J22" s="41"/>
      <c r="K22" s="38"/>
      <c r="O22" s="26"/>
      <c r="P22" s="27"/>
      <c r="Q22" s="28"/>
      <c r="R22" s="29"/>
      <c r="S22" s="28"/>
      <c r="X22" s="30"/>
      <c r="Y22" s="29"/>
      <c r="Z22" s="28"/>
    </row>
    <row r="23" spans="1:26" x14ac:dyDescent="0.2">
      <c r="B23" s="7"/>
      <c r="C23" s="38"/>
      <c r="D23" s="41"/>
      <c r="E23" s="41"/>
      <c r="F23" s="32"/>
      <c r="G23" s="37"/>
      <c r="H23" s="33"/>
      <c r="I23" s="34"/>
      <c r="J23" s="13"/>
      <c r="K23" s="40"/>
      <c r="O23" s="26"/>
      <c r="P23" s="27"/>
      <c r="Q23" s="28"/>
      <c r="R23" s="29"/>
      <c r="S23" s="28"/>
      <c r="X23" s="30"/>
      <c r="Y23" s="29"/>
      <c r="Z23" s="28"/>
    </row>
    <row r="24" spans="1:26" x14ac:dyDescent="0.2">
      <c r="B24" s="7"/>
      <c r="C24" s="38"/>
      <c r="D24" s="41"/>
      <c r="E24" s="41"/>
      <c r="F24" s="32"/>
      <c r="G24" s="37"/>
      <c r="H24" s="33"/>
      <c r="I24" s="34"/>
      <c r="J24" s="13"/>
      <c r="K24" s="40"/>
      <c r="O24" s="26"/>
      <c r="P24" s="27"/>
      <c r="Q24" s="28"/>
      <c r="R24" s="29"/>
      <c r="S24" s="28"/>
      <c r="X24" s="30"/>
      <c r="Y24" s="29"/>
      <c r="Z24" s="28"/>
    </row>
    <row r="25" spans="1:26" x14ac:dyDescent="0.2">
      <c r="C25" s="38"/>
      <c r="D25" s="41"/>
      <c r="E25" s="41"/>
      <c r="F25" s="32"/>
      <c r="G25" s="37"/>
      <c r="H25" s="39"/>
      <c r="I25" s="32"/>
      <c r="J25" s="41"/>
      <c r="K25" s="38"/>
      <c r="O25" s="26"/>
      <c r="P25" s="27"/>
      <c r="Q25" s="28"/>
      <c r="R25" s="29"/>
      <c r="S25" s="28"/>
      <c r="X25" s="30"/>
      <c r="Y25" s="29"/>
      <c r="Z25" s="28"/>
    </row>
    <row r="26" spans="1:26" x14ac:dyDescent="0.2">
      <c r="C26" s="38"/>
      <c r="D26" s="41"/>
      <c r="E26" s="41"/>
      <c r="F26" s="32"/>
      <c r="G26" s="37"/>
      <c r="H26" s="39"/>
      <c r="I26" s="32"/>
      <c r="J26" s="41"/>
      <c r="K26" s="38"/>
      <c r="O26" s="26"/>
      <c r="P26" s="27"/>
      <c r="Q26" s="28"/>
      <c r="R26" s="29"/>
      <c r="S26" s="28"/>
      <c r="X26" s="30"/>
      <c r="Y26" s="29"/>
      <c r="Z26" s="28"/>
    </row>
    <row r="27" spans="1:26" x14ac:dyDescent="0.2">
      <c r="B27" s="42"/>
      <c r="C27" s="38"/>
      <c r="D27" s="41"/>
      <c r="E27" s="41"/>
      <c r="F27" s="32"/>
      <c r="G27" s="37"/>
      <c r="H27" s="39"/>
      <c r="I27" s="32"/>
      <c r="J27" s="41"/>
      <c r="K27" s="38"/>
      <c r="O27" s="26"/>
      <c r="P27" s="27"/>
      <c r="Q27" s="28"/>
      <c r="R27" s="29"/>
      <c r="S27" s="28"/>
      <c r="X27" s="30"/>
      <c r="Y27" s="29"/>
      <c r="Z27" s="28"/>
    </row>
    <row r="28" spans="1:26" x14ac:dyDescent="0.2">
      <c r="B28" s="43"/>
      <c r="C28" s="43"/>
      <c r="D28" s="44"/>
      <c r="E28" s="44"/>
      <c r="F28" s="45"/>
      <c r="G28" s="44"/>
      <c r="H28" s="39"/>
      <c r="I28" s="32"/>
      <c r="J28" s="41"/>
      <c r="K28" s="38"/>
      <c r="O28" s="26"/>
      <c r="P28" s="27"/>
      <c r="Q28" s="28"/>
      <c r="R28" s="29"/>
      <c r="S28" s="28"/>
      <c r="X28" s="30"/>
      <c r="Y28" s="29"/>
      <c r="Z28" s="28"/>
    </row>
    <row r="29" spans="1:26" x14ac:dyDescent="0.2">
      <c r="B29" s="43"/>
      <c r="C29" s="43"/>
      <c r="D29" s="44"/>
      <c r="E29" s="44"/>
      <c r="F29" s="45"/>
      <c r="G29" s="44"/>
      <c r="H29" s="39"/>
      <c r="I29" s="32"/>
      <c r="J29" s="41"/>
      <c r="K29" s="38"/>
      <c r="O29" s="26"/>
      <c r="P29" s="27"/>
      <c r="Q29" s="28"/>
      <c r="R29" s="29"/>
      <c r="S29" s="28"/>
      <c r="X29" s="30"/>
      <c r="Y29" s="29"/>
      <c r="Z29" s="28"/>
    </row>
    <row r="30" spans="1:26" x14ac:dyDescent="0.2">
      <c r="B30" s="43"/>
      <c r="C30" s="43"/>
      <c r="D30" s="44"/>
      <c r="E30" s="44"/>
      <c r="F30" s="45"/>
      <c r="G30" s="44"/>
      <c r="H30" s="39"/>
      <c r="I30" s="32"/>
      <c r="J30" s="41"/>
      <c r="K30" s="38"/>
      <c r="O30" s="26"/>
      <c r="P30" s="27"/>
      <c r="Q30" s="28"/>
      <c r="R30" s="29"/>
      <c r="S30" s="28"/>
      <c r="X30" s="30"/>
      <c r="Y30" s="29"/>
      <c r="Z30" s="28"/>
    </row>
    <row r="31" spans="1:26" x14ac:dyDescent="0.2">
      <c r="B31" s="43"/>
      <c r="C31" s="43"/>
      <c r="D31" s="44"/>
      <c r="E31" s="44"/>
      <c r="F31" s="43"/>
      <c r="G31" s="43"/>
      <c r="H31" s="39"/>
      <c r="I31" s="32"/>
      <c r="J31" s="41"/>
      <c r="K31" s="38"/>
      <c r="O31" s="26"/>
      <c r="P31" s="27"/>
      <c r="Q31" s="28"/>
      <c r="R31" s="29"/>
      <c r="S31" s="28"/>
      <c r="X31" s="30"/>
      <c r="Y31" s="29"/>
      <c r="Z31" s="28"/>
    </row>
    <row r="32" spans="1:26" s="7" customFormat="1" x14ac:dyDescent="0.2">
      <c r="A32" s="2"/>
      <c r="E32" s="13"/>
      <c r="F32" s="46"/>
      <c r="G32" s="13"/>
      <c r="J32" s="49"/>
    </row>
    <row r="33" spans="1:10" s="7" customFormat="1" x14ac:dyDescent="0.2">
      <c r="E33" s="13"/>
      <c r="F33" s="46"/>
      <c r="G33" s="13"/>
      <c r="J33" s="49"/>
    </row>
    <row r="34" spans="1:10" s="7" customFormat="1" x14ac:dyDescent="0.2">
      <c r="A34" s="2"/>
      <c r="E34" s="13"/>
      <c r="F34" s="50"/>
      <c r="G34" s="13"/>
      <c r="J34" s="49"/>
    </row>
    <row r="35" spans="1:10" s="7" customFormat="1" x14ac:dyDescent="0.2">
      <c r="A35" s="2"/>
      <c r="B35" s="2"/>
      <c r="C35" s="2"/>
      <c r="D35" s="2"/>
      <c r="E35" s="3"/>
      <c r="F35" s="4"/>
      <c r="G35" s="3"/>
      <c r="H35" s="2"/>
      <c r="I35" s="2"/>
      <c r="J35" s="10"/>
    </row>
    <row r="36" spans="1:10" s="7" customFormat="1" x14ac:dyDescent="0.2">
      <c r="A36" s="2"/>
      <c r="B36" s="2"/>
      <c r="C36" s="2"/>
      <c r="D36" s="2"/>
      <c r="E36" s="3"/>
      <c r="F36" s="4"/>
      <c r="G36" s="3"/>
      <c r="H36" s="2"/>
      <c r="I36" s="2"/>
      <c r="J36" s="10"/>
    </row>
    <row r="37" spans="1:10" s="7" customFormat="1" x14ac:dyDescent="0.2">
      <c r="B37" s="2"/>
      <c r="C37" s="2"/>
      <c r="D37" s="2"/>
      <c r="E37" s="3"/>
      <c r="F37" s="4"/>
      <c r="G37" s="3"/>
      <c r="H37" s="2"/>
      <c r="I37" s="2"/>
      <c r="J37" s="10"/>
    </row>
    <row r="38" spans="1:10" s="7" customFormat="1" x14ac:dyDescent="0.2">
      <c r="E38" s="13"/>
      <c r="F38" s="50"/>
      <c r="G38" s="13"/>
      <c r="J38" s="49"/>
    </row>
    <row r="39" spans="1:10" s="7" customFormat="1" x14ac:dyDescent="0.2">
      <c r="E39" s="13"/>
      <c r="F39" s="50"/>
      <c r="G39" s="13"/>
      <c r="J39" s="49"/>
    </row>
    <row r="40" spans="1:10" s="7" customFormat="1" x14ac:dyDescent="0.2">
      <c r="A40" s="2"/>
      <c r="B40" s="8" t="s">
        <v>16</v>
      </c>
      <c r="E40" s="13"/>
      <c r="F40" s="50"/>
      <c r="G40" s="13"/>
      <c r="H40" s="13"/>
      <c r="I40" s="13"/>
      <c r="J40" s="51"/>
    </row>
    <row r="41" spans="1:10" s="7" customFormat="1" x14ac:dyDescent="0.2">
      <c r="A41" s="2"/>
      <c r="F41" s="52"/>
      <c r="G41" s="13"/>
      <c r="H41" s="13"/>
      <c r="I41" s="13"/>
      <c r="J41" s="25"/>
    </row>
    <row r="42" spans="1:10" s="7" customFormat="1" x14ac:dyDescent="0.2">
      <c r="A42" s="2"/>
      <c r="F42" s="52"/>
      <c r="G42" s="13"/>
      <c r="H42" s="13"/>
      <c r="I42" s="13"/>
      <c r="J42" s="25"/>
    </row>
    <row r="43" spans="1:10" s="7" customFormat="1" x14ac:dyDescent="0.2">
      <c r="A43" s="2"/>
      <c r="F43" s="52"/>
      <c r="G43" s="13"/>
      <c r="H43" s="13"/>
      <c r="I43" s="13"/>
      <c r="J43" s="25"/>
    </row>
    <row r="44" spans="1:10" s="7" customFormat="1" x14ac:dyDescent="0.2">
      <c r="A44" s="2"/>
      <c r="F44" s="52"/>
      <c r="G44" s="13"/>
      <c r="H44" s="13"/>
      <c r="I44" s="13"/>
      <c r="J44" s="25"/>
    </row>
    <row r="45" spans="1:10" s="7" customFormat="1" x14ac:dyDescent="0.2">
      <c r="A45" s="2"/>
      <c r="F45" s="52"/>
      <c r="G45" s="13"/>
      <c r="J45" s="49"/>
    </row>
    <row r="46" spans="1:10" s="7" customFormat="1" x14ac:dyDescent="0.2">
      <c r="A46" s="2"/>
      <c r="F46" s="52"/>
      <c r="G46" s="53"/>
      <c r="J46" s="49"/>
    </row>
    <row r="47" spans="1:10" s="7" customFormat="1" x14ac:dyDescent="0.2">
      <c r="A47" s="2"/>
      <c r="F47" s="52"/>
      <c r="G47" s="53"/>
      <c r="J47" s="49"/>
    </row>
    <row r="48" spans="1:10" s="7" customFormat="1" x14ac:dyDescent="0.2">
      <c r="A48" s="2"/>
      <c r="F48" s="52"/>
      <c r="G48" s="53"/>
      <c r="J48" s="49"/>
    </row>
    <row r="49" spans="1:28" s="7" customFormat="1" x14ac:dyDescent="0.2">
      <c r="A49" s="2"/>
      <c r="F49" s="52"/>
      <c r="G49" s="13"/>
      <c r="J49" s="49"/>
    </row>
    <row r="50" spans="1:28" s="7" customFormat="1" x14ac:dyDescent="0.2">
      <c r="A50" s="2"/>
      <c r="F50" s="52"/>
      <c r="G50" s="13"/>
      <c r="J50" s="49"/>
    </row>
    <row r="51" spans="1:28" s="7" customFormat="1" x14ac:dyDescent="0.2">
      <c r="A51" s="2"/>
      <c r="F51" s="52"/>
      <c r="G51" s="13"/>
      <c r="J51" s="49"/>
    </row>
    <row r="52" spans="1:28" s="7" customFormat="1" x14ac:dyDescent="0.2">
      <c r="A52" s="2"/>
      <c r="E52" s="13"/>
      <c r="F52" s="50"/>
      <c r="G52" s="13"/>
      <c r="J52" s="49"/>
    </row>
    <row r="53" spans="1:28" s="7" customFormat="1" x14ac:dyDescent="0.2">
      <c r="A53" s="2"/>
      <c r="B53" s="2"/>
      <c r="C53" s="2"/>
      <c r="D53" s="2"/>
      <c r="E53" s="3"/>
      <c r="F53" s="4"/>
      <c r="G53" s="3"/>
      <c r="H53" s="2"/>
      <c r="I53" s="2"/>
      <c r="J53" s="10"/>
      <c r="T53" s="9"/>
      <c r="AB53" s="9"/>
    </row>
    <row r="54" spans="1:28" s="7" customFormat="1" x14ac:dyDescent="0.2">
      <c r="A54" s="2"/>
      <c r="B54" s="54"/>
      <c r="C54" s="2"/>
      <c r="D54" s="2"/>
      <c r="E54" s="3"/>
      <c r="F54" s="4"/>
      <c r="G54" s="3"/>
      <c r="H54" s="2"/>
      <c r="I54" s="2"/>
      <c r="J54" s="55"/>
    </row>
    <row r="55" spans="1:28" s="7" customFormat="1" x14ac:dyDescent="0.2">
      <c r="A55" s="2"/>
      <c r="B55" s="56"/>
      <c r="C55" s="2"/>
      <c r="D55" s="2"/>
      <c r="E55" s="3"/>
      <c r="F55" s="4"/>
      <c r="G55" s="3"/>
      <c r="H55" s="2"/>
      <c r="I55" s="2"/>
      <c r="J55" s="10"/>
    </row>
    <row r="56" spans="1:28" s="7" customFormat="1" x14ac:dyDescent="0.2">
      <c r="A56" s="2"/>
      <c r="B56" s="57"/>
      <c r="C56" s="2"/>
      <c r="D56" s="2"/>
      <c r="E56" s="3"/>
      <c r="F56" s="4"/>
      <c r="G56" s="3"/>
      <c r="H56" s="2"/>
      <c r="I56" s="2"/>
      <c r="J56" s="10"/>
      <c r="W56" s="58"/>
    </row>
    <row r="57" spans="1:28" s="7" customFormat="1" x14ac:dyDescent="0.2">
      <c r="A57" s="2"/>
      <c r="B57" s="2"/>
      <c r="C57" s="2"/>
      <c r="D57" s="2"/>
      <c r="E57" s="3"/>
      <c r="F57" s="4"/>
      <c r="G57" s="3"/>
      <c r="H57" s="2"/>
      <c r="I57" s="2"/>
      <c r="J57" s="10"/>
    </row>
    <row r="58" spans="1:28" s="7" customFormat="1" x14ac:dyDescent="0.2">
      <c r="A58" s="2"/>
      <c r="B58" s="2"/>
      <c r="C58" s="2"/>
      <c r="D58" s="2"/>
      <c r="E58" s="3"/>
      <c r="F58" s="4"/>
      <c r="G58" s="3"/>
      <c r="H58" s="2"/>
      <c r="I58" s="2"/>
      <c r="J58" s="10"/>
      <c r="P58" s="14"/>
      <c r="Q58" s="14"/>
      <c r="R58" s="13"/>
      <c r="S58" s="13"/>
      <c r="T58" s="13"/>
      <c r="Z58" s="14"/>
      <c r="AA58" s="13"/>
      <c r="AB58" s="13"/>
    </row>
    <row r="59" spans="1:28" s="7" customFormat="1" x14ac:dyDescent="0.2">
      <c r="A59" s="2"/>
      <c r="B59" s="2"/>
      <c r="C59" s="2"/>
      <c r="D59" s="3"/>
      <c r="E59" s="3"/>
      <c r="F59" s="17"/>
      <c r="G59" s="3"/>
      <c r="H59" s="3"/>
      <c r="I59" s="3"/>
      <c r="J59" s="10"/>
      <c r="P59" s="13"/>
      <c r="Q59" s="13"/>
      <c r="R59" s="13"/>
      <c r="S59" s="13"/>
      <c r="T59" s="13"/>
      <c r="Z59" s="13"/>
      <c r="AA59" s="13"/>
      <c r="AB59" s="13"/>
    </row>
    <row r="60" spans="1:28" s="7" customFormat="1" x14ac:dyDescent="0.2">
      <c r="A60" s="2"/>
      <c r="B60" s="2"/>
      <c r="C60" s="2"/>
      <c r="D60" s="18"/>
      <c r="E60" s="19"/>
      <c r="F60" s="20"/>
      <c r="G60" s="18"/>
      <c r="H60" s="19"/>
      <c r="I60" s="18"/>
      <c r="J60" s="21"/>
    </row>
    <row r="61" spans="1:28" s="7" customFormat="1" x14ac:dyDescent="0.2">
      <c r="A61" s="2"/>
      <c r="B61" s="8"/>
      <c r="E61" s="13"/>
      <c r="F61" s="50"/>
      <c r="G61" s="13"/>
      <c r="J61" s="10"/>
      <c r="P61" s="28"/>
      <c r="Q61" s="59"/>
      <c r="R61" s="28"/>
      <c r="S61" s="60"/>
      <c r="T61" s="28"/>
      <c r="Z61" s="59"/>
      <c r="AA61" s="60"/>
      <c r="AB61" s="28"/>
    </row>
    <row r="62" spans="1:28" s="7" customFormat="1" x14ac:dyDescent="0.2">
      <c r="A62" s="2"/>
      <c r="E62" s="13"/>
      <c r="F62" s="50"/>
      <c r="G62" s="13"/>
      <c r="J62" s="10"/>
      <c r="P62" s="59"/>
      <c r="Q62" s="59"/>
      <c r="R62" s="28"/>
      <c r="S62" s="60"/>
      <c r="T62" s="28"/>
      <c r="Z62" s="59"/>
      <c r="AA62" s="60"/>
      <c r="AB62" s="28"/>
    </row>
    <row r="63" spans="1:28" s="7" customFormat="1" x14ac:dyDescent="0.2">
      <c r="A63" s="2"/>
      <c r="E63" s="3"/>
      <c r="F63" s="61"/>
      <c r="G63" s="24"/>
      <c r="H63" s="23"/>
      <c r="I63" s="24"/>
      <c r="J63" s="62"/>
      <c r="P63" s="59"/>
      <c r="Q63" s="59"/>
      <c r="R63" s="28"/>
      <c r="S63" s="60"/>
      <c r="T63" s="28"/>
      <c r="Z63" s="59"/>
      <c r="AA63" s="60"/>
      <c r="AB63" s="28"/>
    </row>
    <row r="64" spans="1:28" s="7" customFormat="1" x14ac:dyDescent="0.2">
      <c r="A64" s="2"/>
      <c r="E64" s="13"/>
      <c r="F64" s="46"/>
      <c r="G64" s="53"/>
      <c r="H64" s="53"/>
      <c r="I64" s="53"/>
      <c r="J64" s="25"/>
      <c r="P64" s="59"/>
      <c r="Q64" s="59"/>
      <c r="R64" s="28"/>
      <c r="S64" s="60"/>
      <c r="T64" s="28"/>
      <c r="Z64" s="59"/>
      <c r="AA64" s="60"/>
      <c r="AB64" s="28"/>
    </row>
    <row r="65" spans="1:28" s="7" customFormat="1" x14ac:dyDescent="0.2">
      <c r="A65" s="2"/>
      <c r="E65" s="13"/>
      <c r="F65" s="46"/>
      <c r="G65" s="13"/>
      <c r="H65" s="13"/>
      <c r="I65" s="13"/>
      <c r="J65" s="25"/>
      <c r="P65" s="59"/>
      <c r="Q65" s="59"/>
      <c r="R65" s="28"/>
      <c r="S65" s="60"/>
      <c r="T65" s="28"/>
      <c r="Z65" s="28"/>
      <c r="AA65" s="60"/>
      <c r="AB65" s="28"/>
    </row>
    <row r="66" spans="1:28" s="7" customFormat="1" x14ac:dyDescent="0.2">
      <c r="A66" s="2"/>
      <c r="E66" s="13"/>
      <c r="F66" s="46"/>
      <c r="G66" s="13"/>
      <c r="H66" s="13"/>
      <c r="I66" s="13"/>
      <c r="J66" s="25"/>
      <c r="P66" s="59"/>
      <c r="Q66" s="59"/>
      <c r="R66" s="28"/>
      <c r="S66" s="60"/>
      <c r="T66" s="28"/>
      <c r="Z66" s="59"/>
      <c r="AA66" s="60"/>
      <c r="AB66" s="28"/>
    </row>
    <row r="67" spans="1:28" s="7" customFormat="1" x14ac:dyDescent="0.2">
      <c r="A67" s="2"/>
      <c r="E67" s="13"/>
      <c r="F67" s="46"/>
      <c r="G67" s="13"/>
      <c r="H67" s="13"/>
      <c r="I67" s="13"/>
      <c r="J67" s="25"/>
      <c r="P67" s="59"/>
      <c r="Q67" s="59"/>
      <c r="R67" s="28"/>
      <c r="S67" s="60"/>
      <c r="T67" s="28"/>
      <c r="Z67" s="59"/>
      <c r="AA67" s="60"/>
      <c r="AB67" s="28"/>
    </row>
    <row r="68" spans="1:28" s="7" customFormat="1" x14ac:dyDescent="0.2">
      <c r="A68" s="2"/>
      <c r="E68" s="13"/>
      <c r="F68" s="46"/>
      <c r="G68" s="13"/>
      <c r="H68" s="13"/>
      <c r="I68" s="13"/>
      <c r="J68" s="25"/>
      <c r="P68" s="59"/>
      <c r="Q68" s="59"/>
      <c r="R68" s="28"/>
      <c r="S68" s="60"/>
      <c r="T68" s="28"/>
      <c r="Z68" s="59"/>
      <c r="AA68" s="60"/>
      <c r="AB68" s="28"/>
    </row>
    <row r="69" spans="1:28" s="7" customFormat="1" x14ac:dyDescent="0.2">
      <c r="A69" s="2"/>
      <c r="E69" s="13"/>
      <c r="F69" s="46"/>
      <c r="G69" s="13"/>
      <c r="H69" s="13"/>
      <c r="I69" s="13"/>
      <c r="J69" s="25"/>
      <c r="P69" s="59"/>
      <c r="Q69" s="59"/>
      <c r="R69" s="28"/>
      <c r="S69" s="60"/>
      <c r="T69" s="28"/>
      <c r="Z69" s="59"/>
      <c r="AA69" s="60"/>
      <c r="AB69" s="28"/>
    </row>
    <row r="70" spans="1:28" s="7" customFormat="1" x14ac:dyDescent="0.2">
      <c r="A70" s="2"/>
      <c r="E70" s="13"/>
      <c r="F70" s="46"/>
      <c r="G70" s="53"/>
      <c r="H70" s="53"/>
      <c r="I70" s="53"/>
      <c r="J70" s="25"/>
      <c r="P70" s="59"/>
      <c r="Q70" s="59"/>
      <c r="R70" s="28"/>
      <c r="S70" s="60"/>
      <c r="T70" s="28"/>
      <c r="Z70" s="59"/>
      <c r="AA70" s="60"/>
      <c r="AB70" s="28"/>
    </row>
    <row r="71" spans="1:28" s="7" customFormat="1" x14ac:dyDescent="0.2">
      <c r="A71" s="2"/>
      <c r="E71" s="13"/>
      <c r="F71" s="46"/>
      <c r="G71" s="13"/>
      <c r="H71" s="13"/>
      <c r="I71" s="13"/>
      <c r="J71" s="25"/>
      <c r="P71" s="59"/>
      <c r="Q71" s="59"/>
      <c r="R71" s="28"/>
      <c r="S71" s="60"/>
      <c r="T71" s="28"/>
      <c r="Z71" s="59"/>
      <c r="AA71" s="60"/>
      <c r="AB71" s="28"/>
    </row>
    <row r="72" spans="1:28" s="7" customFormat="1" x14ac:dyDescent="0.2">
      <c r="A72" s="2"/>
      <c r="E72" s="13"/>
      <c r="F72" s="46"/>
      <c r="G72" s="13"/>
      <c r="H72" s="13"/>
      <c r="I72" s="13"/>
      <c r="J72" s="25"/>
      <c r="P72" s="59"/>
      <c r="Q72" s="59"/>
      <c r="R72" s="28"/>
      <c r="S72" s="60"/>
      <c r="T72" s="28"/>
      <c r="Z72" s="59"/>
      <c r="AA72" s="60"/>
      <c r="AB72" s="28"/>
    </row>
    <row r="73" spans="1:28" s="7" customFormat="1" x14ac:dyDescent="0.2">
      <c r="A73" s="2"/>
      <c r="B73" s="8"/>
      <c r="E73" s="13"/>
      <c r="F73" s="50"/>
      <c r="G73" s="13"/>
      <c r="J73" s="49"/>
      <c r="P73" s="59"/>
      <c r="Q73" s="59"/>
      <c r="R73" s="28"/>
      <c r="S73" s="60"/>
      <c r="T73" s="28"/>
      <c r="Z73" s="59"/>
      <c r="AA73" s="60"/>
      <c r="AB73" s="28"/>
    </row>
    <row r="74" spans="1:28" s="7" customFormat="1" x14ac:dyDescent="0.2">
      <c r="A74" s="2"/>
      <c r="E74" s="13"/>
      <c r="F74" s="50"/>
      <c r="G74" s="13"/>
      <c r="J74" s="49"/>
      <c r="P74" s="59"/>
      <c r="Q74" s="59"/>
      <c r="R74" s="28"/>
      <c r="S74" s="60"/>
      <c r="T74" s="28"/>
      <c r="Z74" s="59"/>
      <c r="AA74" s="60"/>
      <c r="AB74" s="28"/>
    </row>
    <row r="75" spans="1:28" s="7" customFormat="1" x14ac:dyDescent="0.2">
      <c r="A75" s="2"/>
      <c r="E75" s="13"/>
      <c r="F75" s="46"/>
      <c r="G75" s="47"/>
      <c r="H75" s="47"/>
      <c r="I75" s="47"/>
      <c r="J75" s="48"/>
      <c r="P75" s="59"/>
      <c r="Q75" s="59"/>
      <c r="R75" s="28"/>
      <c r="S75" s="60"/>
      <c r="T75" s="28"/>
      <c r="Z75" s="59"/>
      <c r="AA75" s="60"/>
      <c r="AB75" s="28"/>
    </row>
    <row r="76" spans="1:28" s="7" customFormat="1" x14ac:dyDescent="0.2">
      <c r="A76" s="2"/>
      <c r="E76" s="13"/>
      <c r="F76" s="46"/>
      <c r="G76" s="47"/>
      <c r="H76" s="47"/>
      <c r="I76" s="47"/>
      <c r="J76" s="48"/>
      <c r="P76" s="59"/>
      <c r="Q76" s="59"/>
      <c r="R76" s="28"/>
      <c r="S76" s="60"/>
      <c r="T76" s="28"/>
      <c r="Z76" s="59"/>
      <c r="AA76" s="60"/>
      <c r="AB76" s="28"/>
    </row>
    <row r="77" spans="1:28" s="7" customFormat="1" x14ac:dyDescent="0.2">
      <c r="A77" s="2"/>
      <c r="E77" s="13"/>
      <c r="F77" s="46"/>
      <c r="G77" s="47"/>
      <c r="H77" s="47"/>
      <c r="I77" s="47"/>
      <c r="J77" s="48"/>
      <c r="P77" s="59"/>
      <c r="Q77" s="59"/>
      <c r="R77" s="28"/>
      <c r="S77" s="60"/>
      <c r="T77" s="28"/>
      <c r="Z77" s="59"/>
      <c r="AA77" s="60"/>
      <c r="AB77" s="28"/>
    </row>
    <row r="78" spans="1:28" s="7" customFormat="1" x14ac:dyDescent="0.2">
      <c r="A78" s="2"/>
      <c r="E78" s="13"/>
      <c r="F78" s="46"/>
      <c r="G78" s="13"/>
      <c r="J78" s="49"/>
      <c r="P78" s="59"/>
      <c r="Q78" s="59"/>
      <c r="R78" s="28"/>
      <c r="S78" s="60"/>
      <c r="T78" s="28"/>
      <c r="Z78" s="59"/>
      <c r="AA78" s="60"/>
      <c r="AB78" s="28"/>
    </row>
    <row r="79" spans="1:28" s="7" customFormat="1" x14ac:dyDescent="0.2">
      <c r="A79" s="2"/>
      <c r="E79" s="13"/>
      <c r="F79" s="46"/>
      <c r="G79" s="13"/>
      <c r="J79" s="49"/>
      <c r="P79" s="59"/>
      <c r="Q79" s="59"/>
      <c r="R79" s="28"/>
      <c r="S79" s="60"/>
      <c r="T79" s="28"/>
      <c r="Z79" s="59"/>
      <c r="AA79" s="60"/>
      <c r="AB79" s="28"/>
    </row>
    <row r="80" spans="1:28" s="7" customFormat="1" x14ac:dyDescent="0.2">
      <c r="A80" s="2"/>
      <c r="E80" s="13"/>
      <c r="F80" s="46"/>
      <c r="G80" s="47"/>
      <c r="H80" s="47"/>
      <c r="I80" s="47"/>
      <c r="J80" s="48"/>
      <c r="P80" s="28"/>
      <c r="Q80" s="28"/>
      <c r="R80" s="28"/>
      <c r="S80" s="28"/>
      <c r="T80" s="28"/>
      <c r="Z80" s="28"/>
      <c r="AA80" s="28"/>
      <c r="AB80" s="28"/>
    </row>
    <row r="81" spans="1:28" s="7" customFormat="1" x14ac:dyDescent="0.2">
      <c r="A81" s="2"/>
      <c r="E81" s="13"/>
      <c r="F81" s="46"/>
      <c r="G81" s="47"/>
      <c r="H81" s="47"/>
      <c r="I81" s="47"/>
      <c r="J81" s="48"/>
      <c r="P81" s="28"/>
      <c r="Q81" s="28"/>
      <c r="R81" s="28"/>
      <c r="S81" s="28"/>
      <c r="T81" s="28"/>
      <c r="Z81" s="28"/>
      <c r="AA81" s="28"/>
      <c r="AB81" s="28"/>
    </row>
    <row r="82" spans="1:28" s="7" customFormat="1" x14ac:dyDescent="0.2">
      <c r="A82" s="2"/>
      <c r="E82" s="13"/>
      <c r="F82" s="46"/>
      <c r="G82" s="47"/>
      <c r="H82" s="47"/>
      <c r="I82" s="47"/>
      <c r="J82" s="48"/>
    </row>
    <row r="83" spans="1:28" s="7" customFormat="1" x14ac:dyDescent="0.2">
      <c r="A83" s="2"/>
      <c r="E83" s="13"/>
      <c r="F83" s="46"/>
      <c r="G83" s="13"/>
      <c r="J83" s="49"/>
    </row>
    <row r="84" spans="1:28" s="7" customFormat="1" x14ac:dyDescent="0.2">
      <c r="A84" s="2"/>
      <c r="E84" s="13"/>
      <c r="F84" s="46"/>
      <c r="G84" s="13"/>
      <c r="J84" s="49"/>
    </row>
    <row r="85" spans="1:28" s="7" customFormat="1" x14ac:dyDescent="0.2">
      <c r="A85" s="2"/>
      <c r="E85" s="13"/>
      <c r="F85" s="46"/>
      <c r="G85" s="47"/>
      <c r="H85" s="47"/>
      <c r="I85" s="47"/>
      <c r="J85" s="48"/>
    </row>
    <row r="86" spans="1:28" s="7" customFormat="1" x14ac:dyDescent="0.2">
      <c r="E86" s="13"/>
      <c r="F86" s="46"/>
      <c r="G86" s="47"/>
      <c r="H86" s="47"/>
      <c r="I86" s="47"/>
      <c r="J86" s="48"/>
    </row>
    <row r="87" spans="1:28" s="7" customFormat="1" x14ac:dyDescent="0.2">
      <c r="A87" s="2"/>
      <c r="B87" s="58"/>
      <c r="E87" s="13"/>
      <c r="F87" s="46"/>
      <c r="G87" s="47"/>
      <c r="H87" s="47"/>
      <c r="I87" s="47"/>
      <c r="J87" s="48"/>
    </row>
    <row r="88" spans="1:28" s="7" customFormat="1" x14ac:dyDescent="0.2">
      <c r="B88" s="58"/>
      <c r="E88" s="13"/>
      <c r="F88" s="46"/>
      <c r="G88" s="13"/>
      <c r="J88" s="49"/>
    </row>
    <row r="89" spans="1:28" s="7" customFormat="1" x14ac:dyDescent="0.2">
      <c r="B89" s="8"/>
      <c r="E89" s="13"/>
      <c r="F89" s="50"/>
      <c r="G89" s="13"/>
      <c r="H89" s="13"/>
      <c r="I89" s="13"/>
      <c r="J89" s="51"/>
    </row>
    <row r="90" spans="1:28" s="7" customFormat="1" x14ac:dyDescent="0.2">
      <c r="E90" s="13"/>
      <c r="F90" s="50"/>
      <c r="G90" s="13"/>
      <c r="H90" s="13"/>
      <c r="I90" s="13"/>
      <c r="J90" s="25"/>
    </row>
    <row r="91" spans="1:28" s="7" customFormat="1" x14ac:dyDescent="0.2">
      <c r="E91" s="13"/>
      <c r="F91" s="50"/>
      <c r="G91" s="13"/>
      <c r="H91" s="13"/>
      <c r="I91" s="13"/>
      <c r="J91" s="25"/>
    </row>
    <row r="92" spans="1:28" s="7" customFormat="1" x14ac:dyDescent="0.2">
      <c r="E92" s="13"/>
      <c r="F92" s="50"/>
      <c r="G92" s="13"/>
      <c r="H92" s="13"/>
      <c r="I92" s="13"/>
      <c r="J92" s="25"/>
    </row>
    <row r="93" spans="1:28" s="7" customFormat="1" x14ac:dyDescent="0.2">
      <c r="E93" s="13"/>
      <c r="F93" s="50"/>
      <c r="G93" s="13"/>
      <c r="H93" s="13"/>
      <c r="I93" s="13"/>
      <c r="J93" s="25"/>
    </row>
    <row r="94" spans="1:28" s="7" customFormat="1" x14ac:dyDescent="0.2">
      <c r="E94" s="13"/>
      <c r="F94" s="50"/>
      <c r="G94" s="13"/>
      <c r="J94" s="49"/>
    </row>
    <row r="95" spans="1:28" s="7" customFormat="1" x14ac:dyDescent="0.2">
      <c r="E95" s="13"/>
      <c r="F95" s="50"/>
      <c r="G95" s="13"/>
      <c r="J95" s="49"/>
    </row>
    <row r="96" spans="1:28" s="7" customFormat="1" x14ac:dyDescent="0.2">
      <c r="E96" s="13"/>
      <c r="F96" s="50"/>
      <c r="G96" s="13"/>
      <c r="J96" s="49"/>
    </row>
    <row r="97" spans="1:10" s="7" customFormat="1" x14ac:dyDescent="0.2">
      <c r="E97" s="13"/>
      <c r="F97" s="50"/>
      <c r="G97" s="13"/>
      <c r="J97" s="49"/>
    </row>
    <row r="98" spans="1:10" s="7" customFormat="1" x14ac:dyDescent="0.2">
      <c r="E98" s="13"/>
      <c r="F98" s="50"/>
      <c r="G98" s="13"/>
      <c r="J98" s="49"/>
    </row>
    <row r="99" spans="1:10" s="7" customFormat="1" x14ac:dyDescent="0.2">
      <c r="A99" s="2"/>
      <c r="E99" s="13"/>
      <c r="F99" s="50"/>
      <c r="G99" s="13"/>
      <c r="J99" s="49"/>
    </row>
    <row r="100" spans="1:10" s="7" customFormat="1" x14ac:dyDescent="0.2">
      <c r="A100" s="2"/>
      <c r="B100" s="2"/>
      <c r="C100" s="2"/>
      <c r="D100" s="2"/>
      <c r="E100" s="3"/>
      <c r="F100" s="4"/>
      <c r="G100" s="3"/>
      <c r="H100" s="2"/>
      <c r="I100" s="2"/>
      <c r="J100" s="10"/>
    </row>
  </sheetData>
  <dataValidations count="2">
    <dataValidation type="list" allowBlank="1" showInputMessage="1" showErrorMessage="1" errorTitle="Adjsutment Type Input Error" error="An invalid adjustment type was entered._x000a__x000a_Valid values are 1, 2, or 3." sqref="E61:E98 E32:E51 E10 E12:E13">
      <formula1>"1,2,3"</formula1>
    </dataValidation>
    <dataValidation type="list" allowBlank="1" showInputMessage="1" showErrorMessage="1" errorTitle="Account Input Error" error="The account number entered is not valid." sqref="D61:D98 D20 D10:D13 D32:D51">
      <formula1>ValidAccount</formula1>
    </dataValidation>
  </dataValidations>
  <pageMargins left="0.75" right="0.75" top="1" bottom="1" header="0.5" footer="0.5"/>
  <pageSetup scale="81" orientation="portrait" r:id="rId1"/>
  <headerFooter alignWithMargins="0"/>
  <rowBreaks count="1" manualBreakCount="1">
    <brk id="52" max="16383" man="1"/>
  </rowBreaks>
  <colBreaks count="2" manualBreakCount="2">
    <brk id="10" max="1048575" man="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75" zoomScaleNormal="82" zoomScaleSheetLayoutView="75" workbookViewId="0">
      <selection activeCell="F11" sqref="F11"/>
    </sheetView>
  </sheetViews>
  <sheetFormatPr defaultRowHeight="12.75" x14ac:dyDescent="0.2"/>
  <cols>
    <col min="1" max="1" width="38.28515625" customWidth="1"/>
    <col min="2" max="2" width="13.42578125" customWidth="1"/>
    <col min="3" max="3" width="12.28515625" customWidth="1"/>
    <col min="4" max="4" width="29.28515625" customWidth="1"/>
    <col min="5" max="5" width="13.42578125" customWidth="1"/>
    <col min="6" max="6" width="13.7109375" customWidth="1"/>
    <col min="7" max="7" width="14.5703125" customWidth="1"/>
    <col min="8" max="8" width="7.42578125" style="63" customWidth="1"/>
    <col min="9" max="9" width="11.140625" bestFit="1" customWidth="1"/>
  </cols>
  <sheetData>
    <row r="1" spans="1:9" x14ac:dyDescent="0.2">
      <c r="A1" s="56" t="str">
        <f>'4.11'!B1</f>
        <v>PacifiCorp</v>
      </c>
      <c r="H1" s="3" t="s">
        <v>17</v>
      </c>
      <c r="I1" s="63" t="s">
        <v>90</v>
      </c>
    </row>
    <row r="2" spans="1:9" x14ac:dyDescent="0.2">
      <c r="A2" s="56" t="str">
        <f>'4.11'!B2</f>
        <v>Washington General Rate Case - June 2012</v>
      </c>
    </row>
    <row r="3" spans="1:9" x14ac:dyDescent="0.2">
      <c r="A3" s="56" t="str">
        <f>'4.11'!B3</f>
        <v>Automated Meter Reading Savings</v>
      </c>
    </row>
    <row r="4" spans="1:9" x14ac:dyDescent="0.2">
      <c r="A4" s="56" t="s">
        <v>18</v>
      </c>
    </row>
    <row r="5" spans="1:9" x14ac:dyDescent="0.2">
      <c r="A5" s="56"/>
    </row>
    <row r="6" spans="1:9" x14ac:dyDescent="0.2">
      <c r="F6" s="64"/>
      <c r="G6" s="65"/>
    </row>
    <row r="7" spans="1:9" x14ac:dyDescent="0.2">
      <c r="A7" s="66" t="s">
        <v>19</v>
      </c>
      <c r="F7" s="64"/>
      <c r="G7" s="65"/>
    </row>
    <row r="8" spans="1:9" x14ac:dyDescent="0.2">
      <c r="A8" s="56"/>
      <c r="B8" s="67"/>
      <c r="C8" s="68"/>
      <c r="D8" s="69"/>
      <c r="F8" s="64"/>
      <c r="G8" s="65"/>
    </row>
    <row r="9" spans="1:9" x14ac:dyDescent="0.2">
      <c r="B9" s="70" t="s">
        <v>20</v>
      </c>
      <c r="C9" s="71"/>
      <c r="E9" s="64"/>
      <c r="F9" s="65"/>
      <c r="G9" s="63"/>
      <c r="H9"/>
    </row>
    <row r="10" spans="1:9" x14ac:dyDescent="0.2">
      <c r="A10" s="72" t="s">
        <v>21</v>
      </c>
      <c r="B10" s="73" t="s">
        <v>22</v>
      </c>
      <c r="C10" s="71"/>
      <c r="D10" s="74"/>
      <c r="E10" s="64"/>
      <c r="F10" s="65"/>
      <c r="G10" s="63"/>
      <c r="H10"/>
    </row>
    <row r="11" spans="1:9" x14ac:dyDescent="0.2">
      <c r="A11" s="75" t="s">
        <v>23</v>
      </c>
      <c r="B11" s="76">
        <v>315</v>
      </c>
      <c r="C11" s="77"/>
      <c r="D11" s="65"/>
      <c r="E11" s="64"/>
      <c r="F11" s="65"/>
      <c r="G11" s="63"/>
      <c r="H11"/>
    </row>
    <row r="12" spans="1:9" x14ac:dyDescent="0.2">
      <c r="A12" s="78" t="s">
        <v>24</v>
      </c>
      <c r="B12" s="79">
        <v>655.55555555555554</v>
      </c>
      <c r="C12" s="64"/>
      <c r="D12" s="65"/>
      <c r="E12" s="64"/>
      <c r="F12" s="65"/>
      <c r="G12" s="63"/>
      <c r="H12"/>
    </row>
    <row r="13" spans="1:9" x14ac:dyDescent="0.2">
      <c r="A13" s="2" t="s">
        <v>3</v>
      </c>
      <c r="B13" s="80">
        <f>SUM(B11:B12)</f>
        <v>970.55555555555554</v>
      </c>
      <c r="C13" s="81"/>
      <c r="E13" s="64"/>
      <c r="F13" s="65"/>
      <c r="G13" s="63"/>
      <c r="H13"/>
    </row>
    <row r="14" spans="1:9" x14ac:dyDescent="0.2">
      <c r="A14" s="2"/>
      <c r="B14" s="82"/>
      <c r="C14" s="83"/>
      <c r="D14" s="84"/>
      <c r="F14" s="64"/>
      <c r="G14" s="65"/>
    </row>
    <row r="15" spans="1:9" x14ac:dyDescent="0.2">
      <c r="A15" s="2"/>
      <c r="B15" s="83"/>
      <c r="C15" s="83"/>
      <c r="D15" s="83"/>
      <c r="F15" s="64"/>
      <c r="G15" s="65"/>
    </row>
    <row r="16" spans="1:9" x14ac:dyDescent="0.2">
      <c r="A16" s="2"/>
      <c r="B16" s="83"/>
      <c r="C16" s="83"/>
      <c r="D16" s="83"/>
      <c r="F16" s="64"/>
      <c r="G16" s="65"/>
    </row>
    <row r="17" spans="1:9" x14ac:dyDescent="0.2">
      <c r="A17" s="85"/>
      <c r="B17" s="85"/>
      <c r="C17" s="86" t="s">
        <v>25</v>
      </c>
      <c r="D17" s="87">
        <f>B11</f>
        <v>315</v>
      </c>
      <c r="E17" s="85"/>
      <c r="F17" s="64"/>
      <c r="G17" s="65"/>
    </row>
    <row r="18" spans="1:9" x14ac:dyDescent="0.2">
      <c r="A18" s="85"/>
      <c r="B18" s="85"/>
      <c r="C18" s="88" t="s">
        <v>26</v>
      </c>
      <c r="D18" s="89">
        <f>B57</f>
        <v>1.0572345617642131E-2</v>
      </c>
      <c r="E18" s="90" t="s">
        <v>27</v>
      </c>
      <c r="F18" s="64"/>
      <c r="G18" s="65"/>
    </row>
    <row r="19" spans="1:9" x14ac:dyDescent="0.2">
      <c r="A19" s="85"/>
      <c r="B19" s="91"/>
      <c r="C19" s="86" t="s">
        <v>28</v>
      </c>
      <c r="D19" s="92">
        <f>D17*(1+D18)</f>
        <v>318.33028886955725</v>
      </c>
      <c r="E19" s="85"/>
      <c r="F19" s="2"/>
    </row>
    <row r="20" spans="1:9" x14ac:dyDescent="0.2">
      <c r="A20" s="93"/>
      <c r="B20" s="94"/>
      <c r="C20" s="85"/>
      <c r="D20" s="85"/>
      <c r="E20" s="85"/>
      <c r="F20" s="2"/>
      <c r="G20" s="65"/>
    </row>
    <row r="21" spans="1:9" x14ac:dyDescent="0.2">
      <c r="A21" s="85"/>
      <c r="B21" s="85"/>
      <c r="C21" s="86" t="s">
        <v>29</v>
      </c>
      <c r="D21" s="87">
        <f>B12</f>
        <v>655.55555555555554</v>
      </c>
      <c r="E21" s="85"/>
      <c r="F21" s="65"/>
      <c r="G21" s="65"/>
    </row>
    <row r="22" spans="1:9" x14ac:dyDescent="0.2">
      <c r="A22" s="85"/>
      <c r="B22" s="85"/>
      <c r="C22" s="85"/>
      <c r="D22" s="85"/>
      <c r="E22" s="85"/>
      <c r="F22" s="95"/>
    </row>
    <row r="23" spans="1:9" x14ac:dyDescent="0.2">
      <c r="A23" s="85"/>
      <c r="B23" s="85"/>
      <c r="C23" s="96" t="s">
        <v>30</v>
      </c>
      <c r="D23" s="97">
        <f>D21+D19</f>
        <v>973.88584442511274</v>
      </c>
      <c r="E23" s="98" t="str">
        <f>"Ref "&amp;'4.11'!$J$1</f>
        <v>Ref 4.11</v>
      </c>
      <c r="F23" s="95"/>
    </row>
    <row r="24" spans="1:9" x14ac:dyDescent="0.2">
      <c r="C24" s="99"/>
      <c r="D24" s="100"/>
      <c r="E24" s="101"/>
      <c r="F24" s="95"/>
    </row>
    <row r="25" spans="1:9" x14ac:dyDescent="0.2">
      <c r="C25" s="99"/>
      <c r="D25" s="100"/>
      <c r="E25" s="101"/>
      <c r="F25" s="95"/>
    </row>
    <row r="26" spans="1:9" x14ac:dyDescent="0.2">
      <c r="C26" s="99"/>
      <c r="D26" s="100"/>
      <c r="E26" s="101"/>
      <c r="F26" s="95"/>
    </row>
    <row r="27" spans="1:9" s="2" customFormat="1" x14ac:dyDescent="0.2">
      <c r="A27" s="102" t="s">
        <v>31</v>
      </c>
      <c r="B27" s="103"/>
      <c r="E27" s="3"/>
      <c r="F27" s="3"/>
      <c r="G27" s="3"/>
      <c r="H27" s="104"/>
      <c r="I27" s="105"/>
    </row>
    <row r="28" spans="1:9" s="111" customFormat="1" ht="25.5" x14ac:dyDescent="0.2">
      <c r="A28" s="72" t="s">
        <v>21</v>
      </c>
      <c r="B28" s="106" t="s">
        <v>32</v>
      </c>
      <c r="C28" s="107" t="s">
        <v>33</v>
      </c>
      <c r="D28" s="72" t="s">
        <v>34</v>
      </c>
      <c r="E28" s="108" t="s">
        <v>35</v>
      </c>
      <c r="F28" s="108" t="s">
        <v>36</v>
      </c>
      <c r="G28" s="109" t="s">
        <v>37</v>
      </c>
      <c r="H28" s="110" t="s">
        <v>38</v>
      </c>
      <c r="I28" s="41"/>
    </row>
    <row r="29" spans="1:9" s="2" customFormat="1" x14ac:dyDescent="0.2">
      <c r="A29" s="112" t="s">
        <v>39</v>
      </c>
      <c r="B29" s="113">
        <v>370</v>
      </c>
      <c r="C29" s="112" t="s">
        <v>40</v>
      </c>
      <c r="D29" s="114" t="s">
        <v>18</v>
      </c>
      <c r="E29" s="104">
        <f>'4.11.2'!B27</f>
        <v>9136685.1099999994</v>
      </c>
      <c r="F29" s="104">
        <f>'4.11.2'!H27</f>
        <v>9136685.1099999994</v>
      </c>
      <c r="G29" s="115">
        <f>F29-E29</f>
        <v>0</v>
      </c>
      <c r="H29" s="3" t="s">
        <v>14</v>
      </c>
      <c r="I29" s="74"/>
    </row>
    <row r="30" spans="1:9" s="2" customFormat="1" x14ac:dyDescent="0.2">
      <c r="A30" s="112" t="s">
        <v>41</v>
      </c>
      <c r="B30" s="113">
        <v>391</v>
      </c>
      <c r="C30" s="112" t="s">
        <v>42</v>
      </c>
      <c r="D30" s="112" t="s">
        <v>43</v>
      </c>
      <c r="E30" s="104">
        <f>'4.11.2'!C27</f>
        <v>190468.14</v>
      </c>
      <c r="F30" s="104">
        <f>'4.11.2'!I27</f>
        <v>190468.14000000004</v>
      </c>
      <c r="G30" s="115">
        <f>F30-E30</f>
        <v>0</v>
      </c>
      <c r="H30" s="3" t="s">
        <v>14</v>
      </c>
      <c r="I30" s="74"/>
    </row>
    <row r="31" spans="1:9" s="2" customFormat="1" x14ac:dyDescent="0.2">
      <c r="A31" s="112" t="s">
        <v>44</v>
      </c>
      <c r="B31" s="113">
        <v>397</v>
      </c>
      <c r="C31" s="112" t="s">
        <v>42</v>
      </c>
      <c r="D31" s="112" t="s">
        <v>45</v>
      </c>
      <c r="E31" s="104">
        <f>'4.11.2'!D27</f>
        <v>20914.09</v>
      </c>
      <c r="F31" s="104">
        <f>'4.11.2'!J27</f>
        <v>20914.09</v>
      </c>
      <c r="G31" s="115">
        <f>F31-E31</f>
        <v>0</v>
      </c>
      <c r="H31" s="3" t="s">
        <v>14</v>
      </c>
      <c r="I31" s="74"/>
    </row>
    <row r="32" spans="1:9" s="2" customFormat="1" x14ac:dyDescent="0.2">
      <c r="A32" s="112"/>
      <c r="B32" s="113"/>
      <c r="C32" s="112"/>
      <c r="D32" s="112"/>
      <c r="E32" s="116">
        <f>SUM(E29:E31)</f>
        <v>9348067.3399999999</v>
      </c>
      <c r="F32" s="116">
        <f>SUM(F29:F31)</f>
        <v>9348067.3399999999</v>
      </c>
      <c r="G32" s="117">
        <f>SUM(G29:G31)</f>
        <v>0</v>
      </c>
      <c r="H32" s="3"/>
      <c r="I32" s="13"/>
    </row>
    <row r="33" spans="1:9" s="2" customFormat="1" x14ac:dyDescent="0.2">
      <c r="A33" s="38"/>
      <c r="B33" s="41"/>
      <c r="C33" s="38"/>
      <c r="E33" s="67" t="str">
        <f>"Ref "&amp;'4.11.2'!K1</f>
        <v>Ref 4.11.2</v>
      </c>
      <c r="F33" s="67" t="str">
        <f>"Ref "&amp;'4.11.2'!K1</f>
        <v>Ref 4.11.2</v>
      </c>
      <c r="G33" s="118"/>
      <c r="H33" s="3"/>
      <c r="I33" s="13"/>
    </row>
    <row r="34" spans="1:9" s="2" customFormat="1" x14ac:dyDescent="0.2">
      <c r="A34" s="38"/>
      <c r="B34" s="41"/>
      <c r="C34" s="38"/>
      <c r="E34" s="3"/>
      <c r="F34" s="3"/>
      <c r="G34" s="3"/>
      <c r="H34" s="3"/>
      <c r="I34" s="13"/>
    </row>
    <row r="35" spans="1:9" s="2" customFormat="1" x14ac:dyDescent="0.2">
      <c r="A35" s="38"/>
      <c r="B35" s="41"/>
      <c r="C35" s="38"/>
      <c r="E35" s="3"/>
      <c r="F35" s="3"/>
      <c r="G35" s="3"/>
      <c r="H35" s="104"/>
      <c r="I35" s="13"/>
    </row>
    <row r="36" spans="1:9" s="111" customFormat="1" x14ac:dyDescent="0.2">
      <c r="A36" s="102" t="s">
        <v>15</v>
      </c>
      <c r="B36" s="41"/>
      <c r="C36" s="38"/>
      <c r="E36" s="44"/>
      <c r="F36" s="44"/>
      <c r="G36" s="44"/>
      <c r="H36" s="119"/>
      <c r="I36" s="41"/>
    </row>
    <row r="37" spans="1:9" s="111" customFormat="1" ht="25.5" x14ac:dyDescent="0.2">
      <c r="A37" s="72" t="s">
        <v>21</v>
      </c>
      <c r="B37" s="106" t="s">
        <v>32</v>
      </c>
      <c r="C37" s="107" t="s">
        <v>33</v>
      </c>
      <c r="D37" s="72" t="s">
        <v>34</v>
      </c>
      <c r="E37" s="108" t="s">
        <v>35</v>
      </c>
      <c r="F37" s="108" t="s">
        <v>36</v>
      </c>
      <c r="G37" s="109" t="s">
        <v>37</v>
      </c>
      <c r="H37" s="110" t="s">
        <v>38</v>
      </c>
      <c r="I37" s="41"/>
    </row>
    <row r="38" spans="1:9" s="111" customFormat="1" x14ac:dyDescent="0.2">
      <c r="A38" s="38" t="s">
        <v>46</v>
      </c>
      <c r="B38" s="41">
        <v>370</v>
      </c>
      <c r="C38" s="120" t="s">
        <v>40</v>
      </c>
      <c r="D38" s="114" t="s">
        <v>18</v>
      </c>
      <c r="E38" s="121">
        <f>'4.11.2'!H54</f>
        <v>-1987470.1309090899</v>
      </c>
      <c r="F38" s="122">
        <f>'4.11.2'!K54</f>
        <v>-1987470.1309090892</v>
      </c>
      <c r="G38" s="122">
        <f>F38-E38</f>
        <v>0</v>
      </c>
      <c r="H38" s="3" t="s">
        <v>14</v>
      </c>
      <c r="I38" s="74"/>
    </row>
    <row r="39" spans="1:9" s="111" customFormat="1" x14ac:dyDescent="0.2">
      <c r="A39" s="38"/>
      <c r="B39" s="41"/>
      <c r="C39" s="120"/>
      <c r="D39" s="114"/>
      <c r="E39" s="67" t="str">
        <f>"Ref "&amp;'4.11.2'!K1</f>
        <v>Ref 4.11.2</v>
      </c>
      <c r="F39" s="67" t="str">
        <f>"Ref "&amp;'4.11.2'!K1</f>
        <v>Ref 4.11.2</v>
      </c>
      <c r="G39" s="118"/>
      <c r="H39" s="3"/>
    </row>
    <row r="40" spans="1:9" s="111" customFormat="1" x14ac:dyDescent="0.2">
      <c r="A40" s="38"/>
      <c r="B40" s="41"/>
      <c r="C40" s="120"/>
      <c r="D40" s="114"/>
      <c r="E40" s="119"/>
      <c r="F40" s="123"/>
      <c r="G40" s="123"/>
      <c r="H40" s="3"/>
    </row>
    <row r="41" spans="1:9" x14ac:dyDescent="0.2">
      <c r="A41" s="124" t="s">
        <v>47</v>
      </c>
      <c r="C41" s="99"/>
      <c r="D41" s="100"/>
      <c r="E41" s="101"/>
      <c r="F41" s="125"/>
    </row>
    <row r="42" spans="1:9" ht="25.5" customHeight="1" x14ac:dyDescent="0.2">
      <c r="A42" s="126"/>
      <c r="B42" s="127" t="s">
        <v>48</v>
      </c>
      <c r="C42" s="128" t="s">
        <v>49</v>
      </c>
      <c r="D42" s="38"/>
    </row>
    <row r="43" spans="1:9" x14ac:dyDescent="0.2">
      <c r="A43" s="114" t="s">
        <v>50</v>
      </c>
      <c r="B43" s="129">
        <f>G29</f>
        <v>0</v>
      </c>
      <c r="C43" s="129">
        <f>G30+G31</f>
        <v>0</v>
      </c>
    </row>
    <row r="44" spans="1:9" x14ac:dyDescent="0.2">
      <c r="A44" s="114" t="s">
        <v>15</v>
      </c>
      <c r="B44" s="130">
        <f>G38</f>
        <v>0</v>
      </c>
      <c r="C44" s="131"/>
    </row>
    <row r="45" spans="1:9" x14ac:dyDescent="0.2">
      <c r="A45" s="114"/>
      <c r="B45" s="129">
        <f>B43+B44</f>
        <v>0</v>
      </c>
      <c r="C45" s="129">
        <f>C43+C44</f>
        <v>0</v>
      </c>
    </row>
    <row r="46" spans="1:9" x14ac:dyDescent="0.2">
      <c r="A46" s="114"/>
      <c r="B46" s="129"/>
      <c r="C46" s="129"/>
    </row>
    <row r="47" spans="1:9" x14ac:dyDescent="0.2">
      <c r="A47" s="132" t="s">
        <v>51</v>
      </c>
      <c r="B47" s="133">
        <v>3.1168425821569715E-2</v>
      </c>
      <c r="C47" s="133">
        <v>3.3896563227165652E-2</v>
      </c>
    </row>
    <row r="48" spans="1:9" x14ac:dyDescent="0.2">
      <c r="A48" s="114"/>
    </row>
    <row r="49" spans="1:12" x14ac:dyDescent="0.2">
      <c r="A49" s="114" t="s">
        <v>52</v>
      </c>
      <c r="B49" s="134">
        <f>B45*B47</f>
        <v>0</v>
      </c>
      <c r="C49" s="134">
        <f>C45*C47</f>
        <v>0</v>
      </c>
    </row>
    <row r="50" spans="1:12" x14ac:dyDescent="0.2">
      <c r="B50" s="67"/>
      <c r="C50" s="67"/>
      <c r="D50" s="100"/>
      <c r="E50" s="101"/>
      <c r="F50" s="95"/>
    </row>
    <row r="51" spans="1:12" x14ac:dyDescent="0.2">
      <c r="C51" s="99"/>
      <c r="D51" s="100"/>
      <c r="E51" s="101"/>
      <c r="F51" s="95"/>
    </row>
    <row r="52" spans="1:12" x14ac:dyDescent="0.2">
      <c r="C52" s="99"/>
      <c r="D52" s="100"/>
      <c r="E52" s="101"/>
      <c r="F52" s="95"/>
    </row>
    <row r="53" spans="1:12" x14ac:dyDescent="0.2">
      <c r="A53" s="111" t="s">
        <v>53</v>
      </c>
      <c r="B53" s="85"/>
      <c r="C53" s="85"/>
      <c r="D53" s="85"/>
      <c r="E53" s="85"/>
      <c r="F53" s="85"/>
    </row>
    <row r="54" spans="1:12" ht="24.75" customHeight="1" x14ac:dyDescent="0.2">
      <c r="A54" s="166" t="s">
        <v>54</v>
      </c>
      <c r="B54" s="166"/>
      <c r="C54" s="166"/>
      <c r="D54" s="166"/>
      <c r="E54" s="166"/>
      <c r="F54" s="166"/>
      <c r="G54" s="2"/>
    </row>
    <row r="55" spans="1:12" x14ac:dyDescent="0.2">
      <c r="A55" s="111" t="s">
        <v>55</v>
      </c>
      <c r="B55" s="135">
        <v>497450275.37410617</v>
      </c>
      <c r="C55" s="136" t="s">
        <v>56</v>
      </c>
      <c r="D55" s="85"/>
      <c r="E55" s="85"/>
      <c r="F55" s="85"/>
      <c r="G55" s="2"/>
      <c r="L55" s="2" t="s">
        <v>57</v>
      </c>
    </row>
    <row r="56" spans="1:12" x14ac:dyDescent="0.2">
      <c r="A56" s="111" t="s">
        <v>58</v>
      </c>
      <c r="B56" s="137">
        <v>502709491.61295247</v>
      </c>
      <c r="C56" s="136" t="s">
        <v>56</v>
      </c>
      <c r="D56" s="138"/>
      <c r="E56" s="85"/>
      <c r="F56" s="139"/>
      <c r="L56" s="2"/>
    </row>
    <row r="57" spans="1:12" x14ac:dyDescent="0.2">
      <c r="A57" s="111" t="s">
        <v>59</v>
      </c>
      <c r="B57" s="140">
        <f>(B56-B55)/B55</f>
        <v>1.0572345617642131E-2</v>
      </c>
      <c r="C57" s="85"/>
      <c r="D57" s="85"/>
      <c r="E57" s="85"/>
      <c r="F57" s="76"/>
    </row>
    <row r="58" spans="1:12" x14ac:dyDescent="0.2">
      <c r="A58" s="85"/>
      <c r="B58" s="141"/>
      <c r="C58" s="141"/>
      <c r="D58" s="141"/>
      <c r="E58" s="85"/>
      <c r="F58" s="76"/>
    </row>
    <row r="59" spans="1:12" x14ac:dyDescent="0.2">
      <c r="A59" s="85"/>
      <c r="B59" s="85"/>
      <c r="C59" s="85"/>
      <c r="D59" s="85"/>
      <c r="E59" s="85"/>
      <c r="F59" s="142"/>
    </row>
    <row r="60" spans="1:12" x14ac:dyDescent="0.2">
      <c r="F60" s="65"/>
    </row>
  </sheetData>
  <mergeCells count="1">
    <mergeCell ref="A54:F54"/>
  </mergeCells>
  <pageMargins left="1" right="0.5" top="1" bottom="1" header="0.5" footer="0.5"/>
  <pageSetup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zoomScaleNormal="91" zoomScaleSheetLayoutView="100" workbookViewId="0">
      <selection activeCell="G27" sqref="G27"/>
    </sheetView>
  </sheetViews>
  <sheetFormatPr defaultRowHeight="12.75" x14ac:dyDescent="0.2"/>
  <cols>
    <col min="1" max="1" width="22.28515625" style="126" customWidth="1"/>
    <col min="2" max="2" width="14.5703125" customWidth="1"/>
    <col min="3" max="3" width="10.5703125" customWidth="1"/>
    <col min="4" max="4" width="14.5703125" bestFit="1" customWidth="1"/>
    <col min="5" max="5" width="15.140625" bestFit="1" customWidth="1"/>
    <col min="6" max="6" width="1.5703125" customWidth="1"/>
    <col min="7" max="7" width="16.7109375" customWidth="1"/>
    <col min="8" max="8" width="17.42578125" customWidth="1"/>
    <col min="9" max="9" width="11.85546875" customWidth="1"/>
    <col min="10" max="10" width="10.5703125" customWidth="1"/>
    <col min="11" max="11" width="14.42578125" customWidth="1"/>
  </cols>
  <sheetData>
    <row r="1" spans="1:11" x14ac:dyDescent="0.2">
      <c r="A1" s="57" t="str">
        <f>'4.11.1'!A1</f>
        <v>PacifiCorp</v>
      </c>
      <c r="J1" s="5" t="s">
        <v>60</v>
      </c>
      <c r="K1" s="63" t="s">
        <v>88</v>
      </c>
    </row>
    <row r="2" spans="1:11" x14ac:dyDescent="0.2">
      <c r="A2" s="57" t="str">
        <f>'4.11.1'!A2</f>
        <v>Washington General Rate Case - June 2012</v>
      </c>
    </row>
    <row r="3" spans="1:11" x14ac:dyDescent="0.2">
      <c r="A3" s="57" t="str">
        <f>'4.11.1'!A3</f>
        <v>Automated Meter Reading Savings</v>
      </c>
    </row>
    <row r="4" spans="1:11" x14ac:dyDescent="0.2">
      <c r="A4" s="57" t="s">
        <v>61</v>
      </c>
    </row>
    <row r="6" spans="1:11" x14ac:dyDescent="0.2">
      <c r="A6" s="57" t="s">
        <v>62</v>
      </c>
    </row>
    <row r="7" spans="1:11" x14ac:dyDescent="0.2">
      <c r="A7" s="126" t="s">
        <v>63</v>
      </c>
    </row>
    <row r="9" spans="1:11" x14ac:dyDescent="0.2">
      <c r="A9" s="102" t="s">
        <v>64</v>
      </c>
    </row>
    <row r="10" spans="1:11" x14ac:dyDescent="0.2">
      <c r="A10" s="143"/>
      <c r="C10" s="63"/>
      <c r="D10" s="63"/>
    </row>
    <row r="11" spans="1:11" x14ac:dyDescent="0.2">
      <c r="A11" s="143"/>
      <c r="C11" s="63"/>
      <c r="D11" s="63"/>
    </row>
    <row r="12" spans="1:11" x14ac:dyDescent="0.2">
      <c r="A12" s="143"/>
      <c r="B12" s="144" t="s">
        <v>40</v>
      </c>
      <c r="C12" s="167" t="s">
        <v>42</v>
      </c>
      <c r="D12" s="167"/>
      <c r="E12" s="63"/>
      <c r="G12" s="143"/>
      <c r="H12" s="144" t="s">
        <v>40</v>
      </c>
      <c r="I12" s="167" t="s">
        <v>42</v>
      </c>
      <c r="J12" s="167"/>
      <c r="K12" s="63"/>
    </row>
    <row r="13" spans="1:11" x14ac:dyDescent="0.2">
      <c r="A13" s="145" t="s">
        <v>65</v>
      </c>
      <c r="B13" s="144" t="s">
        <v>48</v>
      </c>
      <c r="C13" s="144" t="s">
        <v>66</v>
      </c>
      <c r="D13" s="144" t="s">
        <v>67</v>
      </c>
      <c r="E13" s="146" t="s">
        <v>68</v>
      </c>
      <c r="G13" s="145" t="s">
        <v>65</v>
      </c>
      <c r="H13" s="144" t="s">
        <v>48</v>
      </c>
      <c r="I13" s="144" t="s">
        <v>66</v>
      </c>
      <c r="J13" s="144" t="s">
        <v>67</v>
      </c>
      <c r="K13" s="146" t="s">
        <v>68</v>
      </c>
    </row>
    <row r="14" spans="1:11" x14ac:dyDescent="0.2">
      <c r="A14" s="147">
        <v>40695</v>
      </c>
      <c r="B14" s="80">
        <v>9761356.9800000004</v>
      </c>
      <c r="C14" s="80">
        <v>202461.31</v>
      </c>
      <c r="D14" s="80">
        <v>22180.19</v>
      </c>
      <c r="E14" s="80">
        <f t="shared" ref="E14:E26" si="0">SUM(B14:D14)</f>
        <v>9985998.4800000004</v>
      </c>
      <c r="G14" s="148">
        <v>41061</v>
      </c>
      <c r="H14" s="149">
        <f>B26</f>
        <v>9136685.1099999994</v>
      </c>
      <c r="I14" s="149">
        <f t="shared" ref="I14:J14" si="1">C26</f>
        <v>190468.14</v>
      </c>
      <c r="J14" s="149">
        <f t="shared" si="1"/>
        <v>20914.09</v>
      </c>
      <c r="K14" s="80">
        <f t="shared" ref="K14:K26" si="2">SUM(H14:J14)</f>
        <v>9348067.3399999999</v>
      </c>
    </row>
    <row r="15" spans="1:11" x14ac:dyDescent="0.2">
      <c r="A15" s="147">
        <v>40725</v>
      </c>
      <c r="B15" s="80">
        <v>9761356.9800000004</v>
      </c>
      <c r="C15" s="80">
        <v>202461.31</v>
      </c>
      <c r="D15" s="80">
        <v>22180.19</v>
      </c>
      <c r="E15" s="80">
        <f t="shared" si="0"/>
        <v>9985998.4800000004</v>
      </c>
      <c r="G15" s="147">
        <v>41091</v>
      </c>
      <c r="H15" s="80">
        <f t="shared" ref="H15:J26" si="3">H14</f>
        <v>9136685.1099999994</v>
      </c>
      <c r="I15" s="80">
        <f t="shared" si="3"/>
        <v>190468.14</v>
      </c>
      <c r="J15" s="80">
        <f t="shared" si="3"/>
        <v>20914.09</v>
      </c>
      <c r="K15" s="80">
        <f t="shared" ref="K15" si="4">SUM(H15:J15)</f>
        <v>9348067.3399999999</v>
      </c>
    </row>
    <row r="16" spans="1:11" x14ac:dyDescent="0.2">
      <c r="A16" s="147">
        <v>40756</v>
      </c>
      <c r="B16" s="80">
        <v>9761356.9800000004</v>
      </c>
      <c r="C16" s="80">
        <v>202461.31</v>
      </c>
      <c r="D16" s="80">
        <v>22180.19</v>
      </c>
      <c r="E16" s="80">
        <f t="shared" si="0"/>
        <v>9985998.4800000004</v>
      </c>
      <c r="G16" s="147">
        <v>41122</v>
      </c>
      <c r="H16" s="80">
        <f t="shared" si="3"/>
        <v>9136685.1099999994</v>
      </c>
      <c r="I16" s="80">
        <f t="shared" si="3"/>
        <v>190468.14</v>
      </c>
      <c r="J16" s="80">
        <f t="shared" si="3"/>
        <v>20914.09</v>
      </c>
      <c r="K16" s="80">
        <f t="shared" si="2"/>
        <v>9348067.3399999999</v>
      </c>
    </row>
    <row r="17" spans="1:11" x14ac:dyDescent="0.2">
      <c r="A17" s="147">
        <v>40787</v>
      </c>
      <c r="B17" s="80">
        <v>9761483.3900000006</v>
      </c>
      <c r="C17" s="80">
        <v>202461.31</v>
      </c>
      <c r="D17" s="80">
        <v>22180.19</v>
      </c>
      <c r="E17" s="80">
        <f t="shared" si="0"/>
        <v>9986124.8900000006</v>
      </c>
      <c r="G17" s="147">
        <v>41153</v>
      </c>
      <c r="H17" s="80">
        <f t="shared" si="3"/>
        <v>9136685.1099999994</v>
      </c>
      <c r="I17" s="80">
        <f t="shared" si="3"/>
        <v>190468.14</v>
      </c>
      <c r="J17" s="80">
        <f t="shared" si="3"/>
        <v>20914.09</v>
      </c>
      <c r="K17" s="80">
        <f t="shared" si="2"/>
        <v>9348067.3399999999</v>
      </c>
    </row>
    <row r="18" spans="1:11" x14ac:dyDescent="0.2">
      <c r="A18" s="147" t="s">
        <v>69</v>
      </c>
      <c r="B18" s="80">
        <v>9136685.1099999994</v>
      </c>
      <c r="C18" s="80">
        <v>190468.14</v>
      </c>
      <c r="D18" s="80">
        <v>20914.09</v>
      </c>
      <c r="E18" s="80">
        <f t="shared" si="0"/>
        <v>9348067.3399999999</v>
      </c>
      <c r="G18" s="147">
        <v>41183</v>
      </c>
      <c r="H18" s="80">
        <f t="shared" si="3"/>
        <v>9136685.1099999994</v>
      </c>
      <c r="I18" s="80">
        <f t="shared" si="3"/>
        <v>190468.14</v>
      </c>
      <c r="J18" s="80">
        <f t="shared" si="3"/>
        <v>20914.09</v>
      </c>
      <c r="K18" s="80">
        <f t="shared" si="2"/>
        <v>9348067.3399999999</v>
      </c>
    </row>
    <row r="19" spans="1:11" x14ac:dyDescent="0.2">
      <c r="A19" s="147">
        <v>40848</v>
      </c>
      <c r="B19" s="80">
        <v>9136685.1099999994</v>
      </c>
      <c r="C19" s="80">
        <v>190468.14</v>
      </c>
      <c r="D19" s="80">
        <v>20914.09</v>
      </c>
      <c r="E19" s="80">
        <f t="shared" si="0"/>
        <v>9348067.3399999999</v>
      </c>
      <c r="G19" s="147">
        <v>41214</v>
      </c>
      <c r="H19" s="80">
        <f t="shared" si="3"/>
        <v>9136685.1099999994</v>
      </c>
      <c r="I19" s="80">
        <f t="shared" si="3"/>
        <v>190468.14</v>
      </c>
      <c r="J19" s="80">
        <f t="shared" si="3"/>
        <v>20914.09</v>
      </c>
      <c r="K19" s="80">
        <f t="shared" si="2"/>
        <v>9348067.3399999999</v>
      </c>
    </row>
    <row r="20" spans="1:11" x14ac:dyDescent="0.2">
      <c r="A20" s="147">
        <v>40878</v>
      </c>
      <c r="B20" s="80">
        <v>9136685.1099999994</v>
      </c>
      <c r="C20" s="80">
        <v>190468.14</v>
      </c>
      <c r="D20" s="80">
        <v>20914.09</v>
      </c>
      <c r="E20" s="80">
        <f t="shared" si="0"/>
        <v>9348067.3399999999</v>
      </c>
      <c r="G20" s="147">
        <v>41244</v>
      </c>
      <c r="H20" s="80">
        <f t="shared" si="3"/>
        <v>9136685.1099999994</v>
      </c>
      <c r="I20" s="80">
        <f t="shared" si="3"/>
        <v>190468.14</v>
      </c>
      <c r="J20" s="80">
        <f t="shared" si="3"/>
        <v>20914.09</v>
      </c>
      <c r="K20" s="80">
        <f t="shared" si="2"/>
        <v>9348067.3399999999</v>
      </c>
    </row>
    <row r="21" spans="1:11" x14ac:dyDescent="0.2">
      <c r="A21" s="147">
        <v>40909</v>
      </c>
      <c r="B21" s="80">
        <v>9136685.1099999994</v>
      </c>
      <c r="C21" s="80">
        <v>190468.14</v>
      </c>
      <c r="D21" s="80">
        <v>20914.09</v>
      </c>
      <c r="E21" s="80">
        <f t="shared" si="0"/>
        <v>9348067.3399999999</v>
      </c>
      <c r="G21" s="147">
        <v>41275</v>
      </c>
      <c r="H21" s="80">
        <f t="shared" si="3"/>
        <v>9136685.1099999994</v>
      </c>
      <c r="I21" s="80">
        <f t="shared" si="3"/>
        <v>190468.14</v>
      </c>
      <c r="J21" s="80">
        <f t="shared" si="3"/>
        <v>20914.09</v>
      </c>
      <c r="K21" s="80">
        <f t="shared" si="2"/>
        <v>9348067.3399999999</v>
      </c>
    </row>
    <row r="22" spans="1:11" x14ac:dyDescent="0.2">
      <c r="A22" s="147">
        <v>40940</v>
      </c>
      <c r="B22" s="80">
        <v>9136685.1099999994</v>
      </c>
      <c r="C22" s="80">
        <v>190468.14</v>
      </c>
      <c r="D22" s="80">
        <v>20914.09</v>
      </c>
      <c r="E22" s="80">
        <f t="shared" si="0"/>
        <v>9348067.3399999999</v>
      </c>
      <c r="G22" s="147">
        <v>41306</v>
      </c>
      <c r="H22" s="80">
        <f t="shared" si="3"/>
        <v>9136685.1099999994</v>
      </c>
      <c r="I22" s="80">
        <f t="shared" si="3"/>
        <v>190468.14</v>
      </c>
      <c r="J22" s="80">
        <f t="shared" si="3"/>
        <v>20914.09</v>
      </c>
      <c r="K22" s="80">
        <f t="shared" si="2"/>
        <v>9348067.3399999999</v>
      </c>
    </row>
    <row r="23" spans="1:11" x14ac:dyDescent="0.2">
      <c r="A23" s="147">
        <v>40969</v>
      </c>
      <c r="B23" s="80">
        <v>9136685.1099999994</v>
      </c>
      <c r="C23" s="80">
        <v>190468.14</v>
      </c>
      <c r="D23" s="80">
        <v>20914.09</v>
      </c>
      <c r="E23" s="80">
        <f t="shared" si="0"/>
        <v>9348067.3399999999</v>
      </c>
      <c r="G23" s="147">
        <v>41334</v>
      </c>
      <c r="H23" s="80">
        <f t="shared" si="3"/>
        <v>9136685.1099999994</v>
      </c>
      <c r="I23" s="80">
        <f t="shared" si="3"/>
        <v>190468.14</v>
      </c>
      <c r="J23" s="80">
        <f t="shared" si="3"/>
        <v>20914.09</v>
      </c>
      <c r="K23" s="80">
        <f t="shared" si="2"/>
        <v>9348067.3399999999</v>
      </c>
    </row>
    <row r="24" spans="1:11" x14ac:dyDescent="0.2">
      <c r="A24" s="147">
        <v>41000</v>
      </c>
      <c r="B24" s="80">
        <v>9136685.1099999994</v>
      </c>
      <c r="C24" s="80">
        <v>190468.14</v>
      </c>
      <c r="D24" s="80">
        <v>20914.09</v>
      </c>
      <c r="E24" s="80">
        <f t="shared" si="0"/>
        <v>9348067.3399999999</v>
      </c>
      <c r="G24" s="147">
        <v>41365</v>
      </c>
      <c r="H24" s="80">
        <f t="shared" si="3"/>
        <v>9136685.1099999994</v>
      </c>
      <c r="I24" s="80">
        <f t="shared" si="3"/>
        <v>190468.14</v>
      </c>
      <c r="J24" s="80">
        <f t="shared" si="3"/>
        <v>20914.09</v>
      </c>
      <c r="K24" s="80">
        <f t="shared" si="2"/>
        <v>9348067.3399999999</v>
      </c>
    </row>
    <row r="25" spans="1:11" x14ac:dyDescent="0.2">
      <c r="A25" s="147">
        <v>41030</v>
      </c>
      <c r="B25" s="80">
        <v>9136685.1099999994</v>
      </c>
      <c r="C25" s="80">
        <v>190468.14</v>
      </c>
      <c r="D25" s="80">
        <v>20914.09</v>
      </c>
      <c r="E25" s="80">
        <f t="shared" si="0"/>
        <v>9348067.3399999999</v>
      </c>
      <c r="G25" s="147">
        <v>41395</v>
      </c>
      <c r="H25" s="80">
        <f t="shared" si="3"/>
        <v>9136685.1099999994</v>
      </c>
      <c r="I25" s="80">
        <f t="shared" si="3"/>
        <v>190468.14</v>
      </c>
      <c r="J25" s="80">
        <f t="shared" si="3"/>
        <v>20914.09</v>
      </c>
      <c r="K25" s="80">
        <f t="shared" si="2"/>
        <v>9348067.3399999999</v>
      </c>
    </row>
    <row r="26" spans="1:11" x14ac:dyDescent="0.2">
      <c r="A26" s="147">
        <v>41061</v>
      </c>
      <c r="B26" s="80">
        <v>9136685.1099999994</v>
      </c>
      <c r="C26" s="80">
        <v>190468.14</v>
      </c>
      <c r="D26" s="80">
        <v>20914.09</v>
      </c>
      <c r="E26" s="80">
        <f t="shared" si="0"/>
        <v>9348067.3399999999</v>
      </c>
      <c r="G26" s="147">
        <v>41426</v>
      </c>
      <c r="H26" s="80">
        <f t="shared" si="3"/>
        <v>9136685.1099999994</v>
      </c>
      <c r="I26" s="80">
        <f t="shared" si="3"/>
        <v>190468.14</v>
      </c>
      <c r="J26" s="80">
        <f t="shared" si="3"/>
        <v>20914.09</v>
      </c>
      <c r="K26" s="80">
        <f t="shared" si="2"/>
        <v>9348067.3399999999</v>
      </c>
    </row>
    <row r="27" spans="1:11" x14ac:dyDescent="0.2">
      <c r="A27" s="67" t="s">
        <v>70</v>
      </c>
      <c r="B27" s="150">
        <f>B26</f>
        <v>9136685.1099999994</v>
      </c>
      <c r="C27" s="150">
        <f>C26</f>
        <v>190468.14</v>
      </c>
      <c r="D27" s="150">
        <f>D26</f>
        <v>20914.09</v>
      </c>
      <c r="E27" s="150">
        <f>E26</f>
        <v>9348067.3399999999</v>
      </c>
      <c r="F27" s="85"/>
      <c r="G27" s="67" t="s">
        <v>71</v>
      </c>
      <c r="H27" s="150">
        <f>(H14+H26+2*SUM(H15:H25))/24</f>
        <v>9136685.1099999994</v>
      </c>
      <c r="I27" s="150">
        <f t="shared" ref="I27:K27" si="5">(I14+I26+2*SUM(I15:I25))/24</f>
        <v>190468.14000000004</v>
      </c>
      <c r="J27" s="150">
        <f t="shared" si="5"/>
        <v>20914.09</v>
      </c>
      <c r="K27" s="150">
        <f t="shared" si="5"/>
        <v>9348067.3400000017</v>
      </c>
    </row>
    <row r="28" spans="1:11" x14ac:dyDescent="0.2">
      <c r="E28" s="99" t="s">
        <v>89</v>
      </c>
      <c r="K28" s="99" t="s">
        <v>89</v>
      </c>
    </row>
    <row r="29" spans="1:11" x14ac:dyDescent="0.2">
      <c r="A29" s="151"/>
      <c r="H29" s="129"/>
    </row>
    <row r="30" spans="1:11" x14ac:dyDescent="0.2">
      <c r="H30" s="85"/>
      <c r="I30" s="85"/>
      <c r="J30" s="152"/>
      <c r="K30" s="153"/>
    </row>
    <row r="31" spans="1:11" x14ac:dyDescent="0.2">
      <c r="A31" s="102" t="s">
        <v>15</v>
      </c>
      <c r="J31" s="2"/>
    </row>
    <row r="32" spans="1:11" x14ac:dyDescent="0.2">
      <c r="A32" s="143"/>
    </row>
    <row r="33" spans="1:11" x14ac:dyDescent="0.2">
      <c r="A33" s="143" t="s">
        <v>72</v>
      </c>
    </row>
    <row r="34" spans="1:11" x14ac:dyDescent="0.2">
      <c r="A34" s="143"/>
      <c r="C34" s="154" t="s">
        <v>18</v>
      </c>
      <c r="D34" s="154"/>
      <c r="E34" s="155"/>
      <c r="F34" s="155"/>
      <c r="G34" s="155"/>
    </row>
    <row r="35" spans="1:11" x14ac:dyDescent="0.2">
      <c r="A35" s="156" t="s">
        <v>32</v>
      </c>
      <c r="B35" s="107" t="s">
        <v>33</v>
      </c>
      <c r="C35" s="109" t="s">
        <v>65</v>
      </c>
      <c r="D35" s="157" t="s">
        <v>73</v>
      </c>
    </row>
    <row r="36" spans="1:11" x14ac:dyDescent="0.2">
      <c r="A36" s="63">
        <v>370</v>
      </c>
      <c r="B36" s="2" t="s">
        <v>40</v>
      </c>
      <c r="C36" s="158">
        <v>40817</v>
      </c>
      <c r="D36" s="80">
        <v>-1996710.219999999</v>
      </c>
      <c r="E36" s="2" t="s">
        <v>74</v>
      </c>
    </row>
    <row r="37" spans="1:11" x14ac:dyDescent="0.2">
      <c r="A37" s="143"/>
    </row>
    <row r="38" spans="1:11" x14ac:dyDescent="0.2">
      <c r="A38" s="143" t="s">
        <v>75</v>
      </c>
    </row>
    <row r="39" spans="1:11" x14ac:dyDescent="0.2">
      <c r="A39" s="42"/>
      <c r="C39" s="154"/>
      <c r="D39" s="154"/>
      <c r="F39" s="2"/>
      <c r="G39" s="159" t="s">
        <v>76</v>
      </c>
    </row>
    <row r="40" spans="1:11" x14ac:dyDescent="0.2">
      <c r="A40" s="156" t="s">
        <v>32</v>
      </c>
      <c r="B40" s="107" t="s">
        <v>33</v>
      </c>
      <c r="C40" s="109" t="s">
        <v>65</v>
      </c>
      <c r="D40" s="157" t="s">
        <v>73</v>
      </c>
      <c r="H40" s="160" t="s">
        <v>77</v>
      </c>
      <c r="K40" s="160" t="s">
        <v>78</v>
      </c>
    </row>
    <row r="41" spans="1:11" x14ac:dyDescent="0.2">
      <c r="A41" s="63">
        <v>370</v>
      </c>
      <c r="B41" s="2" t="s">
        <v>40</v>
      </c>
      <c r="C41" s="158">
        <v>40725</v>
      </c>
      <c r="D41" s="80">
        <v>-18171.699999999997</v>
      </c>
      <c r="G41" s="161">
        <v>40695</v>
      </c>
      <c r="H41" s="80">
        <v>0</v>
      </c>
      <c r="J41" s="161">
        <v>41061</v>
      </c>
      <c r="K41" s="129">
        <f>H53</f>
        <v>-1987470.1309090899</v>
      </c>
    </row>
    <row r="42" spans="1:11" x14ac:dyDescent="0.2">
      <c r="A42" s="63"/>
      <c r="B42" s="2"/>
      <c r="C42" s="158">
        <v>40756</v>
      </c>
      <c r="D42" s="80">
        <v>-9090.9199999999983</v>
      </c>
      <c r="G42" s="161">
        <v>40725</v>
      </c>
      <c r="H42" s="80">
        <v>0</v>
      </c>
      <c r="J42" s="162">
        <v>41091</v>
      </c>
      <c r="K42" s="129">
        <f>K41</f>
        <v>-1987470.1309090899</v>
      </c>
    </row>
    <row r="43" spans="1:11" x14ac:dyDescent="0.2">
      <c r="A43" s="42"/>
      <c r="C43" s="158">
        <v>40787</v>
      </c>
      <c r="D43" s="80">
        <v>-3663.9599999999996</v>
      </c>
      <c r="G43" s="161">
        <v>40756</v>
      </c>
      <c r="H43" s="80">
        <v>0</v>
      </c>
      <c r="J43" s="161">
        <v>41122</v>
      </c>
      <c r="K43" s="129">
        <f t="shared" ref="K43:K53" si="6">K42</f>
        <v>-1987470.1309090899</v>
      </c>
    </row>
    <row r="44" spans="1:11" x14ac:dyDescent="0.2">
      <c r="A44" s="42"/>
      <c r="C44" s="158">
        <v>40848</v>
      </c>
      <c r="D44" s="80">
        <v>-5633.0000000000036</v>
      </c>
      <c r="G44" s="161">
        <v>40787</v>
      </c>
      <c r="H44" s="80">
        <v>0</v>
      </c>
      <c r="J44" s="162">
        <v>41153</v>
      </c>
      <c r="K44" s="129">
        <f t="shared" si="6"/>
        <v>-1987470.1309090899</v>
      </c>
    </row>
    <row r="45" spans="1:11" x14ac:dyDescent="0.2">
      <c r="A45" s="42"/>
      <c r="C45" s="158">
        <v>40878</v>
      </c>
      <c r="D45" s="80">
        <v>-15571.760000000004</v>
      </c>
      <c r="G45" s="161">
        <v>40817</v>
      </c>
      <c r="H45" s="80">
        <f>D55</f>
        <v>-1987470.1309090899</v>
      </c>
      <c r="J45" s="161">
        <v>41183</v>
      </c>
      <c r="K45" s="129">
        <f t="shared" si="6"/>
        <v>-1987470.1309090899</v>
      </c>
    </row>
    <row r="46" spans="1:11" x14ac:dyDescent="0.2">
      <c r="A46" s="42"/>
      <c r="C46" s="158">
        <v>40909</v>
      </c>
      <c r="D46" s="80">
        <v>-7950.1</v>
      </c>
      <c r="G46" s="161">
        <v>40848</v>
      </c>
      <c r="H46" s="80">
        <f>H45</f>
        <v>-1987470.1309090899</v>
      </c>
      <c r="J46" s="162">
        <v>41214</v>
      </c>
      <c r="K46" s="129">
        <f t="shared" si="6"/>
        <v>-1987470.1309090899</v>
      </c>
    </row>
    <row r="47" spans="1:11" x14ac:dyDescent="0.2">
      <c r="A47" s="42"/>
      <c r="C47" s="158">
        <v>40940</v>
      </c>
      <c r="D47" s="80">
        <v>-5432.0199999999995</v>
      </c>
      <c r="G47" s="161">
        <v>40878</v>
      </c>
      <c r="H47" s="80">
        <f t="shared" ref="H47:H53" si="7">H46</f>
        <v>-1987470.1309090899</v>
      </c>
      <c r="J47" s="161">
        <v>41244</v>
      </c>
      <c r="K47" s="129">
        <f t="shared" si="6"/>
        <v>-1987470.1309090899</v>
      </c>
    </row>
    <row r="48" spans="1:11" x14ac:dyDescent="0.2">
      <c r="A48" s="42"/>
      <c r="C48" s="158">
        <v>40969</v>
      </c>
      <c r="D48" s="80">
        <v>-7312.1299999999992</v>
      </c>
      <c r="G48" s="161">
        <v>40909</v>
      </c>
      <c r="H48" s="80">
        <f t="shared" si="7"/>
        <v>-1987470.1309090899</v>
      </c>
      <c r="J48" s="162">
        <v>41275</v>
      </c>
      <c r="K48" s="129">
        <f t="shared" si="6"/>
        <v>-1987470.1309090899</v>
      </c>
    </row>
    <row r="49" spans="1:11" x14ac:dyDescent="0.2">
      <c r="A49" s="42"/>
      <c r="C49" s="158">
        <v>41000</v>
      </c>
      <c r="D49" s="80">
        <v>-10124.26</v>
      </c>
      <c r="G49" s="161">
        <v>40940</v>
      </c>
      <c r="H49" s="80">
        <f t="shared" si="7"/>
        <v>-1987470.1309090899</v>
      </c>
      <c r="J49" s="161">
        <v>41306</v>
      </c>
      <c r="K49" s="129">
        <f t="shared" si="6"/>
        <v>-1987470.1309090899</v>
      </c>
    </row>
    <row r="50" spans="1:11" x14ac:dyDescent="0.2">
      <c r="A50" s="42"/>
      <c r="C50" s="158">
        <v>41030</v>
      </c>
      <c r="D50" s="80">
        <v>-15458.53</v>
      </c>
      <c r="G50" s="161">
        <v>40969</v>
      </c>
      <c r="H50" s="80">
        <f t="shared" si="7"/>
        <v>-1987470.1309090899</v>
      </c>
      <c r="J50" s="162">
        <v>41334</v>
      </c>
      <c r="K50" s="129">
        <f t="shared" si="6"/>
        <v>-1987470.1309090899</v>
      </c>
    </row>
    <row r="51" spans="1:11" x14ac:dyDescent="0.2">
      <c r="A51" s="42"/>
      <c r="C51" s="158">
        <v>41061</v>
      </c>
      <c r="D51" s="80">
        <v>-3232.6000000000004</v>
      </c>
      <c r="E51" s="2"/>
      <c r="G51" s="161">
        <v>41000</v>
      </c>
      <c r="H51" s="80">
        <f t="shared" si="7"/>
        <v>-1987470.1309090899</v>
      </c>
      <c r="J51" s="161">
        <v>41365</v>
      </c>
      <c r="K51" s="129">
        <f t="shared" si="6"/>
        <v>-1987470.1309090899</v>
      </c>
    </row>
    <row r="52" spans="1:11" x14ac:dyDescent="0.2">
      <c r="A52" s="42"/>
      <c r="C52" s="5" t="s">
        <v>79</v>
      </c>
      <c r="D52" s="163">
        <f>AVERAGE(D41:D51)</f>
        <v>-9240.0890909090904</v>
      </c>
      <c r="E52" s="2" t="s">
        <v>80</v>
      </c>
      <c r="G52" s="161">
        <v>41030</v>
      </c>
      <c r="H52" s="80">
        <f t="shared" si="7"/>
        <v>-1987470.1309090899</v>
      </c>
      <c r="J52" s="162">
        <v>41395</v>
      </c>
      <c r="K52" s="129">
        <f t="shared" si="6"/>
        <v>-1987470.1309090899</v>
      </c>
    </row>
    <row r="53" spans="1:11" x14ac:dyDescent="0.2">
      <c r="A53" s="114" t="s">
        <v>81</v>
      </c>
      <c r="G53" s="161">
        <v>41061</v>
      </c>
      <c r="H53" s="80">
        <f t="shared" si="7"/>
        <v>-1987470.1309090899</v>
      </c>
      <c r="J53" s="161">
        <v>41426</v>
      </c>
      <c r="K53" s="129">
        <f t="shared" si="6"/>
        <v>-1987470.1309090899</v>
      </c>
    </row>
    <row r="54" spans="1:11" x14ac:dyDescent="0.2">
      <c r="A54" s="42"/>
      <c r="G54" s="5" t="s">
        <v>82</v>
      </c>
      <c r="H54" s="150">
        <f>H53</f>
        <v>-1987470.1309090899</v>
      </c>
      <c r="I54" s="85"/>
      <c r="J54" s="152" t="s">
        <v>83</v>
      </c>
      <c r="K54" s="150">
        <f>(K41+K53+2*SUM(K42:K52))/24</f>
        <v>-1987470.1309090892</v>
      </c>
    </row>
    <row r="55" spans="1:11" x14ac:dyDescent="0.2">
      <c r="A55" s="42"/>
      <c r="C55" s="158">
        <f t="shared" ref="C55" si="8">C36</f>
        <v>40817</v>
      </c>
      <c r="D55" s="129">
        <f>D36-D52</f>
        <v>-1987470.1309090899</v>
      </c>
      <c r="E55" s="2" t="s">
        <v>84</v>
      </c>
      <c r="G55" s="5"/>
      <c r="H55" s="99" t="s">
        <v>89</v>
      </c>
      <c r="I55" s="85"/>
      <c r="J55" s="152"/>
      <c r="K55" s="99" t="s">
        <v>89</v>
      </c>
    </row>
    <row r="56" spans="1:11" x14ac:dyDescent="0.2">
      <c r="A56" s="42"/>
      <c r="C56" s="5" t="s">
        <v>85</v>
      </c>
      <c r="D56" s="164">
        <f>SUM(D55:D55)</f>
        <v>-1987470.1309090899</v>
      </c>
      <c r="E56" s="2"/>
    </row>
    <row r="57" spans="1:11" x14ac:dyDescent="0.2">
      <c r="A57" s="42"/>
      <c r="H57" s="65"/>
      <c r="I57" s="65"/>
      <c r="J57" s="9"/>
      <c r="K57" s="165"/>
    </row>
    <row r="59" spans="1:11" x14ac:dyDescent="0.2">
      <c r="K59" s="129"/>
    </row>
  </sheetData>
  <mergeCells count="2">
    <mergeCell ref="C12:D12"/>
    <mergeCell ref="I12:J12"/>
  </mergeCells>
  <pageMargins left="1" right="0.5" top="0.75" bottom="0.75" header="0.3" footer="0.3"/>
  <pageSetup scale="6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8D59DB-6318-487E-8F40-DABA3B970763}"/>
</file>

<file path=customXml/itemProps2.xml><?xml version="1.0" encoding="utf-8"?>
<ds:datastoreItem xmlns:ds="http://schemas.openxmlformats.org/officeDocument/2006/customXml" ds:itemID="{7C35AD92-70EF-4349-8EAC-7A45E89A0CBD}"/>
</file>

<file path=customXml/itemProps3.xml><?xml version="1.0" encoding="utf-8"?>
<ds:datastoreItem xmlns:ds="http://schemas.openxmlformats.org/officeDocument/2006/customXml" ds:itemID="{4A481ED8-3CA5-4B10-8EB3-56B4FADB7550}"/>
</file>

<file path=customXml/itemProps4.xml><?xml version="1.0" encoding="utf-8"?>
<ds:datastoreItem xmlns:ds="http://schemas.openxmlformats.org/officeDocument/2006/customXml" ds:itemID="{F4F6B598-4F8D-4BAF-9A6D-4C37E64FE6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4.11</vt:lpstr>
      <vt:lpstr>4.11.1</vt:lpstr>
      <vt:lpstr>4.11.2</vt:lpstr>
      <vt:lpstr>'4.11.1'!Print_Area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2012-11-27T21:39:13Z</dcterms:created>
  <dcterms:modified xsi:type="dcterms:W3CDTF">2012-12-21T23:08:06Z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