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style4.xml" ContentType="application/vnd.ms-office.chartstyle+xml"/>
  <Override PartName="/xl/drawings/drawing1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worksheets/sheet15.xml" ContentType="application/vnd.openxmlformats-officedocument.spreadsheetml.worksheet+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style9.xml" ContentType="application/vnd.ms-office.chartstyle+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erkinscoie\PTS\Projects\007772\1206\UE-240288  2024 FILINGS\Workpapers\"/>
    </mc:Choice>
  </mc:AlternateContent>
  <xr:revisionPtr revIDLastSave="0" documentId="13_ncr:1_{27CE7446-6284-4546-BE4F-6C9499C6A963}" xr6:coauthVersionLast="47" xr6:coauthVersionMax="47" xr10:uidLastSave="{00000000-0000-0000-0000-000000000000}"/>
  <bookViews>
    <workbookView xWindow="380" yWindow="380" windowWidth="16250" windowHeight="10200" tabRatio="897" xr2:uid="{00000000-000D-0000-FFFF-FFFF00000000}"/>
  </bookViews>
  <sheets>
    <sheet name="REDACTED" sheetId="15" r:id="rId1"/>
    <sheet name="Market (R)" sheetId="10" r:id="rId2"/>
    <sheet name="Hydro (R)" sheetId="1" r:id="rId3"/>
    <sheet name="Wind (R)" sheetId="2" r:id="rId4"/>
    <sheet name="Gas (R)" sheetId="5" r:id="rId5"/>
    <sheet name="Coal (R)" sheetId="4" r:id="rId6"/>
    <sheet name="Contracts (R)" sheetId="3" r:id="rId7"/>
    <sheet name="Transmission (R)" sheetId="13" r:id="rId8"/>
    <sheet name="Market P&amp;S (C)" sheetId="12" r:id="rId9"/>
    <sheet name="Load (R)" sheetId="6" r:id="rId10"/>
    <sheet name="Rates (R)" sheetId="16" r:id="rId11"/>
    <sheet name="Accounting (R)" sheetId="8" r:id="rId12"/>
    <sheet name="Schedule B" sheetId="18" r:id="rId13"/>
    <sheet name="Tables" sheetId="14" r:id="rId14"/>
    <sheet name="Charts" sheetId="17" r:id="rId15"/>
    <sheet name="CCA obligation (R)" sheetId="19" r:id="rId16"/>
    <sheet name="Allowance prices" sheetId="20"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7" l="1"/>
  <c r="G29" i="17"/>
  <c r="N28" i="17"/>
  <c r="M28" i="17"/>
  <c r="L28" i="17"/>
  <c r="K28" i="17"/>
  <c r="J28" i="17"/>
  <c r="I28" i="17"/>
  <c r="H28" i="17"/>
  <c r="G28" i="17"/>
  <c r="F28" i="17"/>
  <c r="E28" i="17"/>
  <c r="D28" i="17"/>
  <c r="O28" i="17" s="1"/>
  <c r="C28" i="17"/>
  <c r="N27" i="17"/>
  <c r="N29" i="17" s="1"/>
  <c r="M27" i="17"/>
  <c r="M29" i="17" s="1"/>
  <c r="L27" i="17"/>
  <c r="L29" i="17" s="1"/>
  <c r="K27" i="17"/>
  <c r="K29" i="17" s="1"/>
  <c r="J27" i="17"/>
  <c r="J29" i="17" s="1"/>
  <c r="I27" i="17"/>
  <c r="I29" i="17" s="1"/>
  <c r="H27" i="17"/>
  <c r="G27" i="17"/>
  <c r="F27" i="17"/>
  <c r="F29" i="17" s="1"/>
  <c r="E27" i="17"/>
  <c r="E29" i="17" s="1"/>
  <c r="D27" i="17"/>
  <c r="O27" i="17" s="1"/>
  <c r="C27" i="17"/>
  <c r="C29" i="17" s="1"/>
  <c r="O26" i="17"/>
  <c r="N26" i="17"/>
  <c r="M26" i="17"/>
  <c r="L26" i="17"/>
  <c r="K26" i="17"/>
  <c r="J26" i="17"/>
  <c r="I26" i="17"/>
  <c r="H26" i="17"/>
  <c r="G26" i="17"/>
  <c r="F26" i="17"/>
  <c r="E26" i="17"/>
  <c r="D26" i="17"/>
  <c r="C26" i="17"/>
  <c r="O9" i="17"/>
  <c r="N9" i="17"/>
  <c r="M9" i="17"/>
  <c r="L9" i="17"/>
  <c r="K9" i="17"/>
  <c r="J9" i="17"/>
  <c r="I9" i="17"/>
  <c r="H9" i="17"/>
  <c r="G9" i="17"/>
  <c r="F9" i="17"/>
  <c r="E9" i="17"/>
  <c r="D9" i="17"/>
  <c r="C9" i="17"/>
  <c r="I8" i="17"/>
  <c r="H8" i="17"/>
  <c r="N7" i="17"/>
  <c r="M7" i="17"/>
  <c r="L7" i="17"/>
  <c r="K7" i="17"/>
  <c r="J7" i="17"/>
  <c r="I7" i="17"/>
  <c r="H7" i="17"/>
  <c r="G7" i="17"/>
  <c r="F7" i="17"/>
  <c r="E7" i="17"/>
  <c r="D7" i="17"/>
  <c r="C7" i="17"/>
  <c r="O7" i="17" s="1"/>
  <c r="N6" i="17"/>
  <c r="N8" i="17" s="1"/>
  <c r="M6" i="17"/>
  <c r="M8" i="17" s="1"/>
  <c r="L6" i="17"/>
  <c r="L8" i="17" s="1"/>
  <c r="K6" i="17"/>
  <c r="K8" i="17" s="1"/>
  <c r="J6" i="17"/>
  <c r="J8" i="17" s="1"/>
  <c r="I6" i="17"/>
  <c r="H6" i="17"/>
  <c r="G6" i="17"/>
  <c r="G8" i="17" s="1"/>
  <c r="F6" i="17"/>
  <c r="F8" i="17" s="1"/>
  <c r="E6" i="17"/>
  <c r="E8" i="17" s="1"/>
  <c r="D6" i="17"/>
  <c r="D8" i="17" s="1"/>
  <c r="C6" i="17"/>
  <c r="O6" i="17" s="1"/>
  <c r="A3" i="17"/>
  <c r="D18" i="14"/>
  <c r="C18" i="14"/>
  <c r="E18" i="14" s="1"/>
  <c r="J16" i="14"/>
  <c r="I16" i="14"/>
  <c r="H16" i="14"/>
  <c r="D16" i="14"/>
  <c r="C16" i="14"/>
  <c r="E16" i="14" s="1"/>
  <c r="I15" i="14"/>
  <c r="H15" i="14"/>
  <c r="J15" i="14" s="1"/>
  <c r="D15" i="14"/>
  <c r="C15" i="14"/>
  <c r="E15" i="14" s="1"/>
  <c r="I14" i="14"/>
  <c r="J14" i="14" s="1"/>
  <c r="H14" i="14"/>
  <c r="D14" i="14"/>
  <c r="E14" i="14" s="1"/>
  <c r="C14" i="14"/>
  <c r="I13" i="14"/>
  <c r="H13" i="14"/>
  <c r="J13" i="14" s="1"/>
  <c r="E13" i="14"/>
  <c r="D13" i="14"/>
  <c r="C13" i="14"/>
  <c r="J12" i="14"/>
  <c r="I12" i="14"/>
  <c r="H12" i="14"/>
  <c r="D12" i="14"/>
  <c r="C12" i="14"/>
  <c r="E12" i="14" s="1"/>
  <c r="I11" i="14"/>
  <c r="I17" i="14" s="1"/>
  <c r="H11" i="14"/>
  <c r="H17" i="14" s="1"/>
  <c r="J17" i="14" s="1"/>
  <c r="D11" i="14"/>
  <c r="D17" i="14" s="1"/>
  <c r="D19" i="14" s="1"/>
  <c r="C11" i="14"/>
  <c r="C17" i="14" s="1"/>
  <c r="A3" i="14"/>
  <c r="O29" i="17" l="1"/>
  <c r="P29" i="17" s="1"/>
  <c r="O8" i="17"/>
  <c r="C8" i="17"/>
  <c r="D29" i="17"/>
  <c r="E17" i="14"/>
  <c r="C19" i="14"/>
  <c r="E19" i="14" s="1"/>
  <c r="E11" i="14"/>
  <c r="J11" i="14"/>
  <c r="G15" i="20" l="1"/>
  <c r="A9" i="20"/>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8" i="20"/>
  <c r="G8" i="20" s="1"/>
  <c r="G14" i="20" l="1"/>
  <c r="G13" i="20"/>
  <c r="G7" i="20"/>
  <c r="G11" i="20"/>
  <c r="G18" i="20"/>
  <c r="G10" i="20"/>
  <c r="G17" i="20"/>
  <c r="G9" i="20"/>
  <c r="G12" i="20"/>
  <c r="G16" i="20"/>
  <c r="O23" i="18" l="1"/>
  <c r="E30" i="18" l="1"/>
  <c r="P11" i="18" l="1"/>
  <c r="P12" i="18" l="1"/>
  <c r="P10" i="18" l="1"/>
  <c r="D35" i="18" l="1"/>
  <c r="D28" i="18"/>
  <c r="D23" i="18"/>
  <c r="D50" i="18"/>
  <c r="D24" i="18" s="1"/>
  <c r="D30" i="18" l="1"/>
  <c r="P24" i="18" l="1"/>
  <c r="P23" i="18"/>
  <c r="P20" i="18"/>
  <c r="P13" i="18"/>
  <c r="P14" i="18"/>
  <c r="P15" i="18"/>
  <c r="P16" i="18"/>
  <c r="P9" i="18"/>
  <c r="E17" i="18"/>
  <c r="E21" i="18" s="1"/>
  <c r="F17" i="18"/>
  <c r="F21" i="18" s="1"/>
  <c r="G17" i="18"/>
  <c r="G21" i="18" s="1"/>
  <c r="H17" i="18"/>
  <c r="H21" i="18" s="1"/>
  <c r="I17" i="18"/>
  <c r="I21" i="18" s="1"/>
  <c r="J17" i="18"/>
  <c r="J21" i="18" s="1"/>
  <c r="K17" i="18"/>
  <c r="K21" i="18" s="1"/>
  <c r="L17" i="18"/>
  <c r="L21" i="18" s="1"/>
  <c r="M17" i="18"/>
  <c r="M21" i="18" s="1"/>
  <c r="N17" i="18"/>
  <c r="N21" i="18" s="1"/>
  <c r="O17" i="18"/>
  <c r="O21" i="18" s="1"/>
  <c r="D17" i="18"/>
  <c r="D21" i="18" s="1"/>
  <c r="D32" i="18" s="1"/>
  <c r="P17" i="18" l="1"/>
  <c r="P21" i="18" s="1"/>
  <c r="A3" i="18" l="1"/>
  <c r="A3" i="20" l="1"/>
  <c r="E25" i="18" l="1"/>
  <c r="E32" i="18" s="1"/>
  <c r="F25" i="18"/>
  <c r="F30" i="18" s="1"/>
  <c r="F32" i="18" s="1"/>
  <c r="G25" i="18"/>
  <c r="G30" i="18" s="1"/>
  <c r="G32" i="18" s="1"/>
  <c r="H25" i="18"/>
  <c r="H30" i="18" s="1"/>
  <c r="H32" i="18" s="1"/>
  <c r="H37" i="18" s="1"/>
  <c r="I25" i="18"/>
  <c r="I30" i="18" s="1"/>
  <c r="I32" i="18" s="1"/>
  <c r="I37" i="18" s="1"/>
  <c r="J25" i="18"/>
  <c r="J30" i="18" s="1"/>
  <c r="J32" i="18" s="1"/>
  <c r="J37" i="18" s="1"/>
  <c r="K25" i="18"/>
  <c r="K30" i="18" s="1"/>
  <c r="K32" i="18" s="1"/>
  <c r="L25" i="18"/>
  <c r="L30" i="18" s="1"/>
  <c r="L32" i="18" s="1"/>
  <c r="M25" i="18"/>
  <c r="M30" i="18" s="1"/>
  <c r="M32" i="18" s="1"/>
  <c r="N25" i="18"/>
  <c r="N30" i="18" s="1"/>
  <c r="N32" i="18" s="1"/>
  <c r="O25" i="18"/>
  <c r="O30" i="18" s="1"/>
  <c r="O32" i="18" s="1"/>
  <c r="P25" i="18"/>
  <c r="D25" i="18"/>
  <c r="P32" i="18" l="1"/>
  <c r="F37" i="18"/>
  <c r="G37" i="18"/>
  <c r="N37" i="18"/>
  <c r="M37" i="18"/>
  <c r="L37" i="18"/>
  <c r="K37" i="18"/>
  <c r="O37" i="18"/>
  <c r="E37" i="18"/>
  <c r="P30" i="18"/>
  <c r="P28" i="18"/>
  <c r="D37" i="18" l="1"/>
  <c r="P35" i="18"/>
  <c r="D38" i="18" l="1"/>
  <c r="E38" i="18" s="1"/>
  <c r="F38" i="18" s="1"/>
  <c r="G38" i="18" s="1"/>
  <c r="H38" i="18" s="1"/>
  <c r="I38" i="18" s="1"/>
  <c r="J38" i="18" s="1"/>
  <c r="K38" i="18" s="1"/>
  <c r="L38" i="18" s="1"/>
  <c r="M38" i="18" s="1"/>
  <c r="N38" i="18" s="1"/>
  <c r="O38" i="18" s="1"/>
  <c r="P38" i="18" s="1"/>
  <c r="P3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Kuhn, Greg</author>
  </authors>
  <commentList>
    <comment ref="A33" authorId="0" shapeId="0" xr:uid="{00000000-0006-0000-0800-000001000000}">
      <text>
        <r>
          <rPr>
            <b/>
            <sz val="9"/>
            <color indexed="81"/>
            <rFont val="Tahoma"/>
            <family val="2"/>
          </rPr>
          <t>Kuhn, Greg:</t>
        </r>
        <r>
          <rPr>
            <sz val="9"/>
            <color indexed="81"/>
            <rFont val="Tahoma"/>
            <family val="2"/>
          </rPr>
          <t xml:space="preserve">
Secondary Sales adjusted for Green Direct.  Adjustemnet data provided by accounting group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Kuhn, Greg</author>
    <author>Park, Micah</author>
  </authors>
  <commentList>
    <comment ref="E6" authorId="0" shapeId="0" xr:uid="{00000000-0006-0000-0A00-000001000000}">
      <text>
        <r>
          <rPr>
            <b/>
            <sz val="9"/>
            <color indexed="81"/>
            <rFont val="Tahoma"/>
            <family val="2"/>
          </rPr>
          <t>Kuhn, Greg:</t>
        </r>
        <r>
          <rPr>
            <sz val="9"/>
            <color indexed="81"/>
            <rFont val="Tahoma"/>
            <family val="2"/>
          </rPr>
          <t xml:space="preserve">
20PCORC rates to 1/10/23.
2022 GRC rates effective 1/11/23
</t>
        </r>
      </text>
    </comment>
    <comment ref="T56" authorId="0" shapeId="0" xr:uid="{00000000-0006-0000-0A00-000002000000}">
      <text>
        <r>
          <rPr>
            <b/>
            <sz val="9"/>
            <color indexed="81"/>
            <rFont val="Tahoma"/>
            <family val="2"/>
          </rPr>
          <t>Kuhn, Greg:</t>
        </r>
        <r>
          <rPr>
            <sz val="9"/>
            <color indexed="81"/>
            <rFont val="Tahoma"/>
            <family val="2"/>
          </rPr>
          <t xml:space="preserve">
Scale load from rates file.  It is given as yearly total</t>
        </r>
      </text>
    </comment>
    <comment ref="E59" authorId="0" shapeId="0" xr:uid="{00000000-0006-0000-0A00-000003000000}">
      <text>
        <r>
          <rPr>
            <b/>
            <sz val="9"/>
            <color indexed="81"/>
            <rFont val="Tahoma"/>
            <family val="2"/>
          </rPr>
          <t>Kuhn, Greg:</t>
        </r>
        <r>
          <rPr>
            <sz val="9"/>
            <color indexed="81"/>
            <rFont val="Tahoma"/>
            <family val="2"/>
          </rPr>
          <t xml:space="preserve">
Costs were blended since rates changed on 1/11/23:
20PCORC rates to 1/10/23.
2022 GRC rates effective 1/11/23</t>
        </r>
      </text>
    </comment>
    <comment ref="Q173" authorId="1" shapeId="0" xr:uid="{00000000-0006-0000-0A00-000004000000}">
      <text>
        <r>
          <rPr>
            <b/>
            <sz val="9"/>
            <color indexed="81"/>
            <rFont val="Tahoma"/>
            <family val="2"/>
          </rPr>
          <t>Park, Micah:</t>
        </r>
        <r>
          <rPr>
            <sz val="9"/>
            <color indexed="81"/>
            <rFont val="Tahoma"/>
            <family val="2"/>
          </rPr>
          <t xml:space="preserve">
Monthly totals should tie out with power cost in rates for 19GRC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Kuhn, Greg</author>
    <author>Liu, Yiou</author>
  </authors>
  <commentList>
    <comment ref="C27" authorId="0" shapeId="0" xr:uid="{00000000-0006-0000-0C00-000001000000}">
      <text>
        <r>
          <rPr>
            <b/>
            <sz val="9"/>
            <color indexed="81"/>
            <rFont val="Tahoma"/>
            <family val="2"/>
          </rPr>
          <t>Kuhn, Greg:</t>
        </r>
        <r>
          <rPr>
            <sz val="9"/>
            <color indexed="81"/>
            <rFont val="Tahoma"/>
            <family val="2"/>
          </rPr>
          <t xml:space="preserve">
7/1/21 - 1/10/23</t>
        </r>
      </text>
    </comment>
    <comment ref="B50" authorId="1" shapeId="0" xr:uid="{00000000-0006-0000-0C00-000002000000}">
      <text>
        <r>
          <rPr>
            <b/>
            <sz val="9"/>
            <color indexed="81"/>
            <rFont val="Tahoma"/>
            <family val="2"/>
          </rPr>
          <t>Liu, Yiou:</t>
        </r>
        <r>
          <rPr>
            <sz val="9"/>
            <color indexed="81"/>
            <rFont val="Tahoma"/>
            <family val="2"/>
          </rPr>
          <t xml:space="preserve">
enter as negative</t>
        </r>
      </text>
    </comment>
  </commentList>
</comments>
</file>

<file path=xl/sharedStrings.xml><?xml version="1.0" encoding="utf-8"?>
<sst xmlns="http://schemas.openxmlformats.org/spreadsheetml/2006/main" count="7259" uniqueCount="338">
  <si>
    <t>Lower Baker</t>
  </si>
  <si>
    <t>Upper Baker</t>
  </si>
  <si>
    <t>Snoqualmie</t>
  </si>
  <si>
    <t>Hopkins Ridge</t>
  </si>
  <si>
    <t>Lower Snake River</t>
  </si>
  <si>
    <t>Wild Horse</t>
  </si>
  <si>
    <t>Load</t>
  </si>
  <si>
    <t>Centralia PPA</t>
  </si>
  <si>
    <t>Klondike Wind PPA</t>
  </si>
  <si>
    <t>PG&amp;E Exchange</t>
  </si>
  <si>
    <t>CEA-EA</t>
  </si>
  <si>
    <t>Generation (MWh)</t>
  </si>
  <si>
    <t>Total</t>
  </si>
  <si>
    <t>Mid-C Flat ($/MWh)</t>
  </si>
  <si>
    <t>Crystal Mountain</t>
  </si>
  <si>
    <t>Encogen</t>
  </si>
  <si>
    <t>Ferndale</t>
  </si>
  <si>
    <t>Fred 1</t>
  </si>
  <si>
    <t>Frederickson</t>
  </si>
  <si>
    <t>Fredonia 12</t>
  </si>
  <si>
    <t>Fredonia 34</t>
  </si>
  <si>
    <t>Goldendale</t>
  </si>
  <si>
    <t>Mint Farm</t>
  </si>
  <si>
    <t>Sumas</t>
  </si>
  <si>
    <t>Whitehorn 23</t>
  </si>
  <si>
    <t>Gas Transport Costs</t>
  </si>
  <si>
    <t>Cost ($)</t>
  </si>
  <si>
    <t>Balancing &amp; Contingency Reserves</t>
  </si>
  <si>
    <t>Distillate Fuel Testing Incremental Costs</t>
  </si>
  <si>
    <t>Total increase / (decrease) to power costs ($)</t>
  </si>
  <si>
    <t>Coal</t>
  </si>
  <si>
    <t>Colstrip 12</t>
  </si>
  <si>
    <t>Colstrip 34</t>
  </si>
  <si>
    <t>Colstrip 3&amp;4</t>
  </si>
  <si>
    <t>Colstrip 34 Var</t>
  </si>
  <si>
    <t>Baker Replacement</t>
  </si>
  <si>
    <t>Point Roberts BC Hydro</t>
  </si>
  <si>
    <t>QF Koma Kulshan</t>
  </si>
  <si>
    <t>QF Weeks Falls</t>
  </si>
  <si>
    <t>Sch91Contracts</t>
  </si>
  <si>
    <t>QF Twin Falls</t>
  </si>
  <si>
    <t>Point Roberts</t>
  </si>
  <si>
    <t>QF KomaK</t>
  </si>
  <si>
    <t>Twin Falls</t>
  </si>
  <si>
    <t>Week Falls</t>
  </si>
  <si>
    <t>Schedule 91 Contracts</t>
  </si>
  <si>
    <t>PG&amp;E</t>
  </si>
  <si>
    <t>Brokerage Fees</t>
  </si>
  <si>
    <t>Montana Electric Energy Tax</t>
  </si>
  <si>
    <t>Centralia PPA ROR Equity Adjustment</t>
  </si>
  <si>
    <t>Energy Imbalance Market Fixed Cost Adjustment</t>
  </si>
  <si>
    <t>$</t>
  </si>
  <si>
    <t>Wind Integration</t>
  </si>
  <si>
    <t>Transmission</t>
  </si>
  <si>
    <t>Wheeling</t>
  </si>
  <si>
    <t>Accounting Costs ($)</t>
  </si>
  <si>
    <t>Actuals</t>
  </si>
  <si>
    <t>Variance</t>
  </si>
  <si>
    <t>Delivered Load (MWh)</t>
  </si>
  <si>
    <t>555MP</t>
  </si>
  <si>
    <t>Natural Gas Fuel and Transportation</t>
  </si>
  <si>
    <t>Long Term Contracts</t>
  </si>
  <si>
    <t>Market Purchases</t>
  </si>
  <si>
    <t>Market Sales</t>
  </si>
  <si>
    <t>555, 500</t>
  </si>
  <si>
    <t>547, 456</t>
  </si>
  <si>
    <t>variance (actual minus rates)</t>
  </si>
  <si>
    <t>Actual</t>
  </si>
  <si>
    <t>Rates</t>
  </si>
  <si>
    <t>Flat Market Heat Rate</t>
  </si>
  <si>
    <t>Sumas Gas Prices</t>
  </si>
  <si>
    <t>$/MWh</t>
  </si>
  <si>
    <t>$/MMBtu</t>
  </si>
  <si>
    <t>MMBtu/MWh</t>
  </si>
  <si>
    <t>Average</t>
  </si>
  <si>
    <t>Mid-C Hydro</t>
  </si>
  <si>
    <t>Chelan Prepayment Amortization</t>
  </si>
  <si>
    <t>Interchange</t>
  </si>
  <si>
    <t>Secondary Purch (555MP)</t>
  </si>
  <si>
    <t>Power Financials MTM (555MP)</t>
  </si>
  <si>
    <t>Premiums (555MP)</t>
  </si>
  <si>
    <t>Secondary Sale (447)</t>
  </si>
  <si>
    <t>Wheeling Costs</t>
  </si>
  <si>
    <t>Transmission Reassignments</t>
  </si>
  <si>
    <t>Chelan Transmission</t>
  </si>
  <si>
    <t>Total with Load</t>
  </si>
  <si>
    <t>Delivered Load</t>
  </si>
  <si>
    <t>MWh</t>
  </si>
  <si>
    <t>Total Less Firm Wholesale</t>
  </si>
  <si>
    <t>Shaded information is designated as confidential per WAC 480-07-160</t>
  </si>
  <si>
    <t>Puget Sound Energy</t>
  </si>
  <si>
    <t>Variance Workpaper - Market prices</t>
  </si>
  <si>
    <t>Variance Workpaper - Hydro generation and costs</t>
  </si>
  <si>
    <t>Variance Workpaper - Wind generation and costs</t>
  </si>
  <si>
    <t>Variance Workpaper - Gas-fired generation and costs</t>
  </si>
  <si>
    <t>Variance Workpaper - Coal-fired generation and costs</t>
  </si>
  <si>
    <t>Variance Workpaper - Long-term contracts generation and costs</t>
  </si>
  <si>
    <t>Variance Workpaper - Market purchases and sales generation and costs</t>
  </si>
  <si>
    <t>Variance Workpaper - Transmission costs</t>
  </si>
  <si>
    <t>Variance Workpaper - Load and baseline rate revenue</t>
  </si>
  <si>
    <t>Variance Workpaper - Accounting summary</t>
  </si>
  <si>
    <t>Variance Workpaper - Tables for testimony</t>
  </si>
  <si>
    <t>Jan</t>
  </si>
  <si>
    <t>Feb</t>
  </si>
  <si>
    <t>Mar</t>
  </si>
  <si>
    <t>Apr</t>
  </si>
  <si>
    <t>May</t>
  </si>
  <si>
    <t>Jun</t>
  </si>
  <si>
    <t>Jul</t>
  </si>
  <si>
    <t>Aug</t>
  </si>
  <si>
    <t>Sep</t>
  </si>
  <si>
    <t>Oct</t>
  </si>
  <si>
    <t>Nov</t>
  </si>
  <si>
    <t>Dec</t>
  </si>
  <si>
    <t>Wind generation above / (below) rates (MWh)</t>
  </si>
  <si>
    <t>Hydro generation above / (below) rates (MWh)</t>
  </si>
  <si>
    <t>Gas generation above / (below) rates (MWh)</t>
  </si>
  <si>
    <t>Cost above / (below) rates ($)</t>
  </si>
  <si>
    <t>Freddy 1</t>
  </si>
  <si>
    <t>Fredrickson 12</t>
  </si>
  <si>
    <t>Fixed gas transportation cost</t>
  </si>
  <si>
    <t>Gas Physical</t>
  </si>
  <si>
    <t>Gas Financial</t>
  </si>
  <si>
    <t>Remove Non-Fuel Peak Start Costs</t>
  </si>
  <si>
    <t>Coal generation above / (below) rates (MWh)</t>
  </si>
  <si>
    <t>Market purchases/sales  above / (below) rates (MWh)</t>
  </si>
  <si>
    <t>Delivered Load above / (below) rates (MWh)</t>
  </si>
  <si>
    <t>Total Allowable Costs</t>
  </si>
  <si>
    <t>Contracts generation above / (below) rates (MWh)</t>
  </si>
  <si>
    <t>Energy Keepers PPA</t>
  </si>
  <si>
    <t>Glacier Battery Storage</t>
  </si>
  <si>
    <t>Actuals above / (below) rates</t>
  </si>
  <si>
    <t>Accounting</t>
  </si>
  <si>
    <t>Check</t>
  </si>
  <si>
    <t>Rates total allowable costs ($)</t>
  </si>
  <si>
    <t>Total load above/(below) rates</t>
  </si>
  <si>
    <t>Approximate cost increase/(decrease) from total load variance</t>
  </si>
  <si>
    <t>Firm Wholesale Adjustment</t>
  </si>
  <si>
    <t>Golden Hills PPA</t>
  </si>
  <si>
    <t>SPI Biomass</t>
  </si>
  <si>
    <t>Morgan Stanley PPA</t>
  </si>
  <si>
    <t>Total allowable costs</t>
  </si>
  <si>
    <t>BPA capacity agreement</t>
  </si>
  <si>
    <t>EIM Benefit</t>
  </si>
  <si>
    <t>Monthly actual PCA power costs</t>
  </si>
  <si>
    <t>Monthly PCA power costs in rates</t>
  </si>
  <si>
    <t>Actuals higher/(lower) than rates</t>
  </si>
  <si>
    <t>Coal fuel</t>
  </si>
  <si>
    <t>Natural gas fuel and transportation</t>
  </si>
  <si>
    <t>Long-term contract purchases</t>
  </si>
  <si>
    <t>Net market purchases &amp; sales</t>
  </si>
  <si>
    <t>Mid-C flat power prices</t>
  </si>
  <si>
    <t>Sumas gas prices</t>
  </si>
  <si>
    <t>Flat market heat rate</t>
  </si>
  <si>
    <t>Cost reduction for EIM benefit</t>
  </si>
  <si>
    <t>Other PCA items*</t>
  </si>
  <si>
    <t>PCA revenue from delivered load</t>
  </si>
  <si>
    <t>Natural gas-fueled generation</t>
  </si>
  <si>
    <t>Long-term contracts (PPAs)</t>
  </si>
  <si>
    <t>Hydro (PSE-owned + Mid-C contracts)</t>
  </si>
  <si>
    <t>Wind (PSE-owned)</t>
  </si>
  <si>
    <t>Total supply (load, before system losses)</t>
  </si>
  <si>
    <t>Coal-fueled generation (Colstrip)</t>
  </si>
  <si>
    <t>Total PCA variable cost</t>
  </si>
  <si>
    <t>Monthly actual load (GPI)</t>
  </si>
  <si>
    <t>Monthly load in rates (GPI)</t>
  </si>
  <si>
    <t>Actual higher/(lower) than rates</t>
  </si>
  <si>
    <t>Revenue (above)/below revenue in rates</t>
  </si>
  <si>
    <t>Green Direct delivered load (revenue adjusted at different rate)</t>
  </si>
  <si>
    <t>Total (excluding Green adjustment for comparison with rates)</t>
  </si>
  <si>
    <t>Variance Workpaper -power costs in rates</t>
  </si>
  <si>
    <t>Total load</t>
  </si>
  <si>
    <t>Mid-C flat actual ($/MWh)</t>
  </si>
  <si>
    <t>Total load (generated, purchased, interchange -- MWh)</t>
  </si>
  <si>
    <t>Total Variable Component Actual</t>
  </si>
  <si>
    <t>FERC Acct.</t>
  </si>
  <si>
    <t>Steam Operating Fuel</t>
  </si>
  <si>
    <t>Other Power Generation Fuel</t>
  </si>
  <si>
    <t>Purchased &amp; Interchanged</t>
  </si>
  <si>
    <t>Purchases/Sales of Non-Core Gas</t>
  </si>
  <si>
    <t>45600080, 81</t>
  </si>
  <si>
    <t>Sales to Others</t>
  </si>
  <si>
    <t>Subtotal Variable Components</t>
  </si>
  <si>
    <t>Adjustments</t>
  </si>
  <si>
    <t xml:space="preserve">  Centralia PPA ROR Equity Adjustment</t>
  </si>
  <si>
    <t>Green Direct - load</t>
  </si>
  <si>
    <t>Imbalance for Sharing</t>
  </si>
  <si>
    <t>Less Firm Wholesale</t>
  </si>
  <si>
    <t xml:space="preserve">July 1, 2021 -    </t>
  </si>
  <si>
    <t>Gross PCA</t>
  </si>
  <si>
    <t>Cumulative Gross PCA</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</si>
  <si>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</si>
  <si>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 xml:space="preserve">Note:  Removal of the Green Direct load for Jan'21 - Jun'21 is priced at the monthly embedded market $/kWh used in the incremental cost analysis provided by PSE in the 2019 GRC.  Per the 2020 PCORC, as of July 2021 the Green Direct load is removed from the PCA period delivered load and the net delivered load is multiplied by the baseline rate.  </t>
  </si>
  <si>
    <t>Variable Baseline Rate revenue</t>
  </si>
  <si>
    <t>Baseline Power Costs (PCA revenue)</t>
  </si>
  <si>
    <t>Variance Workpapers - PCA Schedule B Actuals</t>
  </si>
  <si>
    <t>Under/(over) recovery</t>
  </si>
  <si>
    <t>Variance Workpaper - Charts for testimony</t>
  </si>
  <si>
    <t>Increase/(decrease) due to variance in PSE-owned hydro</t>
  </si>
  <si>
    <t>Clearwater Wind</t>
  </si>
  <si>
    <t>Powerex Peak PPAs</t>
  </si>
  <si>
    <t xml:space="preserve">PCA period delivered load (kWh) </t>
  </si>
  <si>
    <t>PCA period net delivered load (kWh)</t>
  </si>
  <si>
    <t>Golden Hills Wind PPA</t>
  </si>
  <si>
    <t>Equity Adder Centralia Coal Transition PPA</t>
  </si>
  <si>
    <t>Brokerage Fees #55700003</t>
  </si>
  <si>
    <t>Clearwater Wind PPA</t>
  </si>
  <si>
    <t>Schedule B:</t>
  </si>
  <si>
    <t>Mid-C Power Prices</t>
  </si>
  <si>
    <t>Actual Peak</t>
  </si>
  <si>
    <t>Acutal Off-Peak</t>
  </si>
  <si>
    <t>Rates* Flat</t>
  </si>
  <si>
    <t>Actual Flat</t>
  </si>
  <si>
    <t>2023 total</t>
  </si>
  <si>
    <t>Green Direct - load Jan 1 - Jan 10,2023</t>
  </si>
  <si>
    <t>PCA period delivered load (Kwh) Jan 1- Jan 10, 2023</t>
  </si>
  <si>
    <t>Adjustements</t>
  </si>
  <si>
    <t>Jul 1, 2021 -   Jan 10, 2023</t>
  </si>
  <si>
    <t>Variable Baseline Rate</t>
  </si>
  <si>
    <t>Note: Removing Montana Energy Tax in PCA per 22GRC accounting instruction as the tax will be included in the Colstrip Tracker starting the 22GGRC effective rate date Jan 11 2023. This is the Acct 18239811 bal as of 06-2023 booked by GA with support from Tax that already has January prorated.</t>
  </si>
  <si>
    <t>*Note 2: Adjusting out the Demand Response in load by increased 86,780 KWh to increase revenue by $4,036. This adjustment is to comply with the Commision's order.</t>
  </si>
  <si>
    <t>New</t>
  </si>
  <si>
    <t>Avg</t>
  </si>
  <si>
    <t xml:space="preserve">Jan 11, 2023 -   </t>
  </si>
  <si>
    <t>MidC RR</t>
  </si>
  <si>
    <t>MidC RI</t>
  </si>
  <si>
    <t>MidC Wells</t>
  </si>
  <si>
    <t>MidC Priest Rapids</t>
  </si>
  <si>
    <t>HF Sinclair</t>
  </si>
  <si>
    <t>Gas Storage</t>
  </si>
  <si>
    <t>2022 PCA Year</t>
  </si>
  <si>
    <t>Weight</t>
  </si>
  <si>
    <t>HF Sinclair PPA</t>
  </si>
  <si>
    <t>Powerex PPA</t>
  </si>
  <si>
    <t>Clearwater PPA</t>
  </si>
  <si>
    <t>Green Direct Adjustment</t>
  </si>
  <si>
    <t>Check (should be 0)</t>
  </si>
  <si>
    <t>Scaling Factor</t>
  </si>
  <si>
    <t>Rate Year DELIVERED Load (MWh's)</t>
  </si>
  <si>
    <t>Basline Rate 22GRC</t>
  </si>
  <si>
    <t>Total over-recovery due to costs:</t>
  </si>
  <si>
    <t>Electron Hydro PPA</t>
  </si>
  <si>
    <t>*2020 PCORC rates in place from January 1, 2023 - January 10, 2023; 2022 GRC rates in effect Jan 11, 2023</t>
  </si>
  <si>
    <t>Increase / (decrease) to 2023 PCA Period power costs</t>
  </si>
  <si>
    <t>Delivered Load at 2022 GRC rate *</t>
  </si>
  <si>
    <t>Delivered Load 2022 GRC *</t>
  </si>
  <si>
    <t>Baseline Rate ($/MWh) 20PCORC</t>
  </si>
  <si>
    <t>Expected revenue based on flat baseline rate ($) *</t>
  </si>
  <si>
    <t>2023 PCA Period Actual</t>
  </si>
  <si>
    <t>2023 PCA Period baseline rate recovery ($)</t>
  </si>
  <si>
    <t>Delivered Load Jan 2022 PCA</t>
  </si>
  <si>
    <t>Delivered Load Jan 2023 PCA</t>
  </si>
  <si>
    <t>Jan 22 GRC</t>
  </si>
  <si>
    <t>Expected Revenue</t>
  </si>
  <si>
    <t>Weighted Average</t>
  </si>
  <si>
    <t>Rate</t>
  </si>
  <si>
    <t>January Expexted Revenue Calculation Details</t>
  </si>
  <si>
    <t>Flat Baseline Rate  + Rate Change + Rounding</t>
  </si>
  <si>
    <t>Jan 20 PCORC</t>
  </si>
  <si>
    <t>Secondary Sales Adjustemnt for Green Direct</t>
  </si>
  <si>
    <t>*Brokerage fees in FERC account 557, Montana Electric Energy Tax, Centralia PPA equity adder, EIM fixed cost adjustment, firm wholesale adjustment, and expected under-recovery due to flat baseline rate combined with mid-January rate change</t>
  </si>
  <si>
    <r>
      <t>Table 2. Actual 2023 PCA Costs and Revenue vs Amounts Included in Rates (</t>
    </r>
    <r>
      <rPr>
        <b/>
        <i/>
        <sz val="10"/>
        <color theme="1"/>
        <rFont val="Cambria"/>
        <family val="1"/>
      </rPr>
      <t>$ in millions</t>
    </r>
    <r>
      <rPr>
        <b/>
        <i/>
        <sz val="12"/>
        <color theme="1"/>
        <rFont val="Cambria"/>
        <family val="1"/>
      </rPr>
      <t>)</t>
    </r>
  </si>
  <si>
    <t>Table 1: Actual 2023 Energy Supply Volumes vs Volumes Included in Rates (MWh)</t>
  </si>
  <si>
    <t>Effect of rounding, January Rate Change and firm wholesale adjustment:</t>
  </si>
  <si>
    <t>gas prices</t>
  </si>
  <si>
    <t>power prices</t>
  </si>
  <si>
    <t>Heat Rate</t>
  </si>
  <si>
    <t>GFG MWh generation</t>
  </si>
  <si>
    <t>2023 Total</t>
  </si>
  <si>
    <t>Gas Premium</t>
  </si>
  <si>
    <t>Power Financials (MTM)</t>
  </si>
  <si>
    <t>Value of HF Sinclair Energy</t>
  </si>
  <si>
    <t>Increase/(decrease) to Power Costs</t>
  </si>
  <si>
    <t>Estimated Power Costs Impact of HF Sinclair PPA</t>
  </si>
  <si>
    <t>Increase/(decrease) due to variance in Mid-C hydro</t>
  </si>
  <si>
    <t>Pipeline Benefit</t>
  </si>
  <si>
    <t>Colstrip</t>
  </si>
  <si>
    <t>Gas-fired generation</t>
  </si>
  <si>
    <t>Unpsecified contracts</t>
  </si>
  <si>
    <t>January</t>
  </si>
  <si>
    <t>February</t>
  </si>
  <si>
    <t>March</t>
  </si>
  <si>
    <t>April</t>
  </si>
  <si>
    <t>June</t>
  </si>
  <si>
    <t>July</t>
  </si>
  <si>
    <t>August</t>
  </si>
  <si>
    <t>September</t>
  </si>
  <si>
    <t>October</t>
  </si>
  <si>
    <t>November</t>
  </si>
  <si>
    <t>December</t>
  </si>
  <si>
    <t>CETA-renewables</t>
  </si>
  <si>
    <t>Green Direct resource generation</t>
  </si>
  <si>
    <t>Lund Hill</t>
  </si>
  <si>
    <t>Skookumchuck</t>
  </si>
  <si>
    <t>GD market sales</t>
  </si>
  <si>
    <t>GD market purchases</t>
  </si>
  <si>
    <t>Spot market sales revenue per MWh</t>
  </si>
  <si>
    <t>Average cost of gas-fired generation</t>
  </si>
  <si>
    <t>Average margin before allowance costs</t>
  </si>
  <si>
    <t>Implied max allowance cost</t>
  </si>
  <si>
    <t>"Actual" allowance cost</t>
  </si>
  <si>
    <t>Do not include benefit of surplus pipeline transport, do include financial contract hedges</t>
  </si>
  <si>
    <t>with hedges</t>
  </si>
  <si>
    <t>without hedges</t>
  </si>
  <si>
    <t>with hedges and tranport benefit</t>
  </si>
  <si>
    <t>Resources to serve retail demand</t>
  </si>
  <si>
    <t>Emissions to serve retail demand</t>
  </si>
  <si>
    <t>Total emissions to serve retail demand</t>
  </si>
  <si>
    <t>CETA renewables</t>
  </si>
  <si>
    <t>Market purchases and unspecified contract</t>
  </si>
  <si>
    <t>metric tons/MWh</t>
  </si>
  <si>
    <t>Resources to supply wholesale sales/exports</t>
  </si>
  <si>
    <t>Total resources to supply wholesale sales</t>
  </si>
  <si>
    <t>Market purchases and unspecified contracts</t>
  </si>
  <si>
    <t>Market purchases+exchange in</t>
  </si>
  <si>
    <t>Market sales+exchange out</t>
  </si>
  <si>
    <t>Emissions to supply wholesale sales/exports</t>
  </si>
  <si>
    <t>Total emissions to supply wholesale sales</t>
  </si>
  <si>
    <t>Total obligation estimate</t>
  </si>
  <si>
    <t>Total revenue from wholesale sales of emitting generation</t>
  </si>
  <si>
    <t>Cost of fuel to generate wholesale sales of emitting generation</t>
  </si>
  <si>
    <t>Margin from sales before CCA allowance costs</t>
  </si>
  <si>
    <t>Price of emissions allowances</t>
  </si>
  <si>
    <t>Allowance cost</t>
  </si>
  <si>
    <t>Recent Auction (3/6/2024)</t>
  </si>
  <si>
    <t>Applied filters:
MarketType is Nodal
'dpr tblCalendar'[TradingDate] is on or after 1/1/2023 and is before 4/15/2024</t>
  </si>
  <si>
    <t>'dpr CCA_AllowancePrices'[TradingDate]</t>
  </si>
  <si>
    <t>VintageYear</t>
  </si>
  <si>
    <t>Sum of AveragePrice</t>
  </si>
  <si>
    <t>Month</t>
  </si>
  <si>
    <t>Total resources to serve load</t>
  </si>
  <si>
    <t>2023 PCA Period</t>
  </si>
  <si>
    <t>with hedges ($/MWh)</t>
  </si>
  <si>
    <t>Estimated CCA allowance purchase obligation for 2023 emissions associated with wholesale sales of emitting generation</t>
  </si>
  <si>
    <t>2023 PCA over-recovery</t>
  </si>
  <si>
    <t>REDACTED VERSION</t>
  </si>
  <si>
    <t>XXXXX</t>
  </si>
  <si>
    <t>2023 PCA Period Actuals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</si>
</sst>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quot;$&quot;#,##0.00"/>
    <numFmt numFmtId="166" formatCode="0.0%"/>
    <numFmt numFmtId="167" formatCode="0.00000%"/>
    <numFmt numFmtId="168" formatCode="_(* #,##0_);_(* \(#,##0\);_(* &quot;-&quot;??_);_(@_)"/>
    <numFmt numFmtId="169" formatCode="_(&quot;$&quot;* #,##0_);_(&quot;$&quot;* \(#,##0\);_(&quot;$&quot;* &quot;-&quot;??_);_(@_)"/>
    <numFmt numFmtId="170" formatCode="&quot;$&quot;#,##0.000_);\(&quot;$&quot;#,##0.000\)"/>
    <numFmt numFmtId="171" formatCode="&quot;$&quot;#,##0.0000_);\(&quot;$&quot;#,##0.0000\)"/>
    <numFmt numFmtId="172" formatCode="&quot;$&quot;#,##0.0_);[Red]\(&quot;$&quot;#,##0.0\)"/>
    <numFmt numFmtId="173" formatCode="&quot;$&quot;#,##0.000000_);\(&quot;$&quot;#,##0.000000\)"/>
    <numFmt numFmtId="174" formatCode="_(&quot;$&quot;* #,##0.000_);_(&quot;$&quot;* \(#,##0.000\);_(&quot;$&quot;* &quot;-&quot;??_);_(@_)"/>
    <numFmt numFmtId="175" formatCode="0.0000000%"/>
    <numFmt numFmtId="176" formatCode="#,##0.00000000_);\(#,##0.00000000\)"/>
    <numFmt numFmtId="177" formatCode="_(* #,##0.0_);_(* \(#,##0.0\);_(* &quot;-&quot;??_);_(@_)"/>
    <numFmt numFmtId="178" formatCode="#,##0.0000_);\(#,##0.0000\)"/>
    <numFmt numFmtId="179" formatCode="&quot;$&quot;#,##0.00000_);\(&quot;$&quot;#,##0.00000\)"/>
    <numFmt numFmtId="180" formatCode="_(* #,##0.0000_);_(* \(#,##0.0000\);_(* &quot;-&quot;??_);_(@_)"/>
    <numFmt numFmtId="181" formatCode="_(&quot;$&quot;* #,##0.0000_);_(&quot;$&quot;* \(#,##0.0000\);_(&quot;$&quot;* &quot;-&quot;??_);_(@_)"/>
    <numFmt numFmtId="182" formatCode="m/d/yy;@"/>
    <numFmt numFmtId="183" formatCode="_(&quot;$&quot;* #,##0.0_);_(&quot;$&quot;* \(#,##0.0\);_(&quot;$&quot;* &quot;-&quot;??_);_(@_)"/>
    <numFmt numFmtId="184" formatCode="&quot;$&quot;#,##0.0_);\(&quot;$&quot;#,##0.0\)"/>
    <numFmt numFmtId="185" formatCode="0.0"/>
    <numFmt numFmtId="186" formatCode="#,##0.00000_);\(#,##0.00000\)"/>
    <numFmt numFmtId="187" formatCode="0.000%"/>
    <numFmt numFmtId="188" formatCode="#,##0.000_);\(#,##0.000\)"/>
    <numFmt numFmtId="189" formatCode="0.000000"/>
  </numFmts>
  <fonts count="51" x14ac:knownFonts="1">
    <font>
      <sz val="11"/>
      <color theme="1"/>
      <name val="Calibri"/>
      <family val="2"/>
      <scheme val="minor"/>
    </font>
    <font>
      <sz val="10"/>
      <color theme="1"/>
      <name val="Calibri"/>
      <family val="2"/>
      <scheme val="minor"/>
    </font>
    <font>
      <b/>
      <sz val="10"/>
      <color theme="1"/>
      <name val="Calibri"/>
      <family val="2"/>
      <scheme val="minor"/>
    </font>
    <font>
      <b/>
      <sz val="10"/>
      <name val="Arial"/>
      <family val="2"/>
    </font>
    <font>
      <b/>
      <sz val="10"/>
      <color rgb="FFFF0000"/>
      <name val="Calibri"/>
      <family val="2"/>
      <scheme val="minor"/>
    </font>
    <font>
      <b/>
      <sz val="11"/>
      <color theme="1"/>
      <name val="Calibri"/>
      <family val="2"/>
      <scheme val="minor"/>
    </font>
    <font>
      <sz val="11"/>
      <color theme="1"/>
      <name val="Calibri"/>
      <family val="2"/>
      <scheme val="minor"/>
    </font>
    <font>
      <b/>
      <sz val="14"/>
      <name val="Calibri"/>
      <family val="2"/>
      <scheme val="minor"/>
    </font>
    <font>
      <b/>
      <sz val="16"/>
      <color theme="1"/>
      <name val="Calibri"/>
      <family val="2"/>
      <scheme val="minor"/>
    </font>
    <font>
      <b/>
      <sz val="12"/>
      <name val="Calibri"/>
      <family val="2"/>
      <scheme val="minor"/>
    </font>
    <font>
      <sz val="10"/>
      <color indexed="12"/>
      <name val="Arial"/>
      <family val="2"/>
    </font>
    <font>
      <sz val="10"/>
      <name val="Calibri"/>
      <family val="2"/>
      <scheme val="minor"/>
    </font>
    <font>
      <sz val="9"/>
      <color indexed="81"/>
      <name val="Tahoma"/>
      <family val="2"/>
    </font>
    <font>
      <b/>
      <sz val="9"/>
      <color indexed="81"/>
      <name val="Tahoma"/>
      <family val="2"/>
    </font>
    <font>
      <sz val="10"/>
      <color theme="0" tint="-0.249977111117893"/>
      <name val="Calibri"/>
      <family val="2"/>
      <scheme val="minor"/>
    </font>
    <font>
      <sz val="10"/>
      <color theme="1"/>
      <name val="Times New Roman"/>
      <family val="1"/>
    </font>
    <font>
      <b/>
      <i/>
      <sz val="12"/>
      <color theme="1"/>
      <name val="Cambria"/>
      <family val="1"/>
    </font>
    <font>
      <b/>
      <i/>
      <sz val="10"/>
      <color theme="1"/>
      <name val="Cambria"/>
      <family val="1"/>
    </font>
    <font>
      <b/>
      <sz val="12"/>
      <color rgb="FF000000"/>
      <name val="Cambria"/>
      <family val="1"/>
    </font>
    <font>
      <sz val="12"/>
      <color rgb="FF000000"/>
      <name val="Cambria"/>
      <family val="1"/>
    </font>
    <font>
      <sz val="9"/>
      <color theme="1"/>
      <name val="Cambria"/>
      <family val="1"/>
    </font>
    <font>
      <b/>
      <u/>
      <sz val="11"/>
      <color theme="1"/>
      <name val="Calibri"/>
      <family val="2"/>
      <scheme val="minor"/>
    </font>
    <font>
      <b/>
      <sz val="10"/>
      <color theme="0" tint="-0.34998626667073579"/>
      <name val="Calibri"/>
      <family val="2"/>
      <scheme val="minor"/>
    </font>
    <font>
      <sz val="10"/>
      <color theme="0" tint="-0.34998626667073579"/>
      <name val="Calibri"/>
      <family val="2"/>
      <scheme val="minor"/>
    </font>
    <font>
      <b/>
      <sz val="12"/>
      <color rgb="FF0070C0"/>
      <name val="Calibri"/>
      <family val="2"/>
      <scheme val="minor"/>
    </font>
    <font>
      <b/>
      <sz val="10"/>
      <color rgb="FF0070C0"/>
      <name val="Calibri"/>
      <family val="2"/>
      <scheme val="minor"/>
    </font>
    <font>
      <sz val="10"/>
      <color rgb="FF0070C0"/>
      <name val="Calibri"/>
      <family val="2"/>
      <scheme val="minor"/>
    </font>
    <font>
      <sz val="10"/>
      <color rgb="FFFF0000"/>
      <name val="Calibri"/>
      <family val="2"/>
      <scheme val="minor"/>
    </font>
    <font>
      <sz val="10"/>
      <color rgb="FF00B0F0"/>
      <name val="Calibri"/>
      <family val="2"/>
      <scheme val="minor"/>
    </font>
    <font>
      <sz val="10"/>
      <name val="Arial"/>
      <family val="2"/>
    </font>
    <font>
      <sz val="10"/>
      <color rgb="FF0070C0"/>
      <name val="Arial"/>
      <family val="2"/>
    </font>
    <font>
      <sz val="11"/>
      <color rgb="FF0070C0"/>
      <name val="Calibri"/>
      <family val="2"/>
      <scheme val="minor"/>
    </font>
    <font>
      <b/>
      <sz val="10"/>
      <color rgb="FFFF0000"/>
      <name val="Arial"/>
      <family val="2"/>
    </font>
    <font>
      <sz val="9"/>
      <name val="Arial"/>
      <family val="2"/>
    </font>
    <font>
      <sz val="10"/>
      <color rgb="FFFF0000"/>
      <name val="Arial"/>
      <family val="2"/>
    </font>
    <font>
      <sz val="14"/>
      <name val="Calibri"/>
      <family val="2"/>
      <scheme val="minor"/>
    </font>
    <font>
      <b/>
      <i/>
      <sz val="10"/>
      <color theme="1"/>
      <name val="Calibri"/>
      <family val="2"/>
      <scheme val="minor"/>
    </font>
    <font>
      <sz val="9"/>
      <color theme="1"/>
      <name val="Calibri"/>
      <family val="2"/>
      <scheme val="minor"/>
    </font>
    <font>
      <i/>
      <sz val="11"/>
      <color theme="1"/>
      <name val="Calibri"/>
      <family val="2"/>
      <scheme val="minor"/>
    </font>
    <font>
      <b/>
      <sz val="10"/>
      <color rgb="FF00B050"/>
      <name val="Calibri"/>
      <family val="2"/>
      <scheme val="minor"/>
    </font>
    <font>
      <sz val="10"/>
      <color rgb="FF00B050"/>
      <name val="Calibri"/>
      <family val="2"/>
      <scheme val="minor"/>
    </font>
    <font>
      <sz val="11"/>
      <color rgb="FF00B050"/>
      <name val="Calibri"/>
      <family val="2"/>
      <scheme val="minor"/>
    </font>
    <font>
      <i/>
      <sz val="10"/>
      <color theme="1"/>
      <name val="Calibri"/>
      <family val="2"/>
      <scheme val="minor"/>
    </font>
    <font>
      <sz val="8"/>
      <color theme="1"/>
      <name val="Calibri"/>
      <family val="2"/>
      <scheme val="minor"/>
    </font>
    <font>
      <b/>
      <sz val="11"/>
      <color theme="0"/>
      <name val="Calibri"/>
      <family val="2"/>
      <scheme val="minor"/>
    </font>
    <font>
      <i/>
      <u/>
      <sz val="10"/>
      <color theme="1"/>
      <name val="Calibri"/>
      <family val="2"/>
      <scheme val="minor"/>
    </font>
    <font>
      <sz val="11"/>
      <name val="Arial"/>
      <family val="2"/>
    </font>
    <font>
      <sz val="12"/>
      <color indexed="24"/>
      <name val="Arial"/>
      <family val="2"/>
    </font>
    <font>
      <b/>
      <sz val="14"/>
      <color theme="1"/>
      <name val="Calibri"/>
      <family val="2"/>
      <scheme val="minor"/>
    </font>
    <font>
      <b/>
      <sz val="12"/>
      <color theme="1"/>
      <name val="Calibri"/>
      <family val="2"/>
      <scheme val="minor"/>
    </font>
    <font>
      <b/>
      <sz val="2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C3E7E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bgColor theme="4"/>
      </patternFill>
    </fill>
    <fill>
      <patternFill patternType="solid">
        <fgColor theme="0" tint="-0.14996795556505021"/>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diagonal/>
    </border>
    <border>
      <left/>
      <right style="thick">
        <color rgb="FFFFFF00"/>
      </right>
      <top/>
      <bottom style="thick">
        <color rgb="FFFFFF00"/>
      </bottom>
      <diagonal/>
    </border>
    <border>
      <left style="thin">
        <color indexed="64"/>
      </left>
      <right style="thin">
        <color indexed="64"/>
      </right>
      <top style="thin">
        <color indexed="64"/>
      </top>
      <bottom style="thin">
        <color indexed="64"/>
      </bottom>
      <diagonal/>
    </border>
    <border>
      <left/>
      <right style="thick">
        <color rgb="FFFFFF00"/>
      </right>
      <top style="thick">
        <color rgb="FFFFFF00"/>
      </top>
      <bottom style="thick">
        <color rgb="FFFFFF00"/>
      </bottom>
      <diagonal/>
    </border>
    <border>
      <left style="medium">
        <color indexed="64"/>
      </left>
      <right style="medium">
        <color rgb="FFBFBFBF"/>
      </right>
      <top style="medium">
        <color indexed="64"/>
      </top>
      <bottom/>
      <diagonal/>
    </border>
    <border>
      <left style="medium">
        <color indexed="64"/>
      </left>
      <right style="medium">
        <color rgb="FFBFBFBF"/>
      </right>
      <top/>
      <bottom style="medium">
        <color rgb="FFBFBFBF"/>
      </bottom>
      <diagonal/>
    </border>
    <border>
      <left/>
      <right style="medium">
        <color rgb="FFBFBFBF"/>
      </right>
      <top/>
      <bottom style="medium">
        <color rgb="FFBFBFBF"/>
      </bottom>
      <diagonal/>
    </border>
    <border>
      <left/>
      <right style="medium">
        <color indexed="64"/>
      </right>
      <top/>
      <bottom style="medium">
        <color rgb="FFBFBFBF"/>
      </bottom>
      <diagonal/>
    </border>
    <border>
      <left style="medium">
        <color indexed="64"/>
      </left>
      <right style="medium">
        <color rgb="FFBFBFBF"/>
      </right>
      <top/>
      <bottom style="medium">
        <color indexed="64"/>
      </bottom>
      <diagonal/>
    </border>
    <border>
      <left/>
      <right style="medium">
        <color rgb="FFBFBFBF"/>
      </right>
      <top/>
      <bottom style="medium">
        <color indexed="64"/>
      </bottom>
      <diagonal/>
    </border>
    <border>
      <left/>
      <right style="medium">
        <color indexed="64"/>
      </right>
      <top/>
      <bottom style="medium">
        <color indexed="64"/>
      </bottom>
      <diagonal/>
    </border>
    <border>
      <left style="medium">
        <color indexed="64"/>
      </left>
      <right style="medium">
        <color rgb="FFBFBFBF"/>
      </right>
      <top style="medium">
        <color rgb="FFBFBFBF"/>
      </top>
      <bottom style="medium">
        <color indexed="64"/>
      </bottom>
      <diagonal/>
    </border>
    <border>
      <left/>
      <right style="medium">
        <color rgb="FFBFBFBF"/>
      </right>
      <top style="medium">
        <color rgb="FFBFBFBF"/>
      </top>
      <bottom style="medium">
        <color indexed="64"/>
      </bottom>
      <diagonal/>
    </border>
    <border>
      <left/>
      <right style="medium">
        <color indexed="64"/>
      </right>
      <top style="medium">
        <color rgb="FFBFBFBF"/>
      </top>
      <bottom style="medium">
        <color indexed="64"/>
      </bottom>
      <diagonal/>
    </border>
    <border>
      <left style="medium">
        <color indexed="64"/>
      </left>
      <right style="medium">
        <color rgb="FFBFBFBF"/>
      </right>
      <top/>
      <bottom/>
      <diagonal/>
    </border>
    <border>
      <left/>
      <right style="medium">
        <color rgb="FFBFBFBF"/>
      </right>
      <top/>
      <bottom/>
      <diagonal/>
    </border>
    <border>
      <left/>
      <right style="medium">
        <color indexed="64"/>
      </right>
      <top/>
      <bottom/>
      <diagonal/>
    </border>
    <border>
      <left style="medium">
        <color indexed="64"/>
      </left>
      <right style="medium">
        <color rgb="FFBFBFBF"/>
      </right>
      <top style="thin">
        <color indexed="64"/>
      </top>
      <bottom style="double">
        <color indexed="64"/>
      </bottom>
      <diagonal/>
    </border>
    <border>
      <left/>
      <right style="medium">
        <color rgb="FFBFBFBF"/>
      </right>
      <top style="thin">
        <color indexed="64"/>
      </top>
      <bottom style="double">
        <color indexed="64"/>
      </bottom>
      <diagonal/>
    </border>
    <border>
      <left/>
      <right style="medium">
        <color indexed="64"/>
      </right>
      <top style="thin">
        <color indexed="64"/>
      </top>
      <bottom style="double">
        <color indexed="64"/>
      </bottom>
      <diagonal/>
    </border>
    <border>
      <left style="medium">
        <color rgb="FFBFBFBF"/>
      </left>
      <right style="medium">
        <color rgb="FFBFBFBF"/>
      </right>
      <top style="medium">
        <color indexed="64"/>
      </top>
      <bottom/>
      <diagonal/>
    </border>
    <border>
      <left style="medium">
        <color rgb="FFBFBFBF"/>
      </left>
      <right style="medium">
        <color rgb="FFBFBFBF"/>
      </right>
      <top/>
      <bottom style="medium">
        <color rgb="FFBFBFBF"/>
      </bottom>
      <diagonal/>
    </border>
    <border>
      <left style="medium">
        <color rgb="FFBFBFBF"/>
      </left>
      <right style="medium">
        <color indexed="64"/>
      </right>
      <top style="medium">
        <color indexed="64"/>
      </top>
      <bottom/>
      <diagonal/>
    </border>
    <border>
      <left style="medium">
        <color rgb="FFBFBFBF"/>
      </left>
      <right style="medium">
        <color indexed="64"/>
      </right>
      <top/>
      <bottom style="medium">
        <color rgb="FFBFBFBF"/>
      </bottom>
      <diagonal/>
    </border>
    <border>
      <left/>
      <right/>
      <top style="medium">
        <color indexed="64"/>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ck">
        <color rgb="FFFFFF00"/>
      </left>
      <right style="thick">
        <color rgb="FFFFFF00"/>
      </right>
      <top style="thick">
        <color rgb="FFFFFF00"/>
      </top>
      <bottom/>
      <diagonal/>
    </border>
    <border>
      <left style="thick">
        <color rgb="FFFFFF00"/>
      </left>
      <right style="thick">
        <color rgb="FFFFFF00"/>
      </right>
      <top/>
      <bottom/>
      <diagonal/>
    </border>
    <border>
      <left style="thick">
        <color rgb="FFFFFF00"/>
      </left>
      <right style="thick">
        <color rgb="FFFFFF00"/>
      </right>
      <top/>
      <bottom style="thick">
        <color rgb="FFFFFF00"/>
      </bottom>
      <diagonal/>
    </border>
    <border>
      <left style="medium">
        <color rgb="FF00B050"/>
      </left>
      <right style="medium">
        <color rgb="FF00B050"/>
      </right>
      <top style="medium">
        <color rgb="FF00B050"/>
      </top>
      <bottom style="medium">
        <color rgb="FF00B05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B050"/>
      </right>
      <top style="medium">
        <color rgb="FF00B050"/>
      </top>
      <bottom style="medium">
        <color rgb="FF00B05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medium">
        <color indexed="64"/>
      </right>
      <top style="medium">
        <color indexed="64"/>
      </top>
      <bottom/>
      <diagonal/>
    </border>
  </borders>
  <cellStyleXfs count="6">
    <xf numFmtId="0" fontId="0"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47" fillId="0" borderId="0"/>
    <xf numFmtId="189" fontId="29" fillId="0" borderId="0">
      <alignment horizontal="left" wrapText="1"/>
    </xf>
  </cellStyleXfs>
  <cellXfs count="379">
    <xf numFmtId="0" fontId="0" fillId="0" borderId="0" xfId="0"/>
    <xf numFmtId="0" fontId="1" fillId="0" borderId="0" xfId="0" applyFont="1" applyAlignment="1">
      <alignment horizontal="right"/>
    </xf>
    <xf numFmtId="0" fontId="1" fillId="0" borderId="0" xfId="0" applyFont="1"/>
    <xf numFmtId="0" fontId="2" fillId="0" borderId="0" xfId="0" applyFont="1"/>
    <xf numFmtId="0" fontId="2" fillId="0" borderId="0" xfId="0" applyFont="1" applyAlignment="1">
      <alignment horizontal="right"/>
    </xf>
    <xf numFmtId="0" fontId="2" fillId="0" borderId="0" xfId="0" applyFont="1" applyAlignment="1">
      <alignment horizontal="left"/>
    </xf>
    <xf numFmtId="165" fontId="1" fillId="0" borderId="0" xfId="0" applyNumberFormat="1" applyFont="1"/>
    <xf numFmtId="37" fontId="2" fillId="0" borderId="0" xfId="0" applyNumberFormat="1" applyFont="1" applyBorder="1"/>
    <xf numFmtId="5" fontId="1" fillId="0" borderId="0" xfId="0" applyNumberFormat="1" applyFont="1"/>
    <xf numFmtId="5" fontId="2" fillId="0" borderId="4" xfId="0" applyNumberFormat="1" applyFont="1" applyBorder="1"/>
    <xf numFmtId="5" fontId="2" fillId="0" borderId="5" xfId="0" applyNumberFormat="1" applyFont="1" applyBorder="1"/>
    <xf numFmtId="5" fontId="2" fillId="0" borderId="0" xfId="0" applyNumberFormat="1" applyFont="1"/>
    <xf numFmtId="164" fontId="3" fillId="0" borderId="0" xfId="0" applyNumberFormat="1" applyFont="1" applyFill="1" applyBorder="1" applyAlignment="1">
      <alignment horizontal="center"/>
    </xf>
    <xf numFmtId="0" fontId="1" fillId="0" borderId="0" xfId="0" applyFont="1" applyAlignment="1">
      <alignment horizontal="left"/>
    </xf>
    <xf numFmtId="5" fontId="2" fillId="0" borderId="0" xfId="0" applyNumberFormat="1" applyFont="1" applyBorder="1"/>
    <xf numFmtId="5" fontId="4" fillId="0" borderId="0" xfId="0" applyNumberFormat="1" applyFont="1" applyFill="1" applyBorder="1"/>
    <xf numFmtId="3" fontId="1" fillId="0" borderId="0" xfId="0" applyNumberFormat="1" applyFont="1" applyAlignment="1">
      <alignment horizontal="right"/>
    </xf>
    <xf numFmtId="5" fontId="2" fillId="0" borderId="0" xfId="0" applyNumberFormat="1" applyFont="1" applyFill="1" applyBorder="1"/>
    <xf numFmtId="0" fontId="1" fillId="0" borderId="0" xfId="0" applyFont="1" applyAlignment="1">
      <alignment horizontal="center"/>
    </xf>
    <xf numFmtId="0" fontId="1" fillId="0" borderId="2" xfId="0" applyFont="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7" fontId="1" fillId="0" borderId="0" xfId="0" applyNumberFormat="1" applyFont="1"/>
    <xf numFmtId="0" fontId="1" fillId="0" borderId="0" xfId="0" applyFont="1" applyFill="1" applyAlignment="1">
      <alignment horizontal="left"/>
    </xf>
    <xf numFmtId="0" fontId="1" fillId="0" borderId="2" xfId="0" applyFont="1" applyBorder="1" applyAlignment="1">
      <alignment horizontal="left"/>
    </xf>
    <xf numFmtId="0" fontId="1" fillId="0" borderId="0" xfId="0" applyFont="1" applyFill="1" applyBorder="1" applyAlignment="1">
      <alignment horizontal="left"/>
    </xf>
    <xf numFmtId="0" fontId="2" fillId="0" borderId="0" xfId="0" applyFont="1" applyFill="1" applyBorder="1" applyAlignment="1">
      <alignment horizontal="left"/>
    </xf>
    <xf numFmtId="10" fontId="1" fillId="0" borderId="0" xfId="1" applyNumberFormat="1" applyFont="1"/>
    <xf numFmtId="0" fontId="0" fillId="0" borderId="0" xfId="0" applyBorder="1"/>
    <xf numFmtId="0" fontId="7" fillId="0" borderId="0" xfId="0" applyFont="1" applyAlignment="1">
      <alignment horizontal="left"/>
    </xf>
    <xf numFmtId="0" fontId="8" fillId="0" borderId="0" xfId="0" applyFont="1"/>
    <xf numFmtId="0" fontId="9" fillId="0" borderId="0" xfId="0" applyFont="1" applyFill="1" applyAlignment="1">
      <alignment horizontal="left"/>
    </xf>
    <xf numFmtId="7" fontId="2" fillId="0" borderId="0" xfId="0" applyNumberFormat="1" applyFont="1"/>
    <xf numFmtId="39" fontId="1" fillId="0" borderId="0" xfId="0" applyNumberFormat="1" applyFont="1"/>
    <xf numFmtId="39"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1" fillId="0" borderId="0" xfId="0" applyNumberFormat="1" applyFont="1" applyAlignment="1">
      <alignment horizontal="center"/>
    </xf>
    <xf numFmtId="164" fontId="1" fillId="0" borderId="0" xfId="0" applyNumberFormat="1" applyFont="1" applyFill="1" applyBorder="1" applyAlignment="1">
      <alignment horizontal="center"/>
    </xf>
    <xf numFmtId="168" fontId="1" fillId="0" borderId="0" xfId="2" applyNumberFormat="1" applyFont="1"/>
    <xf numFmtId="168" fontId="1" fillId="0" borderId="0" xfId="2" applyNumberFormat="1" applyFont="1" applyAlignment="1">
      <alignment horizontal="center"/>
    </xf>
    <xf numFmtId="169" fontId="1" fillId="0" borderId="0" xfId="3" applyNumberFormat="1" applyFont="1"/>
    <xf numFmtId="169" fontId="1" fillId="0" borderId="0" xfId="3" applyNumberFormat="1" applyFont="1" applyFill="1" applyBorder="1"/>
    <xf numFmtId="3" fontId="2" fillId="0" borderId="0" xfId="0" applyNumberFormat="1" applyFont="1"/>
    <xf numFmtId="168" fontId="10" fillId="0" borderId="0" xfId="2" applyNumberFormat="1" applyFont="1" applyFill="1" applyBorder="1"/>
    <xf numFmtId="169" fontId="1" fillId="0" borderId="0" xfId="0" applyNumberFormat="1" applyFont="1"/>
    <xf numFmtId="0" fontId="1" fillId="0" borderId="0" xfId="0" applyFont="1" applyFill="1"/>
    <xf numFmtId="0" fontId="2" fillId="0" borderId="0" xfId="0" applyFont="1" applyFill="1"/>
    <xf numFmtId="7" fontId="1" fillId="2" borderId="11" xfId="0" applyNumberFormat="1" applyFont="1" applyFill="1" applyBorder="1"/>
    <xf numFmtId="7" fontId="1" fillId="2" borderId="17" xfId="0" applyNumberFormat="1" applyFont="1" applyFill="1" applyBorder="1"/>
    <xf numFmtId="168" fontId="1" fillId="2" borderId="10" xfId="2" applyNumberFormat="1" applyFont="1" applyFill="1" applyBorder="1"/>
    <xf numFmtId="168" fontId="1" fillId="2" borderId="11" xfId="2" applyNumberFormat="1" applyFont="1" applyFill="1" applyBorder="1"/>
    <xf numFmtId="168" fontId="1" fillId="2" borderId="0" xfId="2" applyNumberFormat="1" applyFont="1" applyFill="1" applyBorder="1"/>
    <xf numFmtId="168" fontId="1" fillId="2" borderId="17" xfId="2" applyNumberFormat="1" applyFont="1" applyFill="1" applyBorder="1"/>
    <xf numFmtId="168" fontId="1" fillId="2" borderId="16" xfId="2" applyNumberFormat="1" applyFont="1" applyFill="1" applyBorder="1"/>
    <xf numFmtId="168" fontId="1" fillId="2" borderId="18" xfId="2" applyNumberFormat="1" applyFont="1" applyFill="1" applyBorder="1"/>
    <xf numFmtId="168" fontId="1" fillId="2" borderId="12" xfId="2" applyNumberFormat="1" applyFont="1" applyFill="1" applyBorder="1" applyAlignment="1">
      <alignment horizontal="center"/>
    </xf>
    <xf numFmtId="169" fontId="1" fillId="2" borderId="10" xfId="3" applyNumberFormat="1" applyFont="1" applyFill="1" applyBorder="1"/>
    <xf numFmtId="169" fontId="1" fillId="2" borderId="11" xfId="3" applyNumberFormat="1" applyFont="1" applyFill="1" applyBorder="1"/>
    <xf numFmtId="169" fontId="1" fillId="2" borderId="12" xfId="3" applyNumberFormat="1" applyFont="1" applyFill="1" applyBorder="1" applyAlignment="1">
      <alignment horizontal="center"/>
    </xf>
    <xf numFmtId="169" fontId="1" fillId="2" borderId="0" xfId="3" applyNumberFormat="1" applyFont="1" applyFill="1" applyBorder="1"/>
    <xf numFmtId="169" fontId="1" fillId="2" borderId="17" xfId="3" applyNumberFormat="1" applyFont="1" applyFill="1" applyBorder="1"/>
    <xf numFmtId="169" fontId="1" fillId="2" borderId="16" xfId="3" applyNumberFormat="1" applyFont="1" applyFill="1" applyBorder="1"/>
    <xf numFmtId="169" fontId="1" fillId="2" borderId="18" xfId="3" applyNumberFormat="1" applyFont="1" applyFill="1" applyBorder="1"/>
    <xf numFmtId="169" fontId="1" fillId="2" borderId="14" xfId="3" applyNumberFormat="1" applyFont="1" applyFill="1" applyBorder="1"/>
    <xf numFmtId="169" fontId="1" fillId="2" borderId="12" xfId="3" applyNumberFormat="1" applyFont="1" applyFill="1" applyBorder="1"/>
    <xf numFmtId="169" fontId="1" fillId="2" borderId="15" xfId="3" applyNumberFormat="1" applyFont="1" applyFill="1" applyBorder="1"/>
    <xf numFmtId="169" fontId="1" fillId="2" borderId="9" xfId="3" applyNumberFormat="1" applyFont="1" applyFill="1" applyBorder="1"/>
    <xf numFmtId="0" fontId="1" fillId="0" borderId="0" xfId="0" applyFont="1" applyFill="1" applyBorder="1"/>
    <xf numFmtId="43" fontId="1" fillId="2" borderId="15" xfId="2" applyFont="1" applyFill="1" applyBorder="1"/>
    <xf numFmtId="43" fontId="1" fillId="2" borderId="16" xfId="2" applyFont="1" applyFill="1" applyBorder="1"/>
    <xf numFmtId="43" fontId="1" fillId="2" borderId="18" xfId="2" applyFont="1" applyFill="1" applyBorder="1"/>
    <xf numFmtId="168" fontId="1" fillId="2" borderId="9" xfId="0" applyNumberFormat="1" applyFont="1" applyFill="1" applyBorder="1"/>
    <xf numFmtId="168" fontId="1" fillId="2" borderId="10" xfId="0" applyNumberFormat="1" applyFont="1" applyFill="1" applyBorder="1"/>
    <xf numFmtId="168" fontId="1" fillId="2" borderId="15" xfId="0" applyNumberFormat="1" applyFont="1" applyFill="1" applyBorder="1"/>
    <xf numFmtId="168" fontId="1" fillId="2" borderId="16" xfId="0" applyNumberFormat="1" applyFont="1" applyFill="1" applyBorder="1"/>
    <xf numFmtId="169" fontId="1" fillId="2" borderId="13" xfId="3" applyNumberFormat="1" applyFont="1" applyFill="1" applyBorder="1"/>
    <xf numFmtId="37" fontId="1" fillId="0" borderId="0" xfId="0" applyNumberFormat="1" applyFont="1"/>
    <xf numFmtId="166" fontId="1" fillId="0" borderId="0" xfId="1" applyNumberFormat="1" applyFont="1"/>
    <xf numFmtId="0" fontId="1" fillId="0" borderId="5" xfId="0" applyFont="1" applyBorder="1"/>
    <xf numFmtId="0" fontId="0" fillId="0" borderId="0" xfId="0" applyAlignment="1">
      <alignment horizontal="right"/>
    </xf>
    <xf numFmtId="5" fontId="0" fillId="0" borderId="0" xfId="0" applyNumberFormat="1"/>
    <xf numFmtId="10" fontId="0" fillId="0" borderId="0" xfId="1" applyNumberFormat="1" applyFont="1"/>
    <xf numFmtId="7" fontId="14" fillId="0" borderId="0" xfId="0" applyNumberFormat="1" applyFont="1"/>
    <xf numFmtId="5" fontId="1" fillId="0" borderId="0" xfId="0" applyNumberFormat="1" applyFont="1" applyFill="1" applyBorder="1"/>
    <xf numFmtId="7" fontId="2" fillId="0" borderId="0" xfId="0" applyNumberFormat="1" applyFont="1" applyFill="1" applyBorder="1"/>
    <xf numFmtId="0" fontId="2" fillId="0" borderId="0" xfId="0" applyFont="1" applyFill="1" applyBorder="1"/>
    <xf numFmtId="7" fontId="1" fillId="0" borderId="0" xfId="0" applyNumberFormat="1" applyFont="1" applyFill="1" applyBorder="1"/>
    <xf numFmtId="5" fontId="2" fillId="0" borderId="0" xfId="0" applyNumberFormat="1" applyFont="1" applyFill="1" applyBorder="1" applyAlignment="1">
      <alignment horizontal="right"/>
    </xf>
    <xf numFmtId="1" fontId="1" fillId="0" borderId="0" xfId="0" applyNumberFormat="1" applyFont="1" applyAlignment="1">
      <alignment horizontal="right"/>
    </xf>
    <xf numFmtId="0" fontId="11" fillId="0" borderId="0" xfId="0" applyFont="1"/>
    <xf numFmtId="43" fontId="1" fillId="0" borderId="0" xfId="0" applyNumberFormat="1" applyFont="1"/>
    <xf numFmtId="5" fontId="1" fillId="0" borderId="0" xfId="0" applyNumberFormat="1" applyFont="1" applyBorder="1"/>
    <xf numFmtId="167" fontId="2" fillId="0" borderId="0" xfId="1" applyNumberFormat="1" applyFont="1"/>
    <xf numFmtId="0" fontId="16" fillId="0" borderId="0" xfId="0" applyFont="1" applyAlignment="1">
      <alignment vertical="center"/>
    </xf>
    <xf numFmtId="8" fontId="0" fillId="0" borderId="0" xfId="0" applyNumberFormat="1"/>
    <xf numFmtId="172" fontId="19" fillId="0" borderId="23" xfId="0" applyNumberFormat="1" applyFont="1" applyBorder="1" applyAlignment="1">
      <alignment horizontal="right" vertical="center"/>
    </xf>
    <xf numFmtId="172" fontId="19" fillId="0" borderId="24" xfId="0" applyNumberFormat="1" applyFont="1" applyBorder="1" applyAlignment="1">
      <alignment horizontal="right" vertical="center"/>
    </xf>
    <xf numFmtId="172" fontId="19" fillId="0" borderId="26" xfId="0" applyNumberFormat="1" applyFont="1" applyBorder="1" applyAlignment="1">
      <alignment horizontal="right" vertical="center"/>
    </xf>
    <xf numFmtId="172" fontId="19" fillId="0" borderId="27" xfId="0" applyNumberFormat="1" applyFont="1" applyBorder="1" applyAlignment="1">
      <alignment horizontal="right" vertical="center"/>
    </xf>
    <xf numFmtId="172" fontId="19" fillId="0" borderId="32" xfId="0" applyNumberFormat="1" applyFont="1" applyBorder="1" applyAlignment="1">
      <alignment horizontal="right" vertical="center"/>
    </xf>
    <xf numFmtId="172" fontId="19" fillId="0" borderId="33" xfId="0" applyNumberFormat="1" applyFont="1" applyBorder="1" applyAlignment="1">
      <alignment horizontal="right" vertical="center"/>
    </xf>
    <xf numFmtId="172" fontId="19" fillId="0" borderId="35" xfId="0" applyNumberFormat="1" applyFont="1" applyBorder="1" applyAlignment="1">
      <alignment horizontal="right" vertical="center"/>
    </xf>
    <xf numFmtId="172" fontId="19" fillId="0" borderId="36" xfId="0" applyNumberFormat="1" applyFont="1" applyBorder="1" applyAlignment="1">
      <alignment horizontal="right" vertical="center"/>
    </xf>
    <xf numFmtId="0" fontId="19" fillId="0" borderId="22" xfId="0" applyFont="1" applyBorder="1" applyAlignment="1">
      <alignment horizontal="right" vertical="center" indent="1"/>
    </xf>
    <xf numFmtId="0" fontId="19" fillId="0" borderId="28" xfId="0" applyFont="1" applyBorder="1" applyAlignment="1">
      <alignment horizontal="right" vertical="center" indent="1"/>
    </xf>
    <xf numFmtId="0" fontId="19" fillId="0" borderId="31" xfId="0" applyFont="1" applyBorder="1" applyAlignment="1">
      <alignment horizontal="right" vertical="center" indent="1"/>
    </xf>
    <xf numFmtId="0" fontId="19" fillId="0" borderId="34" xfId="0" applyFont="1" applyBorder="1" applyAlignment="1">
      <alignment horizontal="right" vertical="center" indent="1"/>
    </xf>
    <xf numFmtId="0" fontId="19" fillId="0" borderId="25" xfId="0" applyFont="1" applyBorder="1" applyAlignment="1">
      <alignment horizontal="right" vertical="center" indent="1"/>
    </xf>
    <xf numFmtId="172" fontId="19" fillId="0" borderId="29" xfId="0" applyNumberFormat="1" applyFont="1" applyBorder="1" applyAlignment="1">
      <alignment horizontal="right" vertical="center"/>
    </xf>
    <xf numFmtId="172" fontId="19" fillId="0" borderId="30" xfId="0" applyNumberFormat="1" applyFont="1" applyBorder="1" applyAlignment="1">
      <alignment horizontal="right" vertical="center"/>
    </xf>
    <xf numFmtId="37" fontId="19" fillId="0" borderId="23" xfId="0" applyNumberFormat="1" applyFont="1" applyBorder="1" applyAlignment="1">
      <alignment horizontal="right" vertical="center"/>
    </xf>
    <xf numFmtId="37" fontId="19" fillId="0" borderId="24" xfId="0" applyNumberFormat="1" applyFont="1" applyBorder="1" applyAlignment="1">
      <alignment horizontal="right" vertical="center"/>
    </xf>
    <xf numFmtId="37" fontId="19" fillId="0" borderId="29" xfId="0" applyNumberFormat="1" applyFont="1" applyBorder="1" applyAlignment="1">
      <alignment horizontal="right" vertical="center"/>
    </xf>
    <xf numFmtId="37" fontId="19" fillId="0" borderId="30" xfId="0" applyNumberFormat="1" applyFont="1" applyBorder="1" applyAlignment="1">
      <alignment horizontal="right" vertical="center"/>
    </xf>
    <xf numFmtId="37" fontId="19" fillId="0" borderId="26" xfId="0" applyNumberFormat="1" applyFont="1" applyBorder="1" applyAlignment="1">
      <alignment horizontal="right" vertical="center"/>
    </xf>
    <xf numFmtId="37" fontId="19" fillId="0" borderId="27" xfId="0" applyNumberFormat="1" applyFont="1" applyBorder="1" applyAlignment="1">
      <alignment horizontal="right" vertical="center"/>
    </xf>
    <xf numFmtId="37" fontId="0" fillId="0" borderId="0" xfId="0" applyNumberFormat="1"/>
    <xf numFmtId="166" fontId="0" fillId="0" borderId="0" xfId="1" applyNumberFormat="1" applyFont="1"/>
    <xf numFmtId="166" fontId="1" fillId="0" borderId="0" xfId="1" applyNumberFormat="1" applyFont="1" applyFill="1" applyBorder="1"/>
    <xf numFmtId="0" fontId="1" fillId="0" borderId="0" xfId="0" applyFont="1" applyFill="1" applyBorder="1" applyAlignment="1">
      <alignment horizontal="right"/>
    </xf>
    <xf numFmtId="0" fontId="2" fillId="0" borderId="19" xfId="0" applyFont="1" applyBorder="1" applyAlignment="1">
      <alignment horizontal="right"/>
    </xf>
    <xf numFmtId="164" fontId="1" fillId="0" borderId="0" xfId="0" applyNumberFormat="1" applyFont="1" applyAlignment="1">
      <alignment horizontal="right"/>
    </xf>
    <xf numFmtId="0" fontId="1" fillId="0" borderId="0" xfId="0" applyFont="1" applyFill="1" applyAlignment="1">
      <alignment horizontal="right"/>
    </xf>
    <xf numFmtId="0" fontId="1" fillId="0" borderId="0" xfId="0" applyFont="1" applyFill="1" applyAlignment="1">
      <alignment horizontal="center"/>
    </xf>
    <xf numFmtId="168" fontId="1" fillId="0" borderId="0" xfId="0" applyNumberFormat="1" applyFont="1"/>
    <xf numFmtId="168" fontId="1" fillId="0" borderId="0" xfId="0" applyNumberFormat="1" applyFont="1" applyFill="1" applyBorder="1"/>
    <xf numFmtId="168" fontId="1" fillId="0" borderId="0" xfId="2" applyNumberFormat="1" applyFont="1" applyFill="1" applyBorder="1"/>
    <xf numFmtId="0" fontId="5" fillId="0" borderId="0" xfId="0" applyFont="1"/>
    <xf numFmtId="0" fontId="5" fillId="0" borderId="0" xfId="0" applyFont="1" applyAlignment="1">
      <alignment horizontal="right"/>
    </xf>
    <xf numFmtId="5" fontId="5" fillId="0" borderId="0" xfId="0" applyNumberFormat="1" applyFont="1"/>
    <xf numFmtId="7" fontId="0" fillId="0" borderId="0" xfId="0" applyNumberFormat="1"/>
    <xf numFmtId="3" fontId="1" fillId="0" borderId="0" xfId="0" applyNumberFormat="1" applyFont="1"/>
    <xf numFmtId="37" fontId="1" fillId="0" borderId="0" xfId="0" applyNumberFormat="1" applyFont="1" applyFill="1" applyBorder="1"/>
    <xf numFmtId="164" fontId="5" fillId="0" borderId="0" xfId="0" applyNumberFormat="1" applyFont="1" applyAlignment="1">
      <alignment horizontal="center"/>
    </xf>
    <xf numFmtId="169" fontId="0" fillId="0" borderId="0" xfId="3" applyNumberFormat="1" applyFont="1"/>
    <xf numFmtId="169" fontId="0" fillId="0" borderId="3" xfId="3" applyNumberFormat="1" applyFont="1" applyBorder="1"/>
    <xf numFmtId="169" fontId="0" fillId="0" borderId="2" xfId="3" applyNumberFormat="1" applyFont="1" applyBorder="1"/>
    <xf numFmtId="169" fontId="0" fillId="0" borderId="1" xfId="3" applyNumberFormat="1" applyFont="1" applyBorder="1"/>
    <xf numFmtId="169" fontId="0" fillId="0" borderId="0" xfId="3" applyNumberFormat="1" applyFont="1" applyBorder="1"/>
    <xf numFmtId="169" fontId="5" fillId="0" borderId="2" xfId="3" applyNumberFormat="1" applyFont="1" applyBorder="1"/>
    <xf numFmtId="37" fontId="0" fillId="0" borderId="2" xfId="0" applyNumberFormat="1" applyBorder="1"/>
    <xf numFmtId="37" fontId="0" fillId="0" borderId="3" xfId="0" applyNumberFormat="1" applyBorder="1"/>
    <xf numFmtId="37" fontId="0" fillId="0" borderId="1" xfId="0" applyNumberFormat="1" applyBorder="1"/>
    <xf numFmtId="0" fontId="21" fillId="0" borderId="0" xfId="0" applyFont="1" applyAlignment="1">
      <alignment horizontal="right"/>
    </xf>
    <xf numFmtId="169" fontId="5" fillId="0" borderId="0" xfId="0" applyNumberFormat="1" applyFont="1"/>
    <xf numFmtId="169" fontId="5" fillId="0" borderId="0" xfId="3" applyNumberFormat="1" applyFont="1" applyBorder="1"/>
    <xf numFmtId="167" fontId="0" fillId="0" borderId="0" xfId="1" applyNumberFormat="1" applyFont="1"/>
    <xf numFmtId="169" fontId="5" fillId="0" borderId="0" xfId="3" applyNumberFormat="1" applyFont="1"/>
    <xf numFmtId="168" fontId="1" fillId="2" borderId="20" xfId="2" applyNumberFormat="1" applyFont="1" applyFill="1" applyBorder="1"/>
    <xf numFmtId="175" fontId="1" fillId="0" borderId="0" xfId="1" applyNumberFormat="1" applyFont="1" applyFill="1" applyBorder="1"/>
    <xf numFmtId="175" fontId="1" fillId="0" borderId="0" xfId="0" applyNumberFormat="1" applyFont="1" applyFill="1"/>
    <xf numFmtId="44" fontId="1" fillId="0" borderId="0" xfId="3" applyFont="1"/>
    <xf numFmtId="44" fontId="2" fillId="0" borderId="0" xfId="3" applyFont="1" applyAlignment="1">
      <alignment horizontal="center"/>
    </xf>
    <xf numFmtId="169" fontId="2" fillId="0" borderId="0" xfId="3" applyNumberFormat="1" applyFont="1" applyAlignment="1">
      <alignment horizontal="center"/>
    </xf>
    <xf numFmtId="44" fontId="2" fillId="0" borderId="0" xfId="3" applyFont="1"/>
    <xf numFmtId="169" fontId="22" fillId="0" borderId="0" xfId="3" applyNumberFormat="1" applyFont="1"/>
    <xf numFmtId="5" fontId="22" fillId="0" borderId="0" xfId="0" applyNumberFormat="1" applyFont="1" applyAlignment="1">
      <alignment horizontal="right"/>
    </xf>
    <xf numFmtId="0" fontId="22" fillId="0" borderId="0" xfId="0" applyFont="1"/>
    <xf numFmtId="5" fontId="22" fillId="0" borderId="0" xfId="0" applyNumberFormat="1" applyFont="1"/>
    <xf numFmtId="0" fontId="23" fillId="0" borderId="0" xfId="0" applyFont="1" applyAlignment="1">
      <alignment horizontal="right"/>
    </xf>
    <xf numFmtId="0" fontId="23" fillId="0" borderId="0" xfId="0" applyFont="1"/>
    <xf numFmtId="169" fontId="23" fillId="0" borderId="0" xfId="3" applyNumberFormat="1" applyFont="1"/>
    <xf numFmtId="5" fontId="23" fillId="0" borderId="0" xfId="0" applyNumberFormat="1" applyFont="1"/>
    <xf numFmtId="168" fontId="1" fillId="0" borderId="0" xfId="2" applyNumberFormat="1" applyFont="1" applyFill="1"/>
    <xf numFmtId="169" fontId="2" fillId="0" borderId="0" xfId="0" applyNumberFormat="1" applyFont="1"/>
    <xf numFmtId="44" fontId="1" fillId="0" borderId="0" xfId="3" applyFont="1" applyFill="1"/>
    <xf numFmtId="44" fontId="1" fillId="0" borderId="0" xfId="0" applyNumberFormat="1" applyFont="1"/>
    <xf numFmtId="0" fontId="24" fillId="0" borderId="0" xfId="0" applyFont="1" applyFill="1" applyAlignment="1">
      <alignment horizontal="left"/>
    </xf>
    <xf numFmtId="169" fontId="26" fillId="2" borderId="9" xfId="3" applyNumberFormat="1" applyFont="1" applyFill="1" applyBorder="1"/>
    <xf numFmtId="169" fontId="26" fillId="2" borderId="10" xfId="3" applyNumberFormat="1" applyFont="1" applyFill="1" applyBorder="1"/>
    <xf numFmtId="169" fontId="26" fillId="2" borderId="12" xfId="3" applyNumberFormat="1" applyFont="1" applyFill="1" applyBorder="1"/>
    <xf numFmtId="169" fontId="26" fillId="2" borderId="0" xfId="3" applyNumberFormat="1" applyFont="1" applyFill="1" applyBorder="1"/>
    <xf numFmtId="4" fontId="0" fillId="0" borderId="0" xfId="0" applyNumberFormat="1"/>
    <xf numFmtId="169" fontId="0" fillId="0" borderId="0" xfId="0" applyNumberFormat="1"/>
    <xf numFmtId="44" fontId="26" fillId="0" borderId="0" xfId="3" applyFont="1"/>
    <xf numFmtId="169" fontId="30" fillId="0" borderId="0" xfId="0" applyNumberFormat="1" applyFont="1" applyFill="1" applyBorder="1" applyAlignment="1"/>
    <xf numFmtId="168" fontId="30" fillId="0" borderId="0" xfId="0" applyNumberFormat="1" applyFont="1" applyFill="1" applyBorder="1" applyAlignment="1"/>
    <xf numFmtId="169" fontId="31" fillId="0" borderId="0" xfId="3" applyNumberFormat="1" applyFont="1"/>
    <xf numFmtId="0" fontId="21" fillId="0" borderId="0" xfId="0" applyFont="1" applyFill="1" applyAlignment="1">
      <alignment horizontal="right"/>
    </xf>
    <xf numFmtId="0" fontId="4" fillId="0" borderId="0" xfId="0" applyFont="1"/>
    <xf numFmtId="37" fontId="31" fillId="0" borderId="0" xfId="0" applyNumberFormat="1" applyFont="1"/>
    <xf numFmtId="0" fontId="29" fillId="0" borderId="0" xfId="0" applyNumberFormat="1" applyFont="1" applyAlignment="1" applyProtection="1">
      <alignment horizontal="left"/>
      <protection locked="0"/>
    </xf>
    <xf numFmtId="43" fontId="3" fillId="0" borderId="0" xfId="0" applyNumberFormat="1" applyFont="1" applyFill="1" applyBorder="1" applyAlignment="1"/>
    <xf numFmtId="37" fontId="32" fillId="0" borderId="0" xfId="0" applyNumberFormat="1" applyFont="1" applyFill="1" applyBorder="1" applyAlignment="1"/>
    <xf numFmtId="43" fontId="29" fillId="0" borderId="0" xfId="0" applyNumberFormat="1" applyFont="1" applyBorder="1" applyAlignment="1"/>
    <xf numFmtId="37" fontId="10" fillId="0" borderId="0" xfId="0" applyNumberFormat="1" applyFont="1" applyFill="1" applyBorder="1" applyAlignment="1"/>
    <xf numFmtId="0" fontId="29" fillId="0" borderId="0" xfId="0" applyNumberFormat="1" applyFont="1" applyAlignment="1">
      <alignment horizontal="right"/>
    </xf>
    <xf numFmtId="173" fontId="33" fillId="0" borderId="0" xfId="0" applyNumberFormat="1" applyFont="1" applyFill="1" applyBorder="1" applyAlignment="1"/>
    <xf numFmtId="169" fontId="29" fillId="0" borderId="0" xfId="0" applyNumberFormat="1" applyFont="1" applyBorder="1" applyAlignment="1"/>
    <xf numFmtId="37" fontId="31" fillId="4" borderId="0" xfId="0" applyNumberFormat="1" applyFont="1" applyFill="1"/>
    <xf numFmtId="169" fontId="31" fillId="4" borderId="0" xfId="3" applyNumberFormat="1" applyFont="1" applyFill="1"/>
    <xf numFmtId="0" fontId="29" fillId="0" borderId="0" xfId="0" applyNumberFormat="1" applyFont="1" applyAlignment="1"/>
    <xf numFmtId="0" fontId="0" fillId="0" borderId="0" xfId="0" applyNumberFormat="1" applyAlignment="1"/>
    <xf numFmtId="168" fontId="0" fillId="0" borderId="0" xfId="0" applyNumberFormat="1" applyFont="1" applyAlignment="1"/>
    <xf numFmtId="169" fontId="0" fillId="0" borderId="0" xfId="0" applyNumberFormat="1" applyAlignment="1"/>
    <xf numFmtId="0" fontId="34" fillId="0" borderId="0" xfId="0" applyNumberFormat="1" applyFont="1" applyAlignment="1"/>
    <xf numFmtId="44" fontId="0" fillId="0" borderId="0" xfId="0" applyNumberFormat="1" applyAlignment="1"/>
    <xf numFmtId="43" fontId="0" fillId="0" borderId="0" xfId="0" applyNumberFormat="1" applyFont="1" applyAlignment="1"/>
    <xf numFmtId="169" fontId="28" fillId="2" borderId="12" xfId="3" applyNumberFormat="1" applyFont="1" applyFill="1" applyBorder="1"/>
    <xf numFmtId="168" fontId="35" fillId="0" borderId="0" xfId="2" applyNumberFormat="1" applyFont="1" applyFill="1" applyBorder="1"/>
    <xf numFmtId="168" fontId="0" fillId="0" borderId="0" xfId="0" applyNumberFormat="1"/>
    <xf numFmtId="43" fontId="1" fillId="0" borderId="0" xfId="2" applyFont="1"/>
    <xf numFmtId="176" fontId="1" fillId="0" borderId="0" xfId="0" applyNumberFormat="1" applyFont="1"/>
    <xf numFmtId="174" fontId="26" fillId="0" borderId="6" xfId="3" applyNumberFormat="1" applyFont="1" applyBorder="1"/>
    <xf numFmtId="174" fontId="26" fillId="0" borderId="7" xfId="3" applyNumberFormat="1" applyFont="1" applyBorder="1"/>
    <xf numFmtId="174" fontId="25" fillId="0" borderId="19" xfId="3" applyNumberFormat="1" applyFont="1" applyBorder="1"/>
    <xf numFmtId="5" fontId="23" fillId="0" borderId="42" xfId="0" applyNumberFormat="1" applyFont="1" applyBorder="1"/>
    <xf numFmtId="5" fontId="23" fillId="0" borderId="43" xfId="0" applyNumberFormat="1" applyFont="1" applyBorder="1"/>
    <xf numFmtId="169" fontId="26" fillId="2" borderId="15" xfId="3" applyNumberFormat="1" applyFont="1" applyFill="1" applyBorder="1"/>
    <xf numFmtId="169" fontId="26" fillId="2" borderId="16" xfId="3" applyNumberFormat="1" applyFont="1" applyFill="1" applyBorder="1"/>
    <xf numFmtId="168" fontId="0" fillId="0" borderId="0" xfId="2" applyNumberFormat="1" applyFont="1"/>
    <xf numFmtId="168" fontId="30" fillId="5" borderId="0" xfId="0" applyNumberFormat="1" applyFont="1" applyFill="1" applyBorder="1" applyAlignment="1"/>
    <xf numFmtId="5" fontId="27" fillId="0" borderId="0" xfId="0" applyNumberFormat="1" applyFont="1" applyFill="1" applyBorder="1"/>
    <xf numFmtId="177" fontId="0" fillId="0" borderId="0" xfId="0" applyNumberFormat="1"/>
    <xf numFmtId="7" fontId="26" fillId="2" borderId="9" xfId="0" applyNumberFormat="1" applyFont="1" applyFill="1" applyBorder="1"/>
    <xf numFmtId="7" fontId="26" fillId="2" borderId="12" xfId="0" applyNumberFormat="1" applyFont="1" applyFill="1" applyBorder="1"/>
    <xf numFmtId="7" fontId="26" fillId="2" borderId="10" xfId="0" applyNumberFormat="1" applyFont="1" applyFill="1" applyBorder="1"/>
    <xf numFmtId="7" fontId="26" fillId="2" borderId="0" xfId="0" applyNumberFormat="1" applyFont="1" applyFill="1" applyBorder="1"/>
    <xf numFmtId="168" fontId="26" fillId="2" borderId="9" xfId="2" applyNumberFormat="1" applyFont="1" applyFill="1" applyBorder="1"/>
    <xf numFmtId="168" fontId="26" fillId="2" borderId="10" xfId="2" applyNumberFormat="1" applyFont="1" applyFill="1" applyBorder="1"/>
    <xf numFmtId="168" fontId="26" fillId="2" borderId="12" xfId="2" applyNumberFormat="1" applyFont="1" applyFill="1" applyBorder="1"/>
    <xf numFmtId="168" fontId="26" fillId="2" borderId="0" xfId="2" applyNumberFormat="1" applyFont="1" applyFill="1" applyBorder="1"/>
    <xf numFmtId="168" fontId="26" fillId="2" borderId="15" xfId="2" applyNumberFormat="1" applyFont="1" applyFill="1" applyBorder="1"/>
    <xf numFmtId="168" fontId="26" fillId="2" borderId="16" xfId="2" applyNumberFormat="1" applyFont="1" applyFill="1" applyBorder="1"/>
    <xf numFmtId="168" fontId="26" fillId="2" borderId="9" xfId="0" applyNumberFormat="1" applyFont="1" applyFill="1" applyBorder="1"/>
    <xf numFmtId="168" fontId="26" fillId="2" borderId="10" xfId="0" applyNumberFormat="1" applyFont="1" applyFill="1" applyBorder="1"/>
    <xf numFmtId="168" fontId="26" fillId="2" borderId="12" xfId="0" applyNumberFormat="1" applyFont="1" applyFill="1" applyBorder="1"/>
    <xf numFmtId="168" fontId="26" fillId="2" borderId="0" xfId="0" applyNumberFormat="1" applyFont="1" applyFill="1" applyBorder="1"/>
    <xf numFmtId="168" fontId="26" fillId="2" borderId="15" xfId="0" applyNumberFormat="1" applyFont="1" applyFill="1" applyBorder="1"/>
    <xf numFmtId="168" fontId="26" fillId="2" borderId="16" xfId="0" applyNumberFormat="1" applyFont="1" applyFill="1" applyBorder="1"/>
    <xf numFmtId="168" fontId="26" fillId="2" borderId="13" xfId="0" applyNumberFormat="1" applyFont="1" applyFill="1" applyBorder="1"/>
    <xf numFmtId="168" fontId="26" fillId="2" borderId="14" xfId="0" applyNumberFormat="1" applyFont="1" applyFill="1" applyBorder="1"/>
    <xf numFmtId="168" fontId="26" fillId="2" borderId="14" xfId="2" applyNumberFormat="1" applyFont="1" applyFill="1" applyBorder="1"/>
    <xf numFmtId="168" fontId="26" fillId="2" borderId="9" xfId="2" applyNumberFormat="1" applyFont="1" applyFill="1" applyBorder="1" applyAlignment="1">
      <alignment horizontal="center"/>
    </xf>
    <xf numFmtId="168" fontId="26" fillId="2" borderId="12" xfId="2" applyNumberFormat="1" applyFont="1" applyFill="1" applyBorder="1" applyAlignment="1">
      <alignment horizontal="center"/>
    </xf>
    <xf numFmtId="168" fontId="26" fillId="2" borderId="15" xfId="2" applyNumberFormat="1" applyFont="1" applyFill="1" applyBorder="1" applyAlignment="1">
      <alignment horizontal="center"/>
    </xf>
    <xf numFmtId="168" fontId="26" fillId="2" borderId="16" xfId="2" applyNumberFormat="1" applyFont="1" applyFill="1" applyBorder="1" applyAlignment="1">
      <alignment horizontal="center"/>
    </xf>
    <xf numFmtId="168" fontId="26" fillId="2" borderId="0" xfId="2" applyNumberFormat="1" applyFont="1" applyFill="1" applyBorder="1" applyAlignment="1">
      <alignment horizontal="center"/>
    </xf>
    <xf numFmtId="169" fontId="26" fillId="2" borderId="9" xfId="3" applyNumberFormat="1" applyFont="1" applyFill="1" applyBorder="1" applyAlignment="1">
      <alignment horizontal="center"/>
    </xf>
    <xf numFmtId="169" fontId="26" fillId="2" borderId="12" xfId="3" applyNumberFormat="1" applyFont="1" applyFill="1" applyBorder="1" applyAlignment="1">
      <alignment horizontal="center"/>
    </xf>
    <xf numFmtId="169" fontId="26" fillId="2" borderId="15" xfId="3" applyNumberFormat="1" applyFont="1" applyFill="1" applyBorder="1" applyAlignment="1">
      <alignment horizontal="center"/>
    </xf>
    <xf numFmtId="7" fontId="1" fillId="2" borderId="44" xfId="0" applyNumberFormat="1" applyFont="1" applyFill="1" applyBorder="1"/>
    <xf numFmtId="7" fontId="1" fillId="2" borderId="45" xfId="0" applyNumberFormat="1" applyFont="1" applyFill="1" applyBorder="1"/>
    <xf numFmtId="43" fontId="1" fillId="2" borderId="46" xfId="2" applyFont="1" applyFill="1" applyBorder="1"/>
    <xf numFmtId="7" fontId="26" fillId="2" borderId="44" xfId="0" applyNumberFormat="1" applyFont="1" applyFill="1" applyBorder="1"/>
    <xf numFmtId="7" fontId="26" fillId="2" borderId="45" xfId="0" applyNumberFormat="1" applyFont="1" applyFill="1" applyBorder="1"/>
    <xf numFmtId="43" fontId="26" fillId="2" borderId="46" xfId="2" applyFont="1" applyFill="1" applyBorder="1"/>
    <xf numFmtId="178" fontId="2" fillId="0" borderId="0" xfId="0" applyNumberFormat="1" applyFont="1" applyBorder="1"/>
    <xf numFmtId="0" fontId="0" fillId="6" borderId="0" xfId="0" applyFill="1" applyAlignment="1">
      <alignment horizontal="right"/>
    </xf>
    <xf numFmtId="5" fontId="27" fillId="0" borderId="0" xfId="0" applyNumberFormat="1" applyFont="1"/>
    <xf numFmtId="168" fontId="1" fillId="0" borderId="0" xfId="2" applyNumberFormat="1" applyFont="1" applyBorder="1"/>
    <xf numFmtId="169" fontId="27" fillId="0" borderId="0" xfId="3" applyNumberFormat="1" applyFont="1" applyFill="1" applyBorder="1"/>
    <xf numFmtId="5" fontId="26" fillId="0" borderId="0" xfId="0" applyNumberFormat="1" applyFont="1" applyFill="1" applyBorder="1"/>
    <xf numFmtId="3" fontId="1" fillId="0" borderId="0" xfId="2" applyNumberFormat="1" applyFont="1"/>
    <xf numFmtId="0" fontId="36" fillId="0" borderId="0" xfId="0" applyFont="1"/>
    <xf numFmtId="168" fontId="1" fillId="2" borderId="46" xfId="2" applyNumberFormat="1" applyFont="1" applyFill="1" applyBorder="1"/>
    <xf numFmtId="0" fontId="29" fillId="0" borderId="0" xfId="0" applyNumberFormat="1" applyFont="1" applyFill="1" applyBorder="1" applyAlignment="1">
      <alignment horizontal="right"/>
    </xf>
    <xf numFmtId="169" fontId="5" fillId="0" borderId="47" xfId="3" applyNumberFormat="1" applyFont="1" applyFill="1" applyBorder="1"/>
    <xf numFmtId="179" fontId="2" fillId="0" borderId="0" xfId="0" applyNumberFormat="1" applyFont="1"/>
    <xf numFmtId="180" fontId="1" fillId="2" borderId="44" xfId="2" applyNumberFormat="1" applyFont="1" applyFill="1" applyBorder="1"/>
    <xf numFmtId="181" fontId="1" fillId="0" borderId="0" xfId="0" applyNumberFormat="1" applyFont="1"/>
    <xf numFmtId="174" fontId="26" fillId="0" borderId="0" xfId="3" applyNumberFormat="1" applyFont="1" applyBorder="1"/>
    <xf numFmtId="174" fontId="25" fillId="0" borderId="0" xfId="3" applyNumberFormat="1" applyFont="1" applyBorder="1"/>
    <xf numFmtId="168" fontId="1" fillId="0" borderId="0" xfId="0" applyNumberFormat="1" applyFont="1" applyBorder="1"/>
    <xf numFmtId="0" fontId="37" fillId="0" borderId="0" xfId="0" applyFont="1" applyAlignment="1">
      <alignment horizontal="left"/>
    </xf>
    <xf numFmtId="182" fontId="1" fillId="0" borderId="0" xfId="0" applyNumberFormat="1" applyFont="1" applyFill="1" applyBorder="1" applyAlignment="1">
      <alignment horizontal="center"/>
    </xf>
    <xf numFmtId="172" fontId="0" fillId="0" borderId="0" xfId="0" applyNumberFormat="1"/>
    <xf numFmtId="174" fontId="26" fillId="0" borderId="19" xfId="3" applyNumberFormat="1" applyFont="1" applyBorder="1"/>
    <xf numFmtId="183" fontId="5" fillId="0" borderId="0" xfId="0" applyNumberFormat="1" applyFont="1"/>
    <xf numFmtId="183" fontId="1" fillId="0" borderId="0" xfId="0" applyNumberFormat="1" applyFont="1"/>
    <xf numFmtId="184" fontId="1" fillId="0" borderId="0" xfId="0" applyNumberFormat="1" applyFont="1"/>
    <xf numFmtId="44" fontId="2" fillId="0" borderId="0" xfId="3" applyFont="1" applyBorder="1"/>
    <xf numFmtId="44" fontId="1" fillId="0" borderId="0" xfId="3" applyFont="1" applyBorder="1"/>
    <xf numFmtId="5" fontId="1" fillId="0" borderId="0" xfId="1" applyNumberFormat="1" applyFont="1"/>
    <xf numFmtId="169" fontId="26" fillId="2" borderId="13" xfId="3" applyNumberFormat="1" applyFont="1" applyFill="1" applyBorder="1" applyAlignment="1">
      <alignment horizontal="center"/>
    </xf>
    <xf numFmtId="0" fontId="38" fillId="0" borderId="0" xfId="0" applyFont="1" applyAlignment="1">
      <alignment horizontal="right"/>
    </xf>
    <xf numFmtId="184" fontId="1" fillId="0" borderId="0" xfId="0" applyNumberFormat="1" applyFont="1" applyFill="1" applyBorder="1"/>
    <xf numFmtId="44" fontId="1" fillId="0" borderId="0" xfId="0" applyNumberFormat="1" applyFont="1" applyFill="1" applyBorder="1"/>
    <xf numFmtId="185" fontId="1" fillId="0" borderId="0" xfId="0" applyNumberFormat="1" applyFont="1"/>
    <xf numFmtId="0" fontId="39" fillId="0" borderId="0" xfId="0" applyFont="1"/>
    <xf numFmtId="0" fontId="40" fillId="0" borderId="0" xfId="0" applyFont="1"/>
    <xf numFmtId="0" fontId="40" fillId="0" borderId="0" xfId="0" applyFont="1" applyAlignment="1">
      <alignment horizontal="center"/>
    </xf>
    <xf numFmtId="43" fontId="1" fillId="0" borderId="0" xfId="2" applyFont="1" applyFill="1" applyBorder="1"/>
    <xf numFmtId="0" fontId="27" fillId="0" borderId="0" xfId="0" applyFont="1" applyAlignment="1">
      <alignment horizontal="center"/>
    </xf>
    <xf numFmtId="0" fontId="27" fillId="0" borderId="0" xfId="0" applyFont="1" applyFill="1" applyAlignment="1">
      <alignment horizontal="center"/>
    </xf>
    <xf numFmtId="186" fontId="1" fillId="0" borderId="0" xfId="0" applyNumberFormat="1" applyFont="1"/>
    <xf numFmtId="4" fontId="1" fillId="0" borderId="0" xfId="0" applyNumberFormat="1" applyFont="1"/>
    <xf numFmtId="4" fontId="41" fillId="0" borderId="0" xfId="0" applyNumberFormat="1" applyFont="1" applyAlignment="1">
      <alignment horizontal="right"/>
    </xf>
    <xf numFmtId="169" fontId="25" fillId="2" borderId="9" xfId="3" applyNumberFormat="1" applyFont="1" applyFill="1" applyBorder="1" applyAlignment="1">
      <alignment horizontal="center"/>
    </xf>
    <xf numFmtId="169" fontId="25" fillId="2" borderId="12" xfId="3" applyNumberFormat="1" applyFont="1" applyFill="1" applyBorder="1" applyAlignment="1">
      <alignment horizontal="center"/>
    </xf>
    <xf numFmtId="169" fontId="25" fillId="2" borderId="12" xfId="3" applyNumberFormat="1" applyFont="1" applyFill="1" applyBorder="1"/>
    <xf numFmtId="43" fontId="1" fillId="0" borderId="0" xfId="2" applyFont="1" applyFill="1"/>
    <xf numFmtId="177" fontId="35" fillId="0" borderId="0" xfId="2" applyNumberFormat="1" applyFont="1" applyFill="1" applyBorder="1"/>
    <xf numFmtId="5" fontId="39" fillId="0" borderId="0" xfId="0" applyNumberFormat="1" applyFont="1" applyAlignment="1">
      <alignment horizontal="center"/>
    </xf>
    <xf numFmtId="0" fontId="1" fillId="0" borderId="0" xfId="0" applyFont="1" applyBorder="1"/>
    <xf numFmtId="0" fontId="1" fillId="0" borderId="0" xfId="0" applyFont="1" applyBorder="1" applyAlignment="1">
      <alignment horizontal="right"/>
    </xf>
    <xf numFmtId="37" fontId="1" fillId="0" borderId="0" xfId="0" applyNumberFormat="1" applyFont="1" applyBorder="1"/>
    <xf numFmtId="166" fontId="1" fillId="0" borderId="0" xfId="1" applyNumberFormat="1" applyFont="1" applyBorder="1"/>
    <xf numFmtId="37" fontId="40" fillId="0" borderId="0" xfId="0" applyNumberFormat="1" applyFont="1" applyBorder="1" applyAlignment="1">
      <alignment horizontal="right"/>
    </xf>
    <xf numFmtId="4" fontId="0" fillId="0" borderId="0" xfId="0" applyNumberFormat="1" applyBorder="1"/>
    <xf numFmtId="169" fontId="1" fillId="0" borderId="0" xfId="3" applyNumberFormat="1" applyFont="1" applyBorder="1"/>
    <xf numFmtId="0" fontId="2" fillId="0" borderId="0" xfId="0" applyFont="1" applyBorder="1"/>
    <xf numFmtId="0" fontId="40" fillId="0" borderId="0" xfId="0" applyFont="1" applyBorder="1"/>
    <xf numFmtId="10" fontId="2" fillId="0" borderId="0" xfId="1" applyNumberFormat="1" applyFont="1" applyBorder="1"/>
    <xf numFmtId="44" fontId="2" fillId="0" borderId="0" xfId="0" applyNumberFormat="1" applyFont="1" applyBorder="1"/>
    <xf numFmtId="0" fontId="39" fillId="0" borderId="0" xfId="0" applyFont="1" applyBorder="1"/>
    <xf numFmtId="183" fontId="1" fillId="0" borderId="0" xfId="0" applyNumberFormat="1" applyFont="1" applyBorder="1"/>
    <xf numFmtId="7" fontId="1" fillId="0" borderId="0" xfId="0" applyNumberFormat="1" applyFont="1" applyBorder="1"/>
    <xf numFmtId="10" fontId="1" fillId="0" borderId="0" xfId="1" applyNumberFormat="1" applyFont="1" applyBorder="1"/>
    <xf numFmtId="0" fontId="40" fillId="0" borderId="0" xfId="0" applyFont="1" applyBorder="1" applyAlignment="1">
      <alignment horizontal="center"/>
    </xf>
    <xf numFmtId="0" fontId="40" fillId="0" borderId="0" xfId="0" applyFont="1" applyBorder="1" applyAlignment="1">
      <alignment horizontal="right"/>
    </xf>
    <xf numFmtId="4" fontId="1" fillId="0" borderId="0" xfId="0" applyNumberFormat="1" applyFont="1" applyBorder="1"/>
    <xf numFmtId="187" fontId="1" fillId="0" borderId="0" xfId="1" applyNumberFormat="1" applyFont="1" applyBorder="1"/>
    <xf numFmtId="9" fontId="1" fillId="0" borderId="0" xfId="1" applyFont="1" applyBorder="1"/>
    <xf numFmtId="44" fontId="2" fillId="0" borderId="0" xfId="3" applyFont="1" applyFill="1" applyBorder="1"/>
    <xf numFmtId="44" fontId="1" fillId="0" borderId="0" xfId="3" applyFont="1" applyFill="1" applyBorder="1"/>
    <xf numFmtId="0" fontId="2" fillId="0" borderId="0" xfId="0" applyFont="1" applyFill="1" applyBorder="1" applyAlignment="1">
      <alignment horizontal="center"/>
    </xf>
    <xf numFmtId="170" fontId="1" fillId="0" borderId="0" xfId="0" applyNumberFormat="1" applyFont="1" applyFill="1" applyBorder="1"/>
    <xf numFmtId="171" fontId="1" fillId="0" borderId="0" xfId="0" applyNumberFormat="1" applyFont="1" applyFill="1" applyBorder="1"/>
    <xf numFmtId="168" fontId="2" fillId="0" borderId="0" xfId="2" applyNumberFormat="1" applyFont="1" applyFill="1" applyBorder="1"/>
    <xf numFmtId="0" fontId="1" fillId="0" borderId="48" xfId="0" applyFont="1" applyBorder="1" applyAlignment="1">
      <alignment horizontal="right"/>
    </xf>
    <xf numFmtId="37" fontId="1" fillId="0" borderId="48" xfId="0" applyNumberFormat="1" applyFont="1" applyFill="1" applyBorder="1"/>
    <xf numFmtId="7" fontId="2" fillId="7" borderId="0" xfId="0" applyNumberFormat="1" applyFont="1" applyFill="1" applyBorder="1"/>
    <xf numFmtId="0" fontId="38" fillId="0" borderId="0" xfId="0" applyFont="1"/>
    <xf numFmtId="37" fontId="2" fillId="0" borderId="0" xfId="0" applyNumberFormat="1" applyFont="1" applyFill="1" applyBorder="1"/>
    <xf numFmtId="0" fontId="42" fillId="0" borderId="0" xfId="0" applyFont="1" applyAlignment="1">
      <alignment horizontal="right"/>
    </xf>
    <xf numFmtId="164" fontId="2" fillId="0" borderId="50" xfId="0" applyNumberFormat="1" applyFont="1" applyBorder="1" applyAlignment="1">
      <alignment horizontal="center"/>
    </xf>
    <xf numFmtId="37" fontId="1" fillId="0" borderId="51" xfId="0" applyNumberFormat="1" applyFont="1" applyFill="1" applyBorder="1"/>
    <xf numFmtId="0" fontId="43" fillId="0" borderId="0" xfId="0" applyFont="1" applyAlignment="1">
      <alignment horizontal="center" wrapText="1"/>
    </xf>
    <xf numFmtId="37" fontId="1" fillId="0" borderId="50" xfId="0" applyNumberFormat="1" applyFont="1" applyFill="1" applyBorder="1"/>
    <xf numFmtId="188" fontId="27" fillId="0" borderId="0" xfId="0" applyNumberFormat="1" applyFont="1" applyFill="1" applyBorder="1"/>
    <xf numFmtId="37" fontId="1" fillId="0" borderId="49" xfId="0" applyNumberFormat="1" applyFont="1" applyFill="1" applyBorder="1"/>
    <xf numFmtId="0" fontId="42" fillId="0" borderId="0" xfId="0" applyFont="1" applyBorder="1" applyAlignment="1">
      <alignment horizontal="right"/>
    </xf>
    <xf numFmtId="5" fontId="2" fillId="0" borderId="0" xfId="2" applyNumberFormat="1" applyFont="1" applyFill="1"/>
    <xf numFmtId="14" fontId="0" fillId="0" borderId="0" xfId="0" applyNumberFormat="1"/>
    <xf numFmtId="37" fontId="1" fillId="0" borderId="0" xfId="0" applyNumberFormat="1" applyFont="1" applyFill="1" applyBorder="1" applyAlignment="1">
      <alignment horizontal="center" wrapText="1"/>
    </xf>
    <xf numFmtId="0" fontId="44" fillId="8" borderId="53" xfId="0" applyFont="1" applyFill="1" applyBorder="1"/>
    <xf numFmtId="0" fontId="44" fillId="8" borderId="55" xfId="0" applyFont="1" applyFill="1" applyBorder="1"/>
    <xf numFmtId="0" fontId="44" fillId="8" borderId="54" xfId="0" applyFont="1" applyFill="1" applyBorder="1" applyAlignment="1">
      <alignment horizontal="center"/>
    </xf>
    <xf numFmtId="0" fontId="45" fillId="0" borderId="0" xfId="0" applyFont="1" applyBorder="1" applyAlignment="1">
      <alignment horizontal="right"/>
    </xf>
    <xf numFmtId="166" fontId="2" fillId="0" borderId="12" xfId="1" applyNumberFormat="1" applyFont="1" applyBorder="1"/>
    <xf numFmtId="169" fontId="2" fillId="0" borderId="52" xfId="3" applyNumberFormat="1" applyFont="1" applyBorder="1"/>
    <xf numFmtId="164" fontId="2" fillId="0" borderId="0" xfId="0" applyNumberFormat="1" applyFont="1" applyBorder="1" applyAlignment="1">
      <alignment horizontal="center"/>
    </xf>
    <xf numFmtId="37" fontId="1" fillId="0" borderId="33" xfId="0" applyNumberFormat="1" applyFont="1" applyFill="1" applyBorder="1"/>
    <xf numFmtId="37" fontId="1" fillId="0" borderId="27" xfId="0" applyNumberFormat="1" applyFont="1" applyFill="1" applyBorder="1"/>
    <xf numFmtId="37" fontId="1" fillId="0" borderId="56" xfId="0" applyNumberFormat="1" applyFont="1" applyFill="1" applyBorder="1"/>
    <xf numFmtId="0" fontId="46" fillId="0" borderId="0" xfId="0" applyNumberFormat="1" applyFont="1" applyFill="1" applyBorder="1" applyAlignment="1"/>
    <xf numFmtId="0" fontId="1" fillId="0" borderId="0" xfId="0" applyFont="1" applyAlignment="1">
      <alignment horizontal="centerContinuous"/>
    </xf>
    <xf numFmtId="0" fontId="48" fillId="0" borderId="0" xfId="0" applyFont="1" applyAlignment="1">
      <alignment horizontal="centerContinuous"/>
    </xf>
    <xf numFmtId="44" fontId="1" fillId="2" borderId="9" xfId="3" applyFont="1" applyFill="1" applyBorder="1" applyAlignment="1">
      <alignment horizontal="center"/>
    </xf>
    <xf numFmtId="44" fontId="1" fillId="2" borderId="13" xfId="3" applyFont="1" applyFill="1" applyBorder="1" applyAlignment="1">
      <alignment horizontal="center"/>
    </xf>
    <xf numFmtId="44" fontId="1" fillId="2" borderId="14" xfId="3" applyFont="1" applyFill="1" applyBorder="1" applyAlignment="1">
      <alignment horizontal="center"/>
    </xf>
    <xf numFmtId="7" fontId="1" fillId="0" borderId="0" xfId="0" applyNumberFormat="1" applyFont="1" applyAlignment="1">
      <alignment horizontal="centerContinuous"/>
    </xf>
    <xf numFmtId="7" fontId="49" fillId="0" borderId="0" xfId="0" applyNumberFormat="1" applyFont="1" applyAlignment="1">
      <alignment horizontal="centerContinuous"/>
    </xf>
    <xf numFmtId="44" fontId="1" fillId="0" borderId="0" xfId="0" applyNumberFormat="1" applyFont="1" applyAlignment="1">
      <alignment horizontal="centerContinuous"/>
    </xf>
    <xf numFmtId="5" fontId="1" fillId="0" borderId="0" xfId="0" applyNumberFormat="1" applyFont="1" applyFill="1" applyBorder="1" applyAlignment="1">
      <alignment horizontal="centerContinuous"/>
    </xf>
    <xf numFmtId="0" fontId="0" fillId="0" borderId="0" xfId="0" applyAlignment="1">
      <alignment horizontal="centerContinuous"/>
    </xf>
    <xf numFmtId="0" fontId="9" fillId="0" borderId="0" xfId="0" applyFont="1" applyAlignment="1">
      <alignment horizontal="left"/>
    </xf>
    <xf numFmtId="0" fontId="0" fillId="0" borderId="0" xfId="0" applyAlignment="1">
      <alignment horizontal="center"/>
    </xf>
    <xf numFmtId="5" fontId="0" fillId="0" borderId="0" xfId="0" applyNumberFormat="1" applyAlignment="1">
      <alignment horizontal="righ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169" fontId="2" fillId="0" borderId="6" xfId="3" applyNumberFormat="1" applyFont="1" applyBorder="1" applyAlignment="1">
      <alignment horizontal="center"/>
    </xf>
    <xf numFmtId="169" fontId="2" fillId="0" borderId="7" xfId="3" applyNumberFormat="1" applyFont="1" applyBorder="1" applyAlignment="1">
      <alignment horizontal="center"/>
    </xf>
    <xf numFmtId="169" fontId="2" fillId="0" borderId="8" xfId="3" applyNumberFormat="1" applyFont="1" applyBorder="1" applyAlignment="1">
      <alignment horizontal="center"/>
    </xf>
    <xf numFmtId="0" fontId="2" fillId="0" borderId="1" xfId="0" applyFont="1" applyBorder="1" applyAlignment="1">
      <alignment horizontal="center"/>
    </xf>
    <xf numFmtId="0" fontId="29" fillId="0" borderId="0" xfId="0" applyNumberFormat="1" applyFont="1" applyAlignment="1">
      <alignment wrapText="1"/>
    </xf>
    <xf numFmtId="0" fontId="18" fillId="3" borderId="39" xfId="0" applyFont="1" applyFill="1" applyBorder="1" applyAlignment="1">
      <alignment horizontal="center"/>
    </xf>
    <xf numFmtId="0" fontId="18" fillId="3" borderId="40" xfId="0" applyFont="1" applyFill="1" applyBorder="1" applyAlignment="1">
      <alignment horizontal="center"/>
    </xf>
    <xf numFmtId="0" fontId="15" fillId="3" borderId="21" xfId="0" applyFont="1" applyFill="1" applyBorder="1" applyAlignment="1">
      <alignment vertical="top"/>
    </xf>
    <xf numFmtId="0" fontId="15" fillId="3" borderId="22" xfId="0" applyFont="1" applyFill="1" applyBorder="1" applyAlignment="1">
      <alignment vertical="top"/>
    </xf>
    <xf numFmtId="0" fontId="18" fillId="3" borderId="37" xfId="0" applyFont="1" applyFill="1" applyBorder="1" applyAlignment="1">
      <alignment horizontal="center" wrapText="1"/>
    </xf>
    <xf numFmtId="0" fontId="18" fillId="3" borderId="38" xfId="0" applyFont="1" applyFill="1" applyBorder="1" applyAlignment="1">
      <alignment horizontal="center" wrapText="1"/>
    </xf>
    <xf numFmtId="0" fontId="20" fillId="0" borderId="41" xfId="0" applyFont="1" applyBorder="1" applyAlignment="1">
      <alignment horizontal="left" vertical="center" wrapText="1"/>
    </xf>
    <xf numFmtId="0" fontId="20" fillId="0" borderId="0" xfId="0" applyFont="1" applyAlignment="1">
      <alignment horizontal="left" vertical="center" wrapText="1"/>
    </xf>
    <xf numFmtId="0" fontId="50" fillId="9" borderId="0" xfId="4" applyFont="1" applyFill="1"/>
    <xf numFmtId="0" fontId="29" fillId="2" borderId="0" xfId="5" applyNumberFormat="1" applyFill="1" applyAlignment="1"/>
  </cellXfs>
  <cellStyles count="6">
    <cellStyle name="Comma" xfId="2" builtinId="3"/>
    <cellStyle name="Currency" xfId="3" builtinId="4"/>
    <cellStyle name="Normal" xfId="0" builtinId="0"/>
    <cellStyle name="Normal 4 2" xfId="5" xr:uid="{99F9DE94-B881-4B52-A163-373CD682CAC9}"/>
    <cellStyle name="Normal 6" xfId="4" xr:uid="{9DF2BC5A-64ED-4D62-9B1A-177BC5B7868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Charts!$B$6</c:f>
              <c:strCache>
                <c:ptCount val="1"/>
                <c:pt idx="0">
                  <c:v>Monthly actual PCA power costs</c:v>
                </c:pt>
              </c:strCache>
            </c:strRef>
          </c:tx>
          <c:spPr>
            <a:solidFill>
              <a:schemeClr val="accent1"/>
            </a:solidFill>
            <a:ln>
              <a:noFill/>
            </a:ln>
            <a:effectLst/>
          </c:spPr>
          <c:invertIfNegative val="0"/>
          <c:cat>
            <c:strRef>
              <c:f>'Schedule B'!$D$7:$O$7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Charts!$C$6:$N$6</c:f>
              <c:numCache>
                <c:formatCode>"$"#,##0_);\("$"#,##0\)</c:formatCode>
                <c:ptCount val="12"/>
                <c:pt idx="0">
                  <c:v>80.886168120000022</c:v>
                </c:pt>
                <c:pt idx="1">
                  <c:v>95.951559246521697</c:v>
                </c:pt>
                <c:pt idx="2">
                  <c:v>83.768048986408544</c:v>
                </c:pt>
                <c:pt idx="3">
                  <c:v>69.283240715003885</c:v>
                </c:pt>
                <c:pt idx="4">
                  <c:v>70.212830719999999</c:v>
                </c:pt>
                <c:pt idx="5">
                  <c:v>75.995385687260722</c:v>
                </c:pt>
                <c:pt idx="6">
                  <c:v>51.243947997126796</c:v>
                </c:pt>
                <c:pt idx="7">
                  <c:v>57.74096883</c:v>
                </c:pt>
                <c:pt idx="8">
                  <c:v>41.515407051973455</c:v>
                </c:pt>
                <c:pt idx="9">
                  <c:v>75.951272461933186</c:v>
                </c:pt>
                <c:pt idx="10">
                  <c:v>92.267457196886426</c:v>
                </c:pt>
                <c:pt idx="11">
                  <c:v>101.90068859</c:v>
                </c:pt>
              </c:numCache>
            </c:numRef>
          </c:val>
          <c:extLst>
            <c:ext xmlns:c16="http://schemas.microsoft.com/office/drawing/2014/chart" uri="{C3380CC4-5D6E-409C-BE32-E72D297353CC}">
              <c16:uniqueId val="{00000000-B25E-48D7-A324-B8BE537EEDA3}"/>
            </c:ext>
          </c:extLst>
        </c:ser>
        <c:ser>
          <c:idx val="1"/>
          <c:order val="1"/>
          <c:tx>
            <c:strRef>
              <c:f>Charts!$B$7</c:f>
              <c:strCache>
                <c:ptCount val="1"/>
                <c:pt idx="0">
                  <c:v>Monthly PCA power costs in rates</c:v>
                </c:pt>
              </c:strCache>
            </c:strRef>
          </c:tx>
          <c:spPr>
            <a:solidFill>
              <a:schemeClr val="accent2"/>
            </a:solidFill>
            <a:ln>
              <a:noFill/>
            </a:ln>
            <a:effectLst/>
          </c:spPr>
          <c:invertIfNegative val="0"/>
          <c:cat>
            <c:strRef>
              <c:f>'Schedule B'!$D$7:$O$7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Charts!$C$7:$N$7</c:f>
              <c:numCache>
                <c:formatCode>"$"#,##0_);\("$"#,##0\)</c:formatCode>
                <c:ptCount val="12"/>
                <c:pt idx="0">
                  <c:v>91.912002735736266</c:v>
                </c:pt>
                <c:pt idx="1">
                  <c:v>85.359895578367954</c:v>
                </c:pt>
                <c:pt idx="2">
                  <c:v>91.003930831598254</c:v>
                </c:pt>
                <c:pt idx="3">
                  <c:v>68.072089879349974</c:v>
                </c:pt>
                <c:pt idx="4">
                  <c:v>68.851624994573271</c:v>
                </c:pt>
                <c:pt idx="5">
                  <c:v>73.18188803934332</c:v>
                </c:pt>
                <c:pt idx="6">
                  <c:v>63.233652279523966</c:v>
                </c:pt>
                <c:pt idx="7">
                  <c:v>65.908281623507989</c:v>
                </c:pt>
                <c:pt idx="8">
                  <c:v>62.274880511846426</c:v>
                </c:pt>
                <c:pt idx="9">
                  <c:v>65.617232843557034</c:v>
                </c:pt>
                <c:pt idx="10">
                  <c:v>82.174118203033487</c:v>
                </c:pt>
                <c:pt idx="11">
                  <c:v>95.599845767219094</c:v>
                </c:pt>
              </c:numCache>
            </c:numRef>
          </c:val>
          <c:extLst>
            <c:ext xmlns:c16="http://schemas.microsoft.com/office/drawing/2014/chart" uri="{C3380CC4-5D6E-409C-BE32-E72D297353CC}">
              <c16:uniqueId val="{00000001-B25E-48D7-A324-B8BE537EEDA3}"/>
            </c:ext>
          </c:extLst>
        </c:ser>
        <c:dLbls>
          <c:showLegendKey val="0"/>
          <c:showVal val="0"/>
          <c:showCatName val="0"/>
          <c:showSerName val="0"/>
          <c:showPercent val="0"/>
          <c:showBubbleSize val="0"/>
        </c:dLbls>
        <c:gapWidth val="219"/>
        <c:overlap val="-27"/>
        <c:axId val="819556832"/>
        <c:axId val="819557816"/>
      </c:barChart>
      <c:lineChart>
        <c:grouping val="stacked"/>
        <c:varyColors val="0"/>
        <c:ser>
          <c:idx val="2"/>
          <c:order val="2"/>
          <c:tx>
            <c:v>under / (over) recovery</c:v>
          </c:tx>
          <c:spPr>
            <a:ln w="12700" cap="rnd">
              <a:solidFill>
                <a:schemeClr val="tx1"/>
              </a:solidFill>
              <a:round/>
            </a:ln>
            <a:effectLst/>
          </c:spPr>
          <c:marker>
            <c:symbol val="circle"/>
            <c:size val="5"/>
            <c:spPr>
              <a:solidFill>
                <a:schemeClr val="accent3"/>
              </a:solidFill>
              <a:ln w="9525">
                <a:solidFill>
                  <a:schemeClr val="tx1"/>
                </a:solidFill>
              </a:ln>
              <a:effectLst/>
            </c:spPr>
          </c:marker>
          <c:cat>
            <c:strRef>
              <c:f>'Schedule B'!$D$7:$O$7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Charts!$C$9:$N$9</c:f>
              <c:numCache>
                <c:formatCode>"$"#,##0_);\("$"#,##0\)</c:formatCode>
                <c:ptCount val="12"/>
                <c:pt idx="0">
                  <c:v>-8.1376492526595001</c:v>
                </c:pt>
                <c:pt idx="1">
                  <c:v>2.8060661272349505</c:v>
                </c:pt>
                <c:pt idx="2">
                  <c:v>-7.573495740840003</c:v>
                </c:pt>
                <c:pt idx="3">
                  <c:v>-14.629745074568094</c:v>
                </c:pt>
                <c:pt idx="4">
                  <c:v>2.7706860508520008</c:v>
                </c:pt>
                <c:pt idx="5">
                  <c:v>12.693076131324</c:v>
                </c:pt>
                <c:pt idx="6">
                  <c:v>-15.279310006091997</c:v>
                </c:pt>
                <c:pt idx="7">
                  <c:v>-15.422424132973664</c:v>
                </c:pt>
                <c:pt idx="8">
                  <c:v>-23.456825112527998</c:v>
                </c:pt>
                <c:pt idx="9">
                  <c:v>2.583883356265992</c:v>
                </c:pt>
                <c:pt idx="10">
                  <c:v>3.9037969668880104</c:v>
                </c:pt>
                <c:pt idx="11">
                  <c:v>8.6156341420539917</c:v>
                </c:pt>
              </c:numCache>
            </c:numRef>
          </c:val>
          <c:smooth val="0"/>
          <c:extLst>
            <c:ext xmlns:c16="http://schemas.microsoft.com/office/drawing/2014/chart" uri="{C3380CC4-5D6E-409C-BE32-E72D297353CC}">
              <c16:uniqueId val="{00000003-B25E-48D7-A324-B8BE537EEDA3}"/>
            </c:ext>
          </c:extLst>
        </c:ser>
        <c:dLbls>
          <c:showLegendKey val="0"/>
          <c:showVal val="0"/>
          <c:showCatName val="0"/>
          <c:showSerName val="0"/>
          <c:showPercent val="0"/>
          <c:showBubbleSize val="0"/>
        </c:dLbls>
        <c:marker val="1"/>
        <c:smooth val="0"/>
        <c:axId val="819556832"/>
        <c:axId val="819557816"/>
      </c:lineChart>
      <c:catAx>
        <c:axId val="81955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9557816"/>
        <c:crosses val="autoZero"/>
        <c:auto val="1"/>
        <c:lblAlgn val="ctr"/>
        <c:lblOffset val="100"/>
        <c:noMultiLvlLbl val="1"/>
      </c:catAx>
      <c:valAx>
        <c:axId val="8195578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955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'[1]Market (C)'!$C$6:$N$6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'[1]Market (C)'!$C$7:$N$7</c:f>
              <c:numCache>
                <c:formatCode>General</c:formatCode>
                <c:ptCount val="12"/>
                <c:pt idx="0">
                  <c:v>137.73709677419356</c:v>
                </c:pt>
                <c:pt idx="1">
                  <c:v>69.972857142857151</c:v>
                </c:pt>
                <c:pt idx="2">
                  <c:v>73.577741935483857</c:v>
                </c:pt>
                <c:pt idx="3">
                  <c:v>70.532333333333327</c:v>
                </c:pt>
                <c:pt idx="4">
                  <c:v>15.686451612903223</c:v>
                </c:pt>
                <c:pt idx="5">
                  <c:v>35.544333333333341</c:v>
                </c:pt>
                <c:pt idx="6">
                  <c:v>71.131290322580654</c:v>
                </c:pt>
                <c:pt idx="7">
                  <c:v>69.789677419354845</c:v>
                </c:pt>
                <c:pt idx="8">
                  <c:v>45.70933333333334</c:v>
                </c:pt>
                <c:pt idx="9">
                  <c:v>80.722258064516112</c:v>
                </c:pt>
                <c:pt idx="10">
                  <c:v>64.185666666666663</c:v>
                </c:pt>
                <c:pt idx="11">
                  <c:v>49.962580645161303</c:v>
                </c:pt>
              </c:numCache>
            </c:numRef>
          </c:val>
          <c:smooth val="0"/>
          <c:extLst>
            <c:ext xmlns:c16="http://schemas.microsoft.com/office/drawing/2014/chart" uri="{C3380CC4-5D6E-409C-BE32-E72D297353CC}">
              <c16:uniqueId val="{00000000-3531-4592-9F78-A63A235D34BB}"/>
            </c:ext>
          </c:extLst>
        </c:ser>
        <c:ser>
          <c:idx val="1"/>
          <c:order val="1"/>
          <c:tx>
            <c:v>Rates</c:v>
          </c:tx>
          <c:spPr>
            <a:ln w="28575" cap="rnd">
              <a:solidFill>
                <a:schemeClr val="accent2"/>
              </a:solidFill>
              <a:round/>
            </a:ln>
            <a:effectLst/>
          </c:spPr>
          <c:marker>
            <c:symbol val="none"/>
          </c:marker>
          <c:cat>
            <c:strRef>
              <c:f>'[1]Market (C)'!$C$6:$N$6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'[1]Market (C)'!$C$10:$N$10</c:f>
              <c:numCache>
                <c:formatCode>General</c:formatCode>
                <c:ptCount val="12"/>
                <c:pt idx="0">
                  <c:v>68.601156906451607</c:v>
                </c:pt>
                <c:pt idx="1">
                  <c:v>85.937706000000006</c:v>
                </c:pt>
                <c:pt idx="2">
                  <c:v>63.255659999999999</c:v>
                </c:pt>
                <c:pt idx="3">
                  <c:v>46.832405100000003</c:v>
                </c:pt>
                <c:pt idx="4">
                  <c:v>26.981567399999999</c:v>
                </c:pt>
                <c:pt idx="5">
                  <c:v>37.494689999999999</c:v>
                </c:pt>
                <c:pt idx="6">
                  <c:v>63.872653999999997</c:v>
                </c:pt>
                <c:pt idx="7">
                  <c:v>72.367320000000007</c:v>
                </c:pt>
                <c:pt idx="8">
                  <c:v>73.201194799999996</c:v>
                </c:pt>
                <c:pt idx="9">
                  <c:v>68.0398</c:v>
                </c:pt>
                <c:pt idx="10">
                  <c:v>68.046615599999996</c:v>
                </c:pt>
                <c:pt idx="11">
                  <c:v>78.220119999999994</c:v>
                </c:pt>
              </c:numCache>
            </c:numRef>
          </c:val>
          <c:smooth val="0"/>
          <c:extLst>
            <c:ext xmlns:c16="http://schemas.microsoft.com/office/drawing/2014/chart" uri="{C3380CC4-5D6E-409C-BE32-E72D297353CC}">
              <c16:uniqueId val="{00000001-3531-4592-9F78-A63A235D34BB}"/>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'[1]Market (C)'!$C$6:$N$6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'[1]Gas (C)'!$B$19:$M$19</c:f>
              <c:numCache>
                <c:formatCode>General</c:formatCode>
                <c:ptCount val="12"/>
                <c:pt idx="0">
                  <c:v>844134.65</c:v>
                </c:pt>
                <c:pt idx="1">
                  <c:v>682332.11</c:v>
                </c:pt>
                <c:pt idx="2">
                  <c:v>1025703.112</c:v>
                </c:pt>
                <c:pt idx="3">
                  <c:v>802142.75400000007</c:v>
                </c:pt>
                <c:pt idx="4">
                  <c:v>113276.95699999999</c:v>
                </c:pt>
                <c:pt idx="5">
                  <c:v>461894.94300000003</c:v>
                </c:pt>
                <c:pt idx="6">
                  <c:v>961795.19299999997</c:v>
                </c:pt>
                <c:pt idx="7">
                  <c:v>1073928.8</c:v>
                </c:pt>
                <c:pt idx="8">
                  <c:v>1108233.446</c:v>
                </c:pt>
                <c:pt idx="9">
                  <c:v>841701.63300000003</c:v>
                </c:pt>
                <c:pt idx="10">
                  <c:v>992910.31099999999</c:v>
                </c:pt>
                <c:pt idx="11">
                  <c:v>1046402.308</c:v>
                </c:pt>
              </c:numCache>
            </c:numRef>
          </c:val>
          <c:smooth val="0"/>
          <c:extLst>
            <c:ext xmlns:c16="http://schemas.microsoft.com/office/drawing/2014/chart" uri="{C3380CC4-5D6E-409C-BE32-E72D297353CC}">
              <c16:uniqueId val="{00000000-2678-4F8F-AAFD-9EF891C9394C}"/>
            </c:ext>
          </c:extLst>
        </c:ser>
        <c:ser>
          <c:idx val="1"/>
          <c:order val="1"/>
          <c:tx>
            <c:v>Rates</c:v>
          </c:tx>
          <c:spPr>
            <a:ln w="28575" cap="rnd">
              <a:solidFill>
                <a:schemeClr val="accent2"/>
              </a:solidFill>
              <a:round/>
            </a:ln>
            <a:effectLst/>
          </c:spPr>
          <c:marker>
            <c:symbol val="none"/>
          </c:marker>
          <c:cat>
            <c:strRef>
              <c:f>'[1]Market (C)'!$C$6:$N$6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'[1]Gas (C)'!$B$34:$M$34</c:f>
              <c:numCache>
                <c:formatCode>General</c:formatCode>
                <c:ptCount val="12"/>
                <c:pt idx="0">
                  <c:v>595510.18824000005</c:v>
                </c:pt>
                <c:pt idx="1">
                  <c:v>638819.98330999992</c:v>
                </c:pt>
                <c:pt idx="2">
                  <c:v>749079.53078999999</c:v>
                </c:pt>
                <c:pt idx="3">
                  <c:v>423094.24314399995</c:v>
                </c:pt>
                <c:pt idx="4">
                  <c:v>324598.98190000001</c:v>
                </c:pt>
                <c:pt idx="5">
                  <c:v>470917.63549200003</c:v>
                </c:pt>
                <c:pt idx="6">
                  <c:v>963481.92029999988</c:v>
                </c:pt>
                <c:pt idx="7">
                  <c:v>1056578.6767</c:v>
                </c:pt>
                <c:pt idx="8">
                  <c:v>1057274.0144099998</c:v>
                </c:pt>
                <c:pt idx="9">
                  <c:v>949679.62650000001</c:v>
                </c:pt>
                <c:pt idx="10">
                  <c:v>882973.61234000011</c:v>
                </c:pt>
                <c:pt idx="11">
                  <c:v>832985.10012000008</c:v>
                </c:pt>
              </c:numCache>
            </c:numRef>
          </c:val>
          <c:smooth val="0"/>
          <c:extLst>
            <c:ext xmlns:c16="http://schemas.microsoft.com/office/drawing/2014/chart" uri="{C3380CC4-5D6E-409C-BE32-E72D297353CC}">
              <c16:uniqueId val="{00000001-2678-4F8F-AAFD-9EF891C9394C}"/>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'[1]Market (C)'!$C$6:$N$6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'[1]Market (C)'!$C$19:$N$19</c:f>
              <c:numCache>
                <c:formatCode>General</c:formatCode>
                <c:ptCount val="12"/>
                <c:pt idx="0">
                  <c:v>10.14553533241458</c:v>
                </c:pt>
                <c:pt idx="1">
                  <c:v>11.043260152749202</c:v>
                </c:pt>
                <c:pt idx="2">
                  <c:v>15.687138927097653</c:v>
                </c:pt>
                <c:pt idx="3">
                  <c:v>17.910699170475702</c:v>
                </c:pt>
                <c:pt idx="4">
                  <c:v>10.687472527472526</c:v>
                </c:pt>
                <c:pt idx="5">
                  <c:v>18.044335392165166</c:v>
                </c:pt>
                <c:pt idx="6">
                  <c:v>22.103748997594231</c:v>
                </c:pt>
                <c:pt idx="7">
                  <c:v>19.973964824816512</c:v>
                </c:pt>
                <c:pt idx="8">
                  <c:v>20.307737874861168</c:v>
                </c:pt>
                <c:pt idx="9">
                  <c:v>28.914322029002246</c:v>
                </c:pt>
                <c:pt idx="10">
                  <c:v>15.273816133893867</c:v>
                </c:pt>
                <c:pt idx="11">
                  <c:v>18.719361856417699</c:v>
                </c:pt>
              </c:numCache>
            </c:numRef>
          </c:val>
          <c:smooth val="0"/>
          <c:extLst>
            <c:ext xmlns:c16="http://schemas.microsoft.com/office/drawing/2014/chart" uri="{C3380CC4-5D6E-409C-BE32-E72D297353CC}">
              <c16:uniqueId val="{00000000-AB33-4101-A46A-F8F17FD1ABDE}"/>
            </c:ext>
          </c:extLst>
        </c:ser>
        <c:ser>
          <c:idx val="1"/>
          <c:order val="1"/>
          <c:tx>
            <c:v>Rates</c:v>
          </c:tx>
          <c:spPr>
            <a:ln w="28575" cap="rnd">
              <a:solidFill>
                <a:schemeClr val="accent2"/>
              </a:solidFill>
              <a:round/>
            </a:ln>
            <a:effectLst/>
          </c:spPr>
          <c:marker>
            <c:symbol val="none"/>
          </c:marker>
          <c:cat>
            <c:strRef>
              <c:f>'[1]Market (C)'!$C$6:$N$6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'[1]Market (C)'!$C$20:$N$20</c:f>
              <c:numCache>
                <c:formatCode>General</c:formatCode>
                <c:ptCount val="12"/>
                <c:pt idx="0">
                  <c:v>8.9008895994873836</c:v>
                </c:pt>
                <c:pt idx="1">
                  <c:v>10.110318352941178</c:v>
                </c:pt>
                <c:pt idx="2">
                  <c:v>10.812933333333334</c:v>
                </c:pt>
                <c:pt idx="3">
                  <c:v>11.019389435294118</c:v>
                </c:pt>
                <c:pt idx="4">
                  <c:v>6.9719812403100772</c:v>
                </c:pt>
                <c:pt idx="5">
                  <c:v>9.4207763819095476</c:v>
                </c:pt>
                <c:pt idx="6">
                  <c:v>13.945994323144104</c:v>
                </c:pt>
                <c:pt idx="7">
                  <c:v>14.98288198757764</c:v>
                </c:pt>
                <c:pt idx="8">
                  <c:v>15.674774047109207</c:v>
                </c:pt>
                <c:pt idx="9">
                  <c:v>14.695421166306696</c:v>
                </c:pt>
                <c:pt idx="10">
                  <c:v>11.772770865051902</c:v>
                </c:pt>
                <c:pt idx="11">
                  <c:v>10.744521978021977</c:v>
                </c:pt>
              </c:numCache>
            </c:numRef>
          </c:val>
          <c:smooth val="0"/>
          <c:extLst>
            <c:ext xmlns:c16="http://schemas.microsoft.com/office/drawing/2014/chart" uri="{C3380CC4-5D6E-409C-BE32-E72D297353CC}">
              <c16:uniqueId val="{00000001-AB33-4101-A46A-F8F17FD1ABDE}"/>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a:t>
            </a:r>
            <a:r>
              <a:rPr lang="en-US" baseline="0"/>
              <a:t> actual load vs load in rates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Charts!$B$27</c:f>
              <c:strCache>
                <c:ptCount val="1"/>
                <c:pt idx="0">
                  <c:v>Monthly actual load (GPI)</c:v>
                </c:pt>
              </c:strCache>
            </c:strRef>
          </c:tx>
          <c:spPr>
            <a:solidFill>
              <a:schemeClr val="accent1"/>
            </a:solidFill>
            <a:ln>
              <a:noFill/>
            </a:ln>
            <a:effectLst/>
          </c:spPr>
          <c:invertIfNegative val="0"/>
          <c:cat>
            <c:strRef>
              <c:f>Charts!$C$26:$N$26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Charts!$C$27:$N$27</c:f>
              <c:numCache>
                <c:formatCode>#,##0_);\(#,##0\)</c:formatCode>
                <c:ptCount val="12"/>
                <c:pt idx="0">
                  <c:v>2214612.5060000001</c:v>
                </c:pt>
                <c:pt idx="1">
                  <c:v>2018567.355</c:v>
                </c:pt>
                <c:pt idx="2">
                  <c:v>2094769.5910000002</c:v>
                </c:pt>
                <c:pt idx="3">
                  <c:v>1738719.4880000001</c:v>
                </c:pt>
                <c:pt idx="4">
                  <c:v>1624310.517</c:v>
                </c:pt>
                <c:pt idx="5">
                  <c:v>1524410.6169999999</c:v>
                </c:pt>
                <c:pt idx="6">
                  <c:v>1631449.2699999998</c:v>
                </c:pt>
                <c:pt idx="7">
                  <c:v>1673017.0810000002</c:v>
                </c:pt>
                <c:pt idx="8">
                  <c:v>1488728.92</c:v>
                </c:pt>
                <c:pt idx="9">
                  <c:v>1715061.6040000003</c:v>
                </c:pt>
                <c:pt idx="10">
                  <c:v>2043057.0620000002</c:v>
                </c:pt>
                <c:pt idx="11">
                  <c:v>2183859.0589999999</c:v>
                </c:pt>
              </c:numCache>
            </c:numRef>
          </c:val>
          <c:extLst>
            <c:ext xmlns:c16="http://schemas.microsoft.com/office/drawing/2014/chart" uri="{C3380CC4-5D6E-409C-BE32-E72D297353CC}">
              <c16:uniqueId val="{00000000-7301-4DFE-AED0-B36A65106751}"/>
            </c:ext>
          </c:extLst>
        </c:ser>
        <c:ser>
          <c:idx val="1"/>
          <c:order val="1"/>
          <c:tx>
            <c:strRef>
              <c:f>Charts!$B$28</c:f>
              <c:strCache>
                <c:ptCount val="1"/>
                <c:pt idx="0">
                  <c:v>Monthly load in rates (GPI)</c:v>
                </c:pt>
              </c:strCache>
            </c:strRef>
          </c:tx>
          <c:spPr>
            <a:solidFill>
              <a:schemeClr val="accent2"/>
            </a:solidFill>
            <a:ln>
              <a:noFill/>
            </a:ln>
            <a:effectLst/>
          </c:spPr>
          <c:invertIfNegative val="0"/>
          <c:cat>
            <c:strRef>
              <c:f>Charts!$C$26:$N$26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Charts!$C$28:$N$28</c:f>
              <c:numCache>
                <c:formatCode>#,##0_);\(#,##0\)</c:formatCode>
                <c:ptCount val="12"/>
                <c:pt idx="0">
                  <c:v>2263383.0060003195</c:v>
                </c:pt>
                <c:pt idx="1">
                  <c:v>1911479.9841277995</c:v>
                </c:pt>
                <c:pt idx="2">
                  <c:v>1996187.0223400004</c:v>
                </c:pt>
                <c:pt idx="3">
                  <c:v>1690056.9781139998</c:v>
                </c:pt>
                <c:pt idx="4">
                  <c:v>1625139.9904536002</c:v>
                </c:pt>
                <c:pt idx="5">
                  <c:v>1480399.9878879001</c:v>
                </c:pt>
                <c:pt idx="6">
                  <c:v>1571404.9837933402</c:v>
                </c:pt>
                <c:pt idx="7">
                  <c:v>1612351.9768337002</c:v>
                </c:pt>
                <c:pt idx="8">
                  <c:v>1499023.9806049999</c:v>
                </c:pt>
                <c:pt idx="9">
                  <c:v>1680027.9737581001</c:v>
                </c:pt>
                <c:pt idx="10">
                  <c:v>1917282.9851800003</c:v>
                </c:pt>
                <c:pt idx="11">
                  <c:v>2243034.0128300004</c:v>
                </c:pt>
              </c:numCache>
            </c:numRef>
          </c:val>
          <c:extLst>
            <c:ext xmlns:c16="http://schemas.microsoft.com/office/drawing/2014/chart" uri="{C3380CC4-5D6E-409C-BE32-E72D297353CC}">
              <c16:uniqueId val="{00000001-7301-4DFE-AED0-B36A65106751}"/>
            </c:ext>
          </c:extLst>
        </c:ser>
        <c:dLbls>
          <c:showLegendKey val="0"/>
          <c:showVal val="0"/>
          <c:showCatName val="0"/>
          <c:showSerName val="0"/>
          <c:showPercent val="0"/>
          <c:showBubbleSize val="0"/>
        </c:dLbls>
        <c:gapWidth val="219"/>
        <c:overlap val="-27"/>
        <c:axId val="819556832"/>
        <c:axId val="819557816"/>
      </c:barChart>
      <c:catAx>
        <c:axId val="81955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557816"/>
        <c:crosses val="autoZero"/>
        <c:auto val="1"/>
        <c:lblAlgn val="ctr"/>
        <c:lblOffset val="100"/>
        <c:noMultiLvlLbl val="0"/>
      </c:catAx>
      <c:valAx>
        <c:axId val="819557816"/>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55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'Market (R)'!$C$13:$N$13</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'Market (R)'!$C$14:$N$14</c:f>
              <c:numCache>
                <c:formatCode>_("$"* #,##0.00_);_("$"* \(#,##0.00\);_("$"* "-"??_);_(@_)</c:formatCode>
                <c:ptCount val="12"/>
                <c:pt idx="0">
                  <c:v>13.576129032258065</c:v>
                </c:pt>
                <c:pt idx="1">
                  <c:v>6.3362500000000024</c:v>
                </c:pt>
                <c:pt idx="2">
                  <c:v>4.6903225806451632</c:v>
                </c:pt>
                <c:pt idx="3">
                  <c:v>3.9380000000000006</c:v>
                </c:pt>
                <c:pt idx="4">
                  <c:v>1.467741935483871</c:v>
                </c:pt>
                <c:pt idx="5">
                  <c:v>1.9698333333333329</c:v>
                </c:pt>
                <c:pt idx="6">
                  <c:v>3.218064516129032</c:v>
                </c:pt>
                <c:pt idx="7">
                  <c:v>3.4940322580645153</c:v>
                </c:pt>
                <c:pt idx="8">
                  <c:v>2.250833333333333</c:v>
                </c:pt>
                <c:pt idx="9">
                  <c:v>2.7917741935483873</c:v>
                </c:pt>
                <c:pt idx="10">
                  <c:v>4.2023333333333337</c:v>
                </c:pt>
                <c:pt idx="11">
                  <c:v>2.669032258064516</c:v>
                </c:pt>
              </c:numCache>
            </c:numRef>
          </c:val>
          <c:smooth val="0"/>
          <c:extLst>
            <c:ext xmlns:c16="http://schemas.microsoft.com/office/drawing/2014/chart" uri="{C3380CC4-5D6E-409C-BE32-E72D297353CC}">
              <c16:uniqueId val="{00000000-D759-43BA-A1A3-B830FE814167}"/>
            </c:ext>
          </c:extLst>
        </c:ser>
        <c:ser>
          <c:idx val="1"/>
          <c:order val="1"/>
          <c:tx>
            <c:v>Rates</c:v>
          </c:tx>
          <c:spPr>
            <a:ln w="28575" cap="rnd">
              <a:solidFill>
                <a:schemeClr val="accent2"/>
              </a:solidFill>
              <a:round/>
            </a:ln>
            <a:effectLst/>
          </c:spPr>
          <c:marker>
            <c:symbol val="none"/>
          </c:marker>
          <c:cat>
            <c:strRef>
              <c:f>'Market (R)'!$C$13:$N$13</c:f>
              <c:strCache>
                <c:ptCount val="12"/>
                <c:pt idx="0">
                  <c:v> Jan </c:v>
                </c:pt>
                <c:pt idx="1">
                  <c:v> Feb </c:v>
                </c:pt>
                <c:pt idx="2">
                  <c:v> Mar </c:v>
                </c:pt>
                <c:pt idx="3">
                  <c:v> Apr </c:v>
                </c:pt>
                <c:pt idx="4">
                  <c:v> May </c:v>
                </c:pt>
                <c:pt idx="5">
                  <c:v> Jun </c:v>
                </c:pt>
                <c:pt idx="6">
                  <c:v> Jul </c:v>
                </c:pt>
                <c:pt idx="7">
                  <c:v> Aug </c:v>
                </c:pt>
                <c:pt idx="8">
                  <c:v> Sep </c:v>
                </c:pt>
                <c:pt idx="9">
                  <c:v> Oct </c:v>
                </c:pt>
                <c:pt idx="10">
                  <c:v> Nov </c:v>
                </c:pt>
                <c:pt idx="11">
                  <c:v> Dec </c:v>
                </c:pt>
              </c:strCache>
            </c:strRef>
          </c:cat>
          <c:val>
            <c:numRef>
              <c:f>'Market (R)'!$C$15:$N$15</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759-43BA-A1A3-B830FE814167}"/>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'Market (R)'!$C$6:$N$6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 (R)'!$C$7:$N$7</c:f>
              <c:numCache>
                <c:formatCode>_("$"* #,##0.00_);_("$"* \(#,##0.00\);_("$"* "-"??_);_(@_)</c:formatCode>
                <c:ptCount val="12"/>
                <c:pt idx="0">
                  <c:v>137.73709677419356</c:v>
                </c:pt>
                <c:pt idx="1">
                  <c:v>69.972857142857151</c:v>
                </c:pt>
                <c:pt idx="2">
                  <c:v>73.577741935483857</c:v>
                </c:pt>
                <c:pt idx="3">
                  <c:v>70.532333333333327</c:v>
                </c:pt>
                <c:pt idx="4">
                  <c:v>15.686451612903223</c:v>
                </c:pt>
                <c:pt idx="5">
                  <c:v>35.544333333333299</c:v>
                </c:pt>
                <c:pt idx="6">
                  <c:v>71.131290322580654</c:v>
                </c:pt>
                <c:pt idx="7">
                  <c:v>69.789677419354845</c:v>
                </c:pt>
                <c:pt idx="8">
                  <c:v>45.70933333333334</c:v>
                </c:pt>
                <c:pt idx="9">
                  <c:v>80.722258064516112</c:v>
                </c:pt>
                <c:pt idx="10">
                  <c:v>64.185666666666663</c:v>
                </c:pt>
                <c:pt idx="11">
                  <c:v>49.962580645161303</c:v>
                </c:pt>
              </c:numCache>
            </c:numRef>
          </c:val>
          <c:smooth val="0"/>
          <c:extLst>
            <c:ext xmlns:c16="http://schemas.microsoft.com/office/drawing/2014/chart" uri="{C3380CC4-5D6E-409C-BE32-E72D297353CC}">
              <c16:uniqueId val="{00000000-F644-49CD-BD5D-E16E65A77EAB}"/>
            </c:ext>
          </c:extLst>
        </c:ser>
        <c:ser>
          <c:idx val="1"/>
          <c:order val="1"/>
          <c:tx>
            <c:v>Rates</c:v>
          </c:tx>
          <c:spPr>
            <a:ln w="28575" cap="rnd">
              <a:solidFill>
                <a:schemeClr val="accent2"/>
              </a:solidFill>
              <a:round/>
            </a:ln>
            <a:effectLst/>
          </c:spPr>
          <c:marker>
            <c:symbol val="none"/>
          </c:marker>
          <c:cat>
            <c:strRef>
              <c:f>'Market (R)'!$C$6:$N$6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 (R)'!$C$10:$N$10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644-49CD-BD5D-E16E65A77EAB}"/>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'Market (R)'!$C$6:$N$6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'Gas (R)'!$B$19:$M$19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C37-492C-9D3C-8C7203CA02BD}"/>
            </c:ext>
          </c:extLst>
        </c:ser>
        <c:ser>
          <c:idx val="1"/>
          <c:order val="1"/>
          <c:tx>
            <c:v>Rates</c:v>
          </c:tx>
          <c:spPr>
            <a:ln w="28575" cap="rnd">
              <a:solidFill>
                <a:schemeClr val="accent2"/>
              </a:solidFill>
              <a:round/>
            </a:ln>
            <a:effectLst/>
          </c:spPr>
          <c:marker>
            <c:symbol val="none"/>
          </c:marker>
          <c:cat>
            <c:strRef>
              <c:f>'Market (R)'!$C$6:$N$6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'Gas (R)'!$B$34:$M$34</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C37-492C-9D3C-8C7203CA02BD}"/>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'Market (R)'!$C$6:$N$6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 (R)'!$C$19:$N$19</c:f>
              <c:numCache>
                <c:formatCode>#,##0.00_);\(#,##0.00\)</c:formatCode>
                <c:ptCount val="12"/>
                <c:pt idx="0">
                  <c:v>10.14553533241458</c:v>
                </c:pt>
                <c:pt idx="1">
                  <c:v>11.043260152749202</c:v>
                </c:pt>
                <c:pt idx="2">
                  <c:v>15.687138927097653</c:v>
                </c:pt>
                <c:pt idx="3">
                  <c:v>17.910699170475702</c:v>
                </c:pt>
                <c:pt idx="4">
                  <c:v>10.687472527472526</c:v>
                </c:pt>
                <c:pt idx="5">
                  <c:v>18.044335392165166</c:v>
                </c:pt>
                <c:pt idx="6">
                  <c:v>22.103748997594231</c:v>
                </c:pt>
                <c:pt idx="7">
                  <c:v>19.973964824816512</c:v>
                </c:pt>
                <c:pt idx="8">
                  <c:v>20.307737874861168</c:v>
                </c:pt>
                <c:pt idx="9">
                  <c:v>28.914322029002246</c:v>
                </c:pt>
                <c:pt idx="10">
                  <c:v>15.273816133893867</c:v>
                </c:pt>
                <c:pt idx="11">
                  <c:v>18.719361856417699</c:v>
                </c:pt>
              </c:numCache>
            </c:numRef>
          </c:val>
          <c:smooth val="0"/>
          <c:extLst>
            <c:ext xmlns:c16="http://schemas.microsoft.com/office/drawing/2014/chart" uri="{C3380CC4-5D6E-409C-BE32-E72D297353CC}">
              <c16:uniqueId val="{00000000-47B0-41F3-B330-57C935FED579}"/>
            </c:ext>
          </c:extLst>
        </c:ser>
        <c:ser>
          <c:idx val="1"/>
          <c:order val="1"/>
          <c:tx>
            <c:v>Rates</c:v>
          </c:tx>
          <c:spPr>
            <a:ln w="28575" cap="rnd">
              <a:solidFill>
                <a:schemeClr val="accent2"/>
              </a:solidFill>
              <a:round/>
            </a:ln>
            <a:effectLst/>
          </c:spPr>
          <c:marker>
            <c:symbol val="none"/>
          </c:marker>
          <c:cat>
            <c:strRef>
              <c:f>'Market (R)'!$C$6:$N$6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'Market (R)'!$C$20:$N$20</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7B0-41F3-B330-57C935FED579}"/>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[1]Charts!$B$6</c:f>
              <c:strCache>
                <c:ptCount val="1"/>
                <c:pt idx="0">
                  <c:v>Monthly actual PCA power costs</c:v>
                </c:pt>
              </c:strCache>
            </c:strRef>
          </c:tx>
          <c:spPr>
            <a:solidFill>
              <a:schemeClr val="accent1"/>
            </a:solidFill>
            <a:ln>
              <a:noFill/>
            </a:ln>
            <a:effectLst/>
          </c:spPr>
          <c:invertIfNegative val="0"/>
          <c:cat>
            <c:strRef>
              <c:f>'[1]Schedule B'!$D$7:$O$7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[1]Charts!$C$6:$N$6</c:f>
              <c:numCache>
                <c:formatCode>General</c:formatCode>
                <c:ptCount val="12"/>
                <c:pt idx="0">
                  <c:v>80.886168120000022</c:v>
                </c:pt>
                <c:pt idx="1">
                  <c:v>95.951559246521697</c:v>
                </c:pt>
                <c:pt idx="2">
                  <c:v>83.768048986408544</c:v>
                </c:pt>
                <c:pt idx="3">
                  <c:v>69.283240715003885</c:v>
                </c:pt>
                <c:pt idx="4">
                  <c:v>70.212830719999999</c:v>
                </c:pt>
                <c:pt idx="5">
                  <c:v>75.995385687260722</c:v>
                </c:pt>
                <c:pt idx="6">
                  <c:v>51.243947997126796</c:v>
                </c:pt>
                <c:pt idx="7">
                  <c:v>57.74096883</c:v>
                </c:pt>
                <c:pt idx="8">
                  <c:v>41.515407051973455</c:v>
                </c:pt>
                <c:pt idx="9">
                  <c:v>75.951272461933186</c:v>
                </c:pt>
                <c:pt idx="10">
                  <c:v>92.267457196886426</c:v>
                </c:pt>
                <c:pt idx="11">
                  <c:v>101.90068859</c:v>
                </c:pt>
              </c:numCache>
            </c:numRef>
          </c:val>
          <c:extLst>
            <c:ext xmlns:c16="http://schemas.microsoft.com/office/drawing/2014/chart" uri="{C3380CC4-5D6E-409C-BE32-E72D297353CC}">
              <c16:uniqueId val="{00000000-4FB1-4C96-A6F6-5E9B1650CC28}"/>
            </c:ext>
          </c:extLst>
        </c:ser>
        <c:ser>
          <c:idx val="1"/>
          <c:order val="1"/>
          <c:tx>
            <c:strRef>
              <c:f>[1]Charts!$B$7</c:f>
              <c:strCache>
                <c:ptCount val="1"/>
                <c:pt idx="0">
                  <c:v>Monthly PCA power costs in rates</c:v>
                </c:pt>
              </c:strCache>
            </c:strRef>
          </c:tx>
          <c:spPr>
            <a:solidFill>
              <a:schemeClr val="accent2"/>
            </a:solidFill>
            <a:ln>
              <a:noFill/>
            </a:ln>
            <a:effectLst/>
          </c:spPr>
          <c:invertIfNegative val="0"/>
          <c:cat>
            <c:strRef>
              <c:f>'[1]Schedule B'!$D$7:$O$7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[1]Charts!$C$7:$N$7</c:f>
              <c:numCache>
                <c:formatCode>General</c:formatCode>
                <c:ptCount val="12"/>
                <c:pt idx="0">
                  <c:v>91.912002735736266</c:v>
                </c:pt>
                <c:pt idx="1">
                  <c:v>85.359895578367954</c:v>
                </c:pt>
                <c:pt idx="2">
                  <c:v>91.003930831598254</c:v>
                </c:pt>
                <c:pt idx="3">
                  <c:v>68.072089879349974</c:v>
                </c:pt>
                <c:pt idx="4">
                  <c:v>68.851624994573271</c:v>
                </c:pt>
                <c:pt idx="5">
                  <c:v>73.18188803934332</c:v>
                </c:pt>
                <c:pt idx="6">
                  <c:v>63.233652279523966</c:v>
                </c:pt>
                <c:pt idx="7">
                  <c:v>65.908281623507989</c:v>
                </c:pt>
                <c:pt idx="8">
                  <c:v>62.274880511846426</c:v>
                </c:pt>
                <c:pt idx="9">
                  <c:v>65.617232843557034</c:v>
                </c:pt>
                <c:pt idx="10">
                  <c:v>82.174118203033487</c:v>
                </c:pt>
                <c:pt idx="11">
                  <c:v>95.599845767219094</c:v>
                </c:pt>
              </c:numCache>
            </c:numRef>
          </c:val>
          <c:extLst>
            <c:ext xmlns:c16="http://schemas.microsoft.com/office/drawing/2014/chart" uri="{C3380CC4-5D6E-409C-BE32-E72D297353CC}">
              <c16:uniqueId val="{00000001-4FB1-4C96-A6F6-5E9B1650CC28}"/>
            </c:ext>
          </c:extLst>
        </c:ser>
        <c:dLbls>
          <c:showLegendKey val="0"/>
          <c:showVal val="0"/>
          <c:showCatName val="0"/>
          <c:showSerName val="0"/>
          <c:showPercent val="0"/>
          <c:showBubbleSize val="0"/>
        </c:dLbls>
        <c:gapWidth val="219"/>
        <c:overlap val="-27"/>
        <c:axId val="819556832"/>
        <c:axId val="819557816"/>
      </c:barChart>
      <c:lineChart>
        <c:grouping val="stacked"/>
        <c:varyColors val="0"/>
        <c:ser>
          <c:idx val="2"/>
          <c:order val="2"/>
          <c:tx>
            <c:v>under / (over) recovery</c:v>
          </c:tx>
          <c:spPr>
            <a:ln w="12700" cap="rnd">
              <a:solidFill>
                <a:schemeClr val="tx1"/>
              </a:solidFill>
              <a:round/>
            </a:ln>
            <a:effectLst/>
          </c:spPr>
          <c:marker>
            <c:symbol val="circle"/>
            <c:size val="5"/>
            <c:spPr>
              <a:solidFill>
                <a:schemeClr val="accent3"/>
              </a:solidFill>
              <a:ln w="9525">
                <a:solidFill>
                  <a:schemeClr val="tx1"/>
                </a:solidFill>
              </a:ln>
              <a:effectLst/>
            </c:spPr>
          </c:marker>
          <c:cat>
            <c:strRef>
              <c:f>'[1]Schedule B'!$D$7:$O$7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[1]Charts!$C$9:$N$9</c:f>
              <c:numCache>
                <c:formatCode>General</c:formatCode>
                <c:ptCount val="12"/>
                <c:pt idx="0">
                  <c:v>-8.1376492526595001</c:v>
                </c:pt>
                <c:pt idx="1">
                  <c:v>2.8060661272349505</c:v>
                </c:pt>
                <c:pt idx="2">
                  <c:v>-7.573495740840003</c:v>
                </c:pt>
                <c:pt idx="3">
                  <c:v>-14.629745074568094</c:v>
                </c:pt>
                <c:pt idx="4">
                  <c:v>2.7706860508520008</c:v>
                </c:pt>
                <c:pt idx="5">
                  <c:v>12.693076131324</c:v>
                </c:pt>
                <c:pt idx="6">
                  <c:v>-15.279310006091997</c:v>
                </c:pt>
                <c:pt idx="7">
                  <c:v>-15.422424132973664</c:v>
                </c:pt>
                <c:pt idx="8">
                  <c:v>-23.456825112527998</c:v>
                </c:pt>
                <c:pt idx="9">
                  <c:v>2.583883356265992</c:v>
                </c:pt>
                <c:pt idx="10">
                  <c:v>3.9037969668880104</c:v>
                </c:pt>
                <c:pt idx="11">
                  <c:v>8.6156341420539917</c:v>
                </c:pt>
              </c:numCache>
            </c:numRef>
          </c:val>
          <c:smooth val="0"/>
          <c:extLst>
            <c:ext xmlns:c16="http://schemas.microsoft.com/office/drawing/2014/chart" uri="{C3380CC4-5D6E-409C-BE32-E72D297353CC}">
              <c16:uniqueId val="{00000002-4FB1-4C96-A6F6-5E9B1650CC28}"/>
            </c:ext>
          </c:extLst>
        </c:ser>
        <c:dLbls>
          <c:showLegendKey val="0"/>
          <c:showVal val="0"/>
          <c:showCatName val="0"/>
          <c:showSerName val="0"/>
          <c:showPercent val="0"/>
          <c:showBubbleSize val="0"/>
        </c:dLbls>
        <c:marker val="1"/>
        <c:smooth val="0"/>
        <c:axId val="819556832"/>
        <c:axId val="819557816"/>
      </c:lineChart>
      <c:catAx>
        <c:axId val="81955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9557816"/>
        <c:crosses val="autoZero"/>
        <c:auto val="1"/>
        <c:lblAlgn val="ctr"/>
        <c:lblOffset val="100"/>
        <c:noMultiLvlLbl val="1"/>
      </c:catAx>
      <c:valAx>
        <c:axId val="819557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955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a:t>
            </a:r>
            <a:r>
              <a:rPr lang="en-US" baseline="0"/>
              <a:t> actual load vs load in rates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[1]Charts!$B$27</c:f>
              <c:strCache>
                <c:ptCount val="1"/>
                <c:pt idx="0">
                  <c:v>Monthly actual load (GPI)</c:v>
                </c:pt>
              </c:strCache>
            </c:strRef>
          </c:tx>
          <c:spPr>
            <a:solidFill>
              <a:schemeClr val="accent1"/>
            </a:solidFill>
            <a:ln>
              <a:noFill/>
            </a:ln>
            <a:effectLst/>
          </c:spPr>
          <c:invertIfNegative val="0"/>
          <c:cat>
            <c:strRef>
              <c:f>[1]Charts!$C$26:$N$26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[1]Charts!$C$27:$N$27</c:f>
              <c:numCache>
                <c:formatCode>General</c:formatCode>
                <c:ptCount val="12"/>
                <c:pt idx="0">
                  <c:v>2214612.5060000001</c:v>
                </c:pt>
                <c:pt idx="1">
                  <c:v>2018567.355</c:v>
                </c:pt>
                <c:pt idx="2">
                  <c:v>2094769.5910000002</c:v>
                </c:pt>
                <c:pt idx="3">
                  <c:v>1738719.4880000001</c:v>
                </c:pt>
                <c:pt idx="4">
                  <c:v>1624310.517</c:v>
                </c:pt>
                <c:pt idx="5">
                  <c:v>1524410.6169999999</c:v>
                </c:pt>
                <c:pt idx="6">
                  <c:v>1631449.2699999998</c:v>
                </c:pt>
                <c:pt idx="7">
                  <c:v>1673017.0810000002</c:v>
                </c:pt>
                <c:pt idx="8">
                  <c:v>1488728.92</c:v>
                </c:pt>
                <c:pt idx="9">
                  <c:v>1715061.6040000003</c:v>
                </c:pt>
                <c:pt idx="10">
                  <c:v>2043057.0620000002</c:v>
                </c:pt>
                <c:pt idx="11">
                  <c:v>2183859.0589999999</c:v>
                </c:pt>
              </c:numCache>
            </c:numRef>
          </c:val>
          <c:extLst>
            <c:ext xmlns:c16="http://schemas.microsoft.com/office/drawing/2014/chart" uri="{C3380CC4-5D6E-409C-BE32-E72D297353CC}">
              <c16:uniqueId val="{00000000-3E1D-440D-BE65-235A2849D19F}"/>
            </c:ext>
          </c:extLst>
        </c:ser>
        <c:ser>
          <c:idx val="1"/>
          <c:order val="1"/>
          <c:tx>
            <c:strRef>
              <c:f>[1]Charts!$B$28</c:f>
              <c:strCache>
                <c:ptCount val="1"/>
                <c:pt idx="0">
                  <c:v>Monthly load in rates (GPI)</c:v>
                </c:pt>
              </c:strCache>
            </c:strRef>
          </c:tx>
          <c:spPr>
            <a:solidFill>
              <a:schemeClr val="accent2"/>
            </a:solidFill>
            <a:ln>
              <a:noFill/>
            </a:ln>
            <a:effectLst/>
          </c:spPr>
          <c:invertIfNegative val="0"/>
          <c:cat>
            <c:strRef>
              <c:f>[1]Charts!$C$26:$N$26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[1]Charts!$C$28:$N$28</c:f>
              <c:numCache>
                <c:formatCode>General</c:formatCode>
                <c:ptCount val="12"/>
                <c:pt idx="0">
                  <c:v>2263383.0060003195</c:v>
                </c:pt>
                <c:pt idx="1">
                  <c:v>1911479.9841277995</c:v>
                </c:pt>
                <c:pt idx="2">
                  <c:v>1996187.0223400004</c:v>
                </c:pt>
                <c:pt idx="3">
                  <c:v>1690056.9781139998</c:v>
                </c:pt>
                <c:pt idx="4">
                  <c:v>1625139.9904536002</c:v>
                </c:pt>
                <c:pt idx="5">
                  <c:v>1480399.9878879001</c:v>
                </c:pt>
                <c:pt idx="6">
                  <c:v>1571404.9837933402</c:v>
                </c:pt>
                <c:pt idx="7">
                  <c:v>1612351.9768337002</c:v>
                </c:pt>
                <c:pt idx="8">
                  <c:v>1499023.9806049999</c:v>
                </c:pt>
                <c:pt idx="9">
                  <c:v>1680027.9737581001</c:v>
                </c:pt>
                <c:pt idx="10">
                  <c:v>1917282.9851800003</c:v>
                </c:pt>
                <c:pt idx="11">
                  <c:v>2243034.0128300004</c:v>
                </c:pt>
              </c:numCache>
            </c:numRef>
          </c:val>
          <c:extLst>
            <c:ext xmlns:c16="http://schemas.microsoft.com/office/drawing/2014/chart" uri="{C3380CC4-5D6E-409C-BE32-E72D297353CC}">
              <c16:uniqueId val="{00000001-3E1D-440D-BE65-235A2849D19F}"/>
            </c:ext>
          </c:extLst>
        </c:ser>
        <c:dLbls>
          <c:showLegendKey val="0"/>
          <c:showVal val="0"/>
          <c:showCatName val="0"/>
          <c:showSerName val="0"/>
          <c:showPercent val="0"/>
          <c:showBubbleSize val="0"/>
        </c:dLbls>
        <c:gapWidth val="219"/>
        <c:overlap val="-27"/>
        <c:axId val="819556832"/>
        <c:axId val="819557816"/>
      </c:barChart>
      <c:catAx>
        <c:axId val="81955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557816"/>
        <c:crosses val="autoZero"/>
        <c:auto val="1"/>
        <c:lblAlgn val="ctr"/>
        <c:lblOffset val="100"/>
        <c:noMultiLvlLbl val="0"/>
      </c:catAx>
      <c:valAx>
        <c:axId val="819557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955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Actual</c:v>
          </c:tx>
          <c:spPr>
            <a:ln w="28575" cap="rnd">
              <a:solidFill>
                <a:schemeClr val="accent1"/>
              </a:solidFill>
              <a:round/>
            </a:ln>
            <a:effectLst/>
          </c:spPr>
          <c:marker>
            <c:symbol val="none"/>
          </c:marker>
          <c:cat>
            <c:strRef>
              <c:f>'[1]Market (C)'!$C$13:$N$13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'[1]Market (C)'!$C$14:$N$14</c:f>
              <c:numCache>
                <c:formatCode>General</c:formatCode>
                <c:ptCount val="12"/>
                <c:pt idx="0">
                  <c:v>13.576129032258065</c:v>
                </c:pt>
                <c:pt idx="1">
                  <c:v>6.3362500000000024</c:v>
                </c:pt>
                <c:pt idx="2">
                  <c:v>4.6903225806451632</c:v>
                </c:pt>
                <c:pt idx="3">
                  <c:v>3.9380000000000006</c:v>
                </c:pt>
                <c:pt idx="4">
                  <c:v>1.467741935483871</c:v>
                </c:pt>
                <c:pt idx="5">
                  <c:v>1.9698333333333329</c:v>
                </c:pt>
                <c:pt idx="6">
                  <c:v>3.218064516129032</c:v>
                </c:pt>
                <c:pt idx="7">
                  <c:v>3.4940322580645153</c:v>
                </c:pt>
                <c:pt idx="8">
                  <c:v>2.250833333333333</c:v>
                </c:pt>
                <c:pt idx="9">
                  <c:v>2.7917741935483873</c:v>
                </c:pt>
                <c:pt idx="10">
                  <c:v>4.2023333333333337</c:v>
                </c:pt>
                <c:pt idx="11">
                  <c:v>2.669032258064516</c:v>
                </c:pt>
              </c:numCache>
            </c:numRef>
          </c:val>
          <c:smooth val="0"/>
          <c:extLst>
            <c:ext xmlns:c16="http://schemas.microsoft.com/office/drawing/2014/chart" uri="{C3380CC4-5D6E-409C-BE32-E72D297353CC}">
              <c16:uniqueId val="{00000000-9108-4524-B1FE-8799232C323A}"/>
            </c:ext>
          </c:extLst>
        </c:ser>
        <c:ser>
          <c:idx val="1"/>
          <c:order val="1"/>
          <c:tx>
            <c:v>Rates</c:v>
          </c:tx>
          <c:spPr>
            <a:ln w="28575" cap="rnd">
              <a:solidFill>
                <a:schemeClr val="accent2"/>
              </a:solidFill>
              <a:round/>
            </a:ln>
            <a:effectLst/>
          </c:spPr>
          <c:marker>
            <c:symbol val="none"/>
          </c:marker>
          <c:cat>
            <c:strRef>
              <c:f>'[1]Market (C)'!$C$13:$N$13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'[1]Market (C)'!$C$15:$N$15</c:f>
              <c:numCache>
                <c:formatCode>General</c:formatCode>
                <c:ptCount val="12"/>
                <c:pt idx="0">
                  <c:v>7.7072247823860724</c:v>
                </c:pt>
                <c:pt idx="1">
                  <c:v>8.5</c:v>
                </c:pt>
                <c:pt idx="2">
                  <c:v>5.85</c:v>
                </c:pt>
                <c:pt idx="3">
                  <c:v>4.25</c:v>
                </c:pt>
                <c:pt idx="4">
                  <c:v>3.87</c:v>
                </c:pt>
                <c:pt idx="5">
                  <c:v>3.98</c:v>
                </c:pt>
                <c:pt idx="6">
                  <c:v>4.58</c:v>
                </c:pt>
                <c:pt idx="7">
                  <c:v>4.83</c:v>
                </c:pt>
                <c:pt idx="8">
                  <c:v>4.67</c:v>
                </c:pt>
                <c:pt idx="9">
                  <c:v>4.63</c:v>
                </c:pt>
                <c:pt idx="10">
                  <c:v>5.78</c:v>
                </c:pt>
                <c:pt idx="11">
                  <c:v>7.28</c:v>
                </c:pt>
              </c:numCache>
            </c:numRef>
          </c:val>
          <c:smooth val="0"/>
          <c:extLst>
            <c:ext xmlns:c16="http://schemas.microsoft.com/office/drawing/2014/chart" uri="{C3380CC4-5D6E-409C-BE32-E72D297353CC}">
              <c16:uniqueId val="{00000001-9108-4524-B1FE-8799232C323A}"/>
            </c:ext>
          </c:extLst>
        </c:ser>
        <c:dLbls>
          <c:showLegendKey val="0"/>
          <c:showVal val="0"/>
          <c:showCatName val="0"/>
          <c:showSerName val="0"/>
          <c:showPercent val="0"/>
          <c:showBubbleSize val="0"/>
        </c:dLbls>
        <c:smooth val="0"/>
        <c:axId val="540985616"/>
        <c:axId val="540999064"/>
      </c:lineChart>
      <c:catAx>
        <c:axId val="540985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99064"/>
        <c:crosses val="autoZero"/>
        <c:auto val="1"/>
        <c:lblAlgn val="ctr"/>
        <c:lblOffset val="100"/>
        <c:noMultiLvlLbl val="0"/>
      </c:catAx>
      <c:valAx>
        <c:axId val="5409990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0985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346074</xdr:colOff>
      <xdr:row>2</xdr:row>
      <xdr:rowOff>166687</xdr:rowOff>
    </xdr:from>
    <xdr:to>
      <xdr:col>13</xdr:col>
      <xdr:colOff>23812</xdr:colOff>
      <xdr:row>4</xdr:row>
      <xdr:rowOff>56197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751137" y="674687"/>
          <a:ext cx="4344988" cy="254635"/>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696231</xdr:colOff>
      <xdr:row>1</xdr:row>
      <xdr:rowOff>63500</xdr:rowOff>
    </xdr:from>
    <xdr:to>
      <xdr:col>12</xdr:col>
      <xdr:colOff>483703</xdr:colOff>
      <xdr:row>2</xdr:row>
      <xdr:rowOff>40821</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4370160" y="299357"/>
          <a:ext cx="5112400" cy="240393"/>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319088</xdr:colOff>
      <xdr:row>1</xdr:row>
      <xdr:rowOff>74613</xdr:rowOff>
    </xdr:from>
    <xdr:to>
      <xdr:col>10</xdr:col>
      <xdr:colOff>917999</xdr:colOff>
      <xdr:row>2</xdr:row>
      <xdr:rowOff>100647</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6548438" y="312738"/>
          <a:ext cx="5856711" cy="292734"/>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1225550</xdr:colOff>
      <xdr:row>9</xdr:row>
      <xdr:rowOff>155575</xdr:rowOff>
    </xdr:from>
    <xdr:to>
      <xdr:col>10</xdr:col>
      <xdr:colOff>628650</xdr:colOff>
      <xdr:row>24</xdr:row>
      <xdr:rowOff>133350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31</xdr:row>
      <xdr:rowOff>0</xdr:rowOff>
    </xdr:from>
    <xdr:to>
      <xdr:col>11</xdr:col>
      <xdr:colOff>69850</xdr:colOff>
      <xdr:row>45</xdr:row>
      <xdr:rowOff>161925</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206374</xdr:colOff>
      <xdr:row>46</xdr:row>
      <xdr:rowOff>111125</xdr:rowOff>
    </xdr:from>
    <xdr:to>
      <xdr:col>10</xdr:col>
      <xdr:colOff>590549</xdr:colOff>
      <xdr:row>61</xdr:row>
      <xdr:rowOff>92075</xdr:rowOff>
    </xdr:to>
    <xdr:graphicFrame macro="">
      <xdr:nvGraphicFramePr>
        <xdr:cNvPr id="8" name="Chart 7">
          <a:extLst>
            <a:ext uri="{FF2B5EF4-FFF2-40B4-BE49-F238E27FC236}">
              <a16:creationId xmlns:a16="http://schemas.microsoft.com/office/drawing/2014/main" id="{00000000-0008-0000-0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177800</xdr:colOff>
      <xdr:row>63</xdr:row>
      <xdr:rowOff>0</xdr:rowOff>
    </xdr:from>
    <xdr:to>
      <xdr:col>10</xdr:col>
      <xdr:colOff>561975</xdr:colOff>
      <xdr:row>77</xdr:row>
      <xdr:rowOff>165100</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120650</xdr:colOff>
      <xdr:row>79</xdr:row>
      <xdr:rowOff>0</xdr:rowOff>
    </xdr:from>
    <xdr:to>
      <xdr:col>10</xdr:col>
      <xdr:colOff>504825</xdr:colOff>
      <xdr:row>93</xdr:row>
      <xdr:rowOff>165100</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63500</xdr:colOff>
      <xdr:row>94</xdr:row>
      <xdr:rowOff>88900</xdr:rowOff>
    </xdr:from>
    <xdr:to>
      <xdr:col>10</xdr:col>
      <xdr:colOff>596900</xdr:colOff>
      <xdr:row>109</xdr:row>
      <xdr:rowOff>69850</xdr:rowOff>
    </xdr:to>
    <xdr:graphicFrame macro="">
      <xdr:nvGraphicFramePr>
        <xdr:cNvPr id="12" name="Chart 11">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1225550</xdr:colOff>
      <xdr:row>9</xdr:row>
      <xdr:rowOff>155575</xdr:rowOff>
    </xdr:from>
    <xdr:to>
      <xdr:col>10</xdr:col>
      <xdr:colOff>628650</xdr:colOff>
      <xdr:row>24</xdr:row>
      <xdr:rowOff>133350</xdr:rowOff>
    </xdr:to>
    <xdr:graphicFrame macro="">
      <xdr:nvGraphicFramePr>
        <xdr:cNvPr id="4" name="Chart 3">
          <a:extLst>
            <a:ext uri="{FF2B5EF4-FFF2-40B4-BE49-F238E27FC236}">
              <a16:creationId xmlns:a16="http://schemas.microsoft.com/office/drawing/2014/main" id="{26C8DAD4-6E90-4E5E-9B7B-E6AED0F06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31</xdr:row>
      <xdr:rowOff>0</xdr:rowOff>
    </xdr:from>
    <xdr:to>
      <xdr:col>11</xdr:col>
      <xdr:colOff>69850</xdr:colOff>
      <xdr:row>45</xdr:row>
      <xdr:rowOff>161925</xdr:rowOff>
    </xdr:to>
    <xdr:graphicFrame macro="">
      <xdr:nvGraphicFramePr>
        <xdr:cNvPr id="5" name="Chart 4">
          <a:extLst>
            <a:ext uri="{FF2B5EF4-FFF2-40B4-BE49-F238E27FC236}">
              <a16:creationId xmlns:a16="http://schemas.microsoft.com/office/drawing/2014/main" id="{7B9C0B6A-960F-4576-9EF3-84FAD97F64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206374</xdr:colOff>
      <xdr:row>46</xdr:row>
      <xdr:rowOff>111125</xdr:rowOff>
    </xdr:from>
    <xdr:to>
      <xdr:col>10</xdr:col>
      <xdr:colOff>590549</xdr:colOff>
      <xdr:row>61</xdr:row>
      <xdr:rowOff>92075</xdr:rowOff>
    </xdr:to>
    <xdr:graphicFrame macro="">
      <xdr:nvGraphicFramePr>
        <xdr:cNvPr id="6" name="Chart 5">
          <a:extLst>
            <a:ext uri="{FF2B5EF4-FFF2-40B4-BE49-F238E27FC236}">
              <a16:creationId xmlns:a16="http://schemas.microsoft.com/office/drawing/2014/main" id="{153A89F6-A7F4-41A8-B5A2-7F330516B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177800</xdr:colOff>
      <xdr:row>63</xdr:row>
      <xdr:rowOff>0</xdr:rowOff>
    </xdr:from>
    <xdr:to>
      <xdr:col>10</xdr:col>
      <xdr:colOff>561975</xdr:colOff>
      <xdr:row>77</xdr:row>
      <xdr:rowOff>165100</xdr:rowOff>
    </xdr:to>
    <xdr:graphicFrame macro="">
      <xdr:nvGraphicFramePr>
        <xdr:cNvPr id="7" name="Chart 6">
          <a:extLst>
            <a:ext uri="{FF2B5EF4-FFF2-40B4-BE49-F238E27FC236}">
              <a16:creationId xmlns:a16="http://schemas.microsoft.com/office/drawing/2014/main" id="{FA7F05B1-EFE6-486D-90AA-054FD8F08A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120650</xdr:colOff>
      <xdr:row>79</xdr:row>
      <xdr:rowOff>0</xdr:rowOff>
    </xdr:from>
    <xdr:to>
      <xdr:col>10</xdr:col>
      <xdr:colOff>504825</xdr:colOff>
      <xdr:row>93</xdr:row>
      <xdr:rowOff>165100</xdr:rowOff>
    </xdr:to>
    <xdr:graphicFrame macro="">
      <xdr:nvGraphicFramePr>
        <xdr:cNvPr id="10" name="Chart 9">
          <a:extLst>
            <a:ext uri="{FF2B5EF4-FFF2-40B4-BE49-F238E27FC236}">
              <a16:creationId xmlns:a16="http://schemas.microsoft.com/office/drawing/2014/main" id="{FB571686-AA28-4DDA-9364-F36F628248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63500</xdr:colOff>
      <xdr:row>94</xdr:row>
      <xdr:rowOff>88900</xdr:rowOff>
    </xdr:from>
    <xdr:to>
      <xdr:col>10</xdr:col>
      <xdr:colOff>596900</xdr:colOff>
      <xdr:row>109</xdr:row>
      <xdr:rowOff>69850</xdr:rowOff>
    </xdr:to>
    <xdr:graphicFrame macro="">
      <xdr:nvGraphicFramePr>
        <xdr:cNvPr id="13" name="Chart 12">
          <a:extLst>
            <a:ext uri="{FF2B5EF4-FFF2-40B4-BE49-F238E27FC236}">
              <a16:creationId xmlns:a16="http://schemas.microsoft.com/office/drawing/2014/main" id="{25277C10-A142-41B1-A6A0-197B7E4428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79375</xdr:colOff>
      <xdr:row>1</xdr:row>
      <xdr:rowOff>40217</xdr:rowOff>
    </xdr:from>
    <xdr:to>
      <xdr:col>10</xdr:col>
      <xdr:colOff>803805</xdr:colOff>
      <xdr:row>2</xdr:row>
      <xdr:rowOff>103717</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867275" y="275167"/>
          <a:ext cx="5264680" cy="330200"/>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 is designated as </a:t>
          </a:r>
          <a:r>
            <a:rPr lang="en-US" sz="1100" b="0" baseline="0">
              <a:solidFill>
                <a:schemeClr val="dk1"/>
              </a:solidFill>
              <a:effectLst/>
              <a:latin typeface="+mn-lt"/>
              <a:ea typeface="+mn-ea"/>
              <a:cs typeface="+mn-cs"/>
            </a:rPr>
            <a:t>confidential per WAC 480-07-160</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45356</xdr:colOff>
      <xdr:row>1</xdr:row>
      <xdr:rowOff>147410</xdr:rowOff>
    </xdr:from>
    <xdr:to>
      <xdr:col>9</xdr:col>
      <xdr:colOff>911194</xdr:colOff>
      <xdr:row>2</xdr:row>
      <xdr:rowOff>163285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134427" y="383267"/>
          <a:ext cx="6744124" cy="278947"/>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1</xdr:row>
      <xdr:rowOff>95250</xdr:rowOff>
    </xdr:from>
    <xdr:to>
      <xdr:col>10</xdr:col>
      <xdr:colOff>733849</xdr:colOff>
      <xdr:row>2</xdr:row>
      <xdr:rowOff>110172</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191125" y="333375"/>
          <a:ext cx="6277399" cy="281622"/>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84667</xdr:colOff>
      <xdr:row>1</xdr:row>
      <xdr:rowOff>109370</xdr:rowOff>
    </xdr:from>
    <xdr:to>
      <xdr:col>10</xdr:col>
      <xdr:colOff>129541</xdr:colOff>
      <xdr:row>2</xdr:row>
      <xdr:rowOff>109122</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032500" y="342203"/>
          <a:ext cx="5675208" cy="267863"/>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54882</xdr:colOff>
      <xdr:row>1</xdr:row>
      <xdr:rowOff>90260</xdr:rowOff>
    </xdr:from>
    <xdr:to>
      <xdr:col>10</xdr:col>
      <xdr:colOff>241911</xdr:colOff>
      <xdr:row>2</xdr:row>
      <xdr:rowOff>107971</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579382" y="328385"/>
          <a:ext cx="5559129" cy="284411"/>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23253</xdr:colOff>
      <xdr:row>2</xdr:row>
      <xdr:rowOff>44790</xdr:rowOff>
    </xdr:from>
    <xdr:to>
      <xdr:col>11</xdr:col>
      <xdr:colOff>786172</xdr:colOff>
      <xdr:row>3</xdr:row>
      <xdr:rowOff>126568</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643128" y="552790"/>
          <a:ext cx="5485732" cy="280216"/>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88660</xdr:colOff>
      <xdr:row>1</xdr:row>
      <xdr:rowOff>227043</xdr:rowOff>
    </xdr:from>
    <xdr:to>
      <xdr:col>10</xdr:col>
      <xdr:colOff>216891</xdr:colOff>
      <xdr:row>3</xdr:row>
      <xdr:rowOff>47449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201608" y="469661"/>
          <a:ext cx="5519741" cy="287670"/>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306009</xdr:colOff>
      <xdr:row>1</xdr:row>
      <xdr:rowOff>68035</xdr:rowOff>
    </xdr:from>
    <xdr:to>
      <xdr:col>10</xdr:col>
      <xdr:colOff>116893</xdr:colOff>
      <xdr:row>2</xdr:row>
      <xdr:rowOff>85746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808409" y="302985"/>
          <a:ext cx="6325984" cy="284411"/>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254000</xdr:colOff>
      <xdr:row>1</xdr:row>
      <xdr:rowOff>127000</xdr:rowOff>
    </xdr:from>
    <xdr:to>
      <xdr:col>8</xdr:col>
      <xdr:colOff>775124</xdr:colOff>
      <xdr:row>2</xdr:row>
      <xdr:rowOff>142452</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392333" y="370417"/>
          <a:ext cx="5463541" cy="280035"/>
        </a:xfrm>
        <a:prstGeom prst="rect">
          <a:avLst/>
        </a:prstGeom>
        <a:solidFill>
          <a:schemeClr val="bg1">
            <a:lumMod val="85000"/>
          </a:schemeClr>
        </a:solidFill>
        <a:ln w="254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t>Shaded information</a:t>
          </a:r>
          <a:r>
            <a:rPr lang="en-US" sz="1100" b="0" baseline="0"/>
            <a:t> is designated as confidential per WAC 480-07-160</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288-PSE-WP-BDM-2023-PCA-Variance-Summary-5-2-24%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tial"/>
      <sheetName val="Market (C)"/>
      <sheetName val="Hydro (C)"/>
      <sheetName val="Wind (C)"/>
      <sheetName val="Gas (C)"/>
      <sheetName val="Coal (C)"/>
      <sheetName val="Contracts (C)"/>
      <sheetName val="Transmission (C)"/>
      <sheetName val="Market P&amp;S (C)"/>
      <sheetName val="Load (C)"/>
      <sheetName val="Rates (C)"/>
      <sheetName val="Accounting (C)"/>
      <sheetName val="Schedule B"/>
      <sheetName val="Tables"/>
      <sheetName val="Charts"/>
      <sheetName val="CCA obligation (C)"/>
      <sheetName val="Allowance prices"/>
    </sheetNames>
    <sheetDataSet>
      <sheetData sheetId="0"/>
      <sheetData sheetId="1">
        <row r="6">
          <cell r="C6" t="str">
            <v>Jan</v>
          </cell>
          <cell r="D6" t="str">
            <v>Feb</v>
          </cell>
          <cell r="E6" t="str">
            <v>Mar</v>
          </cell>
          <cell r="F6" t="str">
            <v>Apr</v>
          </cell>
          <cell r="G6" t="str">
            <v>May</v>
          </cell>
          <cell r="H6" t="str">
            <v>Jun</v>
          </cell>
          <cell r="I6" t="str">
            <v>Jul</v>
          </cell>
          <cell r="J6" t="str">
            <v>Aug</v>
          </cell>
          <cell r="K6" t="str">
            <v>Sep</v>
          </cell>
          <cell r="L6" t="str">
            <v>Oct</v>
          </cell>
          <cell r="M6" t="str">
            <v>Nov</v>
          </cell>
          <cell r="N6" t="str">
            <v>Dec</v>
          </cell>
        </row>
        <row r="7">
          <cell r="C7">
            <v>137.73709677419356</v>
          </cell>
          <cell r="D7">
            <v>69.972857142857151</v>
          </cell>
          <cell r="E7">
            <v>73.577741935483857</v>
          </cell>
          <cell r="F7">
            <v>70.532333333333327</v>
          </cell>
          <cell r="G7">
            <v>15.686451612903223</v>
          </cell>
          <cell r="H7">
            <v>35.544333333333341</v>
          </cell>
          <cell r="I7">
            <v>71.131290322580654</v>
          </cell>
          <cell r="J7">
            <v>69.789677419354845</v>
          </cell>
          <cell r="K7">
            <v>45.70933333333334</v>
          </cell>
          <cell r="L7">
            <v>80.722258064516112</v>
          </cell>
          <cell r="M7">
            <v>64.185666666666663</v>
          </cell>
          <cell r="N7">
            <v>49.962580645161303</v>
          </cell>
        </row>
        <row r="10">
          <cell r="C10">
            <v>68.601156906451607</v>
          </cell>
          <cell r="D10">
            <v>85.937706000000006</v>
          </cell>
          <cell r="E10">
            <v>63.255659999999999</v>
          </cell>
          <cell r="F10">
            <v>46.832405100000003</v>
          </cell>
          <cell r="G10">
            <v>26.981567399999999</v>
          </cell>
          <cell r="H10">
            <v>37.494689999999999</v>
          </cell>
          <cell r="I10">
            <v>63.872653999999997</v>
          </cell>
          <cell r="J10">
            <v>72.367320000000007</v>
          </cell>
          <cell r="K10">
            <v>73.201194799999996</v>
          </cell>
          <cell r="L10">
            <v>68.0398</v>
          </cell>
          <cell r="M10">
            <v>68.046615599999996</v>
          </cell>
          <cell r="N10">
            <v>78.220119999999994</v>
          </cell>
        </row>
        <row r="13">
          <cell r="C13" t="str">
            <v>Jan</v>
          </cell>
          <cell r="D13" t="str">
            <v>Feb</v>
          </cell>
          <cell r="E13" t="str">
            <v>Mar</v>
          </cell>
          <cell r="F13" t="str">
            <v>Apr</v>
          </cell>
          <cell r="G13" t="str">
            <v>May</v>
          </cell>
          <cell r="H13" t="str">
            <v>Jun</v>
          </cell>
          <cell r="I13" t="str">
            <v>Jul</v>
          </cell>
          <cell r="J13" t="str">
            <v>Aug</v>
          </cell>
          <cell r="K13" t="str">
            <v>Sep</v>
          </cell>
          <cell r="L13" t="str">
            <v>Oct</v>
          </cell>
          <cell r="M13" t="str">
            <v>Nov</v>
          </cell>
          <cell r="N13" t="str">
            <v>Dec</v>
          </cell>
        </row>
        <row r="14">
          <cell r="C14">
            <v>13.576129032258065</v>
          </cell>
          <cell r="D14">
            <v>6.3362500000000024</v>
          </cell>
          <cell r="E14">
            <v>4.6903225806451632</v>
          </cell>
          <cell r="F14">
            <v>3.9380000000000006</v>
          </cell>
          <cell r="G14">
            <v>1.467741935483871</v>
          </cell>
          <cell r="H14">
            <v>1.9698333333333329</v>
          </cell>
          <cell r="I14">
            <v>3.218064516129032</v>
          </cell>
          <cell r="J14">
            <v>3.4940322580645153</v>
          </cell>
          <cell r="K14">
            <v>2.250833333333333</v>
          </cell>
          <cell r="L14">
            <v>2.7917741935483873</v>
          </cell>
          <cell r="M14">
            <v>4.2023333333333337</v>
          </cell>
          <cell r="N14">
            <v>2.669032258064516</v>
          </cell>
        </row>
        <row r="15">
          <cell r="C15">
            <v>7.7072247823860724</v>
          </cell>
          <cell r="D15">
            <v>8.5</v>
          </cell>
          <cell r="E15">
            <v>5.85</v>
          </cell>
          <cell r="F15">
            <v>4.25</v>
          </cell>
          <cell r="G15">
            <v>3.87</v>
          </cell>
          <cell r="H15">
            <v>3.98</v>
          </cell>
          <cell r="I15">
            <v>4.58</v>
          </cell>
          <cell r="J15">
            <v>4.83</v>
          </cell>
          <cell r="K15">
            <v>4.67</v>
          </cell>
          <cell r="L15">
            <v>4.63</v>
          </cell>
          <cell r="M15">
            <v>5.78</v>
          </cell>
          <cell r="N15">
            <v>7.28</v>
          </cell>
        </row>
        <row r="19">
          <cell r="C19">
            <v>10.14553533241458</v>
          </cell>
          <cell r="D19">
            <v>11.043260152749202</v>
          </cell>
          <cell r="E19">
            <v>15.687138927097653</v>
          </cell>
          <cell r="F19">
            <v>17.910699170475702</v>
          </cell>
          <cell r="G19">
            <v>10.687472527472526</v>
          </cell>
          <cell r="H19">
            <v>18.044335392165166</v>
          </cell>
          <cell r="I19">
            <v>22.103748997594231</v>
          </cell>
          <cell r="J19">
            <v>19.973964824816512</v>
          </cell>
          <cell r="K19">
            <v>20.307737874861168</v>
          </cell>
          <cell r="L19">
            <v>28.914322029002246</v>
          </cell>
          <cell r="M19">
            <v>15.273816133893867</v>
          </cell>
          <cell r="N19">
            <v>18.719361856417699</v>
          </cell>
        </row>
        <row r="20">
          <cell r="C20">
            <v>8.9008895994873836</v>
          </cell>
          <cell r="D20">
            <v>10.110318352941178</v>
          </cell>
          <cell r="E20">
            <v>10.812933333333334</v>
          </cell>
          <cell r="F20">
            <v>11.019389435294118</v>
          </cell>
          <cell r="G20">
            <v>6.9719812403100772</v>
          </cell>
          <cell r="H20">
            <v>9.4207763819095476</v>
          </cell>
          <cell r="I20">
            <v>13.945994323144104</v>
          </cell>
          <cell r="J20">
            <v>14.98288198757764</v>
          </cell>
          <cell r="K20">
            <v>15.674774047109207</v>
          </cell>
          <cell r="L20">
            <v>14.695421166306696</v>
          </cell>
          <cell r="M20">
            <v>11.772770865051902</v>
          </cell>
          <cell r="N20">
            <v>10.744521978021977</v>
          </cell>
        </row>
      </sheetData>
      <sheetData sheetId="2">
        <row r="12">
          <cell r="N12">
            <v>3995955.1</v>
          </cell>
        </row>
        <row r="21">
          <cell r="N21">
            <v>5000082.1058999989</v>
          </cell>
        </row>
      </sheetData>
      <sheetData sheetId="3">
        <row r="11">
          <cell r="N11">
            <v>1565462.0430000001</v>
          </cell>
        </row>
        <row r="18">
          <cell r="N18">
            <v>1943981.0136400003</v>
          </cell>
        </row>
      </sheetData>
      <sheetData sheetId="4">
        <row r="19">
          <cell r="B19">
            <v>844134.65</v>
          </cell>
          <cell r="C19">
            <v>682332.11</v>
          </cell>
          <cell r="D19">
            <v>1025703.112</v>
          </cell>
          <cell r="E19">
            <v>802142.75400000007</v>
          </cell>
          <cell r="F19">
            <v>113276.95699999999</v>
          </cell>
          <cell r="G19">
            <v>461894.94300000003</v>
          </cell>
          <cell r="H19">
            <v>961795.19299999997</v>
          </cell>
          <cell r="I19">
            <v>1073928.8</v>
          </cell>
          <cell r="J19">
            <v>1108233.446</v>
          </cell>
          <cell r="K19">
            <v>841701.63300000003</v>
          </cell>
          <cell r="L19">
            <v>992910.31099999999</v>
          </cell>
          <cell r="M19">
            <v>1046402.308</v>
          </cell>
          <cell r="N19">
            <v>9954456.2169999983</v>
          </cell>
        </row>
        <row r="34">
          <cell r="B34">
            <v>595510.18824000005</v>
          </cell>
          <cell r="C34">
            <v>638819.98330999992</v>
          </cell>
          <cell r="D34">
            <v>749079.53078999999</v>
          </cell>
          <cell r="E34">
            <v>423094.24314399995</v>
          </cell>
          <cell r="F34">
            <v>324598.98190000001</v>
          </cell>
          <cell r="G34">
            <v>470917.63549200003</v>
          </cell>
          <cell r="H34">
            <v>963481.92029999988</v>
          </cell>
          <cell r="I34">
            <v>1056578.6767</v>
          </cell>
          <cell r="J34">
            <v>1057274.0144099998</v>
          </cell>
          <cell r="K34">
            <v>949679.62650000001</v>
          </cell>
          <cell r="L34">
            <v>882973.61234000011</v>
          </cell>
          <cell r="M34">
            <v>832985.10012000008</v>
          </cell>
          <cell r="N34">
            <v>8944993.5132460017</v>
          </cell>
        </row>
        <row r="76">
          <cell r="N76">
            <v>349075268.72000003</v>
          </cell>
        </row>
        <row r="98">
          <cell r="N98">
            <v>367976532.98582482</v>
          </cell>
        </row>
      </sheetData>
      <sheetData sheetId="5">
        <row r="10">
          <cell r="N10">
            <v>2673671</v>
          </cell>
        </row>
        <row r="15">
          <cell r="N15">
            <v>2715295.3673</v>
          </cell>
        </row>
        <row r="26">
          <cell r="N26">
            <v>60636604.069999993</v>
          </cell>
        </row>
        <row r="32">
          <cell r="N32">
            <v>65160088.39599333</v>
          </cell>
        </row>
      </sheetData>
      <sheetData sheetId="6">
        <row r="25">
          <cell r="N25">
            <v>8361912.9469999997</v>
          </cell>
        </row>
        <row r="46">
          <cell r="N46">
            <v>8205708.9848677609</v>
          </cell>
        </row>
        <row r="95">
          <cell r="N95">
            <v>722722366.90999997</v>
          </cell>
        </row>
        <row r="121">
          <cell r="N121">
            <v>705284960.47702038</v>
          </cell>
        </row>
      </sheetData>
      <sheetData sheetId="7">
        <row r="11">
          <cell r="N11">
            <v>162583423.54000002</v>
          </cell>
        </row>
        <row r="18">
          <cell r="N18">
            <v>134870875.86405495</v>
          </cell>
        </row>
      </sheetData>
      <sheetData sheetId="8">
        <row r="3">
          <cell r="A3" t="str">
            <v>2023 PCA Period</v>
          </cell>
        </row>
        <row r="11">
          <cell r="N11">
            <v>-4600894.2370000007</v>
          </cell>
        </row>
        <row r="18">
          <cell r="N18">
            <v>-5320288.1030299999</v>
          </cell>
        </row>
        <row r="34">
          <cell r="N34">
            <v>-402967737.63688529</v>
          </cell>
        </row>
        <row r="44">
          <cell r="N44">
            <v>-364742121.49085212</v>
          </cell>
        </row>
      </sheetData>
      <sheetData sheetId="9">
        <row r="31">
          <cell r="B31">
            <v>2214612.5060000001</v>
          </cell>
          <cell r="C31">
            <v>2018567.355</v>
          </cell>
          <cell r="D31">
            <v>2094769.5910000002</v>
          </cell>
          <cell r="E31">
            <v>1738719.4880000001</v>
          </cell>
          <cell r="F31">
            <v>1624310.517</v>
          </cell>
          <cell r="G31">
            <v>1524410.6169999999</v>
          </cell>
          <cell r="H31">
            <v>1631449.2699999998</v>
          </cell>
          <cell r="I31">
            <v>1673017.0810000002</v>
          </cell>
          <cell r="J31">
            <v>1488728.92</v>
          </cell>
          <cell r="K31">
            <v>1715061.6040000003</v>
          </cell>
          <cell r="L31">
            <v>2043057.0620000002</v>
          </cell>
          <cell r="M31">
            <v>2183859.0589999999</v>
          </cell>
        </row>
        <row r="32">
          <cell r="B32">
            <v>2263383.0060003195</v>
          </cell>
          <cell r="C32">
            <v>1911479.9841277995</v>
          </cell>
          <cell r="D32">
            <v>1996187.0223400004</v>
          </cell>
          <cell r="E32">
            <v>1690056.9781139998</v>
          </cell>
          <cell r="F32">
            <v>1625139.9904536002</v>
          </cell>
          <cell r="G32">
            <v>1480399.9878879001</v>
          </cell>
          <cell r="H32">
            <v>1571404.9837933402</v>
          </cell>
          <cell r="I32">
            <v>1612351.9768337002</v>
          </cell>
          <cell r="J32">
            <v>1499023.9806049999</v>
          </cell>
          <cell r="K32">
            <v>1680027.9737581001</v>
          </cell>
          <cell r="L32">
            <v>1917282.9851800003</v>
          </cell>
          <cell r="M32">
            <v>2243034.0128300004</v>
          </cell>
        </row>
      </sheetData>
      <sheetData sheetId="10"/>
      <sheetData sheetId="11">
        <row r="14">
          <cell r="O14">
            <v>546257</v>
          </cell>
        </row>
        <row r="15">
          <cell r="O15">
            <v>26369</v>
          </cell>
        </row>
        <row r="16">
          <cell r="O16">
            <v>4094424</v>
          </cell>
        </row>
        <row r="17">
          <cell r="O17">
            <v>0</v>
          </cell>
        </row>
        <row r="18">
          <cell r="C18">
            <v>80886168.12000002</v>
          </cell>
          <cell r="D18">
            <v>95951559.246521696</v>
          </cell>
          <cell r="E18">
            <v>83768048.986408547</v>
          </cell>
          <cell r="F18">
            <v>69283240.715003878</v>
          </cell>
          <cell r="G18">
            <v>70212830.719999999</v>
          </cell>
          <cell r="H18">
            <v>75995385.687260717</v>
          </cell>
          <cell r="I18">
            <v>51243947.997126795</v>
          </cell>
          <cell r="J18">
            <v>57740968.829999998</v>
          </cell>
          <cell r="K18">
            <v>41515407.051973455</v>
          </cell>
          <cell r="L18">
            <v>75951272.461933181</v>
          </cell>
          <cell r="M18">
            <v>92267457.19688642</v>
          </cell>
          <cell r="N18">
            <v>101900688.59</v>
          </cell>
        </row>
        <row r="29">
          <cell r="O29">
            <v>520747.67475613987</v>
          </cell>
        </row>
        <row r="30">
          <cell r="O30">
            <v>22081.883543057149</v>
          </cell>
        </row>
        <row r="31">
          <cell r="O31">
            <v>4096277.497316129</v>
          </cell>
        </row>
        <row r="32">
          <cell r="O32">
            <v>0</v>
          </cell>
        </row>
        <row r="33">
          <cell r="C33">
            <v>91912002.735736266</v>
          </cell>
          <cell r="D33">
            <v>85359895.578367949</v>
          </cell>
          <cell r="E33">
            <v>91003930.831598252</v>
          </cell>
          <cell r="F33">
            <v>68072089.879349977</v>
          </cell>
          <cell r="G33">
            <v>68851624.994573265</v>
          </cell>
          <cell r="H33">
            <v>73181888.039343327</v>
          </cell>
          <cell r="I33">
            <v>63233652.279523969</v>
          </cell>
          <cell r="J33">
            <v>65908281.623507991</v>
          </cell>
          <cell r="K33">
            <v>62274880.511846423</v>
          </cell>
          <cell r="L33">
            <v>65617232.843557037</v>
          </cell>
          <cell r="M33">
            <v>82174118.203033492</v>
          </cell>
          <cell r="N33">
            <v>95599845.767219096</v>
          </cell>
        </row>
        <row r="61">
          <cell r="C61">
            <v>947843280.5450424</v>
          </cell>
          <cell r="D61">
            <v>914414600.64802551</v>
          </cell>
        </row>
        <row r="62">
          <cell r="E62">
            <v>-1225157.3603686094</v>
          </cell>
        </row>
        <row r="64">
          <cell r="E64">
            <v>19140.666044158836</v>
          </cell>
        </row>
      </sheetData>
      <sheetData sheetId="12">
        <row r="7">
          <cell r="D7" t="str">
            <v>Jan</v>
          </cell>
          <cell r="E7" t="str">
            <v>Feb</v>
          </cell>
          <cell r="F7" t="str">
            <v>Mar</v>
          </cell>
          <cell r="G7" t="str">
            <v>Apr</v>
          </cell>
          <cell r="H7" t="str">
            <v>May</v>
          </cell>
          <cell r="I7" t="str">
            <v>Jun</v>
          </cell>
          <cell r="J7" t="str">
            <v>Jul</v>
          </cell>
          <cell r="K7" t="str">
            <v>Aug</v>
          </cell>
          <cell r="L7" t="str">
            <v>Sep</v>
          </cell>
          <cell r="M7" t="str">
            <v>Oct</v>
          </cell>
          <cell r="N7" t="str">
            <v>Nov</v>
          </cell>
          <cell r="O7" t="str">
            <v>Dec</v>
          </cell>
        </row>
        <row r="32">
          <cell r="D32">
            <v>-8137649.2526594996</v>
          </cell>
          <cell r="E32">
            <v>2806066.1272349507</v>
          </cell>
          <cell r="F32">
            <v>-7573495.7408400029</v>
          </cell>
          <cell r="G32">
            <v>-14629745.074568093</v>
          </cell>
          <cell r="H32">
            <v>2770686.0508520007</v>
          </cell>
          <cell r="I32">
            <v>12693076.131324001</v>
          </cell>
          <cell r="J32">
            <v>-15279310.006091997</v>
          </cell>
          <cell r="K32">
            <v>-15422424.132973664</v>
          </cell>
          <cell r="L32">
            <v>-23456825.112527996</v>
          </cell>
          <cell r="M32">
            <v>2583883.3562659919</v>
          </cell>
          <cell r="N32">
            <v>3903796.9668880105</v>
          </cell>
          <cell r="O32">
            <v>8615634.1420539916</v>
          </cell>
          <cell r="P32">
            <v>-51126306.545042306</v>
          </cell>
        </row>
      </sheetData>
      <sheetData sheetId="13"/>
      <sheetData sheetId="14">
        <row r="6">
          <cell r="B6" t="str">
            <v>Monthly actual PCA power costs</v>
          </cell>
          <cell r="C6">
            <v>80.886168120000022</v>
          </cell>
          <cell r="D6">
            <v>95.951559246521697</v>
          </cell>
          <cell r="E6">
            <v>83.768048986408544</v>
          </cell>
          <cell r="F6">
            <v>69.283240715003885</v>
          </cell>
          <cell r="G6">
            <v>70.212830719999999</v>
          </cell>
          <cell r="H6">
            <v>75.995385687260722</v>
          </cell>
          <cell r="I6">
            <v>51.243947997126796</v>
          </cell>
          <cell r="J6">
            <v>57.74096883</v>
          </cell>
          <cell r="K6">
            <v>41.515407051973455</v>
          </cell>
          <cell r="L6">
            <v>75.951272461933186</v>
          </cell>
          <cell r="M6">
            <v>92.267457196886426</v>
          </cell>
          <cell r="N6">
            <v>101.90068859</v>
          </cell>
        </row>
        <row r="7">
          <cell r="B7" t="str">
            <v>Monthly PCA power costs in rates</v>
          </cell>
          <cell r="C7">
            <v>91.912002735736266</v>
          </cell>
          <cell r="D7">
            <v>85.359895578367954</v>
          </cell>
          <cell r="E7">
            <v>91.003930831598254</v>
          </cell>
          <cell r="F7">
            <v>68.072089879349974</v>
          </cell>
          <cell r="G7">
            <v>68.851624994573271</v>
          </cell>
          <cell r="H7">
            <v>73.18188803934332</v>
          </cell>
          <cell r="I7">
            <v>63.233652279523966</v>
          </cell>
          <cell r="J7">
            <v>65.908281623507989</v>
          </cell>
          <cell r="K7">
            <v>62.274880511846426</v>
          </cell>
          <cell r="L7">
            <v>65.617232843557034</v>
          </cell>
          <cell r="M7">
            <v>82.174118203033487</v>
          </cell>
          <cell r="N7">
            <v>95.599845767219094</v>
          </cell>
        </row>
        <row r="9">
          <cell r="C9">
            <v>-8.1376492526595001</v>
          </cell>
          <cell r="D9">
            <v>2.8060661272349505</v>
          </cell>
          <cell r="E9">
            <v>-7.573495740840003</v>
          </cell>
          <cell r="F9">
            <v>-14.629745074568094</v>
          </cell>
          <cell r="G9">
            <v>2.7706860508520008</v>
          </cell>
          <cell r="H9">
            <v>12.693076131324</v>
          </cell>
          <cell r="I9">
            <v>-15.279310006091997</v>
          </cell>
          <cell r="J9">
            <v>-15.422424132973664</v>
          </cell>
          <cell r="K9">
            <v>-23.456825112527998</v>
          </cell>
          <cell r="L9">
            <v>2.583883356265992</v>
          </cell>
          <cell r="M9">
            <v>3.9037969668880104</v>
          </cell>
          <cell r="N9">
            <v>8.6156341420539917</v>
          </cell>
        </row>
        <row r="26">
          <cell r="C26" t="str">
            <v>Jan</v>
          </cell>
          <cell r="D26" t="str">
            <v>Feb</v>
          </cell>
          <cell r="E26" t="str">
            <v>Mar</v>
          </cell>
          <cell r="F26" t="str">
            <v>Apr</v>
          </cell>
          <cell r="G26" t="str">
            <v>May</v>
          </cell>
          <cell r="H26" t="str">
            <v>Jun</v>
          </cell>
          <cell r="I26" t="str">
            <v>Jul</v>
          </cell>
          <cell r="J26" t="str">
            <v>Aug</v>
          </cell>
          <cell r="K26" t="str">
            <v>Sep</v>
          </cell>
          <cell r="L26" t="str">
            <v>Oct</v>
          </cell>
          <cell r="M26" t="str">
            <v>Nov</v>
          </cell>
          <cell r="N26" t="str">
            <v>Dec</v>
          </cell>
        </row>
        <row r="27">
          <cell r="B27" t="str">
            <v>Monthly actual load (GPI)</v>
          </cell>
          <cell r="C27">
            <v>2214612.5060000001</v>
          </cell>
          <cell r="D27">
            <v>2018567.355</v>
          </cell>
          <cell r="E27">
            <v>2094769.5910000002</v>
          </cell>
          <cell r="F27">
            <v>1738719.4880000001</v>
          </cell>
          <cell r="G27">
            <v>1624310.517</v>
          </cell>
          <cell r="H27">
            <v>1524410.6169999999</v>
          </cell>
          <cell r="I27">
            <v>1631449.2699999998</v>
          </cell>
          <cell r="J27">
            <v>1673017.0810000002</v>
          </cell>
          <cell r="K27">
            <v>1488728.92</v>
          </cell>
          <cell r="L27">
            <v>1715061.6040000003</v>
          </cell>
          <cell r="M27">
            <v>2043057.0620000002</v>
          </cell>
          <cell r="N27">
            <v>2183859.0589999999</v>
          </cell>
        </row>
        <row r="28">
          <cell r="B28" t="str">
            <v>Monthly load in rates (GPI)</v>
          </cell>
          <cell r="C28">
            <v>2263383.0060003195</v>
          </cell>
          <cell r="D28">
            <v>1911479.9841277995</v>
          </cell>
          <cell r="E28">
            <v>1996187.0223400004</v>
          </cell>
          <cell r="F28">
            <v>1690056.9781139998</v>
          </cell>
          <cell r="G28">
            <v>1625139.9904536002</v>
          </cell>
          <cell r="H28">
            <v>1480399.9878879001</v>
          </cell>
          <cell r="I28">
            <v>1571404.9837933402</v>
          </cell>
          <cell r="J28">
            <v>1612351.9768337002</v>
          </cell>
          <cell r="K28">
            <v>1499023.9806049999</v>
          </cell>
          <cell r="L28">
            <v>1680027.9737581001</v>
          </cell>
          <cell r="M28">
            <v>1917282.9851800003</v>
          </cell>
          <cell r="N28">
            <v>2243034.0128300004</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14"/>
  <sheetViews>
    <sheetView tabSelected="1" zoomScale="80" zoomScaleNormal="80" workbookViewId="0">
      <selection activeCell="G16" sqref="G16"/>
    </sheetView>
  </sheetViews>
  <sheetFormatPr defaultColWidth="8.81640625" defaultRowHeight="12.5" x14ac:dyDescent="0.25"/>
  <cols>
    <col min="1" max="16384" width="8.81640625" style="378"/>
  </cols>
  <sheetData>
    <row r="1" spans="1:1" ht="25" x14ac:dyDescent="0.5">
      <c r="A1" s="377" t="s">
        <v>89</v>
      </c>
    </row>
    <row r="14" spans="1:1" ht="25" x14ac:dyDescent="0.5">
      <c r="A14" s="377" t="s">
        <v>335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AA57"/>
  <sheetViews>
    <sheetView zoomScale="40" zoomScaleNormal="40" workbookViewId="0">
      <pane xSplit="1" topLeftCell="B1" activePane="topRight" state="frozen"/>
      <selection activeCell="A33" sqref="A33"/>
      <selection pane="topRight" activeCell="B10" sqref="B10"/>
    </sheetView>
  </sheetViews>
  <sheetFormatPr defaultColWidth="8.54296875" defaultRowHeight="13" x14ac:dyDescent="0.3"/>
  <cols>
    <col min="1" max="1" width="58.26953125" style="2" customWidth="1"/>
    <col min="2" max="2" width="19.1796875" style="2" customWidth="1"/>
    <col min="3" max="3" width="14.54296875" style="2" bestFit="1" customWidth="1"/>
    <col min="4" max="4" width="17.81640625" style="2" customWidth="1"/>
    <col min="5" max="5" width="14.7265625" style="2" bestFit="1" customWidth="1"/>
    <col min="6" max="7" width="13.7265625" style="2" bestFit="1" customWidth="1"/>
    <col min="8" max="8" width="14.1796875" style="2" bestFit="1" customWidth="1"/>
    <col min="9" max="12" width="13.7265625" style="2" bestFit="1" customWidth="1"/>
    <col min="13" max="13" width="14.1796875" style="2" bestFit="1" customWidth="1"/>
    <col min="14" max="14" width="14.7265625" style="2" bestFit="1" customWidth="1"/>
    <col min="15" max="15" width="16.26953125" style="2" customWidth="1"/>
    <col min="16" max="16" width="18.1796875" style="2" bestFit="1" customWidth="1"/>
    <col min="17" max="17" width="17.1796875" style="2" customWidth="1"/>
    <col min="18" max="18" width="11" style="2" bestFit="1" customWidth="1"/>
    <col min="19" max="21" width="10" style="2" bestFit="1" customWidth="1"/>
    <col min="22" max="27" width="11" style="2" bestFit="1" customWidth="1"/>
    <col min="28" max="28" width="12" style="2" bestFit="1" customWidth="1"/>
    <col min="29" max="16384" width="8.54296875" style="2"/>
  </cols>
  <sheetData>
    <row r="1" spans="1:21" ht="18.5" x14ac:dyDescent="0.45">
      <c r="A1" s="29" t="s">
        <v>90</v>
      </c>
      <c r="D1" s="354" t="s">
        <v>335</v>
      </c>
      <c r="E1" s="348"/>
      <c r="F1" s="348"/>
      <c r="G1" s="348"/>
      <c r="H1" s="348"/>
      <c r="I1" s="348"/>
    </row>
    <row r="2" spans="1:21" ht="21" x14ac:dyDescent="0.5">
      <c r="A2" s="30" t="s">
        <v>99</v>
      </c>
    </row>
    <row r="3" spans="1:21" ht="15.5" x14ac:dyDescent="0.35">
      <c r="A3" s="31" t="s">
        <v>331</v>
      </c>
    </row>
    <row r="6" spans="1:21" x14ac:dyDescent="0.3">
      <c r="B6" s="361" t="s">
        <v>337</v>
      </c>
      <c r="C6" s="362"/>
      <c r="D6" s="362"/>
      <c r="E6" s="362"/>
      <c r="F6" s="362"/>
      <c r="G6" s="362"/>
      <c r="H6" s="362"/>
      <c r="I6" s="362"/>
      <c r="J6" s="362"/>
      <c r="K6" s="362"/>
      <c r="L6" s="362"/>
      <c r="M6" s="362"/>
      <c r="N6" s="363"/>
    </row>
    <row r="7" spans="1:21" ht="13.5" thickBot="1" x14ac:dyDescent="0.35">
      <c r="A7" s="3" t="s">
        <v>58</v>
      </c>
      <c r="B7" s="35" t="s">
        <v>102</v>
      </c>
      <c r="C7" s="35" t="s">
        <v>103</v>
      </c>
      <c r="D7" s="35" t="s">
        <v>104</v>
      </c>
      <c r="E7" s="35" t="s">
        <v>105</v>
      </c>
      <c r="F7" s="35" t="s">
        <v>106</v>
      </c>
      <c r="G7" s="35" t="s">
        <v>107</v>
      </c>
      <c r="H7" s="35" t="s">
        <v>108</v>
      </c>
      <c r="I7" s="35" t="s">
        <v>109</v>
      </c>
      <c r="J7" s="35" t="s">
        <v>110</v>
      </c>
      <c r="K7" s="35" t="s">
        <v>111</v>
      </c>
      <c r="L7" s="35" t="s">
        <v>112</v>
      </c>
      <c r="M7" s="35" t="s">
        <v>113</v>
      </c>
      <c r="N7" s="36" t="s">
        <v>12</v>
      </c>
    </row>
    <row r="8" spans="1:21" ht="14" thickTop="1" thickBot="1" x14ac:dyDescent="0.35">
      <c r="A8" s="2" t="s">
        <v>244</v>
      </c>
      <c r="B8" s="351" t="s">
        <v>336</v>
      </c>
      <c r="C8" s="351" t="s">
        <v>336</v>
      </c>
      <c r="D8" s="351" t="s">
        <v>336</v>
      </c>
      <c r="E8" s="351" t="s">
        <v>336</v>
      </c>
      <c r="F8" s="351" t="s">
        <v>336</v>
      </c>
      <c r="G8" s="351" t="s">
        <v>336</v>
      </c>
      <c r="H8" s="351" t="s">
        <v>336</v>
      </c>
      <c r="I8" s="351" t="s">
        <v>336</v>
      </c>
      <c r="J8" s="351" t="s">
        <v>336</v>
      </c>
      <c r="K8" s="351" t="s">
        <v>336</v>
      </c>
      <c r="L8" s="351" t="s">
        <v>336</v>
      </c>
      <c r="M8" s="351" t="s">
        <v>336</v>
      </c>
      <c r="N8" s="351" t="s">
        <v>336</v>
      </c>
      <c r="P8" s="77"/>
      <c r="Q8" s="77"/>
      <c r="R8" s="77"/>
      <c r="S8" s="77"/>
      <c r="T8" s="77"/>
      <c r="U8" s="77"/>
    </row>
    <row r="9" spans="1:21" ht="14" thickTop="1" thickBot="1" x14ac:dyDescent="0.35">
      <c r="A9" s="2" t="s">
        <v>168</v>
      </c>
      <c r="B9" s="351" t="s">
        <v>336</v>
      </c>
      <c r="C9" s="351" t="s">
        <v>336</v>
      </c>
      <c r="D9" s="351" t="s">
        <v>336</v>
      </c>
      <c r="E9" s="351" t="s">
        <v>336</v>
      </c>
      <c r="F9" s="351" t="s">
        <v>336</v>
      </c>
      <c r="G9" s="351" t="s">
        <v>336</v>
      </c>
      <c r="H9" s="351" t="s">
        <v>336</v>
      </c>
      <c r="I9" s="351" t="s">
        <v>336</v>
      </c>
      <c r="J9" s="351" t="s">
        <v>336</v>
      </c>
      <c r="K9" s="351" t="s">
        <v>336</v>
      </c>
      <c r="L9" s="351" t="s">
        <v>336</v>
      </c>
      <c r="M9" s="351" t="s">
        <v>336</v>
      </c>
      <c r="N9" s="351" t="s">
        <v>336</v>
      </c>
    </row>
    <row r="10" spans="1:21" ht="14" thickTop="1" thickBot="1" x14ac:dyDescent="0.35">
      <c r="A10" s="3" t="s">
        <v>169</v>
      </c>
      <c r="B10" s="351" t="s">
        <v>336</v>
      </c>
      <c r="C10" s="351" t="s">
        <v>336</v>
      </c>
      <c r="D10" s="351" t="s">
        <v>336</v>
      </c>
      <c r="E10" s="351" t="s">
        <v>336</v>
      </c>
      <c r="F10" s="351" t="s">
        <v>336</v>
      </c>
      <c r="G10" s="351" t="s">
        <v>336</v>
      </c>
      <c r="H10" s="351" t="s">
        <v>336</v>
      </c>
      <c r="I10" s="351" t="s">
        <v>336</v>
      </c>
      <c r="J10" s="351" t="s">
        <v>336</v>
      </c>
      <c r="K10" s="351" t="s">
        <v>336</v>
      </c>
      <c r="L10" s="351" t="s">
        <v>336</v>
      </c>
      <c r="M10" s="351" t="s">
        <v>336</v>
      </c>
      <c r="N10" s="351" t="s">
        <v>336</v>
      </c>
    </row>
    <row r="11" spans="1:21" ht="13.5" thickTop="1" x14ac:dyDescent="0.3"/>
    <row r="12" spans="1:21" x14ac:dyDescent="0.3">
      <c r="B12" s="361" t="s">
        <v>68</v>
      </c>
      <c r="C12" s="362"/>
      <c r="D12" s="362"/>
      <c r="E12" s="362"/>
      <c r="F12" s="362"/>
      <c r="G12" s="362"/>
      <c r="H12" s="362"/>
      <c r="I12" s="362"/>
      <c r="J12" s="362"/>
      <c r="K12" s="362"/>
      <c r="L12" s="362"/>
      <c r="M12" s="362"/>
      <c r="N12" s="363"/>
    </row>
    <row r="13" spans="1:21" ht="13.5" thickBot="1" x14ac:dyDescent="0.35">
      <c r="A13" s="3" t="s">
        <v>58</v>
      </c>
      <c r="B13" s="35" t="s">
        <v>102</v>
      </c>
      <c r="C13" s="35" t="s">
        <v>103</v>
      </c>
      <c r="D13" s="35" t="s">
        <v>104</v>
      </c>
      <c r="E13" s="35" t="s">
        <v>105</v>
      </c>
      <c r="F13" s="35" t="s">
        <v>106</v>
      </c>
      <c r="G13" s="35" t="s">
        <v>107</v>
      </c>
      <c r="H13" s="35" t="s">
        <v>108</v>
      </c>
      <c r="I13" s="35" t="s">
        <v>109</v>
      </c>
      <c r="J13" s="35" t="s">
        <v>110</v>
      </c>
      <c r="K13" s="35" t="s">
        <v>111</v>
      </c>
      <c r="L13" s="35" t="s">
        <v>112</v>
      </c>
      <c r="M13" s="35" t="s">
        <v>113</v>
      </c>
      <c r="N13" s="36" t="s">
        <v>12</v>
      </c>
    </row>
    <row r="14" spans="1:21" ht="14" thickTop="1" thickBot="1" x14ac:dyDescent="0.35">
      <c r="A14" s="2" t="s">
        <v>245</v>
      </c>
      <c r="B14" s="351" t="s">
        <v>336</v>
      </c>
      <c r="C14" s="351" t="s">
        <v>336</v>
      </c>
      <c r="D14" s="351" t="s">
        <v>336</v>
      </c>
      <c r="E14" s="351" t="s">
        <v>336</v>
      </c>
      <c r="F14" s="351" t="s">
        <v>336</v>
      </c>
      <c r="G14" s="351" t="s">
        <v>336</v>
      </c>
      <c r="H14" s="351" t="s">
        <v>336</v>
      </c>
      <c r="I14" s="351" t="s">
        <v>336</v>
      </c>
      <c r="J14" s="351" t="s">
        <v>336</v>
      </c>
      <c r="K14" s="351" t="s">
        <v>336</v>
      </c>
      <c r="L14" s="351" t="s">
        <v>336</v>
      </c>
      <c r="M14" s="351" t="s">
        <v>336</v>
      </c>
      <c r="N14" s="351" t="s">
        <v>336</v>
      </c>
      <c r="P14" s="167"/>
      <c r="Q14" s="167"/>
    </row>
    <row r="15" spans="1:21" ht="14" thickTop="1" thickBot="1" x14ac:dyDescent="0.35">
      <c r="A15" s="3" t="s">
        <v>12</v>
      </c>
      <c r="B15" s="351" t="s">
        <v>336</v>
      </c>
      <c r="C15" s="351" t="s">
        <v>336</v>
      </c>
      <c r="D15" s="351" t="s">
        <v>336</v>
      </c>
      <c r="E15" s="351" t="s">
        <v>336</v>
      </c>
      <c r="F15" s="351" t="s">
        <v>336</v>
      </c>
      <c r="G15" s="351" t="s">
        <v>336</v>
      </c>
      <c r="H15" s="351" t="s">
        <v>336</v>
      </c>
      <c r="I15" s="351" t="s">
        <v>336</v>
      </c>
      <c r="J15" s="351" t="s">
        <v>336</v>
      </c>
      <c r="K15" s="351" t="s">
        <v>336</v>
      </c>
      <c r="L15" s="351" t="s">
        <v>336</v>
      </c>
      <c r="M15" s="351" t="s">
        <v>336</v>
      </c>
      <c r="N15" s="351" t="s">
        <v>336</v>
      </c>
      <c r="P15" s="27"/>
      <c r="Q15" s="167"/>
    </row>
    <row r="16" spans="1:21" ht="13.5" thickTop="1" x14ac:dyDescent="0.3"/>
    <row r="17" spans="1:27" ht="13.5" thickBot="1" x14ac:dyDescent="0.35">
      <c r="A17" s="3" t="s">
        <v>126</v>
      </c>
      <c r="B17" s="35" t="s">
        <v>102</v>
      </c>
      <c r="C17" s="35" t="s">
        <v>103</v>
      </c>
      <c r="D17" s="35" t="s">
        <v>104</v>
      </c>
      <c r="E17" s="35" t="s">
        <v>105</v>
      </c>
      <c r="F17" s="35" t="s">
        <v>106</v>
      </c>
      <c r="G17" s="35" t="s">
        <v>107</v>
      </c>
      <c r="H17" s="35" t="s">
        <v>108</v>
      </c>
      <c r="I17" s="35" t="s">
        <v>109</v>
      </c>
      <c r="J17" s="35" t="s">
        <v>110</v>
      </c>
      <c r="K17" s="35" t="s">
        <v>111</v>
      </c>
      <c r="L17" s="35" t="s">
        <v>112</v>
      </c>
      <c r="M17" s="35" t="s">
        <v>113</v>
      </c>
      <c r="N17" s="36" t="s">
        <v>12</v>
      </c>
    </row>
    <row r="18" spans="1:27" ht="14" thickTop="1" thickBot="1" x14ac:dyDescent="0.35">
      <c r="A18" s="2" t="s">
        <v>244</v>
      </c>
      <c r="B18" s="351" t="s">
        <v>336</v>
      </c>
      <c r="C18" s="351" t="s">
        <v>336</v>
      </c>
      <c r="D18" s="351" t="s">
        <v>336</v>
      </c>
      <c r="E18" s="351" t="s">
        <v>336</v>
      </c>
      <c r="F18" s="351" t="s">
        <v>336</v>
      </c>
      <c r="G18" s="351" t="s">
        <v>336</v>
      </c>
      <c r="H18" s="351" t="s">
        <v>336</v>
      </c>
      <c r="I18" s="351" t="s">
        <v>336</v>
      </c>
      <c r="J18" s="351" t="s">
        <v>336</v>
      </c>
      <c r="K18" s="351" t="s">
        <v>336</v>
      </c>
      <c r="L18" s="351" t="s">
        <v>336</v>
      </c>
      <c r="M18" s="351" t="s">
        <v>336</v>
      </c>
      <c r="N18" s="351" t="s">
        <v>336</v>
      </c>
    </row>
    <row r="19" spans="1:27" ht="14" thickTop="1" thickBot="1" x14ac:dyDescent="0.35">
      <c r="A19" s="3" t="s">
        <v>12</v>
      </c>
      <c r="B19" s="351" t="s">
        <v>336</v>
      </c>
      <c r="C19" s="351" t="s">
        <v>336</v>
      </c>
      <c r="D19" s="351" t="s">
        <v>336</v>
      </c>
      <c r="E19" s="351" t="s">
        <v>336</v>
      </c>
      <c r="F19" s="351" t="s">
        <v>336</v>
      </c>
      <c r="G19" s="351" t="s">
        <v>336</v>
      </c>
      <c r="H19" s="351" t="s">
        <v>336</v>
      </c>
      <c r="I19" s="351" t="s">
        <v>336</v>
      </c>
      <c r="J19" s="351" t="s">
        <v>336</v>
      </c>
      <c r="K19" s="351" t="s">
        <v>336</v>
      </c>
      <c r="L19" s="351" t="s">
        <v>336</v>
      </c>
      <c r="M19" s="351" t="s">
        <v>336</v>
      </c>
      <c r="N19" s="351" t="s">
        <v>336</v>
      </c>
      <c r="O19" s="341"/>
      <c r="Q19" s="6"/>
    </row>
    <row r="20" spans="1:27" ht="13.5" thickTop="1" x14ac:dyDescent="0.3">
      <c r="B20" s="6"/>
      <c r="C20" s="7"/>
      <c r="D20" s="7"/>
      <c r="E20" s="7"/>
      <c r="F20" s="7"/>
      <c r="G20" s="7"/>
      <c r="H20" s="7"/>
      <c r="I20" s="7"/>
      <c r="J20" s="7"/>
      <c r="K20" s="7"/>
      <c r="L20" s="7"/>
      <c r="M20" s="7"/>
      <c r="N20" s="7"/>
    </row>
    <row r="21" spans="1:27" x14ac:dyDescent="0.3">
      <c r="A21" s="2" t="s">
        <v>239</v>
      </c>
      <c r="B21" s="204">
        <v>46.514000000000003</v>
      </c>
      <c r="C21" s="205">
        <v>46.514000000000003</v>
      </c>
      <c r="D21" s="205">
        <v>46.514000000000003</v>
      </c>
      <c r="E21" s="205">
        <v>46.514000000000003</v>
      </c>
      <c r="F21" s="205">
        <v>46.514000000000003</v>
      </c>
      <c r="G21" s="205">
        <v>46.514000000000003</v>
      </c>
      <c r="H21" s="205">
        <v>46.514000000000003</v>
      </c>
      <c r="I21" s="205">
        <v>46.514000000000003</v>
      </c>
      <c r="J21" s="205">
        <v>46.514000000000003</v>
      </c>
      <c r="K21" s="205">
        <v>46.514000000000003</v>
      </c>
      <c r="L21" s="205">
        <v>46.514000000000003</v>
      </c>
      <c r="M21" s="205">
        <v>46.514000000000003</v>
      </c>
      <c r="N21" s="206">
        <v>46.514000000000003</v>
      </c>
      <c r="O21" s="167"/>
    </row>
    <row r="22" spans="1:27" x14ac:dyDescent="0.3">
      <c r="A22" s="2" t="s">
        <v>246</v>
      </c>
      <c r="B22" s="268">
        <v>38.982999999999997</v>
      </c>
      <c r="C22" s="262"/>
      <c r="D22" s="262"/>
      <c r="E22" s="262"/>
      <c r="F22" s="262"/>
      <c r="G22" s="262"/>
      <c r="H22" s="262"/>
      <c r="I22" s="262"/>
      <c r="J22" s="262"/>
      <c r="K22" s="262"/>
      <c r="L22" s="262"/>
      <c r="M22" s="262"/>
      <c r="N22" s="263"/>
    </row>
    <row r="23" spans="1:27" ht="13.5" thickBot="1" x14ac:dyDescent="0.35">
      <c r="B23" s="167"/>
      <c r="C23" s="6"/>
      <c r="D23" s="6"/>
      <c r="E23" s="6"/>
      <c r="F23" s="6"/>
      <c r="G23" s="6"/>
      <c r="H23" s="6"/>
      <c r="I23" s="6"/>
      <c r="J23" s="6"/>
      <c r="K23" s="6"/>
      <c r="L23" s="6"/>
      <c r="M23" s="6"/>
    </row>
    <row r="24" spans="1:27" ht="14" thickTop="1" thickBot="1" x14ac:dyDescent="0.35">
      <c r="A24" s="2" t="s">
        <v>249</v>
      </c>
      <c r="B24" s="351" t="s">
        <v>336</v>
      </c>
      <c r="C24" s="351" t="s">
        <v>336</v>
      </c>
      <c r="D24" s="351" t="s">
        <v>336</v>
      </c>
      <c r="E24" s="351" t="s">
        <v>336</v>
      </c>
      <c r="F24" s="351" t="s">
        <v>336</v>
      </c>
      <c r="G24" s="351" t="s">
        <v>336</v>
      </c>
      <c r="H24" s="351" t="s">
        <v>336</v>
      </c>
      <c r="I24" s="351" t="s">
        <v>336</v>
      </c>
      <c r="J24" s="351" t="s">
        <v>336</v>
      </c>
      <c r="K24" s="351" t="s">
        <v>336</v>
      </c>
      <c r="L24" s="351" t="s">
        <v>336</v>
      </c>
      <c r="M24" s="351" t="s">
        <v>336</v>
      </c>
      <c r="N24" s="351" t="s">
        <v>336</v>
      </c>
      <c r="P24" s="3"/>
      <c r="Q24" s="3"/>
      <c r="R24" s="3"/>
      <c r="S24" s="3"/>
      <c r="T24" s="3"/>
      <c r="U24" s="3"/>
      <c r="V24" s="3"/>
      <c r="W24" s="3"/>
      <c r="X24" s="3"/>
      <c r="Y24" s="3"/>
      <c r="Z24" s="3"/>
      <c r="AA24" s="3"/>
    </row>
    <row r="25" spans="1:27" ht="14" thickTop="1" thickBot="1" x14ac:dyDescent="0.35">
      <c r="A25" s="2" t="s">
        <v>134</v>
      </c>
      <c r="B25" s="351" t="s">
        <v>336</v>
      </c>
      <c r="C25" s="351" t="s">
        <v>336</v>
      </c>
      <c r="D25" s="351" t="s">
        <v>336</v>
      </c>
      <c r="E25" s="351" t="s">
        <v>336</v>
      </c>
      <c r="F25" s="351" t="s">
        <v>336</v>
      </c>
      <c r="G25" s="351" t="s">
        <v>336</v>
      </c>
      <c r="H25" s="351" t="s">
        <v>336</v>
      </c>
      <c r="I25" s="351" t="s">
        <v>336</v>
      </c>
      <c r="J25" s="351" t="s">
        <v>336</v>
      </c>
      <c r="K25" s="351" t="s">
        <v>336</v>
      </c>
      <c r="L25" s="351" t="s">
        <v>336</v>
      </c>
      <c r="M25" s="351" t="s">
        <v>336</v>
      </c>
      <c r="N25" s="351" t="s">
        <v>336</v>
      </c>
      <c r="P25" s="11"/>
      <c r="Q25" s="3"/>
      <c r="R25" s="3"/>
      <c r="S25" s="3"/>
      <c r="T25" s="3"/>
      <c r="U25" s="3"/>
      <c r="V25" s="3"/>
      <c r="W25" s="3"/>
      <c r="X25" s="3"/>
      <c r="Y25" s="3"/>
      <c r="Z25" s="3"/>
      <c r="AA25" s="3"/>
    </row>
    <row r="26" spans="1:27" ht="14" thickTop="1" thickBot="1" x14ac:dyDescent="0.35">
      <c r="A26" s="2" t="s">
        <v>247</v>
      </c>
      <c r="B26" s="351" t="s">
        <v>336</v>
      </c>
      <c r="C26" s="351" t="s">
        <v>336</v>
      </c>
      <c r="D26" s="351" t="s">
        <v>336</v>
      </c>
      <c r="E26" s="351" t="s">
        <v>336</v>
      </c>
      <c r="F26" s="351" t="s">
        <v>336</v>
      </c>
      <c r="G26" s="351" t="s">
        <v>336</v>
      </c>
      <c r="H26" s="351" t="s">
        <v>336</v>
      </c>
      <c r="I26" s="351" t="s">
        <v>336</v>
      </c>
      <c r="J26" s="351" t="s">
        <v>336</v>
      </c>
      <c r="K26" s="351" t="s">
        <v>336</v>
      </c>
      <c r="L26" s="351" t="s">
        <v>336</v>
      </c>
      <c r="M26" s="351" t="s">
        <v>336</v>
      </c>
      <c r="N26" s="351" t="s">
        <v>336</v>
      </c>
      <c r="P26" s="259"/>
      <c r="Q26" s="3"/>
      <c r="R26" s="3"/>
      <c r="S26" s="3"/>
      <c r="T26" s="3"/>
      <c r="U26" s="3"/>
      <c r="V26" s="3"/>
      <c r="W26" s="3"/>
      <c r="X26" s="3"/>
      <c r="Y26" s="3"/>
      <c r="Z26" s="3"/>
      <c r="AA26" s="3"/>
    </row>
    <row r="27" spans="1:27" s="3" customFormat="1" ht="14" thickTop="1" thickBot="1" x14ac:dyDescent="0.35">
      <c r="A27" s="3" t="s">
        <v>167</v>
      </c>
      <c r="B27" s="351" t="s">
        <v>336</v>
      </c>
      <c r="C27" s="351" t="s">
        <v>336</v>
      </c>
      <c r="D27" s="351" t="s">
        <v>336</v>
      </c>
      <c r="E27" s="351" t="s">
        <v>336</v>
      </c>
      <c r="F27" s="351" t="s">
        <v>336</v>
      </c>
      <c r="G27" s="351" t="s">
        <v>336</v>
      </c>
      <c r="H27" s="351" t="s">
        <v>336</v>
      </c>
      <c r="I27" s="351" t="s">
        <v>336</v>
      </c>
      <c r="J27" s="351" t="s">
        <v>336</v>
      </c>
      <c r="K27" s="351" t="s">
        <v>336</v>
      </c>
      <c r="L27" s="351" t="s">
        <v>336</v>
      </c>
      <c r="M27" s="351" t="s">
        <v>336</v>
      </c>
      <c r="N27" s="351" t="s">
        <v>336</v>
      </c>
      <c r="O27" s="165"/>
      <c r="P27" s="165"/>
    </row>
    <row r="28" spans="1:27" ht="13.5" thickTop="1" x14ac:dyDescent="0.3">
      <c r="B28" s="22"/>
      <c r="C28" s="22"/>
      <c r="D28" s="22"/>
      <c r="E28" s="22"/>
      <c r="F28" s="22"/>
      <c r="G28" s="22"/>
      <c r="H28" s="22"/>
      <c r="I28" s="22"/>
      <c r="J28" s="22"/>
      <c r="K28" s="22"/>
      <c r="L28" s="22"/>
      <c r="M28" s="22"/>
      <c r="N28" s="22"/>
      <c r="P28" s="3"/>
      <c r="Q28" s="3"/>
      <c r="R28" s="3"/>
      <c r="S28" s="3"/>
      <c r="T28" s="3"/>
      <c r="U28" s="3"/>
      <c r="V28" s="3"/>
      <c r="W28" s="3"/>
      <c r="X28" s="3"/>
      <c r="Y28" s="3"/>
      <c r="Z28" s="3"/>
      <c r="AA28" s="3"/>
    </row>
    <row r="29" spans="1:27" x14ac:dyDescent="0.3">
      <c r="B29" s="39"/>
      <c r="C29" s="39"/>
      <c r="D29" s="39"/>
      <c r="E29" s="39"/>
      <c r="F29" s="39"/>
      <c r="G29" s="39"/>
      <c r="H29" s="39"/>
      <c r="I29" s="39"/>
      <c r="J29" s="39"/>
      <c r="K29" s="39"/>
      <c r="L29" s="39"/>
      <c r="M29" s="39"/>
      <c r="P29" s="45"/>
    </row>
    <row r="30" spans="1:27" ht="13.5" thickBot="1" x14ac:dyDescent="0.35">
      <c r="A30" s="3" t="s">
        <v>173</v>
      </c>
      <c r="B30" s="35" t="s">
        <v>102</v>
      </c>
      <c r="C30" s="35" t="s">
        <v>103</v>
      </c>
      <c r="D30" s="35" t="s">
        <v>104</v>
      </c>
      <c r="E30" s="35" t="s">
        <v>105</v>
      </c>
      <c r="F30" s="35" t="s">
        <v>106</v>
      </c>
      <c r="G30" s="35" t="s">
        <v>107</v>
      </c>
      <c r="H30" s="35" t="s">
        <v>108</v>
      </c>
      <c r="I30" s="35" t="s">
        <v>109</v>
      </c>
      <c r="J30" s="35" t="s">
        <v>110</v>
      </c>
      <c r="K30" s="35" t="s">
        <v>111</v>
      </c>
      <c r="L30" s="35" t="s">
        <v>112</v>
      </c>
      <c r="M30" s="35" t="s">
        <v>113</v>
      </c>
      <c r="N30" s="36" t="s">
        <v>12</v>
      </c>
      <c r="P30" s="167"/>
    </row>
    <row r="31" spans="1:27" ht="14" thickTop="1" thickBot="1" x14ac:dyDescent="0.35">
      <c r="A31" s="2" t="s">
        <v>248</v>
      </c>
      <c r="B31" s="351" t="s">
        <v>336</v>
      </c>
      <c r="C31" s="351" t="s">
        <v>336</v>
      </c>
      <c r="D31" s="351" t="s">
        <v>336</v>
      </c>
      <c r="E31" s="351" t="s">
        <v>336</v>
      </c>
      <c r="F31" s="351" t="s">
        <v>336</v>
      </c>
      <c r="G31" s="351" t="s">
        <v>336</v>
      </c>
      <c r="H31" s="351" t="s">
        <v>336</v>
      </c>
      <c r="I31" s="351" t="s">
        <v>336</v>
      </c>
      <c r="J31" s="351" t="s">
        <v>336</v>
      </c>
      <c r="K31" s="351" t="s">
        <v>336</v>
      </c>
      <c r="L31" s="351" t="s">
        <v>336</v>
      </c>
      <c r="M31" s="351" t="s">
        <v>336</v>
      </c>
      <c r="N31" s="351" t="s">
        <v>336</v>
      </c>
      <c r="O31" s="77"/>
    </row>
    <row r="32" spans="1:27" ht="14" thickTop="1" thickBot="1" x14ac:dyDescent="0.35">
      <c r="A32" s="79" t="s">
        <v>68</v>
      </c>
      <c r="B32" s="351" t="s">
        <v>336</v>
      </c>
      <c r="C32" s="351" t="s">
        <v>336</v>
      </c>
      <c r="D32" s="351" t="s">
        <v>336</v>
      </c>
      <c r="E32" s="351" t="s">
        <v>336</v>
      </c>
      <c r="F32" s="351" t="s">
        <v>336</v>
      </c>
      <c r="G32" s="351" t="s">
        <v>336</v>
      </c>
      <c r="H32" s="351" t="s">
        <v>336</v>
      </c>
      <c r="I32" s="351" t="s">
        <v>336</v>
      </c>
      <c r="J32" s="351" t="s">
        <v>336</v>
      </c>
      <c r="K32" s="351" t="s">
        <v>336</v>
      </c>
      <c r="L32" s="351" t="s">
        <v>336</v>
      </c>
      <c r="M32" s="351" t="s">
        <v>336</v>
      </c>
      <c r="N32" s="351" t="s">
        <v>336</v>
      </c>
      <c r="O32" s="77"/>
    </row>
    <row r="33" spans="1:16" ht="14" thickTop="1" thickBot="1" x14ac:dyDescent="0.35">
      <c r="A33" s="3" t="s">
        <v>135</v>
      </c>
      <c r="B33" s="351" t="s">
        <v>336</v>
      </c>
      <c r="C33" s="351" t="s">
        <v>336</v>
      </c>
      <c r="D33" s="351" t="s">
        <v>336</v>
      </c>
      <c r="E33" s="351" t="s">
        <v>336</v>
      </c>
      <c r="F33" s="351" t="s">
        <v>336</v>
      </c>
      <c r="G33" s="351" t="s">
        <v>336</v>
      </c>
      <c r="H33" s="351" t="s">
        <v>336</v>
      </c>
      <c r="I33" s="351" t="s">
        <v>336</v>
      </c>
      <c r="J33" s="351" t="s">
        <v>336</v>
      </c>
      <c r="K33" s="351" t="s">
        <v>336</v>
      </c>
      <c r="L33" s="351" t="s">
        <v>336</v>
      </c>
      <c r="M33" s="351" t="s">
        <v>336</v>
      </c>
      <c r="N33" s="351" t="s">
        <v>336</v>
      </c>
      <c r="O33" s="341"/>
    </row>
    <row r="34" spans="1:16" ht="13.5" thickTop="1" x14ac:dyDescent="0.3"/>
    <row r="35" spans="1:16" ht="13.5" thickBot="1" x14ac:dyDescent="0.35">
      <c r="A35" s="2" t="s">
        <v>172</v>
      </c>
      <c r="B35" s="6">
        <v>137.73709677419356</v>
      </c>
      <c r="C35" s="6">
        <v>69.972857142857151</v>
      </c>
      <c r="D35" s="6">
        <v>73.577741935483857</v>
      </c>
      <c r="E35" s="6">
        <v>70.532333333333327</v>
      </c>
      <c r="F35" s="6">
        <v>15.686451612903223</v>
      </c>
      <c r="G35" s="6">
        <v>35.544333333333299</v>
      </c>
      <c r="H35" s="6">
        <v>71.131290322580654</v>
      </c>
      <c r="I35" s="6">
        <v>69.789677419354845</v>
      </c>
      <c r="J35" s="6">
        <v>45.70933333333334</v>
      </c>
      <c r="K35" s="6">
        <v>80.722258064516112</v>
      </c>
      <c r="L35" s="6">
        <v>64.185666666666663</v>
      </c>
      <c r="M35" s="6">
        <v>49.962580645161303</v>
      </c>
    </row>
    <row r="36" spans="1:16" ht="14" thickTop="1" thickBot="1" x14ac:dyDescent="0.35">
      <c r="A36" s="2" t="s">
        <v>136</v>
      </c>
      <c r="B36" s="351" t="s">
        <v>336</v>
      </c>
      <c r="C36" s="351" t="s">
        <v>336</v>
      </c>
      <c r="D36" s="351" t="s">
        <v>336</v>
      </c>
      <c r="E36" s="351" t="s">
        <v>336</v>
      </c>
      <c r="F36" s="351" t="s">
        <v>336</v>
      </c>
      <c r="G36" s="351" t="s">
        <v>336</v>
      </c>
      <c r="H36" s="351" t="s">
        <v>336</v>
      </c>
      <c r="I36" s="351" t="s">
        <v>336</v>
      </c>
      <c r="J36" s="351" t="s">
        <v>336</v>
      </c>
      <c r="K36" s="351" t="s">
        <v>336</v>
      </c>
      <c r="L36" s="351" t="s">
        <v>336</v>
      </c>
      <c r="M36" s="351" t="s">
        <v>336</v>
      </c>
      <c r="N36" s="351" t="s">
        <v>336</v>
      </c>
      <c r="P36" s="6"/>
    </row>
    <row r="37" spans="1:16" ht="13.5" thickTop="1" x14ac:dyDescent="0.3">
      <c r="B37" s="6"/>
      <c r="C37" s="6"/>
      <c r="D37" s="6"/>
      <c r="E37" s="6"/>
      <c r="F37" s="6"/>
      <c r="G37" s="6"/>
      <c r="H37" s="6"/>
      <c r="I37" s="6"/>
      <c r="J37" s="6"/>
      <c r="K37" s="6"/>
      <c r="L37" s="6"/>
      <c r="M37" s="6"/>
      <c r="P37" s="6"/>
    </row>
    <row r="38" spans="1:16" x14ac:dyDescent="0.3">
      <c r="B38" s="164"/>
      <c r="C38" s="164"/>
      <c r="D38" s="164"/>
      <c r="E38" s="164"/>
      <c r="F38" s="164"/>
      <c r="G38" s="164"/>
      <c r="H38" s="164"/>
      <c r="I38" s="164"/>
      <c r="J38" s="164"/>
      <c r="K38" s="164"/>
      <c r="L38" s="164"/>
      <c r="M38" s="164"/>
      <c r="N38" s="292"/>
    </row>
    <row r="39" spans="1:16" x14ac:dyDescent="0.3">
      <c r="B39" s="166"/>
      <c r="C39" s="166"/>
      <c r="D39" s="166"/>
      <c r="E39" s="166"/>
      <c r="F39" s="166"/>
      <c r="G39" s="166"/>
      <c r="H39" s="166"/>
      <c r="I39" s="166"/>
      <c r="J39" s="166"/>
      <c r="K39" s="166"/>
      <c r="L39" s="166"/>
      <c r="M39" s="166"/>
      <c r="N39" s="334"/>
    </row>
    <row r="40" spans="1:16" x14ac:dyDescent="0.3">
      <c r="N40" s="271"/>
    </row>
    <row r="41" spans="1:16" x14ac:dyDescent="0.3">
      <c r="A41" s="187"/>
      <c r="B41" s="77"/>
      <c r="E41" s="77"/>
      <c r="F41" s="203"/>
      <c r="G41" s="77"/>
      <c r="N41" s="39"/>
    </row>
    <row r="42" spans="1:16" ht="13.5" thickBot="1" x14ac:dyDescent="0.35">
      <c r="A42" s="255" t="s">
        <v>256</v>
      </c>
      <c r="B42" s="202" t="s">
        <v>231</v>
      </c>
      <c r="C42" s="202" t="s">
        <v>6</v>
      </c>
      <c r="D42" s="2" t="s">
        <v>255</v>
      </c>
      <c r="E42" s="2" t="s">
        <v>253</v>
      </c>
      <c r="G42" s="261"/>
      <c r="N42" s="39"/>
    </row>
    <row r="43" spans="1:16" ht="14" thickTop="1" thickBot="1" x14ac:dyDescent="0.35">
      <c r="A43" s="2" t="s">
        <v>250</v>
      </c>
      <c r="B43" s="351" t="s">
        <v>336</v>
      </c>
      <c r="C43" s="351" t="s">
        <v>336</v>
      </c>
      <c r="D43" s="351" t="s">
        <v>336</v>
      </c>
      <c r="E43" s="351" t="s">
        <v>336</v>
      </c>
      <c r="F43" s="22"/>
      <c r="H43" s="167"/>
    </row>
    <row r="44" spans="1:16" ht="14" thickTop="1" thickBot="1" x14ac:dyDescent="0.35">
      <c r="A44" s="2" t="s">
        <v>251</v>
      </c>
      <c r="B44" s="351" t="s">
        <v>336</v>
      </c>
      <c r="C44" s="351" t="s">
        <v>336</v>
      </c>
      <c r="D44" s="351" t="s">
        <v>336</v>
      </c>
      <c r="E44" s="351" t="s">
        <v>336</v>
      </c>
    </row>
    <row r="45" spans="1:16" ht="14" thickTop="1" thickBot="1" x14ac:dyDescent="0.35">
      <c r="A45" s="2" t="s">
        <v>254</v>
      </c>
      <c r="B45" s="351" t="s">
        <v>336</v>
      </c>
      <c r="C45" s="351" t="s">
        <v>336</v>
      </c>
      <c r="D45" s="351" t="s">
        <v>336</v>
      </c>
      <c r="E45" s="351" t="s">
        <v>336</v>
      </c>
    </row>
    <row r="46" spans="1:16" ht="13.5" thickTop="1" x14ac:dyDescent="0.3">
      <c r="B46" s="167"/>
    </row>
    <row r="47" spans="1:16" x14ac:dyDescent="0.3">
      <c r="C47" s="125"/>
    </row>
    <row r="48" spans="1:16" x14ac:dyDescent="0.3">
      <c r="D48" s="152"/>
    </row>
    <row r="49" spans="1:13" x14ac:dyDescent="0.3">
      <c r="A49" s="13" t="s">
        <v>242</v>
      </c>
    </row>
    <row r="51" spans="1:13" x14ac:dyDescent="0.3">
      <c r="F51" s="45"/>
      <c r="G51" s="45"/>
      <c r="H51" s="202"/>
      <c r="I51" s="45"/>
      <c r="J51" s="45"/>
      <c r="K51" s="45"/>
      <c r="L51" s="45"/>
      <c r="M51" s="45"/>
    </row>
    <row r="52" spans="1:13" x14ac:dyDescent="0.3">
      <c r="F52" s="45"/>
      <c r="H52" s="202"/>
      <c r="I52" s="45"/>
    </row>
    <row r="53" spans="1:13" x14ac:dyDescent="0.3">
      <c r="F53" s="45"/>
      <c r="H53" s="91"/>
      <c r="I53" s="45"/>
    </row>
    <row r="55" spans="1:13" x14ac:dyDescent="0.3">
      <c r="E55" s="167"/>
    </row>
    <row r="57" spans="1:13" x14ac:dyDescent="0.3">
      <c r="E57" s="167"/>
    </row>
  </sheetData>
  <mergeCells count="2">
    <mergeCell ref="B6:N6"/>
    <mergeCell ref="B12:N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FF00"/>
  </sheetPr>
  <dimension ref="A1:W203"/>
  <sheetViews>
    <sheetView zoomScale="40" zoomScaleNormal="40" workbookViewId="0">
      <pane xSplit="2" ySplit="6" topLeftCell="F104" activePane="bottomRight" state="frozen"/>
      <selection activeCell="A33" sqref="A33"/>
      <selection pane="topRight" activeCell="A33" sqref="A33"/>
      <selection pane="bottomLeft" activeCell="A33" sqref="A33"/>
      <selection pane="bottomRight" activeCell="F113" sqref="F113"/>
    </sheetView>
  </sheetViews>
  <sheetFormatPr defaultColWidth="38.453125" defaultRowHeight="13" x14ac:dyDescent="0.3"/>
  <cols>
    <col min="1" max="1" width="37.453125" style="2" customWidth="1"/>
    <col min="2" max="2" width="12.453125" style="2" bestFit="1" customWidth="1"/>
    <col min="3" max="4" width="12.453125" style="2" customWidth="1"/>
    <col min="5" max="15" width="15.7265625" style="2" bestFit="1" customWidth="1"/>
    <col min="16" max="16" width="15.1796875" style="2" customWidth="1"/>
    <col min="17" max="17" width="15.54296875" style="2" bestFit="1" customWidth="1"/>
    <col min="18" max="18" width="24.54296875" style="2" customWidth="1"/>
    <col min="19" max="19" width="11.453125" style="18" bestFit="1" customWidth="1"/>
    <col min="20" max="32" width="12.54296875" style="2" customWidth="1"/>
    <col min="33" max="33" width="3.54296875" style="2" customWidth="1"/>
    <col min="34" max="16384" width="38.453125" style="2"/>
  </cols>
  <sheetData>
    <row r="1" spans="1:23" ht="18.5" x14ac:dyDescent="0.45">
      <c r="A1" s="29" t="s">
        <v>90</v>
      </c>
      <c r="E1" s="167"/>
      <c r="F1" s="167"/>
      <c r="G1" s="167"/>
      <c r="H1" s="354" t="s">
        <v>335</v>
      </c>
      <c r="I1" s="355"/>
      <c r="J1" s="355"/>
      <c r="K1" s="355"/>
      <c r="L1" s="355"/>
      <c r="M1" s="167"/>
      <c r="N1" s="167"/>
      <c r="O1" s="167"/>
      <c r="P1" s="167"/>
      <c r="S1" s="2"/>
    </row>
    <row r="2" spans="1:23" ht="21" x14ac:dyDescent="0.5">
      <c r="A2" s="30" t="s">
        <v>170</v>
      </c>
      <c r="S2" s="2"/>
    </row>
    <row r="3" spans="1:23" ht="15.5" x14ac:dyDescent="0.35">
      <c r="A3" s="31" t="s">
        <v>331</v>
      </c>
      <c r="S3" s="2"/>
    </row>
    <row r="5" spans="1:23" x14ac:dyDescent="0.3">
      <c r="A5" s="367" t="s">
        <v>68</v>
      </c>
      <c r="B5" s="362"/>
      <c r="C5" s="362"/>
      <c r="D5" s="362"/>
      <c r="E5" s="362"/>
      <c r="F5" s="362"/>
      <c r="G5" s="362"/>
      <c r="H5" s="362"/>
      <c r="I5" s="362"/>
      <c r="J5" s="362"/>
      <c r="K5" s="362"/>
      <c r="L5" s="362"/>
      <c r="M5" s="362"/>
      <c r="N5" s="362"/>
      <c r="O5" s="362"/>
      <c r="P5" s="362"/>
      <c r="Q5" s="363"/>
      <c r="S5" s="2"/>
    </row>
    <row r="6" spans="1:23" s="3" customFormat="1" ht="13.5" thickBot="1" x14ac:dyDescent="0.35">
      <c r="B6" s="20"/>
      <c r="C6" s="266" t="s">
        <v>258</v>
      </c>
      <c r="D6" s="266" t="s">
        <v>252</v>
      </c>
      <c r="E6" s="38" t="s">
        <v>102</v>
      </c>
      <c r="F6" s="38" t="s">
        <v>103</v>
      </c>
      <c r="G6" s="38" t="s">
        <v>104</v>
      </c>
      <c r="H6" s="38" t="s">
        <v>105</v>
      </c>
      <c r="I6" s="38" t="s">
        <v>106</v>
      </c>
      <c r="J6" s="38" t="s">
        <v>107</v>
      </c>
      <c r="K6" s="38" t="s">
        <v>108</v>
      </c>
      <c r="L6" s="38" t="s">
        <v>109</v>
      </c>
      <c r="M6" s="38" t="s">
        <v>110</v>
      </c>
      <c r="N6" s="38" t="s">
        <v>111</v>
      </c>
      <c r="O6" s="38" t="s">
        <v>112</v>
      </c>
      <c r="P6" s="38" t="s">
        <v>113</v>
      </c>
      <c r="Q6" s="20"/>
      <c r="S6" s="4" t="s">
        <v>230</v>
      </c>
      <c r="T6" s="3" t="s">
        <v>231</v>
      </c>
      <c r="U6" s="3" t="s">
        <v>221</v>
      </c>
      <c r="V6" s="3" t="s">
        <v>231</v>
      </c>
      <c r="W6" s="3" t="s">
        <v>222</v>
      </c>
    </row>
    <row r="7" spans="1:23" ht="13.5" thickTop="1" x14ac:dyDescent="0.3">
      <c r="A7" s="120" t="s">
        <v>151</v>
      </c>
      <c r="B7" s="20" t="s">
        <v>71</v>
      </c>
      <c r="C7" s="20"/>
      <c r="D7" s="20"/>
      <c r="E7" s="215">
        <v>68.601156906451607</v>
      </c>
      <c r="F7" s="217">
        <v>85.937706000000006</v>
      </c>
      <c r="G7" s="217">
        <v>63.255659999999999</v>
      </c>
      <c r="H7" s="217">
        <v>46.832405100000003</v>
      </c>
      <c r="I7" s="217">
        <v>26.981567399999999</v>
      </c>
      <c r="J7" s="217">
        <v>37.494689999999999</v>
      </c>
      <c r="K7" s="217">
        <v>63.872653999999997</v>
      </c>
      <c r="L7" s="217">
        <v>72.367320000000007</v>
      </c>
      <c r="M7" s="217">
        <v>73.201194799999996</v>
      </c>
      <c r="N7" s="217">
        <v>68.0398</v>
      </c>
      <c r="O7" s="217">
        <v>68.046615599999996</v>
      </c>
      <c r="P7" s="217">
        <v>78.220119999999994</v>
      </c>
      <c r="Q7" s="48">
        <v>62.737574150537633</v>
      </c>
      <c r="S7" s="242">
        <v>35.294394410000002</v>
      </c>
      <c r="T7" s="2">
        <v>0.32258064516129031</v>
      </c>
      <c r="U7" s="245">
        <v>84.461519999999993</v>
      </c>
      <c r="V7" s="2">
        <v>0.67741935483870963</v>
      </c>
      <c r="W7" s="242">
        <v>68.601156906451607</v>
      </c>
    </row>
    <row r="8" spans="1:23" x14ac:dyDescent="0.3">
      <c r="A8" s="120" t="s">
        <v>152</v>
      </c>
      <c r="B8" s="20" t="s">
        <v>72</v>
      </c>
      <c r="C8" s="20"/>
      <c r="D8" s="20"/>
      <c r="E8" s="216">
        <v>7.7072247823860724</v>
      </c>
      <c r="F8" s="218">
        <v>8.5</v>
      </c>
      <c r="G8" s="218">
        <v>5.85</v>
      </c>
      <c r="H8" s="218">
        <v>4.25</v>
      </c>
      <c r="I8" s="218">
        <v>3.87</v>
      </c>
      <c r="J8" s="218">
        <v>3.98</v>
      </c>
      <c r="K8" s="218">
        <v>4.58</v>
      </c>
      <c r="L8" s="218">
        <v>4.83</v>
      </c>
      <c r="M8" s="218">
        <v>4.67</v>
      </c>
      <c r="N8" s="218">
        <v>4.63</v>
      </c>
      <c r="O8" s="218">
        <v>5.78</v>
      </c>
      <c r="P8" s="218">
        <v>7.28</v>
      </c>
      <c r="Q8" s="49">
        <v>5.4939353985321731</v>
      </c>
      <c r="S8" s="243">
        <v>4.152396825396826</v>
      </c>
      <c r="T8" s="2">
        <v>0.32258064516129031</v>
      </c>
      <c r="U8" s="246">
        <v>9.4</v>
      </c>
      <c r="V8" s="2">
        <v>0.67741935483870963</v>
      </c>
      <c r="W8" s="243">
        <v>7.7072247823860724</v>
      </c>
    </row>
    <row r="9" spans="1:23" ht="13.5" thickBot="1" x14ac:dyDescent="0.35">
      <c r="A9" s="120" t="s">
        <v>153</v>
      </c>
      <c r="B9" s="20" t="s">
        <v>73</v>
      </c>
      <c r="C9" s="20"/>
      <c r="D9" s="20"/>
      <c r="E9" s="69">
        <v>8.9008895994873836</v>
      </c>
      <c r="F9" s="70">
        <v>10.110318352941178</v>
      </c>
      <c r="G9" s="70">
        <v>10.812933333333334</v>
      </c>
      <c r="H9" s="70">
        <v>11.019389435294118</v>
      </c>
      <c r="I9" s="70">
        <v>6.9719812403100772</v>
      </c>
      <c r="J9" s="70">
        <v>9.4207763819095476</v>
      </c>
      <c r="K9" s="70">
        <v>13.945994323144104</v>
      </c>
      <c r="L9" s="70">
        <v>14.98288198757764</v>
      </c>
      <c r="M9" s="70">
        <v>15.674774047109207</v>
      </c>
      <c r="N9" s="70">
        <v>14.695421166306696</v>
      </c>
      <c r="O9" s="70">
        <v>11.772770865051902</v>
      </c>
      <c r="P9" s="70">
        <v>10.744521978021977</v>
      </c>
      <c r="Q9" s="71">
        <v>11.419423345840464</v>
      </c>
      <c r="S9" s="244">
        <v>8.4997643274681671</v>
      </c>
      <c r="T9" s="2">
        <v>0.32258064516129031</v>
      </c>
      <c r="U9" s="247">
        <v>8.985268085106382</v>
      </c>
      <c r="V9" s="2">
        <v>0.67741935483870963</v>
      </c>
      <c r="W9" s="244">
        <v>8.8286539697392143</v>
      </c>
    </row>
    <row r="10" spans="1:23" ht="14" thickTop="1" thickBot="1" x14ac:dyDescent="0.35">
      <c r="A10" s="1"/>
      <c r="B10" s="18"/>
      <c r="C10" s="18"/>
      <c r="D10" s="18"/>
      <c r="S10" s="2"/>
    </row>
    <row r="11" spans="1:23" ht="13.5" thickTop="1" x14ac:dyDescent="0.3">
      <c r="A11" s="1" t="s">
        <v>0</v>
      </c>
      <c r="B11" s="18" t="s">
        <v>87</v>
      </c>
      <c r="C11" s="18"/>
      <c r="D11" s="18"/>
      <c r="E11" s="219">
        <v>24344.127</v>
      </c>
      <c r="F11" s="220">
        <v>16964.386699999999</v>
      </c>
      <c r="G11" s="220">
        <v>18641.355500000001</v>
      </c>
      <c r="H11" s="220">
        <v>18578.05</v>
      </c>
      <c r="I11" s="220">
        <v>24485.599999999999</v>
      </c>
      <c r="J11" s="220">
        <v>45276.19</v>
      </c>
      <c r="K11" s="220">
        <v>41636.9375</v>
      </c>
      <c r="L11" s="220">
        <v>29519.89</v>
      </c>
      <c r="M11" s="220">
        <v>21014.398399999998</v>
      </c>
      <c r="N11" s="220">
        <v>31199.3652</v>
      </c>
      <c r="O11" s="220">
        <v>39366.667999999998</v>
      </c>
      <c r="P11" s="220">
        <v>29198.06</v>
      </c>
      <c r="Q11" s="51">
        <v>340225.02830000001</v>
      </c>
      <c r="S11" s="2"/>
    </row>
    <row r="12" spans="1:23" x14ac:dyDescent="0.3">
      <c r="A12" s="1" t="s">
        <v>1</v>
      </c>
      <c r="B12" s="18" t="s">
        <v>87</v>
      </c>
      <c r="C12" s="18"/>
      <c r="D12" s="18"/>
      <c r="E12" s="221">
        <v>21834.793000000001</v>
      </c>
      <c r="F12" s="222">
        <v>16743.408200000002</v>
      </c>
      <c r="G12" s="222">
        <v>15514.9717</v>
      </c>
      <c r="H12" s="222">
        <v>16292.18</v>
      </c>
      <c r="I12" s="222">
        <v>26008.726600000002</v>
      </c>
      <c r="J12" s="222">
        <v>47794.613299999997</v>
      </c>
      <c r="K12" s="222">
        <v>40287.792999999998</v>
      </c>
      <c r="L12" s="222">
        <v>23740.216799999998</v>
      </c>
      <c r="M12" s="222">
        <v>20547.9512</v>
      </c>
      <c r="N12" s="222">
        <v>33640.726600000002</v>
      </c>
      <c r="O12" s="222">
        <v>38565.925799999997</v>
      </c>
      <c r="P12" s="222">
        <v>25201.355500000001</v>
      </c>
      <c r="Q12" s="53">
        <v>326172.6617</v>
      </c>
      <c r="S12" s="2"/>
    </row>
    <row r="13" spans="1:23" x14ac:dyDescent="0.3">
      <c r="A13" s="1" t="s">
        <v>2</v>
      </c>
      <c r="B13" s="18" t="s">
        <v>87</v>
      </c>
      <c r="C13" s="18"/>
      <c r="D13" s="18"/>
      <c r="E13" s="221">
        <v>26855.0579</v>
      </c>
      <c r="F13" s="222">
        <v>23843.422000000002</v>
      </c>
      <c r="G13" s="222">
        <v>25896.4575</v>
      </c>
      <c r="H13" s="222">
        <v>30449.919910000001</v>
      </c>
      <c r="I13" s="222">
        <v>28444.269</v>
      </c>
      <c r="J13" s="222">
        <v>24444.343710000001</v>
      </c>
      <c r="K13" s="222">
        <v>18710.821</v>
      </c>
      <c r="L13" s="222">
        <v>6025.6826199999996</v>
      </c>
      <c r="M13" s="222">
        <v>7702.7817400000004</v>
      </c>
      <c r="N13" s="222">
        <v>17940.134299999998</v>
      </c>
      <c r="O13" s="222">
        <v>26637.20752</v>
      </c>
      <c r="P13" s="222">
        <v>28390.5615</v>
      </c>
      <c r="Q13" s="53">
        <v>265340.65870000003</v>
      </c>
      <c r="S13" s="2"/>
    </row>
    <row r="14" spans="1:23" x14ac:dyDescent="0.3">
      <c r="A14" s="1" t="s">
        <v>75</v>
      </c>
      <c r="B14" s="18" t="s">
        <v>87</v>
      </c>
      <c r="C14" s="18"/>
      <c r="D14" s="18"/>
      <c r="E14" s="221">
        <v>420631.1165</v>
      </c>
      <c r="F14" s="222">
        <v>358981.07819999999</v>
      </c>
      <c r="G14" s="222">
        <v>325680.2439</v>
      </c>
      <c r="H14" s="222">
        <v>365349.59089999995</v>
      </c>
      <c r="I14" s="222">
        <v>414714.67540000001</v>
      </c>
      <c r="J14" s="222">
        <v>416606.17240000004</v>
      </c>
      <c r="K14" s="222">
        <v>417964.3285</v>
      </c>
      <c r="L14" s="222">
        <v>372185.28659999999</v>
      </c>
      <c r="M14" s="222">
        <v>258685.37569999998</v>
      </c>
      <c r="N14" s="222">
        <v>263979.51459999999</v>
      </c>
      <c r="O14" s="222">
        <v>329780.34090000001</v>
      </c>
      <c r="P14" s="222">
        <v>356547.0257</v>
      </c>
      <c r="Q14" s="53">
        <v>4301104.7492999993</v>
      </c>
      <c r="S14" s="2"/>
    </row>
    <row r="15" spans="1:23" ht="13.5" thickBot="1" x14ac:dyDescent="0.35">
      <c r="A15" s="1" t="s">
        <v>10</v>
      </c>
      <c r="B15" s="18" t="s">
        <v>87</v>
      </c>
      <c r="C15" s="18"/>
      <c r="D15" s="18"/>
      <c r="E15" s="223">
        <v>-18592.757799999999</v>
      </c>
      <c r="F15" s="224">
        <v>-17068.347699999998</v>
      </c>
      <c r="G15" s="224">
        <v>-20049.650000000001</v>
      </c>
      <c r="H15" s="224">
        <v>-19128.34</v>
      </c>
      <c r="I15" s="224">
        <v>-20658.607400000001</v>
      </c>
      <c r="J15" s="224">
        <v>-19893.472699999998</v>
      </c>
      <c r="K15" s="224">
        <v>-19893.472699999998</v>
      </c>
      <c r="L15" s="224">
        <v>-20658.607400000001</v>
      </c>
      <c r="M15" s="224">
        <v>-19408.3262</v>
      </c>
      <c r="N15" s="224">
        <v>-19408.3262</v>
      </c>
      <c r="O15" s="224">
        <v>-19408.3262</v>
      </c>
      <c r="P15" s="224">
        <v>-18592.757799999999</v>
      </c>
      <c r="Q15" s="55">
        <v>-232760.99210000003</v>
      </c>
      <c r="S15" s="2"/>
    </row>
    <row r="16" spans="1:23" ht="14" thickTop="1" thickBot="1" x14ac:dyDescent="0.35">
      <c r="A16" s="1"/>
      <c r="B16" s="18"/>
      <c r="C16" s="18"/>
      <c r="D16" s="18"/>
      <c r="S16" s="2"/>
    </row>
    <row r="17" spans="1:19" ht="13.5" thickTop="1" x14ac:dyDescent="0.3">
      <c r="A17" s="1" t="s">
        <v>3</v>
      </c>
      <c r="B17" s="18" t="s">
        <v>87</v>
      </c>
      <c r="C17" s="18"/>
      <c r="D17" s="18"/>
      <c r="E17" s="225">
        <v>35259.355499999998</v>
      </c>
      <c r="F17" s="226">
        <v>31212.203099999999</v>
      </c>
      <c r="G17" s="226">
        <v>44789.964800000002</v>
      </c>
      <c r="H17" s="226">
        <v>41023.800000000003</v>
      </c>
      <c r="I17" s="226">
        <v>38657.19</v>
      </c>
      <c r="J17" s="226">
        <v>38258.519999999997</v>
      </c>
      <c r="K17" s="226">
        <v>29117.0566</v>
      </c>
      <c r="L17" s="226">
        <v>28861.1211</v>
      </c>
      <c r="M17" s="226">
        <v>26803.4512</v>
      </c>
      <c r="N17" s="220">
        <v>30779.748</v>
      </c>
      <c r="O17" s="226">
        <v>33106.15</v>
      </c>
      <c r="P17" s="226">
        <v>34889.386700000003</v>
      </c>
      <c r="Q17" s="51">
        <v>412757.94700000004</v>
      </c>
      <c r="S17" s="2"/>
    </row>
    <row r="18" spans="1:19" x14ac:dyDescent="0.3">
      <c r="A18" s="1" t="s">
        <v>4</v>
      </c>
      <c r="B18" s="18" t="s">
        <v>87</v>
      </c>
      <c r="C18" s="18"/>
      <c r="D18" s="18"/>
      <c r="E18" s="227">
        <v>64039.835899999998</v>
      </c>
      <c r="F18" s="228">
        <v>62348.597699999998</v>
      </c>
      <c r="G18" s="228">
        <v>90930.53</v>
      </c>
      <c r="H18" s="228">
        <v>81231.414099999995</v>
      </c>
      <c r="I18" s="228">
        <v>78521.7</v>
      </c>
      <c r="J18" s="228">
        <v>78847.520000000004</v>
      </c>
      <c r="K18" s="228">
        <v>65941.585900000005</v>
      </c>
      <c r="L18" s="228">
        <v>65656.259999999995</v>
      </c>
      <c r="M18" s="228">
        <v>61645.035199999998</v>
      </c>
      <c r="N18" s="222">
        <v>68372.89</v>
      </c>
      <c r="O18" s="228">
        <v>63737.632799999999</v>
      </c>
      <c r="P18" s="228">
        <v>68664.25</v>
      </c>
      <c r="Q18" s="53">
        <v>849937.25160000008</v>
      </c>
      <c r="S18" s="2"/>
    </row>
    <row r="19" spans="1:19" ht="13.5" thickBot="1" x14ac:dyDescent="0.35">
      <c r="A19" s="1" t="s">
        <v>5</v>
      </c>
      <c r="B19" s="18" t="s">
        <v>87</v>
      </c>
      <c r="C19" s="18"/>
      <c r="D19" s="18"/>
      <c r="E19" s="229">
        <v>55240.417609999997</v>
      </c>
      <c r="F19" s="230">
        <v>49441.587390000001</v>
      </c>
      <c r="G19" s="230">
        <v>64933.499499999991</v>
      </c>
      <c r="H19" s="230">
        <v>65664.587299999999</v>
      </c>
      <c r="I19" s="230">
        <v>65369.283499999998</v>
      </c>
      <c r="J19" s="230">
        <v>61887.9473</v>
      </c>
      <c r="K19" s="230">
        <v>57273.357900000003</v>
      </c>
      <c r="L19" s="230">
        <v>52004.826880000001</v>
      </c>
      <c r="M19" s="230">
        <v>48705.572060000006</v>
      </c>
      <c r="N19" s="224">
        <v>55320.181500000006</v>
      </c>
      <c r="O19" s="230">
        <v>53760.384999999995</v>
      </c>
      <c r="P19" s="230">
        <v>51684.169099999999</v>
      </c>
      <c r="Q19" s="55">
        <v>681285.81504000002</v>
      </c>
      <c r="S19" s="2"/>
    </row>
    <row r="20" spans="1:19" ht="14" thickTop="1" thickBot="1" x14ac:dyDescent="0.35">
      <c r="A20" s="1"/>
      <c r="B20" s="18"/>
      <c r="C20" s="18"/>
      <c r="D20" s="18"/>
      <c r="S20" s="2"/>
    </row>
    <row r="21" spans="1:19" ht="13.5" thickTop="1" x14ac:dyDescent="0.3">
      <c r="A21" s="1" t="s">
        <v>14</v>
      </c>
      <c r="B21" s="18" t="s">
        <v>87</v>
      </c>
      <c r="C21" s="18"/>
      <c r="D21" s="18"/>
      <c r="E21" s="72">
        <v>0</v>
      </c>
      <c r="F21" s="73">
        <v>0</v>
      </c>
      <c r="G21" s="73">
        <v>0</v>
      </c>
      <c r="H21" s="73">
        <v>0</v>
      </c>
      <c r="I21" s="73">
        <v>0</v>
      </c>
      <c r="J21" s="73">
        <v>0</v>
      </c>
      <c r="K21" s="73">
        <v>0</v>
      </c>
      <c r="L21" s="73">
        <v>0</v>
      </c>
      <c r="M21" s="73">
        <v>0</v>
      </c>
      <c r="N21" s="50">
        <v>0</v>
      </c>
      <c r="O21" s="73">
        <v>0</v>
      </c>
      <c r="P21" s="73">
        <v>0</v>
      </c>
      <c r="Q21" s="51">
        <v>0</v>
      </c>
      <c r="S21" s="2"/>
    </row>
    <row r="22" spans="1:19" x14ac:dyDescent="0.3">
      <c r="A22" s="1" t="s">
        <v>15</v>
      </c>
      <c r="B22" s="18" t="s">
        <v>87</v>
      </c>
      <c r="C22" s="18"/>
      <c r="D22" s="18"/>
      <c r="E22" s="227">
        <v>39375.664100000002</v>
      </c>
      <c r="F22" s="228">
        <v>46977.125</v>
      </c>
      <c r="G22" s="228">
        <v>68500.054699999993</v>
      </c>
      <c r="H22" s="228">
        <v>14605.7881</v>
      </c>
      <c r="I22" s="228">
        <v>42892.959999999999</v>
      </c>
      <c r="J22" s="228">
        <v>43426.61</v>
      </c>
      <c r="K22" s="228">
        <v>78581.234400000001</v>
      </c>
      <c r="L22" s="228">
        <v>90934.28</v>
      </c>
      <c r="M22" s="228">
        <v>100608.42200000001</v>
      </c>
      <c r="N22" s="222">
        <v>29732.175800000001</v>
      </c>
      <c r="O22" s="228">
        <v>81168.914099999995</v>
      </c>
      <c r="P22" s="228">
        <v>75051.48</v>
      </c>
      <c r="Q22" s="53">
        <v>711854.70819999999</v>
      </c>
      <c r="S22" s="2"/>
    </row>
    <row r="23" spans="1:19" x14ac:dyDescent="0.3">
      <c r="A23" s="1" t="s">
        <v>16</v>
      </c>
      <c r="B23" s="18" t="s">
        <v>87</v>
      </c>
      <c r="C23" s="18"/>
      <c r="D23" s="18"/>
      <c r="E23" s="227">
        <v>70265.94</v>
      </c>
      <c r="F23" s="228">
        <v>108035.56299999999</v>
      </c>
      <c r="G23" s="228">
        <v>135879.07800000001</v>
      </c>
      <c r="H23" s="228">
        <v>23632.9941</v>
      </c>
      <c r="I23" s="228">
        <v>0</v>
      </c>
      <c r="J23" s="228">
        <v>213.247772</v>
      </c>
      <c r="K23" s="228">
        <v>139177.484</v>
      </c>
      <c r="L23" s="228">
        <v>169439.9</v>
      </c>
      <c r="M23" s="228">
        <v>180164.234</v>
      </c>
      <c r="N23" s="222">
        <v>186817.95300000001</v>
      </c>
      <c r="O23" s="228">
        <v>160197.20000000001</v>
      </c>
      <c r="P23" s="228">
        <v>151094.04699999999</v>
      </c>
      <c r="Q23" s="53">
        <v>1324917.640872</v>
      </c>
      <c r="S23" s="2"/>
    </row>
    <row r="24" spans="1:19" x14ac:dyDescent="0.3">
      <c r="A24" s="1" t="s">
        <v>118</v>
      </c>
      <c r="B24" s="18" t="s">
        <v>87</v>
      </c>
      <c r="C24" s="18"/>
      <c r="D24" s="18"/>
      <c r="E24" s="227">
        <v>91580.59</v>
      </c>
      <c r="F24" s="228">
        <v>83365.664099999995</v>
      </c>
      <c r="G24" s="228">
        <v>84534.21</v>
      </c>
      <c r="H24" s="228">
        <v>35595.879999999997</v>
      </c>
      <c r="I24" s="228">
        <v>50088.29</v>
      </c>
      <c r="J24" s="228">
        <v>67054.89</v>
      </c>
      <c r="K24" s="228">
        <v>90146.09</v>
      </c>
      <c r="L24" s="228">
        <v>91617.335900000005</v>
      </c>
      <c r="M24" s="228">
        <v>90394.4</v>
      </c>
      <c r="N24" s="222">
        <v>96295.554699999993</v>
      </c>
      <c r="O24" s="228">
        <v>91935.484400000001</v>
      </c>
      <c r="P24" s="228">
        <v>94936.06</v>
      </c>
      <c r="Q24" s="53">
        <v>967544.44909999985</v>
      </c>
      <c r="S24" s="2"/>
    </row>
    <row r="25" spans="1:19" x14ac:dyDescent="0.3">
      <c r="A25" s="1" t="s">
        <v>119</v>
      </c>
      <c r="B25" s="18" t="s">
        <v>87</v>
      </c>
      <c r="C25" s="18"/>
      <c r="D25" s="18"/>
      <c r="E25" s="227">
        <v>2579.5097799999999</v>
      </c>
      <c r="F25" s="228">
        <v>2018.0043700000001</v>
      </c>
      <c r="G25" s="228">
        <v>10935.939579999998</v>
      </c>
      <c r="H25" s="228">
        <v>29308.165700000001</v>
      </c>
      <c r="I25" s="228">
        <v>25507.167000000001</v>
      </c>
      <c r="J25" s="228">
        <v>34111.784100000004</v>
      </c>
      <c r="K25" s="228">
        <v>63921.304499999998</v>
      </c>
      <c r="L25" s="228">
        <v>86922.390600000013</v>
      </c>
      <c r="M25" s="228">
        <v>90306.102699999989</v>
      </c>
      <c r="N25" s="222">
        <v>60254.054700000001</v>
      </c>
      <c r="O25" s="228">
        <v>27947.998099999997</v>
      </c>
      <c r="P25" s="228">
        <v>0</v>
      </c>
      <c r="Q25" s="53">
        <v>433812.42112999992</v>
      </c>
      <c r="S25" s="2"/>
    </row>
    <row r="26" spans="1:19" x14ac:dyDescent="0.3">
      <c r="A26" s="1" t="s">
        <v>19</v>
      </c>
      <c r="B26" s="18" t="s">
        <v>87</v>
      </c>
      <c r="C26" s="18"/>
      <c r="D26" s="18"/>
      <c r="E26" s="227">
        <v>477.00380000000001</v>
      </c>
      <c r="F26" s="228">
        <v>4189.0800799999997</v>
      </c>
      <c r="G26" s="228">
        <v>25832.297900000001</v>
      </c>
      <c r="H26" s="228">
        <v>33848.642599999999</v>
      </c>
      <c r="I26" s="228">
        <v>0</v>
      </c>
      <c r="J26" s="228">
        <v>19067.266</v>
      </c>
      <c r="K26" s="228">
        <v>89441.199300000007</v>
      </c>
      <c r="L26" s="228">
        <v>60126.854800000001</v>
      </c>
      <c r="M26" s="228">
        <v>29835.0625</v>
      </c>
      <c r="N26" s="222">
        <v>67355.506300000008</v>
      </c>
      <c r="O26" s="228">
        <v>21259.1211</v>
      </c>
      <c r="P26" s="228">
        <v>0</v>
      </c>
      <c r="Q26" s="53">
        <v>351432.03437999997</v>
      </c>
      <c r="S26" s="2"/>
    </row>
    <row r="27" spans="1:19" x14ac:dyDescent="0.3">
      <c r="A27" s="1" t="s">
        <v>20</v>
      </c>
      <c r="B27" s="18" t="s">
        <v>87</v>
      </c>
      <c r="C27" s="18"/>
      <c r="D27" s="18"/>
      <c r="E27" s="227">
        <v>5712.2737900000002</v>
      </c>
      <c r="F27" s="228">
        <v>8718.5107400000015</v>
      </c>
      <c r="G27" s="228">
        <v>9790.7667099999999</v>
      </c>
      <c r="H27" s="228">
        <v>784.49875399999996</v>
      </c>
      <c r="I27" s="228">
        <v>12120.019</v>
      </c>
      <c r="J27" s="228">
        <v>13544.62012</v>
      </c>
      <c r="K27" s="228">
        <v>24848.1826</v>
      </c>
      <c r="L27" s="228">
        <v>22727.9853</v>
      </c>
      <c r="M27" s="228">
        <v>15587.60571</v>
      </c>
      <c r="N27" s="222">
        <v>18059.338</v>
      </c>
      <c r="O27" s="228">
        <v>16057.014360000001</v>
      </c>
      <c r="P27" s="228">
        <v>14678.599120000001</v>
      </c>
      <c r="Q27" s="53">
        <v>162629.414204</v>
      </c>
      <c r="S27" s="2"/>
    </row>
    <row r="28" spans="1:19" x14ac:dyDescent="0.3">
      <c r="A28" s="1" t="s">
        <v>21</v>
      </c>
      <c r="B28" s="18" t="s">
        <v>87</v>
      </c>
      <c r="C28" s="18"/>
      <c r="D28" s="18"/>
      <c r="E28" s="227">
        <v>196094.46900000001</v>
      </c>
      <c r="F28" s="228">
        <v>178065.609</v>
      </c>
      <c r="G28" s="228">
        <v>170289.266</v>
      </c>
      <c r="H28" s="228">
        <v>133458.92199999999</v>
      </c>
      <c r="I28" s="228">
        <v>73732.460000000006</v>
      </c>
      <c r="J28" s="228">
        <v>108530.9</v>
      </c>
      <c r="K28" s="228">
        <v>175388.734</v>
      </c>
      <c r="L28" s="228">
        <v>183834.516</v>
      </c>
      <c r="M28" s="228">
        <v>188065.81299999999</v>
      </c>
      <c r="N28" s="222">
        <v>206070.93799999999</v>
      </c>
      <c r="O28" s="228">
        <v>200230.484</v>
      </c>
      <c r="P28" s="228">
        <v>212258.125</v>
      </c>
      <c r="Q28" s="53">
        <v>2026020.2360000003</v>
      </c>
      <c r="S28" s="2"/>
    </row>
    <row r="29" spans="1:19" x14ac:dyDescent="0.3">
      <c r="A29" s="1" t="s">
        <v>22</v>
      </c>
      <c r="B29" s="18" t="s">
        <v>87</v>
      </c>
      <c r="C29" s="18"/>
      <c r="D29" s="18"/>
      <c r="E29" s="227">
        <v>157818.06299999999</v>
      </c>
      <c r="F29" s="228">
        <v>154447.32800000001</v>
      </c>
      <c r="G29" s="228">
        <v>161570.984</v>
      </c>
      <c r="H29" s="228">
        <v>133420.93799999999</v>
      </c>
      <c r="I29" s="228">
        <v>56979.22</v>
      </c>
      <c r="J29" s="228">
        <v>117681.05499999999</v>
      </c>
      <c r="K29" s="228">
        <v>174386.125</v>
      </c>
      <c r="L29" s="228">
        <v>187834.75</v>
      </c>
      <c r="M29" s="228">
        <v>190792.5</v>
      </c>
      <c r="N29" s="222">
        <v>142465.84400000001</v>
      </c>
      <c r="O29" s="228">
        <v>184604.3</v>
      </c>
      <c r="P29" s="228">
        <v>195976.71900000001</v>
      </c>
      <c r="Q29" s="53">
        <v>1857977.8260000001</v>
      </c>
      <c r="S29" s="2"/>
    </row>
    <row r="30" spans="1:19" x14ac:dyDescent="0.3">
      <c r="A30" s="1" t="s">
        <v>23</v>
      </c>
      <c r="B30" s="18" t="s">
        <v>87</v>
      </c>
      <c r="C30" s="18"/>
      <c r="D30" s="18"/>
      <c r="E30" s="227">
        <v>21109.644499999999</v>
      </c>
      <c r="F30" s="228">
        <v>50125.382799999999</v>
      </c>
      <c r="G30" s="228">
        <v>65083.296900000001</v>
      </c>
      <c r="H30" s="228">
        <v>96.123589999999993</v>
      </c>
      <c r="I30" s="228">
        <v>49001.785199999998</v>
      </c>
      <c r="J30" s="228">
        <v>42819.203099999999</v>
      </c>
      <c r="K30" s="228">
        <v>76572.414099999995</v>
      </c>
      <c r="L30" s="228">
        <v>81365.350000000006</v>
      </c>
      <c r="M30" s="228">
        <v>80853.73</v>
      </c>
      <c r="N30" s="222">
        <v>86312.33</v>
      </c>
      <c r="O30" s="228">
        <v>82707.16</v>
      </c>
      <c r="P30" s="228">
        <v>88990.07</v>
      </c>
      <c r="Q30" s="53">
        <v>725036.49019000004</v>
      </c>
      <c r="S30" s="2"/>
    </row>
    <row r="31" spans="1:19" ht="13.5" thickBot="1" x14ac:dyDescent="0.35">
      <c r="A31" s="1" t="s">
        <v>24</v>
      </c>
      <c r="B31" s="18" t="s">
        <v>87</v>
      </c>
      <c r="C31" s="18"/>
      <c r="D31" s="18"/>
      <c r="E31" s="229">
        <v>10497.030269999999</v>
      </c>
      <c r="F31" s="230">
        <v>2877.7162199999998</v>
      </c>
      <c r="G31" s="230">
        <v>16663.637000000002</v>
      </c>
      <c r="H31" s="230">
        <v>18342.290300000001</v>
      </c>
      <c r="I31" s="230">
        <v>14277.0807</v>
      </c>
      <c r="J31" s="230">
        <v>24468.059399999998</v>
      </c>
      <c r="K31" s="230">
        <v>51019.152399999999</v>
      </c>
      <c r="L31" s="230">
        <v>81775.314100000003</v>
      </c>
      <c r="M31" s="230">
        <v>90666.144499999995</v>
      </c>
      <c r="N31" s="224">
        <v>56315.932000000001</v>
      </c>
      <c r="O31" s="230">
        <v>16865.936280000002</v>
      </c>
      <c r="P31" s="230">
        <v>0</v>
      </c>
      <c r="Q31" s="55">
        <v>383768.29316999996</v>
      </c>
      <c r="S31" s="2"/>
    </row>
    <row r="32" spans="1:19" s="46" customFormat="1" ht="14" thickTop="1" thickBot="1" x14ac:dyDescent="0.35">
      <c r="A32" s="123"/>
      <c r="B32" s="124"/>
      <c r="C32" s="124"/>
      <c r="D32" s="124"/>
      <c r="E32" s="126"/>
      <c r="F32" s="126"/>
      <c r="G32" s="126"/>
      <c r="H32" s="126"/>
      <c r="I32" s="126"/>
      <c r="J32" s="126"/>
      <c r="K32" s="126"/>
      <c r="L32" s="126"/>
      <c r="M32" s="126"/>
      <c r="N32" s="127"/>
      <c r="O32" s="126"/>
      <c r="P32" s="126"/>
      <c r="Q32" s="127"/>
    </row>
    <row r="33" spans="1:17" s="46" customFormat="1" ht="14" thickTop="1" thickBot="1" x14ac:dyDescent="0.35">
      <c r="A33" s="1" t="s">
        <v>32</v>
      </c>
      <c r="B33" s="18" t="s">
        <v>87</v>
      </c>
      <c r="C33" s="18"/>
      <c r="D33" s="18"/>
      <c r="E33" s="231">
        <v>245362.734</v>
      </c>
      <c r="F33" s="232">
        <v>218650.37599999999</v>
      </c>
      <c r="G33" s="232">
        <v>221143.83600000001</v>
      </c>
      <c r="H33" s="232">
        <v>204686.06699999998</v>
      </c>
      <c r="I33" s="232">
        <v>179140.12</v>
      </c>
      <c r="J33" s="232">
        <v>195718.3653</v>
      </c>
      <c r="K33" s="232">
        <v>242915.52399999998</v>
      </c>
      <c r="L33" s="232">
        <v>245604.18799999999</v>
      </c>
      <c r="M33" s="232">
        <v>236442.508</v>
      </c>
      <c r="N33" s="233">
        <v>243772.30499999999</v>
      </c>
      <c r="O33" s="232">
        <v>236013.68799999999</v>
      </c>
      <c r="P33" s="232">
        <v>245845.65599999999</v>
      </c>
      <c r="Q33" s="149">
        <v>2715295.3673</v>
      </c>
    </row>
    <row r="34" spans="1:17" s="46" customFormat="1" ht="14" thickTop="1" thickBot="1" x14ac:dyDescent="0.35">
      <c r="A34" s="123"/>
      <c r="B34" s="124"/>
      <c r="C34" s="124"/>
      <c r="D34" s="124"/>
      <c r="E34" s="126"/>
      <c r="F34" s="126"/>
      <c r="G34" s="126"/>
      <c r="H34" s="126"/>
      <c r="I34" s="126"/>
      <c r="J34" s="126"/>
      <c r="K34" s="126"/>
      <c r="L34" s="126"/>
      <c r="M34" s="126"/>
      <c r="N34" s="127"/>
      <c r="O34" s="126"/>
      <c r="P34" s="126"/>
      <c r="Q34" s="127"/>
    </row>
    <row r="35" spans="1:17" s="46" customFormat="1" ht="13.5" thickTop="1" x14ac:dyDescent="0.3">
      <c r="A35" s="1" t="s">
        <v>7</v>
      </c>
      <c r="B35" s="40" t="s">
        <v>87</v>
      </c>
      <c r="C35" s="40"/>
      <c r="D35" s="40"/>
      <c r="E35" s="234">
        <v>282720</v>
      </c>
      <c r="F35" s="220">
        <v>255360</v>
      </c>
      <c r="G35" s="220">
        <v>282720</v>
      </c>
      <c r="H35" s="220">
        <v>273600</v>
      </c>
      <c r="I35" s="220">
        <v>282720</v>
      </c>
      <c r="J35" s="220">
        <v>273600</v>
      </c>
      <c r="K35" s="220">
        <v>282720</v>
      </c>
      <c r="L35" s="220">
        <v>282720</v>
      </c>
      <c r="M35" s="220">
        <v>273600</v>
      </c>
      <c r="N35" s="220">
        <v>282720</v>
      </c>
      <c r="O35" s="220">
        <v>273600</v>
      </c>
      <c r="P35" s="220">
        <v>282720</v>
      </c>
      <c r="Q35" s="51">
        <v>3328800</v>
      </c>
    </row>
    <row r="36" spans="1:17" s="46" customFormat="1" x14ac:dyDescent="0.3">
      <c r="A36" s="1" t="s">
        <v>233</v>
      </c>
      <c r="B36" s="40" t="s">
        <v>87</v>
      </c>
      <c r="C36" s="40"/>
      <c r="D36" s="40"/>
      <c r="E36" s="235">
        <v>248000</v>
      </c>
      <c r="F36" s="222">
        <v>224000</v>
      </c>
      <c r="G36" s="222">
        <v>248000</v>
      </c>
      <c r="H36" s="222">
        <v>0</v>
      </c>
      <c r="I36" s="222">
        <v>0</v>
      </c>
      <c r="J36" s="222">
        <v>120000</v>
      </c>
      <c r="K36" s="222">
        <v>124000</v>
      </c>
      <c r="L36" s="222">
        <v>124000</v>
      </c>
      <c r="M36" s="222">
        <v>120000</v>
      </c>
      <c r="N36" s="222">
        <v>0</v>
      </c>
      <c r="O36" s="222">
        <v>240000</v>
      </c>
      <c r="P36" s="222">
        <v>248000</v>
      </c>
      <c r="Q36" s="53">
        <v>1696000</v>
      </c>
    </row>
    <row r="37" spans="1:17" s="46" customFormat="1" x14ac:dyDescent="0.3">
      <c r="A37" s="1" t="s">
        <v>8</v>
      </c>
      <c r="B37" s="40" t="s">
        <v>87</v>
      </c>
      <c r="C37" s="40"/>
      <c r="D37" s="40"/>
      <c r="E37" s="235">
        <v>4497.9449999999997</v>
      </c>
      <c r="F37" s="222">
        <v>7737.52</v>
      </c>
      <c r="G37" s="222">
        <v>9182.0450000000001</v>
      </c>
      <c r="H37" s="222">
        <v>13156.95</v>
      </c>
      <c r="I37" s="222">
        <v>14384.1553</v>
      </c>
      <c r="J37" s="222">
        <v>16194.9</v>
      </c>
      <c r="K37" s="222">
        <v>16992.1855</v>
      </c>
      <c r="L37" s="222">
        <v>13896.2148</v>
      </c>
      <c r="M37" s="222">
        <v>9711.6</v>
      </c>
      <c r="N37" s="222">
        <v>7156.35</v>
      </c>
      <c r="O37" s="222">
        <v>7775.7</v>
      </c>
      <c r="P37" s="222">
        <v>7191.5349999999999</v>
      </c>
      <c r="Q37" s="53">
        <v>127877.10060000002</v>
      </c>
    </row>
    <row r="38" spans="1:17" s="46" customFormat="1" x14ac:dyDescent="0.3">
      <c r="A38" s="1" t="s">
        <v>35</v>
      </c>
      <c r="B38" s="40" t="s">
        <v>87</v>
      </c>
      <c r="C38" s="40"/>
      <c r="D38" s="40"/>
      <c r="E38" s="235">
        <v>1750.03772</v>
      </c>
      <c r="F38" s="222">
        <v>1750.0224599999999</v>
      </c>
      <c r="G38" s="222">
        <v>0</v>
      </c>
      <c r="H38" s="222">
        <v>0</v>
      </c>
      <c r="I38" s="222">
        <v>0</v>
      </c>
      <c r="J38" s="222">
        <v>0</v>
      </c>
      <c r="K38" s="222">
        <v>0</v>
      </c>
      <c r="L38" s="222">
        <v>0</v>
      </c>
      <c r="M38" s="222">
        <v>0</v>
      </c>
      <c r="N38" s="222">
        <v>0</v>
      </c>
      <c r="O38" s="222">
        <v>1750.0328400000001</v>
      </c>
      <c r="P38" s="222">
        <v>1750.03772</v>
      </c>
      <c r="Q38" s="53">
        <v>7000.1307400000005</v>
      </c>
    </row>
    <row r="39" spans="1:17" s="46" customFormat="1" x14ac:dyDescent="0.3">
      <c r="A39" s="1" t="s">
        <v>9</v>
      </c>
      <c r="B39" s="40" t="s">
        <v>87</v>
      </c>
      <c r="C39" s="40"/>
      <c r="D39" s="40"/>
      <c r="E39" s="235">
        <v>52526.162899999996</v>
      </c>
      <c r="F39" s="222">
        <v>45478.853499999997</v>
      </c>
      <c r="G39" s="222">
        <v>0</v>
      </c>
      <c r="H39" s="222">
        <v>0</v>
      </c>
      <c r="I39" s="222">
        <v>0</v>
      </c>
      <c r="J39" s="222">
        <v>-56223.744400000003</v>
      </c>
      <c r="K39" s="222">
        <v>-105486.395</v>
      </c>
      <c r="L39" s="222">
        <v>-136797.25</v>
      </c>
      <c r="M39" s="222">
        <v>-114492.6056</v>
      </c>
      <c r="N39" s="222">
        <v>0</v>
      </c>
      <c r="O39" s="222">
        <v>129936.2775</v>
      </c>
      <c r="P39" s="222">
        <v>185058.70500000002</v>
      </c>
      <c r="Q39" s="53">
        <v>3.8999999815132469E-3</v>
      </c>
    </row>
    <row r="40" spans="1:17" s="46" customFormat="1" x14ac:dyDescent="0.3">
      <c r="A40" s="1" t="s">
        <v>36</v>
      </c>
      <c r="B40" s="40" t="s">
        <v>87</v>
      </c>
      <c r="C40" s="40"/>
      <c r="D40" s="40"/>
      <c r="E40" s="235">
        <v>2499.84</v>
      </c>
      <c r="F40" s="222">
        <v>2009.28</v>
      </c>
      <c r="G40" s="222">
        <v>2031.12</v>
      </c>
      <c r="H40" s="222">
        <v>1584</v>
      </c>
      <c r="I40" s="222">
        <v>1354.08</v>
      </c>
      <c r="J40" s="222">
        <v>1202.4000000000001</v>
      </c>
      <c r="K40" s="222">
        <v>1324.32</v>
      </c>
      <c r="L40" s="222">
        <v>1316.88</v>
      </c>
      <c r="M40" s="222">
        <v>1238.4000000000001</v>
      </c>
      <c r="N40" s="222">
        <v>1480.56</v>
      </c>
      <c r="O40" s="222">
        <v>2066.4</v>
      </c>
      <c r="P40" s="222">
        <v>2544.48</v>
      </c>
      <c r="Q40" s="53">
        <v>20651.759999999998</v>
      </c>
    </row>
    <row r="41" spans="1:17" s="46" customFormat="1" x14ac:dyDescent="0.3">
      <c r="A41" s="1" t="s">
        <v>37</v>
      </c>
      <c r="B41" s="40" t="s">
        <v>87</v>
      </c>
      <c r="C41" s="40"/>
      <c r="D41" s="40"/>
      <c r="E41" s="235">
        <v>3037.49316</v>
      </c>
      <c r="F41" s="222">
        <v>1744.74182</v>
      </c>
      <c r="G41" s="222">
        <v>1717.6868899999999</v>
      </c>
      <c r="H41" s="222">
        <v>3454.18921</v>
      </c>
      <c r="I41" s="222">
        <v>6914.3076199999996</v>
      </c>
      <c r="J41" s="222">
        <v>6479.9785199999997</v>
      </c>
      <c r="K41" s="222">
        <v>4378.1940000000004</v>
      </c>
      <c r="L41" s="222">
        <v>1992.06</v>
      </c>
      <c r="M41" s="222">
        <v>1976.4661900000001</v>
      </c>
      <c r="N41" s="222">
        <v>3644.14185</v>
      </c>
      <c r="O41" s="222">
        <v>3703.60376</v>
      </c>
      <c r="P41" s="222">
        <v>2121.2341299999998</v>
      </c>
      <c r="Q41" s="53">
        <v>41164.097150000001</v>
      </c>
    </row>
    <row r="42" spans="1:17" s="46" customFormat="1" x14ac:dyDescent="0.3">
      <c r="A42" s="1" t="s">
        <v>38</v>
      </c>
      <c r="B42" s="40" t="s">
        <v>87</v>
      </c>
      <c r="C42" s="40"/>
      <c r="D42" s="40"/>
      <c r="E42" s="56"/>
      <c r="F42" s="52"/>
      <c r="G42" s="52"/>
      <c r="H42" s="52"/>
      <c r="I42" s="52"/>
      <c r="J42" s="52"/>
      <c r="K42" s="52"/>
      <c r="L42" s="52"/>
      <c r="M42" s="52"/>
      <c r="N42" s="52"/>
      <c r="O42" s="52"/>
      <c r="P42" s="52"/>
      <c r="Q42" s="53">
        <v>0</v>
      </c>
    </row>
    <row r="43" spans="1:17" s="46" customFormat="1" x14ac:dyDescent="0.3">
      <c r="A43" s="1" t="s">
        <v>39</v>
      </c>
      <c r="B43" s="40" t="s">
        <v>87</v>
      </c>
      <c r="C43" s="40"/>
      <c r="D43" s="40"/>
      <c r="E43" s="235">
        <v>8730.1833999999999</v>
      </c>
      <c r="F43" s="222">
        <v>8423.7358899999999</v>
      </c>
      <c r="G43" s="222">
        <v>10277.69824</v>
      </c>
      <c r="H43" s="222">
        <v>10850.122460000001</v>
      </c>
      <c r="I43" s="222">
        <v>12301.17145</v>
      </c>
      <c r="J43" s="222">
        <v>11699.817999999999</v>
      </c>
      <c r="K43" s="222">
        <v>12114.465349999999</v>
      </c>
      <c r="L43" s="222">
        <v>11169.958589999998</v>
      </c>
      <c r="M43" s="222">
        <v>9865.4463400000004</v>
      </c>
      <c r="N43" s="222">
        <v>9207.9647800000002</v>
      </c>
      <c r="O43" s="222">
        <v>8760.2711899999995</v>
      </c>
      <c r="P43" s="222">
        <v>8289.3078000000005</v>
      </c>
      <c r="Q43" s="53">
        <v>121690.14348999997</v>
      </c>
    </row>
    <row r="44" spans="1:17" s="46" customFormat="1" x14ac:dyDescent="0.3">
      <c r="A44" s="1" t="s">
        <v>40</v>
      </c>
      <c r="B44" s="40" t="s">
        <v>87</v>
      </c>
      <c r="C44" s="40"/>
      <c r="D44" s="40"/>
      <c r="E44" s="235">
        <v>7929.7006799999999</v>
      </c>
      <c r="F44" s="222">
        <v>6936.1149999999998</v>
      </c>
      <c r="G44" s="222">
        <v>7406.3710000000001</v>
      </c>
      <c r="H44" s="222">
        <v>10740.3838</v>
      </c>
      <c r="I44" s="222">
        <v>11090.3613</v>
      </c>
      <c r="J44" s="222">
        <v>7075.152</v>
      </c>
      <c r="K44" s="222">
        <v>2060.5825199999999</v>
      </c>
      <c r="L44" s="222">
        <v>87.345600000000005</v>
      </c>
      <c r="M44" s="222">
        <v>1194.336</v>
      </c>
      <c r="N44" s="222">
        <v>4153.7520000000004</v>
      </c>
      <c r="O44" s="222">
        <v>7042.7520000000004</v>
      </c>
      <c r="P44" s="222">
        <v>6274.152</v>
      </c>
      <c r="Q44" s="53">
        <v>71991.003900000011</v>
      </c>
    </row>
    <row r="45" spans="1:17" s="46" customFormat="1" x14ac:dyDescent="0.3">
      <c r="A45" s="1" t="s">
        <v>130</v>
      </c>
      <c r="B45" s="40" t="s">
        <v>87</v>
      </c>
      <c r="C45" s="40"/>
      <c r="D45" s="40"/>
      <c r="E45" s="235">
        <v>-3.3942496800000002</v>
      </c>
      <c r="F45" s="238">
        <v>-62.030422199999997</v>
      </c>
      <c r="G45" s="238">
        <v>-61.330979999999997</v>
      </c>
      <c r="H45" s="238">
        <v>-78.337710000000001</v>
      </c>
      <c r="I45" s="238">
        <v>-14.570046400000001</v>
      </c>
      <c r="J45" s="238">
        <v>-60.368164100000001</v>
      </c>
      <c r="K45" s="238">
        <v>-1.03861666</v>
      </c>
      <c r="L45" s="238">
        <v>-59.512016299999999</v>
      </c>
      <c r="M45" s="238">
        <v>-41.215065000000003</v>
      </c>
      <c r="N45" s="238">
        <v>-19.504571899999998</v>
      </c>
      <c r="O45" s="238">
        <v>-49.990270000000002</v>
      </c>
      <c r="P45" s="238">
        <v>4.3847300000000002</v>
      </c>
      <c r="Q45" s="53">
        <v>-446.90738223999995</v>
      </c>
    </row>
    <row r="46" spans="1:17" s="46" customFormat="1" x14ac:dyDescent="0.3">
      <c r="A46" s="1" t="s">
        <v>129</v>
      </c>
      <c r="B46" s="40" t="s">
        <v>87</v>
      </c>
      <c r="C46" s="40"/>
      <c r="D46" s="40"/>
      <c r="E46" s="235">
        <v>29760</v>
      </c>
      <c r="F46" s="238">
        <v>26880</v>
      </c>
      <c r="G46" s="238">
        <v>29760</v>
      </c>
      <c r="H46" s="238">
        <v>28800</v>
      </c>
      <c r="I46" s="238">
        <v>29760</v>
      </c>
      <c r="J46" s="238">
        <v>28800</v>
      </c>
      <c r="K46" s="238">
        <v>29760</v>
      </c>
      <c r="L46" s="238">
        <v>29760</v>
      </c>
      <c r="M46" s="238">
        <v>28800</v>
      </c>
      <c r="N46" s="238">
        <v>29760</v>
      </c>
      <c r="O46" s="238">
        <v>28800</v>
      </c>
      <c r="P46" s="238">
        <v>29760</v>
      </c>
      <c r="Q46" s="53">
        <v>350400</v>
      </c>
    </row>
    <row r="47" spans="1:17" s="46" customFormat="1" x14ac:dyDescent="0.3">
      <c r="A47" s="1" t="s">
        <v>139</v>
      </c>
      <c r="B47" s="40" t="s">
        <v>87</v>
      </c>
      <c r="C47" s="40"/>
      <c r="D47" s="40"/>
      <c r="E47" s="235">
        <v>11699.4</v>
      </c>
      <c r="F47" s="238">
        <v>10567.2</v>
      </c>
      <c r="G47" s="238">
        <v>11699.4</v>
      </c>
      <c r="H47" s="238">
        <v>11322</v>
      </c>
      <c r="I47" s="238">
        <v>8258.4</v>
      </c>
      <c r="J47" s="238">
        <v>7992</v>
      </c>
      <c r="K47" s="238">
        <v>11699.4</v>
      </c>
      <c r="L47" s="238">
        <v>11699.4</v>
      </c>
      <c r="M47" s="238">
        <v>11322</v>
      </c>
      <c r="N47" s="238">
        <v>11699.4</v>
      </c>
      <c r="O47" s="238">
        <v>11322</v>
      </c>
      <c r="P47" s="238">
        <v>11699.4</v>
      </c>
      <c r="Q47" s="53">
        <v>130979.99999999999</v>
      </c>
    </row>
    <row r="48" spans="1:17" s="46" customFormat="1" x14ac:dyDescent="0.3">
      <c r="A48" s="1" t="s">
        <v>140</v>
      </c>
      <c r="B48" s="40" t="s">
        <v>87</v>
      </c>
      <c r="C48" s="40"/>
      <c r="D48" s="40"/>
      <c r="E48" s="235">
        <v>40000</v>
      </c>
      <c r="F48" s="238">
        <v>38400</v>
      </c>
      <c r="G48" s="238">
        <v>43200</v>
      </c>
      <c r="H48" s="238">
        <v>0</v>
      </c>
      <c r="I48" s="238">
        <v>0</v>
      </c>
      <c r="J48" s="238">
        <v>0</v>
      </c>
      <c r="K48" s="238">
        <v>0</v>
      </c>
      <c r="L48" s="238">
        <v>0</v>
      </c>
      <c r="M48" s="238">
        <v>0</v>
      </c>
      <c r="N48" s="238">
        <v>41600</v>
      </c>
      <c r="O48" s="238">
        <v>40000</v>
      </c>
      <c r="P48" s="238">
        <v>40000</v>
      </c>
      <c r="Q48" s="53">
        <v>243200</v>
      </c>
    </row>
    <row r="49" spans="1:21" s="46" customFormat="1" x14ac:dyDescent="0.3">
      <c r="A49" s="1" t="s">
        <v>203</v>
      </c>
      <c r="B49" s="40" t="s">
        <v>87</v>
      </c>
      <c r="C49" s="40"/>
      <c r="D49" s="40"/>
      <c r="E49" s="235">
        <v>50725.32</v>
      </c>
      <c r="F49" s="238">
        <v>56768.015599999999</v>
      </c>
      <c r="G49" s="238">
        <v>37128.400000000001</v>
      </c>
      <c r="H49" s="238">
        <v>63056.707000000002</v>
      </c>
      <c r="I49" s="238">
        <v>61430.636700000003</v>
      </c>
      <c r="J49" s="238">
        <v>70876.850000000006</v>
      </c>
      <c r="K49" s="238">
        <v>76506.94</v>
      </c>
      <c r="L49" s="238">
        <v>60837.4</v>
      </c>
      <c r="M49" s="238">
        <v>50889.867200000001</v>
      </c>
      <c r="N49" s="238">
        <v>45746.093800000002</v>
      </c>
      <c r="O49" s="238">
        <v>57381.72</v>
      </c>
      <c r="P49" s="238">
        <v>52083.156300000002</v>
      </c>
      <c r="Q49" s="53">
        <v>683431.10660000006</v>
      </c>
    </row>
    <row r="50" spans="1:21" s="46" customFormat="1" ht="13.5" thickBot="1" x14ac:dyDescent="0.35">
      <c r="A50" s="1" t="s">
        <v>234</v>
      </c>
      <c r="B50" s="40" t="s">
        <v>87</v>
      </c>
      <c r="C50" s="40"/>
      <c r="D50" s="40"/>
      <c r="E50" s="236">
        <v>142726.56053999998</v>
      </c>
      <c r="F50" s="237">
        <v>106153.14428000001</v>
      </c>
      <c r="G50" s="237">
        <v>115076.041</v>
      </c>
      <c r="H50" s="237">
        <v>116582.617</v>
      </c>
      <c r="I50" s="237">
        <v>116471.32012999999</v>
      </c>
      <c r="J50" s="237">
        <v>107341.52247</v>
      </c>
      <c r="K50" s="237">
        <v>97532.823440000007</v>
      </c>
      <c r="L50" s="237">
        <v>97614.913260000001</v>
      </c>
      <c r="M50" s="237">
        <v>101745.13282</v>
      </c>
      <c r="N50" s="237">
        <v>121322.46350000001</v>
      </c>
      <c r="O50" s="237">
        <v>126536.70020000001</v>
      </c>
      <c r="P50" s="237">
        <v>133867.30723000001</v>
      </c>
      <c r="Q50" s="55">
        <v>1382970.54587</v>
      </c>
    </row>
    <row r="51" spans="1:21" s="46" customFormat="1" ht="14" thickTop="1" thickBot="1" x14ac:dyDescent="0.35">
      <c r="A51" s="123"/>
      <c r="B51" s="124"/>
      <c r="C51" s="124"/>
      <c r="D51" s="124"/>
      <c r="E51" s="126"/>
      <c r="F51" s="126"/>
      <c r="G51" s="126"/>
      <c r="H51" s="126"/>
      <c r="I51" s="126"/>
      <c r="J51" s="126"/>
      <c r="K51" s="126"/>
      <c r="L51" s="126"/>
      <c r="M51" s="126"/>
      <c r="N51" s="127"/>
      <c r="O51" s="126"/>
      <c r="P51" s="126"/>
      <c r="Q51" s="127"/>
    </row>
    <row r="52" spans="1:21" s="46" customFormat="1" ht="13.5" thickTop="1" x14ac:dyDescent="0.3">
      <c r="A52" s="1" t="s">
        <v>62</v>
      </c>
      <c r="B52" s="18" t="s">
        <v>87</v>
      </c>
      <c r="C52" s="18"/>
      <c r="D52" s="18"/>
      <c r="E52" s="225">
        <v>214766.288</v>
      </c>
      <c r="F52" s="226">
        <v>148218.08590000001</v>
      </c>
      <c r="G52" s="226">
        <v>252021.51140000002</v>
      </c>
      <c r="H52" s="226">
        <v>299334.174</v>
      </c>
      <c r="I52" s="226">
        <v>187382.978</v>
      </c>
      <c r="J52" s="226">
        <v>85594.767659999998</v>
      </c>
      <c r="K52" s="226">
        <v>94183.181899999996</v>
      </c>
      <c r="L52" s="226">
        <v>102712.20069</v>
      </c>
      <c r="M52" s="226">
        <v>137576.61533</v>
      </c>
      <c r="N52" s="220">
        <v>90504.582999999999</v>
      </c>
      <c r="O52" s="226">
        <v>86182.626000000004</v>
      </c>
      <c r="P52" s="226">
        <v>70724.0723</v>
      </c>
      <c r="Q52" s="51">
        <v>1769201.0841799998</v>
      </c>
    </row>
    <row r="53" spans="1:21" s="46" customFormat="1" x14ac:dyDescent="0.3">
      <c r="A53" s="1" t="s">
        <v>63</v>
      </c>
      <c r="B53" s="18" t="s">
        <v>87</v>
      </c>
      <c r="C53" s="18"/>
      <c r="D53" s="18"/>
      <c r="E53" s="227">
        <v>-308467.39899999998</v>
      </c>
      <c r="F53" s="228">
        <v>-428821.39480000001</v>
      </c>
      <c r="G53" s="228">
        <v>-590532.65989999997</v>
      </c>
      <c r="H53" s="228">
        <v>-369587.33999999997</v>
      </c>
      <c r="I53" s="228">
        <v>-266194.78899999999</v>
      </c>
      <c r="J53" s="228">
        <v>-560031.12300000002</v>
      </c>
      <c r="K53" s="228">
        <v>-933815.52729999996</v>
      </c>
      <c r="L53" s="228">
        <v>-848115.17538999999</v>
      </c>
      <c r="M53" s="228">
        <v>-853774.82432000001</v>
      </c>
      <c r="N53" s="222">
        <v>-644223.99609999999</v>
      </c>
      <c r="O53" s="228">
        <v>-792058.3922</v>
      </c>
      <c r="P53" s="228">
        <v>-493866.5662</v>
      </c>
      <c r="Q53" s="53">
        <v>-7089489.1872100001</v>
      </c>
    </row>
    <row r="54" spans="1:21" s="46" customFormat="1" ht="13.5" thickBot="1" x14ac:dyDescent="0.35">
      <c r="A54" s="1" t="s">
        <v>77</v>
      </c>
      <c r="B54" s="18" t="s">
        <v>87</v>
      </c>
      <c r="C54" s="18"/>
      <c r="D54" s="18"/>
      <c r="E54" s="74">
        <v>0</v>
      </c>
      <c r="F54" s="75">
        <v>0</v>
      </c>
      <c r="G54" s="75">
        <v>0</v>
      </c>
      <c r="H54" s="75">
        <v>0</v>
      </c>
      <c r="I54" s="75">
        <v>0</v>
      </c>
      <c r="J54" s="75">
        <v>0</v>
      </c>
      <c r="K54" s="75">
        <v>0</v>
      </c>
      <c r="L54" s="75">
        <v>0</v>
      </c>
      <c r="M54" s="75">
        <v>0</v>
      </c>
      <c r="N54" s="54">
        <v>0</v>
      </c>
      <c r="O54" s="75">
        <v>0</v>
      </c>
      <c r="P54" s="75">
        <v>0</v>
      </c>
      <c r="Q54" s="55">
        <v>0</v>
      </c>
    </row>
    <row r="55" spans="1:21" s="46" customFormat="1" ht="14" thickTop="1" thickBot="1" x14ac:dyDescent="0.35">
      <c r="A55" s="123"/>
      <c r="B55" s="124"/>
      <c r="C55" s="124"/>
      <c r="D55" s="124"/>
      <c r="E55" s="126"/>
      <c r="F55" s="126"/>
      <c r="G55" s="126"/>
      <c r="H55" s="126"/>
      <c r="I55" s="126"/>
      <c r="J55" s="126"/>
      <c r="K55" s="126"/>
      <c r="L55" s="126"/>
      <c r="M55" s="126"/>
      <c r="N55" s="127"/>
      <c r="O55" s="126"/>
      <c r="P55" s="126"/>
      <c r="Q55" s="127"/>
    </row>
    <row r="56" spans="1:21" s="46" customFormat="1" ht="13.5" thickTop="1" x14ac:dyDescent="0.3">
      <c r="A56" s="1" t="s">
        <v>171</v>
      </c>
      <c r="B56" s="40" t="s">
        <v>87</v>
      </c>
      <c r="C56" s="40"/>
      <c r="D56" s="40"/>
      <c r="E56" s="225">
        <v>2263383.0060003195</v>
      </c>
      <c r="F56" s="226">
        <v>1911479.9841278</v>
      </c>
      <c r="G56" s="226">
        <v>1996187.0223400006</v>
      </c>
      <c r="H56" s="226">
        <v>1690056.9781139996</v>
      </c>
      <c r="I56" s="226">
        <v>1625139.9904536</v>
      </c>
      <c r="J56" s="226">
        <v>1480399.9878878994</v>
      </c>
      <c r="K56" s="226">
        <v>1571404.9837933399</v>
      </c>
      <c r="L56" s="226">
        <v>1612351.9768337002</v>
      </c>
      <c r="M56" s="226">
        <v>1499023.9806050002</v>
      </c>
      <c r="N56" s="226">
        <v>1680027.9737581005</v>
      </c>
      <c r="O56" s="226">
        <v>1917282.9851800003</v>
      </c>
      <c r="P56" s="226">
        <v>2243034.0128300004</v>
      </c>
      <c r="Q56" s="51">
        <v>21489772.881923765</v>
      </c>
      <c r="S56" s="123" t="s">
        <v>237</v>
      </c>
      <c r="T56" s="260">
        <v>1.0853595583552031</v>
      </c>
    </row>
    <row r="57" spans="1:21" s="46" customFormat="1" ht="13.5" thickBot="1" x14ac:dyDescent="0.35">
      <c r="A57" s="123" t="s">
        <v>86</v>
      </c>
      <c r="B57" s="40" t="s">
        <v>87</v>
      </c>
      <c r="C57" s="40"/>
      <c r="D57" s="40"/>
      <c r="E57" s="74">
        <v>2085376.2134184728</v>
      </c>
      <c r="F57" s="75">
        <v>1761149.0767396314</v>
      </c>
      <c r="G57" s="75">
        <v>1839194.2163066233</v>
      </c>
      <c r="H57" s="75">
        <v>1557140.180047964</v>
      </c>
      <c r="I57" s="75">
        <v>1497328.675960989</v>
      </c>
      <c r="J57" s="75">
        <v>1363971.94504958</v>
      </c>
      <c r="K57" s="75">
        <v>1447819.7309790216</v>
      </c>
      <c r="L57" s="75">
        <v>1485546.392825915</v>
      </c>
      <c r="M57" s="75">
        <v>1381131.2288774427</v>
      </c>
      <c r="N57" s="54">
        <v>1547899.9201924212</v>
      </c>
      <c r="O57" s="75">
        <v>1766495.692990005</v>
      </c>
      <c r="P57" s="75">
        <v>2066627.5941119301</v>
      </c>
      <c r="Q57" s="55">
        <v>19799680.867499996</v>
      </c>
      <c r="S57" s="257" t="s">
        <v>238</v>
      </c>
      <c r="T57" s="256">
        <v>19799680.8675</v>
      </c>
    </row>
    <row r="58" spans="1:21" s="46" customFormat="1" ht="13.5" thickTop="1" x14ac:dyDescent="0.3">
      <c r="A58" s="123"/>
      <c r="B58" s="124"/>
      <c r="C58" s="124"/>
      <c r="D58" s="124"/>
      <c r="E58" s="150"/>
      <c r="F58" s="150"/>
      <c r="G58" s="150"/>
      <c r="H58" s="150"/>
      <c r="I58" s="150"/>
      <c r="J58" s="150"/>
      <c r="K58" s="150"/>
      <c r="L58" s="150"/>
      <c r="M58" s="150"/>
      <c r="N58" s="150"/>
      <c r="O58" s="150"/>
      <c r="P58" s="150"/>
      <c r="Q58" s="150"/>
      <c r="R58" s="151"/>
    </row>
    <row r="59" spans="1:21" ht="13.5" thickBot="1" x14ac:dyDescent="0.35">
      <c r="A59" s="1"/>
      <c r="B59" s="18"/>
      <c r="C59" s="18"/>
      <c r="D59" s="18"/>
      <c r="E59" s="37" t="s">
        <v>102</v>
      </c>
      <c r="F59" s="37" t="s">
        <v>103</v>
      </c>
      <c r="G59" s="37" t="s">
        <v>104</v>
      </c>
      <c r="H59" s="37" t="s">
        <v>105</v>
      </c>
      <c r="I59" s="37" t="s">
        <v>106</v>
      </c>
      <c r="J59" s="37" t="s">
        <v>107</v>
      </c>
      <c r="K59" s="37" t="s">
        <v>108</v>
      </c>
      <c r="L59" s="37" t="s">
        <v>109</v>
      </c>
      <c r="M59" s="37" t="s">
        <v>110</v>
      </c>
      <c r="N59" s="37" t="s">
        <v>111</v>
      </c>
      <c r="O59" s="37" t="s">
        <v>112</v>
      </c>
      <c r="P59" s="37" t="s">
        <v>113</v>
      </c>
      <c r="Q59" s="37" t="s">
        <v>12</v>
      </c>
      <c r="S59" s="1"/>
      <c r="T59" s="18"/>
      <c r="U59" s="37"/>
    </row>
    <row r="60" spans="1:21" ht="13.5" thickTop="1" x14ac:dyDescent="0.3">
      <c r="A60" s="1" t="s">
        <v>14</v>
      </c>
      <c r="B60" s="18" t="s">
        <v>51</v>
      </c>
      <c r="C60" s="67">
        <v>0</v>
      </c>
      <c r="D60" s="67">
        <v>0</v>
      </c>
      <c r="E60" s="67">
        <v>0</v>
      </c>
      <c r="F60" s="57">
        <v>0</v>
      </c>
      <c r="G60" s="57">
        <v>0</v>
      </c>
      <c r="H60" s="57">
        <v>0</v>
      </c>
      <c r="I60" s="57">
        <v>0</v>
      </c>
      <c r="J60" s="57">
        <v>0</v>
      </c>
      <c r="K60" s="57">
        <v>0</v>
      </c>
      <c r="L60" s="57">
        <v>0</v>
      </c>
      <c r="M60" s="57">
        <v>0</v>
      </c>
      <c r="N60" s="57">
        <v>0</v>
      </c>
      <c r="O60" s="57">
        <v>0</v>
      </c>
      <c r="P60" s="57">
        <v>0</v>
      </c>
      <c r="Q60" s="58">
        <v>0</v>
      </c>
      <c r="S60" s="1"/>
      <c r="T60" s="18"/>
      <c r="U60" s="1"/>
    </row>
    <row r="61" spans="1:21" x14ac:dyDescent="0.3">
      <c r="A61" s="1" t="s">
        <v>15</v>
      </c>
      <c r="B61" s="18" t="s">
        <v>51</v>
      </c>
      <c r="C61" s="171">
        <v>203760.14156749993</v>
      </c>
      <c r="D61" s="171">
        <v>3935508.7788306004</v>
      </c>
      <c r="E61" s="65">
        <v>2731718.8958425033</v>
      </c>
      <c r="F61" s="172">
        <v>4117002.7559463996</v>
      </c>
      <c r="G61" s="172">
        <v>4119956.6053716727</v>
      </c>
      <c r="H61" s="172">
        <v>659706.64339054492</v>
      </c>
      <c r="I61" s="172">
        <v>1740558.8335815999</v>
      </c>
      <c r="J61" s="172">
        <v>1852004.8464405523</v>
      </c>
      <c r="K61" s="172">
        <v>3638531.4089933499</v>
      </c>
      <c r="L61" s="172">
        <v>4404649.7154705105</v>
      </c>
      <c r="M61" s="172">
        <v>4700919.8291737502</v>
      </c>
      <c r="N61" s="172">
        <v>1395414.4003503872</v>
      </c>
      <c r="O61" s="172">
        <v>4722438.3345696479</v>
      </c>
      <c r="P61" s="172">
        <v>5501202.8454967998</v>
      </c>
      <c r="Q61" s="61">
        <v>39584105.114627719</v>
      </c>
      <c r="S61" s="1"/>
      <c r="T61" s="18"/>
      <c r="U61" s="1"/>
    </row>
    <row r="62" spans="1:21" x14ac:dyDescent="0.3">
      <c r="A62" s="1" t="s">
        <v>16</v>
      </c>
      <c r="B62" s="18" t="s">
        <v>51</v>
      </c>
      <c r="C62" s="171">
        <v>1602622.7736500001</v>
      </c>
      <c r="D62" s="171">
        <v>6786799.7201412665</v>
      </c>
      <c r="E62" s="65">
        <v>5114484.5761118261</v>
      </c>
      <c r="F62" s="172">
        <v>8696528.8482572511</v>
      </c>
      <c r="G62" s="172">
        <v>7538580.3983049998</v>
      </c>
      <c r="H62" s="172">
        <v>996937.72725345602</v>
      </c>
      <c r="I62" s="172">
        <v>0</v>
      </c>
      <c r="J62" s="172">
        <v>16702.79598597304</v>
      </c>
      <c r="K62" s="172">
        <v>6063438.1149571892</v>
      </c>
      <c r="L62" s="172">
        <v>7674718.5953483004</v>
      </c>
      <c r="M62" s="172">
        <v>7908250.6874886444</v>
      </c>
      <c r="N62" s="172">
        <v>8158228.8816774189</v>
      </c>
      <c r="O62" s="172">
        <v>8609148.7970450018</v>
      </c>
      <c r="P62" s="172">
        <v>10161909.152370749</v>
      </c>
      <c r="Q62" s="61">
        <v>70938928.574800804</v>
      </c>
      <c r="S62" s="1"/>
      <c r="T62" s="18"/>
      <c r="U62" s="1"/>
    </row>
    <row r="63" spans="1:21" x14ac:dyDescent="0.3">
      <c r="A63" s="1" t="s">
        <v>17</v>
      </c>
      <c r="B63" s="18" t="s">
        <v>51</v>
      </c>
      <c r="C63" s="171">
        <v>1451296.739475</v>
      </c>
      <c r="D63" s="171">
        <v>6519624.1393300006</v>
      </c>
      <c r="E63" s="65">
        <v>4884679.8167961286</v>
      </c>
      <c r="F63" s="172">
        <v>5370091.6391890002</v>
      </c>
      <c r="G63" s="172">
        <v>3825394.4838143857</v>
      </c>
      <c r="H63" s="172">
        <v>1197776.52932561</v>
      </c>
      <c r="I63" s="172">
        <v>1519080.6919159803</v>
      </c>
      <c r="J63" s="172">
        <v>2083272.3045865572</v>
      </c>
      <c r="K63" s="172">
        <v>3176800.3775111372</v>
      </c>
      <c r="L63" s="172">
        <v>3408024.2692396562</v>
      </c>
      <c r="M63" s="172">
        <v>3253624.8593963403</v>
      </c>
      <c r="N63" s="172">
        <v>3435574.4326568609</v>
      </c>
      <c r="O63" s="172">
        <v>4062351.9841761058</v>
      </c>
      <c r="P63" s="172">
        <v>5256355.5372342002</v>
      </c>
      <c r="Q63" s="61">
        <v>41473026.925841965</v>
      </c>
      <c r="S63" s="1"/>
      <c r="T63" s="18"/>
      <c r="U63" s="1"/>
    </row>
    <row r="64" spans="1:21" x14ac:dyDescent="0.3">
      <c r="A64" s="1" t="s">
        <v>18</v>
      </c>
      <c r="B64" s="18" t="s">
        <v>51</v>
      </c>
      <c r="C64" s="171">
        <v>748677.69257625018</v>
      </c>
      <c r="D64" s="171">
        <v>692582.20524062961</v>
      </c>
      <c r="E64" s="65">
        <v>710677.5237359911</v>
      </c>
      <c r="F64" s="172">
        <v>272318.47973057575</v>
      </c>
      <c r="G64" s="172">
        <v>926547.34916540235</v>
      </c>
      <c r="H64" s="172">
        <v>1841474.5763296974</v>
      </c>
      <c r="I64" s="172">
        <v>1424883.4132431676</v>
      </c>
      <c r="J64" s="172">
        <v>1993992.0199571999</v>
      </c>
      <c r="K64" s="172">
        <v>3756280.9700845433</v>
      </c>
      <c r="L64" s="172">
        <v>5053152.5981849544</v>
      </c>
      <c r="M64" s="172">
        <v>5027150.2201727675</v>
      </c>
      <c r="N64" s="172">
        <v>3367539.423901062</v>
      </c>
      <c r="O64" s="172">
        <v>2055630.1032819119</v>
      </c>
      <c r="P64" s="172">
        <v>0</v>
      </c>
      <c r="Q64" s="61">
        <v>26429646.67778727</v>
      </c>
      <c r="S64" s="1"/>
      <c r="T64" s="18"/>
      <c r="U64" s="1"/>
    </row>
    <row r="65" spans="1:22" x14ac:dyDescent="0.3">
      <c r="A65" s="1" t="s">
        <v>19</v>
      </c>
      <c r="B65" s="18" t="s">
        <v>51</v>
      </c>
      <c r="C65" s="171">
        <v>84967.352063750004</v>
      </c>
      <c r="D65" s="171">
        <v>63019.940522372432</v>
      </c>
      <c r="E65" s="65">
        <v>70099.750697010357</v>
      </c>
      <c r="F65" s="172">
        <v>482992.87348165852</v>
      </c>
      <c r="G65" s="172">
        <v>2125994.9328330597</v>
      </c>
      <c r="H65" s="172">
        <v>2002391.2732676491</v>
      </c>
      <c r="I65" s="172">
        <v>0</v>
      </c>
      <c r="J65" s="172">
        <v>1035901.1150741962</v>
      </c>
      <c r="K65" s="172">
        <v>5191466.6328664562</v>
      </c>
      <c r="L65" s="172">
        <v>3902005.5455233371</v>
      </c>
      <c r="M65" s="172">
        <v>2181626.6930681593</v>
      </c>
      <c r="N65" s="172">
        <v>3962576.3032558388</v>
      </c>
      <c r="O65" s="172">
        <v>1662682.442318581</v>
      </c>
      <c r="P65" s="172">
        <v>0</v>
      </c>
      <c r="Q65" s="61">
        <v>22617737.562385943</v>
      </c>
      <c r="S65" s="1"/>
      <c r="T65" s="18"/>
      <c r="U65" s="1"/>
    </row>
    <row r="66" spans="1:22" x14ac:dyDescent="0.3">
      <c r="A66" s="1" t="s">
        <v>20</v>
      </c>
      <c r="B66" s="18" t="s">
        <v>51</v>
      </c>
      <c r="C66" s="171">
        <v>289933.53590625006</v>
      </c>
      <c r="D66" s="171">
        <v>568431.9845538392</v>
      </c>
      <c r="E66" s="65">
        <v>478593.77531268139</v>
      </c>
      <c r="F66" s="172">
        <v>787076.93298709986</v>
      </c>
      <c r="G66" s="172">
        <v>615742.25369737751</v>
      </c>
      <c r="H66" s="172">
        <v>36683.226274555098</v>
      </c>
      <c r="I66" s="172">
        <v>516949.89518854552</v>
      </c>
      <c r="J66" s="172">
        <v>594580.73722478503</v>
      </c>
      <c r="K66" s="172">
        <v>1240076.9408521364</v>
      </c>
      <c r="L66" s="172">
        <v>1184252.3244796307</v>
      </c>
      <c r="M66" s="172">
        <v>779915.18037506519</v>
      </c>
      <c r="N66" s="172">
        <v>894412.99612651195</v>
      </c>
      <c r="O66" s="172">
        <v>1001005.4611617747</v>
      </c>
      <c r="P66" s="172">
        <v>1140551.0255676641</v>
      </c>
      <c r="Q66" s="61">
        <v>9269840.7492478285</v>
      </c>
      <c r="S66" s="1"/>
      <c r="T66" s="18"/>
      <c r="U66" s="1"/>
    </row>
    <row r="67" spans="1:22" x14ac:dyDescent="0.3">
      <c r="A67" s="1" t="s">
        <v>21</v>
      </c>
      <c r="B67" s="18" t="s">
        <v>51</v>
      </c>
      <c r="C67" s="291">
        <v>4959176.1168750031</v>
      </c>
      <c r="D67" s="171">
        <v>12218875.589782499</v>
      </c>
      <c r="E67" s="65">
        <v>9877037.0501349177</v>
      </c>
      <c r="F67" s="172">
        <v>10513551.625077501</v>
      </c>
      <c r="G67" s="172">
        <v>7676423.5186200002</v>
      </c>
      <c r="H67" s="172">
        <v>4525801.7541400008</v>
      </c>
      <c r="I67" s="172">
        <v>2371774.1397172185</v>
      </c>
      <c r="J67" s="172">
        <v>3685866.5499907997</v>
      </c>
      <c r="K67" s="172">
        <v>6210208.9724378781</v>
      </c>
      <c r="L67" s="172">
        <v>6759486.8570433147</v>
      </c>
      <c r="M67" s="172">
        <v>6648509.9194945199</v>
      </c>
      <c r="N67" s="172">
        <v>7024293.2232318297</v>
      </c>
      <c r="O67" s="172">
        <v>8185755.0565919997</v>
      </c>
      <c r="P67" s="172">
        <v>9793327.2819689997</v>
      </c>
      <c r="Q67" s="61">
        <v>83272035.948448986</v>
      </c>
      <c r="S67" s="1"/>
      <c r="T67" s="18"/>
      <c r="U67" s="1"/>
    </row>
    <row r="68" spans="1:22" x14ac:dyDescent="0.3">
      <c r="A68" s="1" t="s">
        <v>22</v>
      </c>
      <c r="B68" s="18" t="s">
        <v>51</v>
      </c>
      <c r="C68" s="171">
        <v>3599635.1161000007</v>
      </c>
      <c r="D68" s="171">
        <v>12126035.359371228</v>
      </c>
      <c r="E68" s="65">
        <v>9375583.6679934114</v>
      </c>
      <c r="F68" s="172">
        <v>10711514.215803659</v>
      </c>
      <c r="G68" s="172">
        <v>7946933.6334409779</v>
      </c>
      <c r="H68" s="172">
        <v>4975345.8042767271</v>
      </c>
      <c r="I68" s="172">
        <v>1902668.5521169561</v>
      </c>
      <c r="J68" s="172">
        <v>4150162.959457024</v>
      </c>
      <c r="K68" s="172">
        <v>6635686.0662202546</v>
      </c>
      <c r="L68" s="172">
        <v>7505892.4596908418</v>
      </c>
      <c r="M68" s="172">
        <v>7431826.5788095994</v>
      </c>
      <c r="N68" s="172">
        <v>5518740.830823292</v>
      </c>
      <c r="O68" s="172">
        <v>8728105.8605350386</v>
      </c>
      <c r="P68" s="172">
        <v>11528657.310650021</v>
      </c>
      <c r="Q68" s="61">
        <v>86411117.939817801</v>
      </c>
      <c r="S68" s="1"/>
      <c r="T68" s="18"/>
      <c r="U68" s="1"/>
    </row>
    <row r="69" spans="1:22" x14ac:dyDescent="0.3">
      <c r="A69" s="1" t="s">
        <v>23</v>
      </c>
      <c r="B69" s="18" t="s">
        <v>51</v>
      </c>
      <c r="C69" s="171">
        <v>601468.15835125023</v>
      </c>
      <c r="D69" s="171">
        <v>1864653.506694085</v>
      </c>
      <c r="E69" s="65">
        <v>1457174.3620673639</v>
      </c>
      <c r="F69" s="172">
        <v>3733691.1153092501</v>
      </c>
      <c r="G69" s="172">
        <v>3389543.396408</v>
      </c>
      <c r="H69" s="172">
        <v>7163.9331632750009</v>
      </c>
      <c r="I69" s="172">
        <v>1674887.3421299281</v>
      </c>
      <c r="J69" s="172">
        <v>1529096.5557682614</v>
      </c>
      <c r="K69" s="172">
        <v>3058746.5973856002</v>
      </c>
      <c r="L69" s="172">
        <v>3402461.6035395004</v>
      </c>
      <c r="M69" s="172">
        <v>3270715.3034802764</v>
      </c>
      <c r="N69" s="172">
        <v>3468933.8561202004</v>
      </c>
      <c r="O69" s="172">
        <v>4161343.2860959992</v>
      </c>
      <c r="P69" s="172">
        <v>5613126.1735908054</v>
      </c>
      <c r="Q69" s="61">
        <v>34766883.525058448</v>
      </c>
      <c r="S69" s="1"/>
      <c r="T69" s="18"/>
      <c r="U69" s="1"/>
    </row>
    <row r="70" spans="1:22" x14ac:dyDescent="0.3">
      <c r="A70" s="1" t="s">
        <v>24</v>
      </c>
      <c r="B70" s="18" t="s">
        <v>51</v>
      </c>
      <c r="C70" s="171">
        <v>112269.32007437499</v>
      </c>
      <c r="D70" s="171">
        <v>1758785.1848311371</v>
      </c>
      <c r="E70" s="65">
        <v>1227651.0349096009</v>
      </c>
      <c r="F70" s="172">
        <v>549095.81135718653</v>
      </c>
      <c r="G70" s="172">
        <v>1465701.78000234</v>
      </c>
      <c r="H70" s="172">
        <v>1212091.3731960561</v>
      </c>
      <c r="I70" s="172">
        <v>904873.88329966192</v>
      </c>
      <c r="J70" s="172">
        <v>1489151.4121512698</v>
      </c>
      <c r="K70" s="172">
        <v>3200383.2598249353</v>
      </c>
      <c r="L70" s="172">
        <v>4883048.3762424588</v>
      </c>
      <c r="M70" s="172">
        <v>5097658.0777847162</v>
      </c>
      <c r="N70" s="172">
        <v>3181157.3857465079</v>
      </c>
      <c r="O70" s="172">
        <v>1493496.570053651</v>
      </c>
      <c r="P70" s="172">
        <v>0</v>
      </c>
      <c r="Q70" s="61">
        <v>24704308.964568388</v>
      </c>
      <c r="S70" s="1"/>
      <c r="T70" s="18"/>
      <c r="U70" s="1"/>
    </row>
    <row r="71" spans="1:22" x14ac:dyDescent="0.3">
      <c r="A71" s="1" t="s">
        <v>25</v>
      </c>
      <c r="B71" s="18" t="s">
        <v>51</v>
      </c>
      <c r="C71" s="171">
        <v>4782668.7000932088</v>
      </c>
      <c r="D71" s="171">
        <v>4508164.1235916344</v>
      </c>
      <c r="E71" s="65">
        <v>4596713.9869792387</v>
      </c>
      <c r="F71" s="172">
        <v>4247870.4516496351</v>
      </c>
      <c r="G71" s="172">
        <v>4508164.1235916344</v>
      </c>
      <c r="H71" s="172">
        <v>4181131.4442776358</v>
      </c>
      <c r="I71" s="172">
        <v>4259887.0641916348</v>
      </c>
      <c r="J71" s="172">
        <v>4181131.4442776358</v>
      </c>
      <c r="K71" s="172">
        <v>4259887.0641916348</v>
      </c>
      <c r="L71" s="172">
        <v>4259887.0641916348</v>
      </c>
      <c r="M71" s="172">
        <v>4181131.4442776358</v>
      </c>
      <c r="N71" s="172">
        <v>4259887.0641916348</v>
      </c>
      <c r="O71" s="172">
        <v>4421399.5662776353</v>
      </c>
      <c r="P71" s="172">
        <v>4508164.1235916344</v>
      </c>
      <c r="Q71" s="61">
        <v>51865254.841689229</v>
      </c>
      <c r="S71" s="1"/>
      <c r="T71" s="18"/>
      <c r="U71" s="1"/>
    </row>
    <row r="72" spans="1:22" x14ac:dyDescent="0.3">
      <c r="A72" s="1" t="s">
        <v>275</v>
      </c>
      <c r="B72" s="18" t="s">
        <v>51</v>
      </c>
      <c r="C72" s="291">
        <v>-5948373.4209682876</v>
      </c>
      <c r="D72" s="171">
        <v>-17091261.478896152</v>
      </c>
      <c r="E72" s="65">
        <v>-13496781.460209742</v>
      </c>
      <c r="F72" s="172">
        <v>-12271681.238055117</v>
      </c>
      <c r="G72" s="172">
        <v>-6149917.5460275915</v>
      </c>
      <c r="H72" s="172">
        <v>-2924454.8272603238</v>
      </c>
      <c r="I72" s="172">
        <v>-2337171.7993907472</v>
      </c>
      <c r="J72" s="172">
        <v>-2498833.9858405925</v>
      </c>
      <c r="K72" s="172">
        <v>-4618089.5763190584</v>
      </c>
      <c r="L72" s="172">
        <v>-6607421.4639142286</v>
      </c>
      <c r="M72" s="172">
        <v>-5695603.9292691723</v>
      </c>
      <c r="N72" s="172">
        <v>-4956304.3328472134</v>
      </c>
      <c r="O72" s="172">
        <v>-7067658.3018565048</v>
      </c>
      <c r="P72" s="172">
        <v>-11774992.641745854</v>
      </c>
      <c r="Q72" s="61">
        <v>-80398911.10273616</v>
      </c>
      <c r="S72" s="1"/>
    </row>
    <row r="73" spans="1:22" x14ac:dyDescent="0.3">
      <c r="A73" s="1" t="s">
        <v>122</v>
      </c>
      <c r="B73" s="18" t="s">
        <v>51</v>
      </c>
      <c r="C73" s="171">
        <v>-3199143.4126984151</v>
      </c>
      <c r="D73" s="171">
        <v>-18110819.999999996</v>
      </c>
      <c r="E73" s="65">
        <v>-13300601.746031743</v>
      </c>
      <c r="F73" s="172">
        <v>-12705630</v>
      </c>
      <c r="G73" s="172">
        <v>-7928288.8021534346</v>
      </c>
      <c r="H73" s="172">
        <v>-844124.99999999977</v>
      </c>
      <c r="I73" s="172">
        <v>336582.49999999977</v>
      </c>
      <c r="J73" s="172">
        <v>1130624.9999999995</v>
      </c>
      <c r="K73" s="172">
        <v>199949.99999999991</v>
      </c>
      <c r="L73" s="172">
        <v>-511499.99999999953</v>
      </c>
      <c r="M73" s="172">
        <v>-247500.00000000146</v>
      </c>
      <c r="N73" s="172">
        <v>-327824.99999999919</v>
      </c>
      <c r="O73" s="172">
        <v>-2591737.8640776705</v>
      </c>
      <c r="P73" s="172">
        <v>-6842785</v>
      </c>
      <c r="Q73" s="61">
        <v>-43632835.91226285</v>
      </c>
      <c r="S73" s="1"/>
    </row>
    <row r="74" spans="1:22" x14ac:dyDescent="0.3">
      <c r="A74" s="1" t="s">
        <v>121</v>
      </c>
      <c r="B74" s="18" t="s">
        <v>51</v>
      </c>
      <c r="C74" s="171">
        <v>125949.00000000001</v>
      </c>
      <c r="D74" s="171">
        <v>241520.29373972118</v>
      </c>
      <c r="E74" s="65">
        <v>204239.23124303692</v>
      </c>
      <c r="F74" s="172">
        <v>200312.19155919552</v>
      </c>
      <c r="G74" s="172">
        <v>419230.52864668518</v>
      </c>
      <c r="H74" s="172">
        <v>153314.02846895461</v>
      </c>
      <c r="I74" s="172">
        <v>158426.06275125314</v>
      </c>
      <c r="J74" s="172">
        <v>153314.02846895484</v>
      </c>
      <c r="K74" s="172">
        <v>172827.52807631632</v>
      </c>
      <c r="L74" s="172">
        <v>178703.99340137979</v>
      </c>
      <c r="M74" s="172">
        <v>167250.93039643537</v>
      </c>
      <c r="N74" s="172">
        <v>167402.52807631635</v>
      </c>
      <c r="O74" s="172">
        <v>77404</v>
      </c>
      <c r="P74" s="172">
        <v>79984</v>
      </c>
      <c r="Q74" s="61">
        <v>2132409.0510885278</v>
      </c>
      <c r="S74" s="1"/>
    </row>
    <row r="75" spans="1:22" x14ac:dyDescent="0.3">
      <c r="A75" s="1" t="s">
        <v>28</v>
      </c>
      <c r="B75" s="18" t="s">
        <v>51</v>
      </c>
      <c r="C75" s="171">
        <v>156969.12147760065</v>
      </c>
      <c r="D75" s="171">
        <v>109459.19275183813</v>
      </c>
      <c r="E75" s="65">
        <v>124784.9762117615</v>
      </c>
      <c r="F75" s="172">
        <v>107884.71736733812</v>
      </c>
      <c r="G75" s="172">
        <v>132077.00959683812</v>
      </c>
      <c r="H75" s="172">
        <v>6782.9125073250007</v>
      </c>
      <c r="I75" s="172">
        <v>7131.9564035500007</v>
      </c>
      <c r="J75" s="172">
        <v>6947.1006645000016</v>
      </c>
      <c r="K75" s="172">
        <v>6483.2881308333344</v>
      </c>
      <c r="L75" s="172">
        <v>6333.9235870000011</v>
      </c>
      <c r="M75" s="172">
        <v>6319.2612884333348</v>
      </c>
      <c r="N75" s="172">
        <v>6410.0158136666678</v>
      </c>
      <c r="O75" s="172">
        <v>126967.05620313813</v>
      </c>
      <c r="P75" s="172">
        <v>116116.16596850479</v>
      </c>
      <c r="Q75" s="61">
        <v>654238.38374288892</v>
      </c>
      <c r="S75" s="1"/>
      <c r="T75" s="18"/>
      <c r="U75" s="1"/>
    </row>
    <row r="76" spans="1:22" ht="13.5" thickBot="1" x14ac:dyDescent="0.35">
      <c r="A76" s="1" t="s">
        <v>123</v>
      </c>
      <c r="B76" s="18" t="s">
        <v>51</v>
      </c>
      <c r="C76" s="209">
        <v>-211917.9917938271</v>
      </c>
      <c r="D76" s="209">
        <v>-324004.0269</v>
      </c>
      <c r="E76" s="66">
        <v>-287847.24138187966</v>
      </c>
      <c r="F76" s="210">
        <v>-208530.69880000001</v>
      </c>
      <c r="G76" s="210">
        <v>-273977.7597</v>
      </c>
      <c r="H76" s="210">
        <v>-176512.26740000001</v>
      </c>
      <c r="I76" s="210">
        <v>-78016.756099999999</v>
      </c>
      <c r="J76" s="210">
        <v>-160251.25300000003</v>
      </c>
      <c r="K76" s="210">
        <v>-418386.31220000004</v>
      </c>
      <c r="L76" s="210">
        <v>-155692.45679999999</v>
      </c>
      <c r="M76" s="210">
        <v>-34287.385999999999</v>
      </c>
      <c r="N76" s="210">
        <v>-69885.079100000003</v>
      </c>
      <c r="O76" s="210">
        <v>-173971.39409999998</v>
      </c>
      <c r="P76" s="210">
        <v>-73895.65370000001</v>
      </c>
      <c r="Q76" s="63">
        <v>-2111254.2582818796</v>
      </c>
      <c r="S76" s="1"/>
      <c r="T76" s="18"/>
      <c r="U76" s="1"/>
    </row>
    <row r="77" spans="1:22" ht="14" thickTop="1" thickBot="1" x14ac:dyDescent="0.35">
      <c r="A77" s="1"/>
      <c r="B77" s="18"/>
      <c r="S77" s="1"/>
      <c r="T77" s="18"/>
      <c r="U77" s="1"/>
    </row>
    <row r="78" spans="1:22" ht="13.5" thickTop="1" x14ac:dyDescent="0.3">
      <c r="A78" s="1" t="s">
        <v>34</v>
      </c>
      <c r="B78" s="18" t="s">
        <v>51</v>
      </c>
      <c r="C78" s="169">
        <v>4205156.234249996</v>
      </c>
      <c r="D78" s="169">
        <v>5869077.9782320242</v>
      </c>
      <c r="E78" s="67">
        <v>5332329.0285604019</v>
      </c>
      <c r="F78" s="170">
        <v>5237320.2177266357</v>
      </c>
      <c r="G78" s="170">
        <v>5348537.57955225</v>
      </c>
      <c r="H78" s="170">
        <v>4975600.0166658051</v>
      </c>
      <c r="I78" s="170">
        <v>4445745.5840228992</v>
      </c>
      <c r="J78" s="170">
        <v>4782855.7429639474</v>
      </c>
      <c r="K78" s="170">
        <v>5816479.501154487</v>
      </c>
      <c r="L78" s="170">
        <v>5874267.4189171996</v>
      </c>
      <c r="M78" s="170">
        <v>5658145.781701698</v>
      </c>
      <c r="N78" s="170">
        <v>5834894.7615299858</v>
      </c>
      <c r="O78" s="170">
        <v>5648929.124972594</v>
      </c>
      <c r="P78" s="170">
        <v>5879457.428548011</v>
      </c>
      <c r="Q78" s="58">
        <v>64834562.186315909</v>
      </c>
      <c r="S78" s="1"/>
      <c r="T78" s="18"/>
      <c r="U78" s="1"/>
    </row>
    <row r="79" spans="1:22" ht="13.5" thickBot="1" x14ac:dyDescent="0.35">
      <c r="A79" s="1" t="s">
        <v>33</v>
      </c>
      <c r="B79" s="18" t="s">
        <v>51</v>
      </c>
      <c r="C79" s="209">
        <v>46060.416666666672</v>
      </c>
      <c r="D79" s="209">
        <v>26604.166666666668</v>
      </c>
      <c r="E79" s="66">
        <v>32880.37634408602</v>
      </c>
      <c r="F79" s="210">
        <v>26604.166666666668</v>
      </c>
      <c r="G79" s="210">
        <v>26604.166666666668</v>
      </c>
      <c r="H79" s="210">
        <v>26604.166666666668</v>
      </c>
      <c r="I79" s="210">
        <v>26604.166666666668</v>
      </c>
      <c r="J79" s="210">
        <v>26604.166666666668</v>
      </c>
      <c r="K79" s="210">
        <v>26604.166666666668</v>
      </c>
      <c r="L79" s="210">
        <v>26604.166666666668</v>
      </c>
      <c r="M79" s="210">
        <v>26604.166666666668</v>
      </c>
      <c r="N79" s="210">
        <v>26604.166666666668</v>
      </c>
      <c r="O79" s="210">
        <v>26604.166666666668</v>
      </c>
      <c r="P79" s="210">
        <v>26604.166666666668</v>
      </c>
      <c r="Q79" s="63">
        <v>325526.20967741939</v>
      </c>
      <c r="S79" s="1"/>
      <c r="T79" s="18"/>
      <c r="U79" s="1"/>
    </row>
    <row r="80" spans="1:22" s="46" customFormat="1" ht="14" thickTop="1" thickBot="1" x14ac:dyDescent="0.35">
      <c r="A80" s="123"/>
      <c r="B80" s="124"/>
      <c r="C80" s="42"/>
      <c r="D80" s="42"/>
      <c r="E80" s="42"/>
      <c r="F80" s="42"/>
      <c r="G80" s="42"/>
      <c r="H80" s="42"/>
      <c r="I80" s="42"/>
      <c r="J80" s="42"/>
      <c r="K80" s="42"/>
      <c r="L80" s="42"/>
      <c r="M80" s="42"/>
      <c r="N80" s="42"/>
      <c r="O80" s="42"/>
      <c r="P80" s="42"/>
      <c r="Q80" s="42"/>
      <c r="S80" s="123"/>
      <c r="T80" s="124"/>
      <c r="U80" s="123"/>
      <c r="V80" s="2"/>
    </row>
    <row r="81" spans="1:22" s="46" customFormat="1" ht="13.5" thickTop="1" x14ac:dyDescent="0.3">
      <c r="A81" s="1" t="s">
        <v>7</v>
      </c>
      <c r="B81" s="18" t="s">
        <v>51</v>
      </c>
      <c r="C81" s="289">
        <v>15888864.30000001</v>
      </c>
      <c r="D81" s="239">
        <v>16287499</v>
      </c>
      <c r="E81" s="67">
        <v>16158907.161290325</v>
      </c>
      <c r="F81" s="170">
        <v>14711290</v>
      </c>
      <c r="G81" s="170">
        <v>16287499</v>
      </c>
      <c r="H81" s="170">
        <v>15762095.699999999</v>
      </c>
      <c r="I81" s="170">
        <v>16287499</v>
      </c>
      <c r="J81" s="170">
        <v>15762095.699999999</v>
      </c>
      <c r="K81" s="170">
        <v>16287499</v>
      </c>
      <c r="L81" s="170">
        <v>16287499</v>
      </c>
      <c r="M81" s="170">
        <v>15762095.699999999</v>
      </c>
      <c r="N81" s="170">
        <v>16287499</v>
      </c>
      <c r="O81" s="170">
        <v>15762095.699999999</v>
      </c>
      <c r="P81" s="170">
        <v>16694615.199999999</v>
      </c>
      <c r="Q81" s="58">
        <v>192050690.16129029</v>
      </c>
      <c r="S81" s="1"/>
      <c r="T81" s="18"/>
      <c r="U81" s="1"/>
      <c r="V81" s="2"/>
    </row>
    <row r="82" spans="1:22" s="46" customFormat="1" x14ac:dyDescent="0.3">
      <c r="A82" s="1" t="s">
        <v>233</v>
      </c>
      <c r="B82" s="18" t="s">
        <v>51</v>
      </c>
      <c r="C82" s="240"/>
      <c r="D82" s="240">
        <v>29251600</v>
      </c>
      <c r="E82" s="65">
        <v>19815600</v>
      </c>
      <c r="F82" s="172">
        <v>26420800.000000004</v>
      </c>
      <c r="G82" s="172">
        <v>29251600</v>
      </c>
      <c r="H82" s="172">
        <v>0</v>
      </c>
      <c r="I82" s="172">
        <v>0</v>
      </c>
      <c r="J82" s="172">
        <v>12558000</v>
      </c>
      <c r="K82" s="172">
        <v>12976600</v>
      </c>
      <c r="L82" s="172">
        <v>12976600</v>
      </c>
      <c r="M82" s="172">
        <v>12558000</v>
      </c>
      <c r="N82" s="172">
        <v>0</v>
      </c>
      <c r="O82" s="172">
        <v>28308000</v>
      </c>
      <c r="P82" s="172">
        <v>29251600</v>
      </c>
      <c r="Q82" s="61">
        <v>184116800</v>
      </c>
      <c r="S82" s="1"/>
      <c r="T82" s="18"/>
      <c r="U82" s="1"/>
      <c r="V82" s="2"/>
    </row>
    <row r="83" spans="1:22" s="46" customFormat="1" x14ac:dyDescent="0.3">
      <c r="A83" s="1" t="s">
        <v>8</v>
      </c>
      <c r="B83" s="18" t="s">
        <v>51</v>
      </c>
      <c r="C83" s="240">
        <v>452286.43799999973</v>
      </c>
      <c r="D83" s="240">
        <v>333297.72899999999</v>
      </c>
      <c r="E83" s="65">
        <v>371681.18351612892</v>
      </c>
      <c r="F83" s="172">
        <v>573350.19999999995</v>
      </c>
      <c r="G83" s="172">
        <v>680389.5</v>
      </c>
      <c r="H83" s="172">
        <v>974930</v>
      </c>
      <c r="I83" s="172">
        <v>1065865.8399999999</v>
      </c>
      <c r="J83" s="172">
        <v>1200042.1100000001</v>
      </c>
      <c r="K83" s="172">
        <v>1259120.8500000001</v>
      </c>
      <c r="L83" s="172">
        <v>1029709.47</v>
      </c>
      <c r="M83" s="172">
        <v>719629.6</v>
      </c>
      <c r="N83" s="172">
        <v>530285.5</v>
      </c>
      <c r="O83" s="172">
        <v>576179.4</v>
      </c>
      <c r="P83" s="172">
        <v>532892.76099999994</v>
      </c>
      <c r="Q83" s="61">
        <v>9514076.4145161305</v>
      </c>
      <c r="S83" s="1"/>
      <c r="T83" s="18"/>
      <c r="U83" s="1"/>
      <c r="V83" s="2"/>
    </row>
    <row r="84" spans="1:22" s="46" customFormat="1" x14ac:dyDescent="0.3">
      <c r="A84" s="1" t="s">
        <v>46</v>
      </c>
      <c r="B84" s="18" t="s">
        <v>51</v>
      </c>
      <c r="C84" s="240">
        <v>0</v>
      </c>
      <c r="D84" s="240">
        <v>0</v>
      </c>
      <c r="E84" s="65">
        <v>0</v>
      </c>
      <c r="F84" s="172">
        <v>0</v>
      </c>
      <c r="G84" s="172">
        <v>0</v>
      </c>
      <c r="H84" s="172">
        <v>0</v>
      </c>
      <c r="I84" s="172">
        <v>0</v>
      </c>
      <c r="J84" s="172">
        <v>0</v>
      </c>
      <c r="K84" s="172">
        <v>0</v>
      </c>
      <c r="L84" s="172">
        <v>0</v>
      </c>
      <c r="M84" s="172">
        <v>0</v>
      </c>
      <c r="N84" s="172">
        <v>0</v>
      </c>
      <c r="O84" s="172">
        <v>0</v>
      </c>
      <c r="P84" s="172">
        <v>0</v>
      </c>
      <c r="Q84" s="61">
        <v>0</v>
      </c>
      <c r="S84" s="1"/>
      <c r="T84" s="18"/>
      <c r="U84" s="1"/>
      <c r="V84" s="2"/>
    </row>
    <row r="85" spans="1:22" s="46" customFormat="1" x14ac:dyDescent="0.3">
      <c r="A85" s="1" t="s">
        <v>41</v>
      </c>
      <c r="B85" s="18" t="s">
        <v>51</v>
      </c>
      <c r="C85" s="290">
        <v>133491.45499999999</v>
      </c>
      <c r="D85" s="240">
        <v>231235.19999999998</v>
      </c>
      <c r="E85" s="65">
        <v>199704.95967741933</v>
      </c>
      <c r="F85" s="172">
        <v>185858.4</v>
      </c>
      <c r="G85" s="172">
        <v>187878.6</v>
      </c>
      <c r="H85" s="172">
        <v>146520</v>
      </c>
      <c r="I85" s="172">
        <v>125252.4</v>
      </c>
      <c r="J85" s="172">
        <v>111222</v>
      </c>
      <c r="K85" s="172">
        <v>122499.6</v>
      </c>
      <c r="L85" s="172">
        <v>121811.40000000001</v>
      </c>
      <c r="M85" s="172">
        <v>114552</v>
      </c>
      <c r="N85" s="172">
        <v>136951.79999999999</v>
      </c>
      <c r="O85" s="172">
        <v>191142</v>
      </c>
      <c r="P85" s="172">
        <v>235364.4</v>
      </c>
      <c r="Q85" s="61">
        <v>1878757.5596774193</v>
      </c>
      <c r="S85" s="1"/>
      <c r="T85" s="18"/>
      <c r="U85" s="1"/>
      <c r="V85" s="2"/>
    </row>
    <row r="86" spans="1:22" s="46" customFormat="1" x14ac:dyDescent="0.3">
      <c r="A86" s="1" t="s">
        <v>42</v>
      </c>
      <c r="B86" s="18" t="s">
        <v>51</v>
      </c>
      <c r="C86" s="240">
        <v>256828.85700000031</v>
      </c>
      <c r="D86" s="240">
        <v>255176.45300000001</v>
      </c>
      <c r="E86" s="65">
        <v>255709.48654838718</v>
      </c>
      <c r="F86" s="172">
        <v>146573.837</v>
      </c>
      <c r="G86" s="172">
        <v>144301</v>
      </c>
      <c r="H86" s="172">
        <v>290182.64799999999</v>
      </c>
      <c r="I86" s="172">
        <v>580863.34199999995</v>
      </c>
      <c r="J86" s="172">
        <v>544375.85400000005</v>
      </c>
      <c r="K86" s="172">
        <v>371593.93300000002</v>
      </c>
      <c r="L86" s="172">
        <v>169073.7</v>
      </c>
      <c r="M86" s="172">
        <v>167750.20000000001</v>
      </c>
      <c r="N86" s="172">
        <v>309292.14500000002</v>
      </c>
      <c r="O86" s="172">
        <v>314338.92800000001</v>
      </c>
      <c r="P86" s="172">
        <v>180037.18599999999</v>
      </c>
      <c r="Q86" s="61">
        <v>3474092.2595483875</v>
      </c>
      <c r="S86" s="1"/>
      <c r="T86" s="18"/>
      <c r="U86" s="1"/>
      <c r="V86" s="2"/>
    </row>
    <row r="87" spans="1:22" s="46" customFormat="1" x14ac:dyDescent="0.3">
      <c r="A87" s="1" t="s">
        <v>44</v>
      </c>
      <c r="B87" s="18" t="s">
        <v>51</v>
      </c>
      <c r="C87" s="290">
        <v>110013.046</v>
      </c>
      <c r="D87" s="59"/>
      <c r="E87" s="65">
        <v>35488.079354838708</v>
      </c>
      <c r="F87" s="60"/>
      <c r="G87" s="60"/>
      <c r="H87" s="60"/>
      <c r="I87" s="60"/>
      <c r="J87" s="60"/>
      <c r="K87" s="60"/>
      <c r="L87" s="60"/>
      <c r="M87" s="60"/>
      <c r="N87" s="60"/>
      <c r="O87" s="60"/>
      <c r="P87" s="60"/>
      <c r="Q87" s="61">
        <v>35488.079354838708</v>
      </c>
      <c r="S87" s="1"/>
      <c r="T87" s="18"/>
      <c r="U87" s="1"/>
      <c r="V87" s="2"/>
    </row>
    <row r="88" spans="1:22" s="46" customFormat="1" x14ac:dyDescent="0.3">
      <c r="A88" s="1" t="s">
        <v>45</v>
      </c>
      <c r="B88" s="18" t="s">
        <v>51</v>
      </c>
      <c r="C88" s="240">
        <v>556373.29999999946</v>
      </c>
      <c r="D88" s="240">
        <v>661886.50749999995</v>
      </c>
      <c r="E88" s="65">
        <v>627849.98895161273</v>
      </c>
      <c r="F88" s="172">
        <v>644972.66399999999</v>
      </c>
      <c r="G88" s="172">
        <v>765650.58799999999</v>
      </c>
      <c r="H88" s="172">
        <v>779235.83499999996</v>
      </c>
      <c r="I88" s="172">
        <v>879533.87500000012</v>
      </c>
      <c r="J88" s="172">
        <v>865589.29500000004</v>
      </c>
      <c r="K88" s="172">
        <v>900428.4</v>
      </c>
      <c r="L88" s="172">
        <v>824577.8</v>
      </c>
      <c r="M88" s="172">
        <v>732712.951</v>
      </c>
      <c r="N88" s="172">
        <v>684868.54599999997</v>
      </c>
      <c r="O88" s="172">
        <v>662296.38199999998</v>
      </c>
      <c r="P88" s="172">
        <v>637039.7551999999</v>
      </c>
      <c r="Q88" s="61">
        <v>9004756.0801516138</v>
      </c>
      <c r="S88" s="1"/>
      <c r="T88" s="18"/>
      <c r="U88" s="1"/>
      <c r="V88" s="2"/>
    </row>
    <row r="89" spans="1:22" s="46" customFormat="1" x14ac:dyDescent="0.3">
      <c r="A89" s="1" t="s">
        <v>43</v>
      </c>
      <c r="B89" s="18" t="s">
        <v>51</v>
      </c>
      <c r="C89" s="240">
        <v>594727.53899999964</v>
      </c>
      <c r="D89" s="240">
        <v>594727.53899999999</v>
      </c>
      <c r="E89" s="65">
        <v>594727.53899999987</v>
      </c>
      <c r="F89" s="172">
        <v>520208.60000000003</v>
      </c>
      <c r="G89" s="172">
        <v>555477.84400000004</v>
      </c>
      <c r="H89" s="172">
        <v>805528.8</v>
      </c>
      <c r="I89" s="172">
        <v>831777.1</v>
      </c>
      <c r="J89" s="172">
        <v>530636.4</v>
      </c>
      <c r="K89" s="172">
        <v>154543.68600000002</v>
      </c>
      <c r="L89" s="172">
        <v>6550.92</v>
      </c>
      <c r="M89" s="172">
        <v>89575.2</v>
      </c>
      <c r="N89" s="172">
        <v>311531.40000000002</v>
      </c>
      <c r="O89" s="172">
        <v>528206.4</v>
      </c>
      <c r="P89" s="172">
        <v>470561.39999999997</v>
      </c>
      <c r="Q89" s="61">
        <v>5399325.2890000008</v>
      </c>
      <c r="S89" s="1"/>
      <c r="T89" s="18"/>
      <c r="U89" s="1"/>
      <c r="V89" s="2"/>
    </row>
    <row r="90" spans="1:22" s="46" customFormat="1" ht="13.5" thickBot="1" x14ac:dyDescent="0.35">
      <c r="A90" s="1" t="s">
        <v>75</v>
      </c>
      <c r="B90" s="18" t="s">
        <v>51</v>
      </c>
      <c r="C90" s="290">
        <v>9493507.2578560207</v>
      </c>
      <c r="D90" s="240">
        <v>15976392.357361274</v>
      </c>
      <c r="E90" s="65">
        <v>13885139.099456351</v>
      </c>
      <c r="F90" s="172">
        <v>15650530.933056671</v>
      </c>
      <c r="G90" s="172">
        <v>15073183.512693737</v>
      </c>
      <c r="H90" s="172">
        <v>14945712.562559249</v>
      </c>
      <c r="I90" s="172">
        <v>15251171.541272186</v>
      </c>
      <c r="J90" s="172">
        <v>15265687.33066299</v>
      </c>
      <c r="K90" s="172">
        <v>16523847.348295657</v>
      </c>
      <c r="L90" s="172">
        <v>16183094.997847518</v>
      </c>
      <c r="M90" s="172">
        <v>14904593.748541977</v>
      </c>
      <c r="N90" s="172">
        <v>14914187.387999071</v>
      </c>
      <c r="O90" s="172">
        <v>15118236.719528778</v>
      </c>
      <c r="P90" s="172">
        <v>15653946.345793545</v>
      </c>
      <c r="Q90" s="61">
        <v>183369331.5277077</v>
      </c>
      <c r="S90" s="1"/>
      <c r="T90" s="18"/>
      <c r="U90" s="1"/>
      <c r="V90" s="2"/>
    </row>
    <row r="91" spans="1:22" s="46" customFormat="1" ht="14" thickTop="1" thickBot="1" x14ac:dyDescent="0.35">
      <c r="A91" s="1" t="s">
        <v>76</v>
      </c>
      <c r="B91" s="18" t="s">
        <v>51</v>
      </c>
      <c r="C91" s="240">
        <v>590672.13</v>
      </c>
      <c r="D91" s="240">
        <v>590672.13</v>
      </c>
      <c r="E91" s="65">
        <v>590672.13</v>
      </c>
      <c r="F91" s="351" t="s">
        <v>336</v>
      </c>
      <c r="G91" s="351" t="s">
        <v>336</v>
      </c>
      <c r="H91" s="351" t="s">
        <v>336</v>
      </c>
      <c r="I91" s="351" t="s">
        <v>336</v>
      </c>
      <c r="J91" s="351" t="s">
        <v>336</v>
      </c>
      <c r="K91" s="351" t="s">
        <v>336</v>
      </c>
      <c r="L91" s="351" t="s">
        <v>336</v>
      </c>
      <c r="M91" s="351" t="s">
        <v>336</v>
      </c>
      <c r="N91" s="351" t="s">
        <v>336</v>
      </c>
      <c r="O91" s="351" t="s">
        <v>336</v>
      </c>
      <c r="P91" s="351" t="s">
        <v>336</v>
      </c>
      <c r="Q91" s="351" t="s">
        <v>336</v>
      </c>
      <c r="S91" s="1"/>
      <c r="T91" s="18"/>
      <c r="U91" s="1"/>
      <c r="V91" s="2"/>
    </row>
    <row r="92" spans="1:22" s="46" customFormat="1" ht="14" thickTop="1" thickBot="1" x14ac:dyDescent="0.35">
      <c r="A92" s="1" t="s">
        <v>129</v>
      </c>
      <c r="B92" s="18" t="s">
        <v>51</v>
      </c>
      <c r="C92" s="240">
        <v>1413600.0000000016</v>
      </c>
      <c r="D92" s="240">
        <v>1413600</v>
      </c>
      <c r="E92" s="65">
        <v>1413600.0000000005</v>
      </c>
      <c r="F92" s="351" t="s">
        <v>336</v>
      </c>
      <c r="G92" s="351" t="s">
        <v>336</v>
      </c>
      <c r="H92" s="351" t="s">
        <v>336</v>
      </c>
      <c r="I92" s="351" t="s">
        <v>336</v>
      </c>
      <c r="J92" s="351" t="s">
        <v>336</v>
      </c>
      <c r="K92" s="351" t="s">
        <v>336</v>
      </c>
      <c r="L92" s="351" t="s">
        <v>336</v>
      </c>
      <c r="M92" s="351" t="s">
        <v>336</v>
      </c>
      <c r="N92" s="351" t="s">
        <v>336</v>
      </c>
      <c r="O92" s="351" t="s">
        <v>336</v>
      </c>
      <c r="P92" s="351" t="s">
        <v>336</v>
      </c>
      <c r="Q92" s="351" t="s">
        <v>336</v>
      </c>
      <c r="S92" s="1"/>
      <c r="T92" s="18"/>
      <c r="U92" s="1"/>
      <c r="V92" s="2"/>
    </row>
    <row r="93" spans="1:22" s="46" customFormat="1" ht="14" thickTop="1" thickBot="1" x14ac:dyDescent="0.35">
      <c r="A93" s="1" t="s">
        <v>139</v>
      </c>
      <c r="B93" s="18" t="s">
        <v>51</v>
      </c>
      <c r="C93" s="240">
        <v>509625.85400000022</v>
      </c>
      <c r="D93" s="240">
        <v>522378.23500000004</v>
      </c>
      <c r="E93" s="65">
        <v>518264.56370967755</v>
      </c>
      <c r="F93" s="351" t="s">
        <v>336</v>
      </c>
      <c r="G93" s="351" t="s">
        <v>336</v>
      </c>
      <c r="H93" s="351" t="s">
        <v>336</v>
      </c>
      <c r="I93" s="351" t="s">
        <v>336</v>
      </c>
      <c r="J93" s="351" t="s">
        <v>336</v>
      </c>
      <c r="K93" s="351" t="s">
        <v>336</v>
      </c>
      <c r="L93" s="351" t="s">
        <v>336</v>
      </c>
      <c r="M93" s="351" t="s">
        <v>336</v>
      </c>
      <c r="N93" s="351" t="s">
        <v>336</v>
      </c>
      <c r="O93" s="351" t="s">
        <v>336</v>
      </c>
      <c r="P93" s="351" t="s">
        <v>336</v>
      </c>
      <c r="Q93" s="351" t="s">
        <v>336</v>
      </c>
      <c r="S93" s="1"/>
      <c r="T93" s="18"/>
      <c r="U93" s="1"/>
      <c r="V93" s="2"/>
    </row>
    <row r="94" spans="1:22" s="46" customFormat="1" ht="14" thickTop="1" thickBot="1" x14ac:dyDescent="0.35">
      <c r="A94" s="1" t="s">
        <v>138</v>
      </c>
      <c r="B94" s="18" t="s">
        <v>51</v>
      </c>
      <c r="C94" s="290">
        <v>2670000</v>
      </c>
      <c r="D94" s="240">
        <v>2145681.15</v>
      </c>
      <c r="E94" s="65">
        <v>2314816.2629032256</v>
      </c>
      <c r="F94" s="351" t="s">
        <v>336</v>
      </c>
      <c r="G94" s="351" t="s">
        <v>336</v>
      </c>
      <c r="H94" s="351" t="s">
        <v>336</v>
      </c>
      <c r="I94" s="351" t="s">
        <v>336</v>
      </c>
      <c r="J94" s="351" t="s">
        <v>336</v>
      </c>
      <c r="K94" s="351" t="s">
        <v>336</v>
      </c>
      <c r="L94" s="351" t="s">
        <v>336</v>
      </c>
      <c r="M94" s="351" t="s">
        <v>336</v>
      </c>
      <c r="N94" s="351" t="s">
        <v>336</v>
      </c>
      <c r="O94" s="351" t="s">
        <v>336</v>
      </c>
      <c r="P94" s="351" t="s">
        <v>336</v>
      </c>
      <c r="Q94" s="351" t="s">
        <v>336</v>
      </c>
      <c r="S94" s="1"/>
      <c r="T94" s="18"/>
      <c r="U94" s="1"/>
      <c r="V94" s="2"/>
    </row>
    <row r="95" spans="1:22" s="46" customFormat="1" ht="14" thickTop="1" thickBot="1" x14ac:dyDescent="0.35">
      <c r="A95" s="1" t="s">
        <v>140</v>
      </c>
      <c r="B95" s="18" t="s">
        <v>51</v>
      </c>
      <c r="C95" s="240">
        <v>1898000</v>
      </c>
      <c r="D95" s="240">
        <v>1898000</v>
      </c>
      <c r="E95" s="65">
        <v>1897999.9999999998</v>
      </c>
      <c r="F95" s="351" t="s">
        <v>336</v>
      </c>
      <c r="G95" s="351" t="s">
        <v>336</v>
      </c>
      <c r="H95" s="351" t="s">
        <v>336</v>
      </c>
      <c r="I95" s="351" t="s">
        <v>336</v>
      </c>
      <c r="J95" s="351" t="s">
        <v>336</v>
      </c>
      <c r="K95" s="351" t="s">
        <v>336</v>
      </c>
      <c r="L95" s="351" t="s">
        <v>336</v>
      </c>
      <c r="M95" s="351" t="s">
        <v>336</v>
      </c>
      <c r="N95" s="351" t="s">
        <v>336</v>
      </c>
      <c r="O95" s="351" t="s">
        <v>336</v>
      </c>
      <c r="P95" s="351" t="s">
        <v>336</v>
      </c>
      <c r="Q95" s="351" t="s">
        <v>336</v>
      </c>
      <c r="S95" s="1"/>
      <c r="T95" s="18"/>
      <c r="U95" s="1"/>
      <c r="V95" s="2"/>
    </row>
    <row r="96" spans="1:22" s="46" customFormat="1" ht="14" thickTop="1" thickBot="1" x14ac:dyDescent="0.35">
      <c r="A96" s="1" t="s">
        <v>142</v>
      </c>
      <c r="B96" s="18" t="s">
        <v>51</v>
      </c>
      <c r="C96" s="240">
        <v>775000</v>
      </c>
      <c r="D96" s="240">
        <v>775000</v>
      </c>
      <c r="E96" s="65">
        <v>775000</v>
      </c>
      <c r="F96" s="351" t="s">
        <v>336</v>
      </c>
      <c r="G96" s="351" t="s">
        <v>336</v>
      </c>
      <c r="H96" s="351" t="s">
        <v>336</v>
      </c>
      <c r="I96" s="351" t="s">
        <v>336</v>
      </c>
      <c r="J96" s="351" t="s">
        <v>336</v>
      </c>
      <c r="K96" s="351" t="s">
        <v>336</v>
      </c>
      <c r="L96" s="351" t="s">
        <v>336</v>
      </c>
      <c r="M96" s="351" t="s">
        <v>336</v>
      </c>
      <c r="N96" s="351" t="s">
        <v>336</v>
      </c>
      <c r="O96" s="351" t="s">
        <v>336</v>
      </c>
      <c r="P96" s="351" t="s">
        <v>336</v>
      </c>
      <c r="Q96" s="351" t="s">
        <v>336</v>
      </c>
      <c r="S96" s="1"/>
      <c r="T96" s="18"/>
      <c r="U96" s="1"/>
      <c r="V96" s="2"/>
    </row>
    <row r="97" spans="1:22" s="46" customFormat="1" ht="14" thickTop="1" thickBot="1" x14ac:dyDescent="0.35">
      <c r="A97" s="1" t="s">
        <v>241</v>
      </c>
      <c r="B97" s="18" t="s">
        <v>51</v>
      </c>
      <c r="C97" s="240">
        <v>866801.63599999854</v>
      </c>
      <c r="D97" s="240">
        <v>0</v>
      </c>
      <c r="E97" s="65">
        <v>279613.43096774147</v>
      </c>
      <c r="F97" s="351" t="s">
        <v>336</v>
      </c>
      <c r="G97" s="351" t="s">
        <v>336</v>
      </c>
      <c r="H97" s="351" t="s">
        <v>336</v>
      </c>
      <c r="I97" s="351" t="s">
        <v>336</v>
      </c>
      <c r="J97" s="351" t="s">
        <v>336</v>
      </c>
      <c r="K97" s="351" t="s">
        <v>336</v>
      </c>
      <c r="L97" s="351" t="s">
        <v>336</v>
      </c>
      <c r="M97" s="351" t="s">
        <v>336</v>
      </c>
      <c r="N97" s="351" t="s">
        <v>336</v>
      </c>
      <c r="O97" s="351" t="s">
        <v>336</v>
      </c>
      <c r="P97" s="351" t="s">
        <v>336</v>
      </c>
      <c r="Q97" s="351" t="s">
        <v>336</v>
      </c>
      <c r="S97" s="1"/>
      <c r="T97" s="18"/>
      <c r="U97" s="1"/>
      <c r="V97" s="2"/>
    </row>
    <row r="98" spans="1:22" s="46" customFormat="1" ht="14" thickTop="1" thickBot="1" x14ac:dyDescent="0.35">
      <c r="A98" s="1" t="s">
        <v>234</v>
      </c>
      <c r="B98" s="18" t="s">
        <v>51</v>
      </c>
      <c r="C98" s="241">
        <v>0</v>
      </c>
      <c r="D98" s="241">
        <v>3914925.29</v>
      </c>
      <c r="E98" s="66">
        <v>2652046.1641935483</v>
      </c>
      <c r="F98" s="351" t="s">
        <v>336</v>
      </c>
      <c r="G98" s="351" t="s">
        <v>336</v>
      </c>
      <c r="H98" s="351" t="s">
        <v>336</v>
      </c>
      <c r="I98" s="351" t="s">
        <v>336</v>
      </c>
      <c r="J98" s="351" t="s">
        <v>336</v>
      </c>
      <c r="K98" s="351" t="s">
        <v>336</v>
      </c>
      <c r="L98" s="351" t="s">
        <v>336</v>
      </c>
      <c r="M98" s="351" t="s">
        <v>336</v>
      </c>
      <c r="N98" s="351" t="s">
        <v>336</v>
      </c>
      <c r="O98" s="351" t="s">
        <v>336</v>
      </c>
      <c r="P98" s="351" t="s">
        <v>336</v>
      </c>
      <c r="Q98" s="351" t="s">
        <v>336</v>
      </c>
      <c r="S98" s="123"/>
      <c r="T98" s="124"/>
      <c r="U98" s="123"/>
      <c r="V98" s="2"/>
    </row>
    <row r="99" spans="1:22" s="46" customFormat="1" ht="14" thickTop="1" thickBot="1" x14ac:dyDescent="0.35">
      <c r="A99" s="123"/>
      <c r="B99" s="124"/>
      <c r="C99" s="42"/>
      <c r="D99" s="42"/>
      <c r="E99" s="42"/>
      <c r="F99" s="42"/>
      <c r="G99" s="42"/>
      <c r="H99" s="42"/>
      <c r="I99" s="42"/>
      <c r="J99" s="42"/>
      <c r="K99" s="42"/>
      <c r="L99" s="42"/>
      <c r="M99" s="42"/>
      <c r="N99" s="42"/>
      <c r="O99" s="42"/>
      <c r="P99" s="42"/>
      <c r="Q99" s="42"/>
      <c r="S99" s="1"/>
      <c r="T99" s="18"/>
      <c r="U99" s="1"/>
      <c r="V99" s="2"/>
    </row>
    <row r="100" spans="1:22" ht="14" thickTop="1" thickBot="1" x14ac:dyDescent="0.35">
      <c r="A100" s="1" t="s">
        <v>78</v>
      </c>
      <c r="B100" s="18" t="s">
        <v>51</v>
      </c>
      <c r="C100" s="289">
        <v>17345304.056499999</v>
      </c>
      <c r="D100" s="239">
        <v>18030532.41</v>
      </c>
      <c r="E100" s="67">
        <v>17809491.00564516</v>
      </c>
      <c r="F100" s="351" t="s">
        <v>336</v>
      </c>
      <c r="G100" s="351" t="s">
        <v>336</v>
      </c>
      <c r="H100" s="351" t="s">
        <v>336</v>
      </c>
      <c r="I100" s="351" t="s">
        <v>336</v>
      </c>
      <c r="J100" s="351" t="s">
        <v>336</v>
      </c>
      <c r="K100" s="351" t="s">
        <v>336</v>
      </c>
      <c r="L100" s="351" t="s">
        <v>336</v>
      </c>
      <c r="M100" s="351" t="s">
        <v>336</v>
      </c>
      <c r="N100" s="351" t="s">
        <v>336</v>
      </c>
      <c r="O100" s="351" t="s">
        <v>336</v>
      </c>
      <c r="P100" s="351" t="s">
        <v>336</v>
      </c>
      <c r="Q100" s="351" t="s">
        <v>336</v>
      </c>
      <c r="S100" s="1"/>
      <c r="T100" s="18"/>
      <c r="U100" s="1"/>
    </row>
    <row r="101" spans="1:22" ht="14" thickTop="1" thickBot="1" x14ac:dyDescent="0.35">
      <c r="A101" s="1" t="s">
        <v>80</v>
      </c>
      <c r="B101" s="18" t="s">
        <v>51</v>
      </c>
      <c r="C101" s="240">
        <v>315500</v>
      </c>
      <c r="D101" s="240">
        <v>1433950</v>
      </c>
      <c r="E101" s="65">
        <v>1073159.6774193547</v>
      </c>
      <c r="F101" s="351" t="s">
        <v>336</v>
      </c>
      <c r="G101" s="351" t="s">
        <v>336</v>
      </c>
      <c r="H101" s="351" t="s">
        <v>336</v>
      </c>
      <c r="I101" s="351" t="s">
        <v>336</v>
      </c>
      <c r="J101" s="351" t="s">
        <v>336</v>
      </c>
      <c r="K101" s="351" t="s">
        <v>336</v>
      </c>
      <c r="L101" s="351" t="s">
        <v>336</v>
      </c>
      <c r="M101" s="351" t="s">
        <v>336</v>
      </c>
      <c r="N101" s="351" t="s">
        <v>336</v>
      </c>
      <c r="O101" s="351" t="s">
        <v>336</v>
      </c>
      <c r="P101" s="351" t="s">
        <v>336</v>
      </c>
      <c r="Q101" s="351" t="s">
        <v>336</v>
      </c>
      <c r="S101" s="1"/>
      <c r="T101" s="18"/>
      <c r="U101" s="1"/>
    </row>
    <row r="102" spans="1:22" ht="15.5" thickTop="1" thickBot="1" x14ac:dyDescent="0.4">
      <c r="A102" s="276" t="s">
        <v>270</v>
      </c>
      <c r="B102" s="18"/>
      <c r="C102" s="240">
        <v>-7811037.6640000008</v>
      </c>
      <c r="D102" s="240">
        <v>-1289783.088</v>
      </c>
      <c r="E102" s="65">
        <v>-3393413.5963870971</v>
      </c>
      <c r="F102" s="351" t="s">
        <v>336</v>
      </c>
      <c r="G102" s="351" t="s">
        <v>336</v>
      </c>
      <c r="H102" s="351" t="s">
        <v>336</v>
      </c>
      <c r="I102" s="351" t="s">
        <v>336</v>
      </c>
      <c r="J102" s="351" t="s">
        <v>336</v>
      </c>
      <c r="K102" s="351" t="s">
        <v>336</v>
      </c>
      <c r="L102" s="351" t="s">
        <v>336</v>
      </c>
      <c r="M102" s="351" t="s">
        <v>336</v>
      </c>
      <c r="N102" s="351" t="s">
        <v>336</v>
      </c>
      <c r="O102" s="351" t="s">
        <v>336</v>
      </c>
      <c r="P102" s="351" t="s">
        <v>336</v>
      </c>
      <c r="Q102" s="351" t="s">
        <v>336</v>
      </c>
      <c r="S102" s="1"/>
      <c r="T102" s="18"/>
      <c r="U102" s="1"/>
    </row>
    <row r="103" spans="1:22" ht="14" thickTop="1" thickBot="1" x14ac:dyDescent="0.35">
      <c r="A103" s="1" t="s">
        <v>52</v>
      </c>
      <c r="B103" s="18" t="s">
        <v>51</v>
      </c>
      <c r="C103" s="240">
        <v>83616.611994032035</v>
      </c>
      <c r="D103" s="240">
        <v>223825.65206774097</v>
      </c>
      <c r="E103" s="65">
        <v>178596.92946331872</v>
      </c>
      <c r="F103" s="351" t="s">
        <v>336</v>
      </c>
      <c r="G103" s="351" t="s">
        <v>336</v>
      </c>
      <c r="H103" s="351" t="s">
        <v>336</v>
      </c>
      <c r="I103" s="351" t="s">
        <v>336</v>
      </c>
      <c r="J103" s="351" t="s">
        <v>336</v>
      </c>
      <c r="K103" s="351" t="s">
        <v>336</v>
      </c>
      <c r="L103" s="351" t="s">
        <v>336</v>
      </c>
      <c r="M103" s="351" t="s">
        <v>336</v>
      </c>
      <c r="N103" s="351" t="s">
        <v>336</v>
      </c>
      <c r="O103" s="351" t="s">
        <v>336</v>
      </c>
      <c r="P103" s="351" t="s">
        <v>336</v>
      </c>
      <c r="Q103" s="351" t="s">
        <v>336</v>
      </c>
      <c r="S103" s="1"/>
      <c r="T103" s="18"/>
      <c r="U103" s="1"/>
    </row>
    <row r="104" spans="1:22" ht="14" thickTop="1" thickBot="1" x14ac:dyDescent="0.35">
      <c r="A104" s="1" t="s">
        <v>81</v>
      </c>
      <c r="B104" s="18" t="s">
        <v>51</v>
      </c>
      <c r="C104" s="172">
        <v>5389088.3660000023</v>
      </c>
      <c r="D104" s="172">
        <v>-26796576.212000001</v>
      </c>
      <c r="E104" s="65">
        <v>-16414103.767483866</v>
      </c>
      <c r="F104" s="351" t="s">
        <v>336</v>
      </c>
      <c r="G104" s="351" t="s">
        <v>336</v>
      </c>
      <c r="H104" s="351" t="s">
        <v>336</v>
      </c>
      <c r="I104" s="351" t="s">
        <v>336</v>
      </c>
      <c r="J104" s="351" t="s">
        <v>336</v>
      </c>
      <c r="K104" s="351" t="s">
        <v>336</v>
      </c>
      <c r="L104" s="351" t="s">
        <v>336</v>
      </c>
      <c r="M104" s="351" t="s">
        <v>336</v>
      </c>
      <c r="N104" s="351" t="s">
        <v>336</v>
      </c>
      <c r="O104" s="351" t="s">
        <v>336</v>
      </c>
      <c r="P104" s="351" t="s">
        <v>336</v>
      </c>
      <c r="Q104" s="351" t="s">
        <v>336</v>
      </c>
      <c r="S104" s="1"/>
      <c r="T104" s="18"/>
      <c r="U104" s="1"/>
    </row>
    <row r="105" spans="1:22" ht="14" thickTop="1" thickBot="1" x14ac:dyDescent="0.35">
      <c r="A105" s="1" t="s">
        <v>143</v>
      </c>
      <c r="B105" s="18" t="s">
        <v>51</v>
      </c>
      <c r="C105" s="241">
        <v>-666666.66666666663</v>
      </c>
      <c r="D105" s="241">
        <v>-178392.35147541729</v>
      </c>
      <c r="E105" s="66">
        <v>-335900.19508549769</v>
      </c>
      <c r="F105" s="351" t="s">
        <v>336</v>
      </c>
      <c r="G105" s="351" t="s">
        <v>336</v>
      </c>
      <c r="H105" s="351" t="s">
        <v>336</v>
      </c>
      <c r="I105" s="351" t="s">
        <v>336</v>
      </c>
      <c r="J105" s="351" t="s">
        <v>336</v>
      </c>
      <c r="K105" s="351" t="s">
        <v>336</v>
      </c>
      <c r="L105" s="351" t="s">
        <v>336</v>
      </c>
      <c r="M105" s="351" t="s">
        <v>336</v>
      </c>
      <c r="N105" s="351" t="s">
        <v>336</v>
      </c>
      <c r="O105" s="351" t="s">
        <v>336</v>
      </c>
      <c r="P105" s="351" t="s">
        <v>336</v>
      </c>
      <c r="Q105" s="351" t="s">
        <v>336</v>
      </c>
      <c r="S105" s="1"/>
      <c r="T105" s="18"/>
      <c r="U105" s="1"/>
    </row>
    <row r="106" spans="1:22" ht="14" thickTop="1" thickBot="1" x14ac:dyDescent="0.35">
      <c r="A106" s="1" t="s">
        <v>81</v>
      </c>
      <c r="B106" s="18" t="s">
        <v>51</v>
      </c>
      <c r="C106" s="275">
        <v>-2421949.297999999</v>
      </c>
      <c r="D106" s="275">
        <v>-28086359.300000001</v>
      </c>
      <c r="E106" s="76">
        <v>-19807517.363870963</v>
      </c>
      <c r="F106" s="351" t="s">
        <v>336</v>
      </c>
      <c r="G106" s="351" t="s">
        <v>336</v>
      </c>
      <c r="H106" s="351" t="s">
        <v>336</v>
      </c>
      <c r="I106" s="351" t="s">
        <v>336</v>
      </c>
      <c r="J106" s="351" t="s">
        <v>336</v>
      </c>
      <c r="K106" s="351" t="s">
        <v>336</v>
      </c>
      <c r="L106" s="351" t="s">
        <v>336</v>
      </c>
      <c r="M106" s="351" t="s">
        <v>336</v>
      </c>
      <c r="N106" s="351" t="s">
        <v>336</v>
      </c>
      <c r="O106" s="351" t="s">
        <v>336</v>
      </c>
      <c r="P106" s="351" t="s">
        <v>336</v>
      </c>
      <c r="Q106" s="351" t="s">
        <v>336</v>
      </c>
      <c r="S106" s="1"/>
      <c r="T106" s="18"/>
      <c r="U106" s="1"/>
    </row>
    <row r="107" spans="1:22" ht="14" thickTop="1" thickBot="1" x14ac:dyDescent="0.35">
      <c r="A107" s="1"/>
      <c r="B107" s="18"/>
      <c r="S107" s="1"/>
      <c r="T107" s="18"/>
      <c r="U107" s="1"/>
    </row>
    <row r="108" spans="1:22" ht="14" thickTop="1" thickBot="1" x14ac:dyDescent="0.35">
      <c r="A108" s="1" t="s">
        <v>82</v>
      </c>
      <c r="B108" s="18" t="s">
        <v>51</v>
      </c>
      <c r="C108" s="169">
        <v>10510428.911579998</v>
      </c>
      <c r="D108" s="169">
        <v>11096935.491714327</v>
      </c>
      <c r="E108" s="67">
        <v>10907739.820703253</v>
      </c>
      <c r="F108" s="351" t="s">
        <v>336</v>
      </c>
      <c r="G108" s="351" t="s">
        <v>336</v>
      </c>
      <c r="H108" s="351" t="s">
        <v>336</v>
      </c>
      <c r="I108" s="351" t="s">
        <v>336</v>
      </c>
      <c r="J108" s="351" t="s">
        <v>336</v>
      </c>
      <c r="K108" s="351" t="s">
        <v>336</v>
      </c>
      <c r="L108" s="351" t="s">
        <v>336</v>
      </c>
      <c r="M108" s="351" t="s">
        <v>336</v>
      </c>
      <c r="N108" s="351" t="s">
        <v>336</v>
      </c>
      <c r="O108" s="351" t="s">
        <v>336</v>
      </c>
      <c r="P108" s="351" t="s">
        <v>336</v>
      </c>
      <c r="Q108" s="351" t="s">
        <v>336</v>
      </c>
      <c r="S108" s="1"/>
      <c r="T108" s="18"/>
      <c r="U108" s="1"/>
    </row>
    <row r="109" spans="1:22" ht="14" thickTop="1" thickBot="1" x14ac:dyDescent="0.35">
      <c r="A109" s="1" t="s">
        <v>83</v>
      </c>
      <c r="B109" s="18" t="s">
        <v>51</v>
      </c>
      <c r="C109" s="171">
        <v>-288869.5</v>
      </c>
      <c r="D109" s="171">
        <v>-338256</v>
      </c>
      <c r="E109" s="65">
        <v>-322324.87096774194</v>
      </c>
      <c r="F109" s="351" t="s">
        <v>336</v>
      </c>
      <c r="G109" s="351" t="s">
        <v>336</v>
      </c>
      <c r="H109" s="351" t="s">
        <v>336</v>
      </c>
      <c r="I109" s="351" t="s">
        <v>336</v>
      </c>
      <c r="J109" s="351" t="s">
        <v>336</v>
      </c>
      <c r="K109" s="351" t="s">
        <v>336</v>
      </c>
      <c r="L109" s="351" t="s">
        <v>336</v>
      </c>
      <c r="M109" s="351" t="s">
        <v>336</v>
      </c>
      <c r="N109" s="351" t="s">
        <v>336</v>
      </c>
      <c r="O109" s="351" t="s">
        <v>336</v>
      </c>
      <c r="P109" s="351" t="s">
        <v>336</v>
      </c>
      <c r="Q109" s="351" t="s">
        <v>336</v>
      </c>
      <c r="S109" s="1"/>
      <c r="T109" s="18"/>
      <c r="U109" s="1"/>
    </row>
    <row r="110" spans="1:22" ht="14" thickTop="1" thickBot="1" x14ac:dyDescent="0.35">
      <c r="A110" s="1" t="s">
        <v>84</v>
      </c>
      <c r="B110" s="18" t="s">
        <v>51</v>
      </c>
      <c r="C110" s="209">
        <v>464334.31294092681</v>
      </c>
      <c r="D110" s="209">
        <v>488296.52119199571</v>
      </c>
      <c r="E110" s="66">
        <v>480566.77659487666</v>
      </c>
      <c r="F110" s="351" t="s">
        <v>336</v>
      </c>
      <c r="G110" s="351" t="s">
        <v>336</v>
      </c>
      <c r="H110" s="351" t="s">
        <v>336</v>
      </c>
      <c r="I110" s="351" t="s">
        <v>336</v>
      </c>
      <c r="J110" s="351" t="s">
        <v>336</v>
      </c>
      <c r="K110" s="351" t="s">
        <v>336</v>
      </c>
      <c r="L110" s="351" t="s">
        <v>336</v>
      </c>
      <c r="M110" s="351" t="s">
        <v>336</v>
      </c>
      <c r="N110" s="351" t="s">
        <v>336</v>
      </c>
      <c r="O110" s="351" t="s">
        <v>336</v>
      </c>
      <c r="P110" s="351" t="s">
        <v>336</v>
      </c>
      <c r="Q110" s="351" t="s">
        <v>336</v>
      </c>
      <c r="S110" s="1"/>
      <c r="T110" s="18"/>
      <c r="U110" s="1"/>
    </row>
    <row r="111" spans="1:22" ht="14" thickTop="1" thickBot="1" x14ac:dyDescent="0.35">
      <c r="A111" s="1"/>
      <c r="B111" s="18"/>
      <c r="C111" s="41"/>
      <c r="D111" s="41"/>
      <c r="E111" s="41"/>
      <c r="F111" s="41"/>
      <c r="G111" s="41"/>
      <c r="H111" s="41"/>
      <c r="I111" s="41"/>
      <c r="J111" s="41"/>
      <c r="K111" s="41"/>
      <c r="L111" s="41"/>
      <c r="M111" s="41"/>
      <c r="N111" s="42"/>
      <c r="O111" s="41"/>
      <c r="P111" s="41"/>
      <c r="Q111" s="41"/>
      <c r="S111" s="1"/>
      <c r="T111" s="18"/>
      <c r="U111" s="1"/>
    </row>
    <row r="112" spans="1:22" ht="14" thickTop="1" thickBot="1" x14ac:dyDescent="0.35">
      <c r="A112" s="1" t="s">
        <v>204</v>
      </c>
      <c r="B112" s="18" t="s">
        <v>51</v>
      </c>
      <c r="C112" s="169">
        <v>346947.84168000001</v>
      </c>
      <c r="D112" s="169">
        <v>341202</v>
      </c>
      <c r="E112" s="67">
        <v>343055.49731612904</v>
      </c>
      <c r="F112" s="351" t="s">
        <v>336</v>
      </c>
      <c r="G112" s="351" t="s">
        <v>336</v>
      </c>
      <c r="H112" s="351" t="s">
        <v>336</v>
      </c>
      <c r="I112" s="351" t="s">
        <v>336</v>
      </c>
      <c r="J112" s="351" t="s">
        <v>336</v>
      </c>
      <c r="K112" s="351" t="s">
        <v>336</v>
      </c>
      <c r="L112" s="351" t="s">
        <v>336</v>
      </c>
      <c r="M112" s="351" t="s">
        <v>336</v>
      </c>
      <c r="N112" s="351" t="s">
        <v>336</v>
      </c>
      <c r="O112" s="351" t="s">
        <v>336</v>
      </c>
      <c r="P112" s="351" t="s">
        <v>336</v>
      </c>
      <c r="Q112" s="351" t="s">
        <v>336</v>
      </c>
      <c r="S112" s="1"/>
      <c r="T112" s="18"/>
      <c r="U112" s="1"/>
    </row>
    <row r="113" spans="1:21" ht="14" thickTop="1" thickBot="1" x14ac:dyDescent="0.35">
      <c r="A113" s="1" t="s">
        <v>48</v>
      </c>
      <c r="B113" s="18" t="s">
        <v>51</v>
      </c>
      <c r="C113" s="199">
        <v>68453.838983477166</v>
      </c>
      <c r="D113" s="199">
        <v>0</v>
      </c>
      <c r="E113" s="65">
        <v>22081.883543057149</v>
      </c>
      <c r="F113" s="351" t="s">
        <v>336</v>
      </c>
      <c r="G113" s="351" t="s">
        <v>336</v>
      </c>
      <c r="H113" s="351" t="s">
        <v>336</v>
      </c>
      <c r="I113" s="351" t="s">
        <v>336</v>
      </c>
      <c r="J113" s="351" t="s">
        <v>336</v>
      </c>
      <c r="K113" s="351" t="s">
        <v>336</v>
      </c>
      <c r="L113" s="351" t="s">
        <v>336</v>
      </c>
      <c r="M113" s="351" t="s">
        <v>336</v>
      </c>
      <c r="N113" s="351" t="s">
        <v>336</v>
      </c>
      <c r="O113" s="351" t="s">
        <v>336</v>
      </c>
      <c r="P113" s="351" t="s">
        <v>336</v>
      </c>
      <c r="Q113" s="351" t="s">
        <v>336</v>
      </c>
      <c r="S113" s="1"/>
      <c r="T113" s="18"/>
      <c r="U113" s="1"/>
    </row>
    <row r="114" spans="1:21" ht="14" thickTop="1" thickBot="1" x14ac:dyDescent="0.35">
      <c r="A114" s="1" t="s">
        <v>205</v>
      </c>
      <c r="B114" s="18" t="s">
        <v>51</v>
      </c>
      <c r="C114" s="209">
        <v>41487.835477366665</v>
      </c>
      <c r="D114" s="209">
        <v>43448.341333333337</v>
      </c>
      <c r="E114" s="66">
        <v>42815.920089473118</v>
      </c>
      <c r="F114" s="351" t="s">
        <v>336</v>
      </c>
      <c r="G114" s="351" t="s">
        <v>336</v>
      </c>
      <c r="H114" s="351" t="s">
        <v>336</v>
      </c>
      <c r="I114" s="351" t="s">
        <v>336</v>
      </c>
      <c r="J114" s="351" t="s">
        <v>336</v>
      </c>
      <c r="K114" s="351" t="s">
        <v>336</v>
      </c>
      <c r="L114" s="351" t="s">
        <v>336</v>
      </c>
      <c r="M114" s="351" t="s">
        <v>336</v>
      </c>
      <c r="N114" s="351" t="s">
        <v>336</v>
      </c>
      <c r="O114" s="351" t="s">
        <v>336</v>
      </c>
      <c r="P114" s="351" t="s">
        <v>336</v>
      </c>
      <c r="Q114" s="351" t="s">
        <v>336</v>
      </c>
      <c r="S114" s="1"/>
      <c r="T114" s="18"/>
      <c r="U114" s="1"/>
    </row>
    <row r="115" spans="1:21" ht="14" thickTop="1" thickBot="1" x14ac:dyDescent="0.35">
      <c r="A115" s="1"/>
      <c r="B115" s="18"/>
      <c r="C115" s="18"/>
      <c r="D115" s="41"/>
      <c r="E115" s="41"/>
      <c r="F115" s="41"/>
      <c r="G115" s="41"/>
      <c r="H115" s="41"/>
      <c r="I115" s="41"/>
      <c r="J115" s="41"/>
      <c r="K115" s="41"/>
      <c r="L115" s="41"/>
      <c r="M115" s="41"/>
      <c r="N115" s="42"/>
      <c r="O115" s="41"/>
      <c r="P115" s="41"/>
      <c r="Q115" s="41"/>
      <c r="S115" s="1"/>
      <c r="T115" s="18"/>
      <c r="U115" s="1"/>
    </row>
    <row r="116" spans="1:21" ht="14" thickTop="1" thickBot="1" x14ac:dyDescent="0.35">
      <c r="A116" s="1" t="s">
        <v>127</v>
      </c>
      <c r="B116" s="18" t="s">
        <v>51</v>
      </c>
      <c r="C116" s="76">
        <v>75619555.3510115</v>
      </c>
      <c r="D116" s="64">
        <v>99670311.014176637</v>
      </c>
      <c r="E116" s="64">
        <v>91912002.735736251</v>
      </c>
      <c r="F116" s="351" t="s">
        <v>336</v>
      </c>
      <c r="G116" s="351" t="s">
        <v>336</v>
      </c>
      <c r="H116" s="351" t="s">
        <v>336</v>
      </c>
      <c r="I116" s="351" t="s">
        <v>336</v>
      </c>
      <c r="J116" s="351" t="s">
        <v>336</v>
      </c>
      <c r="K116" s="351" t="s">
        <v>336</v>
      </c>
      <c r="L116" s="351" t="s">
        <v>336</v>
      </c>
      <c r="M116" s="351" t="s">
        <v>336</v>
      </c>
      <c r="N116" s="351" t="s">
        <v>336</v>
      </c>
      <c r="O116" s="351" t="s">
        <v>336</v>
      </c>
      <c r="P116" s="351" t="s">
        <v>336</v>
      </c>
      <c r="Q116" s="351" t="s">
        <v>336</v>
      </c>
      <c r="R116" s="41"/>
      <c r="S116" s="1"/>
      <c r="T116" s="18"/>
      <c r="U116" s="1"/>
    </row>
    <row r="117" spans="1:21" ht="13.5" thickTop="1" x14ac:dyDescent="0.3">
      <c r="B117" s="18"/>
      <c r="C117" s="18"/>
      <c r="D117" s="18"/>
      <c r="S117" s="2"/>
    </row>
    <row r="118" spans="1:21" x14ac:dyDescent="0.3">
      <c r="E118" s="45"/>
      <c r="F118" s="45"/>
      <c r="G118" s="45"/>
      <c r="H118" s="45"/>
      <c r="I118" s="45"/>
      <c r="J118" s="45"/>
      <c r="K118" s="45"/>
      <c r="L118" s="45"/>
      <c r="M118" s="45"/>
      <c r="N118" s="45"/>
      <c r="O118" s="45"/>
      <c r="P118" s="45"/>
      <c r="S118" s="122"/>
      <c r="T118" s="37"/>
      <c r="U118" s="1"/>
    </row>
    <row r="119" spans="1:21" x14ac:dyDescent="0.3">
      <c r="A119" s="122"/>
      <c r="B119" s="37"/>
      <c r="C119" s="37"/>
      <c r="D119" s="37"/>
      <c r="E119" s="167"/>
      <c r="F119" s="45"/>
      <c r="G119" s="45"/>
      <c r="H119" s="45"/>
      <c r="I119" s="45"/>
      <c r="J119" s="45"/>
      <c r="K119" s="45"/>
      <c r="L119" s="45"/>
      <c r="M119" s="45"/>
      <c r="N119" s="45"/>
      <c r="O119" s="45"/>
      <c r="P119" s="45"/>
      <c r="S119" s="2"/>
      <c r="U119" s="1"/>
    </row>
    <row r="120" spans="1:21" x14ac:dyDescent="0.3">
      <c r="E120" s="39"/>
      <c r="F120" s="39"/>
      <c r="G120" s="39"/>
      <c r="H120" s="39"/>
      <c r="I120" s="39"/>
      <c r="J120" s="39"/>
      <c r="K120" s="39"/>
      <c r="L120" s="39"/>
      <c r="M120" s="39"/>
      <c r="N120" s="39"/>
      <c r="O120" s="39"/>
      <c r="P120" s="39"/>
      <c r="Q120" s="167"/>
      <c r="S120" s="2"/>
      <c r="U120" s="1"/>
    </row>
    <row r="121" spans="1:21" x14ac:dyDescent="0.3">
      <c r="Q121" s="167"/>
      <c r="S121" s="2"/>
      <c r="U121" s="1"/>
    </row>
    <row r="122" spans="1:21" x14ac:dyDescent="0.3">
      <c r="E122" s="167"/>
      <c r="S122" s="2"/>
      <c r="U122" s="1"/>
    </row>
    <row r="123" spans="1:21" x14ac:dyDescent="0.3">
      <c r="S123" s="2"/>
      <c r="U123" s="1"/>
    </row>
    <row r="124" spans="1:21" x14ac:dyDescent="0.3">
      <c r="S124" s="2"/>
      <c r="U124" s="1"/>
    </row>
    <row r="125" spans="1:21" x14ac:dyDescent="0.3">
      <c r="S125" s="2"/>
      <c r="U125" s="1"/>
    </row>
    <row r="126" spans="1:21" x14ac:dyDescent="0.3">
      <c r="S126" s="2"/>
      <c r="U126" s="1"/>
    </row>
    <row r="127" spans="1:21" x14ac:dyDescent="0.3">
      <c r="S127" s="2"/>
      <c r="U127" s="1"/>
    </row>
    <row r="128" spans="1:21" x14ac:dyDescent="0.3">
      <c r="S128" s="2"/>
      <c r="U128" s="1"/>
    </row>
    <row r="129" spans="19:21" x14ac:dyDescent="0.3">
      <c r="S129" s="2"/>
      <c r="U129" s="1"/>
    </row>
    <row r="130" spans="19:21" x14ac:dyDescent="0.3">
      <c r="S130" s="2"/>
      <c r="U130" s="1"/>
    </row>
    <row r="131" spans="19:21" x14ac:dyDescent="0.3">
      <c r="S131" s="2"/>
    </row>
    <row r="132" spans="19:21" x14ac:dyDescent="0.3">
      <c r="S132" s="2"/>
    </row>
    <row r="133" spans="19:21" x14ac:dyDescent="0.3">
      <c r="S133" s="2"/>
    </row>
    <row r="134" spans="19:21" x14ac:dyDescent="0.3">
      <c r="S134" s="2"/>
    </row>
    <row r="135" spans="19:21" x14ac:dyDescent="0.3">
      <c r="S135" s="2"/>
    </row>
    <row r="136" spans="19:21" x14ac:dyDescent="0.3">
      <c r="S136" s="2"/>
    </row>
    <row r="137" spans="19:21" x14ac:dyDescent="0.3">
      <c r="S137" s="2"/>
    </row>
    <row r="138" spans="19:21" x14ac:dyDescent="0.3">
      <c r="S138" s="2"/>
    </row>
    <row r="139" spans="19:21" x14ac:dyDescent="0.3">
      <c r="S139" s="2"/>
    </row>
    <row r="140" spans="19:21" x14ac:dyDescent="0.3">
      <c r="S140" s="2"/>
    </row>
    <row r="141" spans="19:21" x14ac:dyDescent="0.3">
      <c r="S141" s="2"/>
    </row>
    <row r="142" spans="19:21" x14ac:dyDescent="0.3">
      <c r="S142" s="2"/>
    </row>
    <row r="143" spans="19:21" x14ac:dyDescent="0.3">
      <c r="S143" s="2"/>
    </row>
    <row r="144" spans="19:21" x14ac:dyDescent="0.3">
      <c r="S144" s="2"/>
    </row>
    <row r="145" spans="1:19" x14ac:dyDescent="0.3">
      <c r="S145" s="2"/>
    </row>
    <row r="146" spans="1:19" x14ac:dyDescent="0.3">
      <c r="S146" s="2"/>
    </row>
    <row r="147" spans="1:19" x14ac:dyDescent="0.3">
      <c r="S147" s="2"/>
    </row>
    <row r="148" spans="1:19" x14ac:dyDescent="0.3">
      <c r="S148" s="2"/>
    </row>
    <row r="149" spans="1:19" x14ac:dyDescent="0.3">
      <c r="S149" s="2"/>
    </row>
    <row r="150" spans="1:19" x14ac:dyDescent="0.3">
      <c r="S150" s="2"/>
    </row>
    <row r="151" spans="1:19" x14ac:dyDescent="0.3">
      <c r="S151" s="2"/>
    </row>
    <row r="152" spans="1:19" x14ac:dyDescent="0.3">
      <c r="S152" s="2"/>
    </row>
    <row r="153" spans="1:19" x14ac:dyDescent="0.3">
      <c r="S153" s="2"/>
    </row>
    <row r="154" spans="1:19" x14ac:dyDescent="0.3">
      <c r="S154" s="2"/>
    </row>
    <row r="155" spans="1:19" x14ac:dyDescent="0.3">
      <c r="S155" s="2"/>
    </row>
    <row r="156" spans="1:19" x14ac:dyDescent="0.3">
      <c r="S156" s="2"/>
    </row>
    <row r="157" spans="1:19" x14ac:dyDescent="0.3">
      <c r="S157" s="2"/>
    </row>
    <row r="158" spans="1:19" x14ac:dyDescent="0.3">
      <c r="A158" s="1"/>
      <c r="B158" s="18"/>
      <c r="C158" s="18"/>
      <c r="D158" s="18"/>
      <c r="S158" s="2"/>
    </row>
    <row r="159" spans="1:19" x14ac:dyDescent="0.3">
      <c r="A159" s="1"/>
      <c r="B159" s="18"/>
      <c r="C159" s="18"/>
      <c r="D159" s="18"/>
      <c r="S159" s="2"/>
    </row>
    <row r="160" spans="1:19" x14ac:dyDescent="0.3">
      <c r="A160" s="1"/>
      <c r="B160" s="18"/>
      <c r="C160" s="18"/>
      <c r="D160" s="18"/>
      <c r="S160" s="2"/>
    </row>
    <row r="161" spans="1:19" x14ac:dyDescent="0.3">
      <c r="A161" s="121" t="s">
        <v>132</v>
      </c>
      <c r="B161" s="18"/>
      <c r="C161" s="18"/>
      <c r="D161" s="18"/>
      <c r="S161" s="2"/>
    </row>
    <row r="162" spans="1:19" ht="13.5" thickBot="1" x14ac:dyDescent="0.35">
      <c r="A162" s="122"/>
      <c r="B162" s="37"/>
      <c r="C162" s="37"/>
      <c r="D162" s="37"/>
      <c r="E162" s="37" t="s">
        <v>102</v>
      </c>
      <c r="F162" s="37" t="s">
        <v>103</v>
      </c>
      <c r="G162" s="37" t="s">
        <v>104</v>
      </c>
      <c r="H162" s="37" t="s">
        <v>105</v>
      </c>
      <c r="I162" s="37" t="s">
        <v>106</v>
      </c>
      <c r="J162" s="37" t="s">
        <v>107</v>
      </c>
      <c r="K162" s="37" t="s">
        <v>108</v>
      </c>
      <c r="L162" s="37" t="s">
        <v>109</v>
      </c>
      <c r="M162" s="37" t="s">
        <v>110</v>
      </c>
      <c r="N162" s="37" t="s">
        <v>111</v>
      </c>
      <c r="O162" s="37" t="s">
        <v>112</v>
      </c>
      <c r="P162" s="37" t="s">
        <v>113</v>
      </c>
      <c r="Q162" s="37" t="s">
        <v>12</v>
      </c>
      <c r="S162" s="2"/>
    </row>
    <row r="163" spans="1:19" ht="13.5" thickTop="1" x14ac:dyDescent="0.3">
      <c r="A163" s="1" t="s">
        <v>30</v>
      </c>
      <c r="B163" s="1">
        <v>501</v>
      </c>
      <c r="C163" s="1"/>
      <c r="D163" s="1"/>
      <c r="E163" s="67">
        <v>5365209.4049044875</v>
      </c>
      <c r="F163" s="57">
        <v>5263924.3843933027</v>
      </c>
      <c r="G163" s="57">
        <v>5375141.746218917</v>
      </c>
      <c r="H163" s="57">
        <v>5002204.1833324721</v>
      </c>
      <c r="I163" s="57">
        <v>4472349.7506895661</v>
      </c>
      <c r="J163" s="57">
        <v>4809459.9096306143</v>
      </c>
      <c r="K163" s="57">
        <v>5843083.667821154</v>
      </c>
      <c r="L163" s="57">
        <v>5900871.5855838666</v>
      </c>
      <c r="M163" s="57">
        <v>5684749.9483683649</v>
      </c>
      <c r="N163" s="57">
        <v>5861498.9281966528</v>
      </c>
      <c r="O163" s="57">
        <v>5675533.2916392609</v>
      </c>
      <c r="P163" s="57">
        <v>5906061.595214678</v>
      </c>
      <c r="Q163" s="58">
        <v>65160088.395993337</v>
      </c>
      <c r="S163" s="2"/>
    </row>
    <row r="164" spans="1:19" x14ac:dyDescent="0.3">
      <c r="A164" s="1" t="s">
        <v>60</v>
      </c>
      <c r="B164" s="1" t="s">
        <v>65</v>
      </c>
      <c r="C164" s="1"/>
      <c r="D164" s="1"/>
      <c r="E164" s="65">
        <v>13768208.200412108</v>
      </c>
      <c r="F164" s="60">
        <v>24604089.720860638</v>
      </c>
      <c r="G164" s="60">
        <v>30338105.905612338</v>
      </c>
      <c r="H164" s="60">
        <v>17851509.131211165</v>
      </c>
      <c r="I164" s="60">
        <v>14402515.779048743</v>
      </c>
      <c r="J164" s="60">
        <v>21243663.63120712</v>
      </c>
      <c r="K164" s="60">
        <v>41774291.333013192</v>
      </c>
      <c r="L164" s="60">
        <v>45348003.405228287</v>
      </c>
      <c r="M164" s="60">
        <v>44677507.669937171</v>
      </c>
      <c r="N164" s="60">
        <v>39486556.930024303</v>
      </c>
      <c r="O164" s="60">
        <v>39474360.958276309</v>
      </c>
      <c r="P164" s="60">
        <v>35007720.320993535</v>
      </c>
      <c r="Q164" s="61">
        <v>367976532.98582494</v>
      </c>
      <c r="S164" s="2"/>
    </row>
    <row r="165" spans="1:19" x14ac:dyDescent="0.3">
      <c r="A165" s="1" t="s">
        <v>61</v>
      </c>
      <c r="B165" s="1" t="s">
        <v>64</v>
      </c>
      <c r="C165" s="1"/>
      <c r="D165" s="1"/>
      <c r="E165" s="65">
        <v>62386820.049569257</v>
      </c>
      <c r="F165" s="60">
        <v>69102981.904056668</v>
      </c>
      <c r="G165" s="60">
        <v>73024485.299693748</v>
      </c>
      <c r="H165" s="60">
        <v>42808512.395559251</v>
      </c>
      <c r="I165" s="60">
        <v>43963244.267272189</v>
      </c>
      <c r="J165" s="60">
        <v>55870583.549662985</v>
      </c>
      <c r="K165" s="60">
        <v>57809307.842295662</v>
      </c>
      <c r="L165" s="60">
        <v>56151522.532847524</v>
      </c>
      <c r="M165" s="60">
        <v>53231573.189541973</v>
      </c>
      <c r="N165" s="60">
        <v>43713066.14399907</v>
      </c>
      <c r="O165" s="60">
        <v>72495786.019528791</v>
      </c>
      <c r="P165" s="60">
        <v>74727077.28299354</v>
      </c>
      <c r="Q165" s="61">
        <v>705284960.47702062</v>
      </c>
      <c r="S165" s="2"/>
    </row>
    <row r="166" spans="1:19" x14ac:dyDescent="0.3">
      <c r="A166" s="1" t="s">
        <v>62</v>
      </c>
      <c r="B166" s="1" t="s">
        <v>59</v>
      </c>
      <c r="C166" s="1"/>
      <c r="D166" s="1"/>
      <c r="E166" s="65">
        <v>15331933.821055237</v>
      </c>
      <c r="F166" s="60">
        <v>12125107.939422861</v>
      </c>
      <c r="G166" s="60">
        <v>13803484.131055012</v>
      </c>
      <c r="H166" s="60">
        <v>11089714.811924303</v>
      </c>
      <c r="I166" s="60">
        <v>4922976.8886380931</v>
      </c>
      <c r="J166" s="60">
        <v>3069629.9130807831</v>
      </c>
      <c r="K166" s="60">
        <v>3550520.1253403327</v>
      </c>
      <c r="L166" s="60">
        <v>5770983.6438953103</v>
      </c>
      <c r="M166" s="60">
        <v>8689524.5408743881</v>
      </c>
      <c r="N166" s="60">
        <v>7311812.8235393325</v>
      </c>
      <c r="O166" s="60">
        <v>6845653.9398350017</v>
      </c>
      <c r="P166" s="60">
        <v>6594361.3548411429</v>
      </c>
      <c r="Q166" s="61">
        <v>99105703.933501795</v>
      </c>
      <c r="S166" s="2"/>
    </row>
    <row r="167" spans="1:19" x14ac:dyDescent="0.3">
      <c r="A167" s="1" t="s">
        <v>63</v>
      </c>
      <c r="B167" s="1">
        <v>447</v>
      </c>
      <c r="C167" s="1"/>
      <c r="D167" s="1"/>
      <c r="E167" s="65">
        <v>-16414103.767483866</v>
      </c>
      <c r="F167" s="60">
        <v>-37337472.544</v>
      </c>
      <c r="G167" s="60">
        <v>-43251251.374750003</v>
      </c>
      <c r="H167" s="60">
        <v>-20533835.255000003</v>
      </c>
      <c r="I167" s="60">
        <v>-10749666.25</v>
      </c>
      <c r="J167" s="60">
        <v>-23578568.509839997</v>
      </c>
      <c r="K167" s="60">
        <v>-57342739.720000006</v>
      </c>
      <c r="L167" s="60">
        <v>-58773202.937640004</v>
      </c>
      <c r="M167" s="60">
        <v>-61667418.645000003</v>
      </c>
      <c r="N167" s="60">
        <v>-42491246.010640003</v>
      </c>
      <c r="O167" s="60">
        <v>-53853032.409999996</v>
      </c>
      <c r="P167" s="60">
        <v>-37855288</v>
      </c>
      <c r="Q167" s="61">
        <v>-463847825.42435396</v>
      </c>
      <c r="S167" s="2"/>
    </row>
    <row r="168" spans="1:19" x14ac:dyDescent="0.3">
      <c r="A168" s="1" t="s">
        <v>53</v>
      </c>
      <c r="B168" s="1">
        <v>565</v>
      </c>
      <c r="C168" s="1"/>
      <c r="D168" s="1"/>
      <c r="E168" s="65">
        <v>11065981.726330388</v>
      </c>
      <c r="F168" s="60">
        <v>11216613.832301155</v>
      </c>
      <c r="G168" s="60">
        <v>11329314.782434916</v>
      </c>
      <c r="H168" s="60">
        <v>11469334.27098945</v>
      </c>
      <c r="I168" s="60">
        <v>11455554.217591349</v>
      </c>
      <c r="J168" s="60">
        <v>11382469.204268498</v>
      </c>
      <c r="K168" s="60">
        <v>11214538.689720314</v>
      </c>
      <c r="L168" s="60">
        <v>11125453.052259672</v>
      </c>
      <c r="M168" s="60">
        <v>11274293.466791201</v>
      </c>
      <c r="N168" s="60">
        <v>11350893.687104344</v>
      </c>
      <c r="O168" s="60">
        <v>11151166.062420795</v>
      </c>
      <c r="P168" s="60">
        <v>10835262.871842869</v>
      </c>
      <c r="Q168" s="61">
        <v>134870875.86405495</v>
      </c>
      <c r="S168" s="2"/>
    </row>
    <row r="169" spans="1:19" x14ac:dyDescent="0.3">
      <c r="A169" s="1" t="s">
        <v>47</v>
      </c>
      <c r="B169" s="1">
        <v>55700003</v>
      </c>
      <c r="C169" s="1"/>
      <c r="D169" s="1"/>
      <c r="E169" s="65">
        <v>42815.920089473118</v>
      </c>
      <c r="F169" s="60">
        <v>43448.341333333337</v>
      </c>
      <c r="G169" s="60">
        <v>43448.341333333337</v>
      </c>
      <c r="H169" s="60">
        <v>43448.341333333337</v>
      </c>
      <c r="I169" s="60">
        <v>43448.341333333337</v>
      </c>
      <c r="J169" s="60">
        <v>43448.341333333337</v>
      </c>
      <c r="K169" s="60">
        <v>43448.341333333337</v>
      </c>
      <c r="L169" s="60">
        <v>43448.341333333337</v>
      </c>
      <c r="M169" s="60">
        <v>43448.341333333337</v>
      </c>
      <c r="N169" s="60">
        <v>43448.341333333337</v>
      </c>
      <c r="O169" s="60">
        <v>43448.341333333337</v>
      </c>
      <c r="P169" s="60">
        <v>43448.341333333337</v>
      </c>
      <c r="Q169" s="61">
        <v>520747.67475613987</v>
      </c>
      <c r="S169" s="2"/>
    </row>
    <row r="170" spans="1:19" x14ac:dyDescent="0.3">
      <c r="A170" s="1" t="s">
        <v>48</v>
      </c>
      <c r="B170" s="1">
        <v>40810005</v>
      </c>
      <c r="C170" s="1"/>
      <c r="D170" s="1"/>
      <c r="E170" s="65">
        <v>22081.883543057149</v>
      </c>
      <c r="F170" s="60">
        <v>0</v>
      </c>
      <c r="G170" s="60">
        <v>0</v>
      </c>
      <c r="H170" s="60">
        <v>0</v>
      </c>
      <c r="I170" s="60">
        <v>0</v>
      </c>
      <c r="J170" s="60">
        <v>0</v>
      </c>
      <c r="K170" s="60">
        <v>0</v>
      </c>
      <c r="L170" s="60">
        <v>0</v>
      </c>
      <c r="M170" s="60">
        <v>0</v>
      </c>
      <c r="N170" s="60">
        <v>0</v>
      </c>
      <c r="O170" s="60">
        <v>0</v>
      </c>
      <c r="P170" s="60">
        <v>0</v>
      </c>
      <c r="Q170" s="61">
        <v>22081.883543057149</v>
      </c>
      <c r="S170" s="2"/>
    </row>
    <row r="171" spans="1:19" x14ac:dyDescent="0.3">
      <c r="A171" s="1" t="s">
        <v>49</v>
      </c>
      <c r="B171" s="13"/>
      <c r="C171" s="13"/>
      <c r="D171" s="13"/>
      <c r="E171" s="65">
        <v>343055.49731612904</v>
      </c>
      <c r="F171" s="60">
        <v>341202</v>
      </c>
      <c r="G171" s="60">
        <v>341202</v>
      </c>
      <c r="H171" s="60">
        <v>341202</v>
      </c>
      <c r="I171" s="60">
        <v>341202</v>
      </c>
      <c r="J171" s="60">
        <v>341202</v>
      </c>
      <c r="K171" s="60">
        <v>341202</v>
      </c>
      <c r="L171" s="60">
        <v>341202</v>
      </c>
      <c r="M171" s="60">
        <v>341202</v>
      </c>
      <c r="N171" s="60">
        <v>341202</v>
      </c>
      <c r="O171" s="60">
        <v>341202</v>
      </c>
      <c r="P171" s="60">
        <v>341202</v>
      </c>
      <c r="Q171" s="61">
        <v>4096277.497316129</v>
      </c>
      <c r="S171" s="2"/>
    </row>
    <row r="172" spans="1:19" x14ac:dyDescent="0.3">
      <c r="A172" s="1" t="s">
        <v>50</v>
      </c>
      <c r="B172" s="13"/>
      <c r="C172" s="13"/>
      <c r="D172" s="13"/>
      <c r="E172" s="65">
        <v>0</v>
      </c>
      <c r="F172" s="60">
        <v>0</v>
      </c>
      <c r="G172" s="60">
        <v>0</v>
      </c>
      <c r="H172" s="60">
        <v>0</v>
      </c>
      <c r="I172" s="60">
        <v>0</v>
      </c>
      <c r="J172" s="60">
        <v>0</v>
      </c>
      <c r="K172" s="60">
        <v>0</v>
      </c>
      <c r="L172" s="60">
        <v>0</v>
      </c>
      <c r="M172" s="60">
        <v>0</v>
      </c>
      <c r="N172" s="60">
        <v>0</v>
      </c>
      <c r="O172" s="60">
        <v>0</v>
      </c>
      <c r="P172" s="60">
        <v>0</v>
      </c>
      <c r="Q172" s="61">
        <v>0</v>
      </c>
      <c r="S172" s="2"/>
    </row>
    <row r="173" spans="1:19" ht="13.5" thickBot="1" x14ac:dyDescent="0.35">
      <c r="A173" s="1" t="s">
        <v>141</v>
      </c>
      <c r="B173" s="18"/>
      <c r="C173" s="18"/>
      <c r="D173" s="18"/>
      <c r="E173" s="66">
        <v>91912002.735736266</v>
      </c>
      <c r="F173" s="62">
        <v>85359895.578367949</v>
      </c>
      <c r="G173" s="62">
        <v>91003930.831598252</v>
      </c>
      <c r="H173" s="62">
        <v>68072089.879349977</v>
      </c>
      <c r="I173" s="62">
        <v>68851624.994573265</v>
      </c>
      <c r="J173" s="62">
        <v>73181888.039343327</v>
      </c>
      <c r="K173" s="62">
        <v>63233652.279523969</v>
      </c>
      <c r="L173" s="62">
        <v>65908281.623507991</v>
      </c>
      <c r="M173" s="62">
        <v>62274880.511846423</v>
      </c>
      <c r="N173" s="62">
        <v>65617232.843557037</v>
      </c>
      <c r="O173" s="62">
        <v>82174118.203033492</v>
      </c>
      <c r="P173" s="62">
        <v>95599845.767219096</v>
      </c>
      <c r="Q173" s="63">
        <v>913189443.2876569</v>
      </c>
      <c r="S173" s="2"/>
    </row>
    <row r="174" spans="1:19" ht="13.5" thickTop="1" x14ac:dyDescent="0.3">
      <c r="A174" s="1"/>
      <c r="B174" s="18"/>
      <c r="C174" s="18"/>
      <c r="D174" s="18"/>
      <c r="S174" s="2"/>
    </row>
    <row r="175" spans="1:19" ht="14.5" x14ac:dyDescent="0.35">
      <c r="A175"/>
      <c r="B175" s="18" t="s">
        <v>236</v>
      </c>
      <c r="C175" s="18"/>
      <c r="D175" s="18"/>
      <c r="E175" s="45">
        <v>0</v>
      </c>
      <c r="F175" s="45">
        <v>0</v>
      </c>
      <c r="G175" s="45">
        <v>0</v>
      </c>
      <c r="H175" s="45">
        <v>0</v>
      </c>
      <c r="I175" s="45">
        <v>0</v>
      </c>
      <c r="J175" s="45">
        <v>0</v>
      </c>
      <c r="K175" s="45">
        <v>0</v>
      </c>
      <c r="L175" s="45">
        <v>0</v>
      </c>
      <c r="M175" s="45">
        <v>0</v>
      </c>
      <c r="N175" s="45">
        <v>0</v>
      </c>
      <c r="O175" s="45">
        <v>0</v>
      </c>
      <c r="P175" s="45">
        <v>0</v>
      </c>
      <c r="Q175" s="45">
        <v>0</v>
      </c>
      <c r="S175" s="2"/>
    </row>
    <row r="176" spans="1:19" x14ac:dyDescent="0.3">
      <c r="B176" s="18"/>
      <c r="C176" s="18"/>
      <c r="D176" s="18"/>
      <c r="S176" s="2"/>
    </row>
    <row r="177" spans="1:19" x14ac:dyDescent="0.3">
      <c r="B177" s="18"/>
      <c r="C177" s="18"/>
      <c r="D177" s="18"/>
      <c r="S177" s="2"/>
    </row>
    <row r="178" spans="1:19" x14ac:dyDescent="0.3">
      <c r="B178" s="18"/>
      <c r="C178" s="18"/>
      <c r="D178" s="18"/>
      <c r="S178" s="2"/>
    </row>
    <row r="179" spans="1:19" x14ac:dyDescent="0.3">
      <c r="B179" s="18"/>
      <c r="C179" s="18"/>
      <c r="D179" s="18"/>
      <c r="S179" s="2"/>
    </row>
    <row r="180" spans="1:19" x14ac:dyDescent="0.3">
      <c r="B180" s="18"/>
      <c r="C180" s="18"/>
      <c r="D180" s="18"/>
      <c r="S180" s="2"/>
    </row>
    <row r="181" spans="1:19" x14ac:dyDescent="0.3">
      <c r="B181" s="18"/>
      <c r="C181" s="18"/>
      <c r="D181" s="18"/>
      <c r="S181" s="2"/>
    </row>
    <row r="182" spans="1:19" x14ac:dyDescent="0.3">
      <c r="B182" s="18"/>
      <c r="C182" s="18"/>
      <c r="D182" s="18"/>
      <c r="S182" s="2"/>
    </row>
    <row r="183" spans="1:19" x14ac:dyDescent="0.3">
      <c r="B183" s="18"/>
      <c r="C183" s="18"/>
      <c r="D183" s="18"/>
      <c r="S183" s="2"/>
    </row>
    <row r="184" spans="1:19" x14ac:dyDescent="0.3">
      <c r="B184" s="18"/>
      <c r="C184" s="18"/>
      <c r="D184" s="18"/>
      <c r="S184" s="2"/>
    </row>
    <row r="185" spans="1:19" x14ac:dyDescent="0.3">
      <c r="B185" s="18"/>
      <c r="C185" s="18"/>
      <c r="D185" s="18"/>
      <c r="S185" s="2"/>
    </row>
    <row r="186" spans="1:19" x14ac:dyDescent="0.3">
      <c r="B186" s="18"/>
      <c r="C186" s="18"/>
      <c r="D186" s="18"/>
      <c r="S186" s="2"/>
    </row>
    <row r="187" spans="1:19" x14ac:dyDescent="0.3">
      <c r="B187" s="18"/>
      <c r="C187" s="18"/>
      <c r="D187" s="18"/>
      <c r="S187" s="2"/>
    </row>
    <row r="188" spans="1:19" x14ac:dyDescent="0.3">
      <c r="B188" s="18"/>
      <c r="C188" s="18"/>
      <c r="D188" s="18"/>
      <c r="S188" s="2"/>
    </row>
    <row r="189" spans="1:19" x14ac:dyDescent="0.3">
      <c r="B189" s="18"/>
      <c r="C189" s="18"/>
      <c r="D189" s="18"/>
      <c r="S189" s="2"/>
    </row>
    <row r="190" spans="1:19" x14ac:dyDescent="0.3">
      <c r="B190" s="18"/>
      <c r="C190" s="18"/>
      <c r="D190" s="18"/>
      <c r="S190" s="2"/>
    </row>
    <row r="191" spans="1:19" x14ac:dyDescent="0.3">
      <c r="A191" s="45"/>
      <c r="B191" s="45"/>
      <c r="C191" s="45"/>
      <c r="D191" s="45"/>
      <c r="E191" s="45"/>
      <c r="F191" s="45"/>
      <c r="G191" s="45"/>
      <c r="H191" s="45"/>
      <c r="I191" s="45"/>
      <c r="J191" s="45"/>
      <c r="K191" s="45"/>
      <c r="L191" s="45"/>
      <c r="M191" s="45"/>
      <c r="N191" s="45"/>
      <c r="O191" s="45"/>
    </row>
    <row r="192" spans="1:19" x14ac:dyDescent="0.3">
      <c r="A192" s="45"/>
      <c r="B192" s="45"/>
      <c r="C192" s="45"/>
      <c r="D192" s="45"/>
      <c r="E192" s="45"/>
      <c r="F192" s="45"/>
      <c r="G192" s="45"/>
      <c r="H192" s="45"/>
      <c r="I192" s="45"/>
      <c r="J192" s="45"/>
      <c r="K192" s="45"/>
      <c r="L192" s="45"/>
      <c r="M192" s="45"/>
      <c r="N192" s="45"/>
      <c r="O192" s="45"/>
    </row>
    <row r="193" spans="1:15" x14ac:dyDescent="0.3">
      <c r="A193" s="45"/>
      <c r="B193" s="45"/>
      <c r="C193" s="45"/>
      <c r="D193" s="45"/>
      <c r="E193" s="45"/>
      <c r="F193" s="45"/>
      <c r="G193" s="45"/>
      <c r="H193" s="45"/>
      <c r="I193" s="45"/>
      <c r="J193" s="45"/>
      <c r="K193" s="45"/>
      <c r="L193" s="45"/>
      <c r="M193" s="45"/>
      <c r="N193" s="45"/>
      <c r="O193" s="45"/>
    </row>
    <row r="194" spans="1:15" x14ac:dyDescent="0.3">
      <c r="A194" s="45"/>
      <c r="B194" s="45"/>
      <c r="C194" s="45"/>
      <c r="D194" s="45"/>
      <c r="E194" s="45"/>
      <c r="F194" s="45"/>
      <c r="G194" s="45"/>
      <c r="H194" s="45"/>
      <c r="I194" s="45"/>
      <c r="J194" s="45"/>
      <c r="K194" s="45"/>
      <c r="L194" s="45"/>
      <c r="M194" s="45"/>
      <c r="N194" s="45"/>
      <c r="O194" s="45"/>
    </row>
    <row r="195" spans="1:15" x14ac:dyDescent="0.3">
      <c r="A195" s="45"/>
      <c r="B195" s="45"/>
      <c r="C195" s="45"/>
      <c r="D195" s="45"/>
      <c r="E195" s="45"/>
      <c r="F195" s="45"/>
      <c r="G195" s="45"/>
      <c r="H195" s="45"/>
      <c r="I195" s="45"/>
      <c r="J195" s="45"/>
      <c r="K195" s="45"/>
      <c r="L195" s="45"/>
      <c r="M195" s="45"/>
      <c r="N195" s="45"/>
      <c r="O195" s="45"/>
    </row>
    <row r="197" spans="1:15" x14ac:dyDescent="0.3">
      <c r="A197" s="45"/>
      <c r="B197" s="45"/>
      <c r="C197" s="45"/>
      <c r="D197" s="45"/>
      <c r="E197" s="45"/>
      <c r="F197" s="45"/>
      <c r="G197" s="45"/>
      <c r="H197" s="45"/>
      <c r="I197" s="45"/>
      <c r="J197" s="45"/>
      <c r="K197" s="45"/>
      <c r="L197" s="45"/>
      <c r="M197" s="45"/>
      <c r="N197" s="45"/>
      <c r="O197" s="45"/>
    </row>
    <row r="198" spans="1:15" x14ac:dyDescent="0.3">
      <c r="A198" s="45"/>
      <c r="B198" s="45"/>
      <c r="C198" s="45"/>
      <c r="D198" s="45"/>
      <c r="E198" s="45"/>
      <c r="F198" s="45"/>
      <c r="G198" s="45"/>
      <c r="H198" s="45"/>
      <c r="I198" s="45"/>
      <c r="J198" s="45"/>
      <c r="K198" s="45"/>
      <c r="L198" s="45"/>
      <c r="M198" s="45"/>
      <c r="N198" s="45"/>
      <c r="O198" s="45"/>
    </row>
    <row r="199" spans="1:15" x14ac:dyDescent="0.3">
      <c r="A199" s="45"/>
      <c r="B199" s="45"/>
      <c r="C199" s="45"/>
      <c r="D199" s="45"/>
      <c r="E199" s="45"/>
      <c r="F199" s="45"/>
      <c r="G199" s="45"/>
      <c r="H199" s="45"/>
      <c r="I199" s="45"/>
      <c r="J199" s="45"/>
      <c r="K199" s="45"/>
      <c r="L199" s="45"/>
      <c r="M199" s="45"/>
      <c r="N199" s="45"/>
      <c r="O199" s="45"/>
    </row>
    <row r="200" spans="1:15" x14ac:dyDescent="0.3">
      <c r="A200" s="45"/>
      <c r="B200" s="45"/>
      <c r="C200" s="45"/>
      <c r="D200" s="45"/>
      <c r="E200" s="45"/>
      <c r="F200" s="45"/>
      <c r="G200" s="45"/>
      <c r="H200" s="45"/>
      <c r="I200" s="45"/>
      <c r="J200" s="45"/>
      <c r="K200" s="45"/>
      <c r="L200" s="45"/>
      <c r="M200" s="45"/>
      <c r="N200" s="45"/>
      <c r="O200" s="45"/>
    </row>
    <row r="201" spans="1:15" x14ac:dyDescent="0.3">
      <c r="A201" s="45"/>
      <c r="B201" s="45"/>
      <c r="C201" s="45"/>
      <c r="D201" s="45"/>
      <c r="E201" s="45"/>
      <c r="F201" s="45"/>
      <c r="G201" s="45"/>
      <c r="H201" s="45"/>
      <c r="I201" s="45"/>
      <c r="J201" s="45"/>
      <c r="K201" s="45"/>
      <c r="L201" s="45"/>
      <c r="M201" s="45"/>
      <c r="N201" s="45"/>
      <c r="O201" s="45"/>
    </row>
    <row r="202" spans="1:15" x14ac:dyDescent="0.3">
      <c r="A202" s="45"/>
      <c r="B202" s="45"/>
      <c r="C202" s="45"/>
      <c r="D202" s="45"/>
      <c r="E202" s="45"/>
      <c r="F202" s="45"/>
      <c r="G202" s="45"/>
      <c r="H202" s="45"/>
      <c r="I202" s="45"/>
      <c r="J202" s="45"/>
      <c r="K202" s="45"/>
      <c r="L202" s="45"/>
      <c r="M202" s="45"/>
      <c r="N202" s="45"/>
      <c r="O202" s="45"/>
    </row>
    <row r="203" spans="1:15" x14ac:dyDescent="0.3">
      <c r="A203" s="45"/>
      <c r="B203" s="45"/>
      <c r="C203" s="45"/>
      <c r="D203" s="45"/>
      <c r="E203" s="45"/>
      <c r="F203" s="45"/>
      <c r="G203" s="45"/>
      <c r="H203" s="45"/>
      <c r="I203" s="45"/>
      <c r="J203" s="45"/>
      <c r="K203" s="45"/>
      <c r="L203" s="45"/>
      <c r="M203" s="45"/>
      <c r="N203" s="45"/>
      <c r="O203" s="45"/>
    </row>
  </sheetData>
  <mergeCells count="1">
    <mergeCell ref="A5:Q5"/>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sheetPr>
  <dimension ref="A1:AD149"/>
  <sheetViews>
    <sheetView zoomScale="55" zoomScaleNormal="55" workbookViewId="0">
      <selection activeCell="C18" sqref="C18"/>
    </sheetView>
  </sheetViews>
  <sheetFormatPr defaultColWidth="8.54296875" defaultRowHeight="13" x14ac:dyDescent="0.3"/>
  <cols>
    <col min="1" max="1" width="11.453125" style="1" bestFit="1" customWidth="1"/>
    <col min="2" max="2" width="38.453125" style="13" customWidth="1"/>
    <col min="3" max="3" width="17.1796875" style="2" customWidth="1"/>
    <col min="4" max="4" width="15.54296875" style="2" bestFit="1" customWidth="1"/>
    <col min="5" max="5" width="13.54296875" style="2" bestFit="1" customWidth="1"/>
    <col min="6" max="6" width="17.7265625" style="2" bestFit="1" customWidth="1"/>
    <col min="7" max="7" width="14.1796875" style="2" customWidth="1"/>
    <col min="8" max="8" width="16.7265625" style="2" customWidth="1"/>
    <col min="9" max="9" width="17" style="2" customWidth="1"/>
    <col min="10" max="10" width="15.1796875" style="2" bestFit="1" customWidth="1"/>
    <col min="11" max="11" width="14.1796875" style="2" bestFit="1" customWidth="1"/>
    <col min="12" max="12" width="13" style="2" bestFit="1" customWidth="1"/>
    <col min="13" max="13" width="13.54296875" style="2" customWidth="1"/>
    <col min="14" max="14" width="13" style="2" bestFit="1" customWidth="1"/>
    <col min="15" max="15" width="15" style="3" bestFit="1" customWidth="1"/>
    <col min="16" max="16" width="14.54296875" style="2" customWidth="1"/>
    <col min="17" max="17" width="14.54296875" style="2" bestFit="1" customWidth="1"/>
    <col min="18" max="18" width="13.1796875" style="2" bestFit="1" customWidth="1"/>
    <col min="19" max="19" width="14.54296875" style="2" bestFit="1" customWidth="1"/>
    <col min="20" max="20" width="24.26953125" style="2" customWidth="1"/>
    <col min="21" max="28" width="11.453125" style="2" bestFit="1" customWidth="1"/>
    <col min="29" max="29" width="12.453125" style="2" bestFit="1" customWidth="1"/>
    <col min="30" max="16384" width="8.54296875" style="2"/>
  </cols>
  <sheetData>
    <row r="1" spans="1:23" ht="18.5" x14ac:dyDescent="0.45">
      <c r="A1" s="29" t="s">
        <v>90</v>
      </c>
      <c r="C1" s="84"/>
      <c r="D1" s="84"/>
      <c r="E1" s="84"/>
      <c r="F1" s="354" t="s">
        <v>335</v>
      </c>
      <c r="G1" s="356"/>
      <c r="H1" s="356"/>
      <c r="I1" s="356"/>
      <c r="J1" s="356"/>
      <c r="K1" s="356"/>
      <c r="L1" s="84"/>
      <c r="M1" s="84"/>
      <c r="N1" s="84"/>
    </row>
    <row r="2" spans="1:23" ht="21" x14ac:dyDescent="0.5">
      <c r="A2" s="30" t="s">
        <v>100</v>
      </c>
      <c r="C2" s="84"/>
      <c r="D2" s="84"/>
      <c r="E2" s="84"/>
      <c r="F2" s="84"/>
      <c r="G2" s="84"/>
      <c r="H2" s="84"/>
      <c r="I2" s="84"/>
      <c r="J2" s="84"/>
      <c r="K2" s="84"/>
      <c r="L2" s="84"/>
      <c r="M2" s="213"/>
      <c r="N2" s="213"/>
    </row>
    <row r="3" spans="1:23" ht="15.5" x14ac:dyDescent="0.35">
      <c r="A3" s="31" t="s">
        <v>331</v>
      </c>
    </row>
    <row r="6" spans="1:23" x14ac:dyDescent="0.3">
      <c r="C6" s="361" t="s">
        <v>337</v>
      </c>
      <c r="D6" s="362"/>
      <c r="E6" s="362"/>
      <c r="F6" s="362"/>
      <c r="G6" s="362"/>
      <c r="H6" s="362"/>
      <c r="I6" s="362"/>
      <c r="J6" s="362"/>
      <c r="K6" s="362"/>
      <c r="L6" s="362"/>
      <c r="M6" s="362"/>
      <c r="N6" s="362"/>
      <c r="O6" s="363"/>
    </row>
    <row r="7" spans="1:23" ht="13.5" thickBot="1" x14ac:dyDescent="0.35">
      <c r="B7" s="5" t="s">
        <v>55</v>
      </c>
      <c r="C7" s="12" t="s">
        <v>102</v>
      </c>
      <c r="D7" s="12" t="s">
        <v>103</v>
      </c>
      <c r="E7" s="12" t="s">
        <v>104</v>
      </c>
      <c r="F7" s="12" t="s">
        <v>105</v>
      </c>
      <c r="G7" s="12" t="s">
        <v>106</v>
      </c>
      <c r="H7" s="12" t="s">
        <v>107</v>
      </c>
      <c r="I7" s="12" t="s">
        <v>108</v>
      </c>
      <c r="J7" s="12" t="s">
        <v>109</v>
      </c>
      <c r="K7" s="12" t="s">
        <v>110</v>
      </c>
      <c r="L7" s="12" t="s">
        <v>111</v>
      </c>
      <c r="M7" s="12" t="s">
        <v>112</v>
      </c>
      <c r="N7" s="12" t="s">
        <v>113</v>
      </c>
      <c r="O7" s="12" t="s">
        <v>12</v>
      </c>
      <c r="P7" s="161" t="s">
        <v>133</v>
      </c>
      <c r="Q7" s="160" t="s">
        <v>207</v>
      </c>
      <c r="R7" s="161"/>
    </row>
    <row r="8" spans="1:23" ht="14" thickTop="1" thickBot="1" x14ac:dyDescent="0.35">
      <c r="A8" s="1">
        <v>501</v>
      </c>
      <c r="B8" s="13" t="s">
        <v>30</v>
      </c>
      <c r="C8" s="351" t="s">
        <v>336</v>
      </c>
      <c r="D8" s="351" t="s">
        <v>336</v>
      </c>
      <c r="E8" s="351" t="s">
        <v>336</v>
      </c>
      <c r="F8" s="351" t="s">
        <v>336</v>
      </c>
      <c r="G8" s="351" t="s">
        <v>336</v>
      </c>
      <c r="H8" s="351" t="s">
        <v>336</v>
      </c>
      <c r="I8" s="351" t="s">
        <v>336</v>
      </c>
      <c r="J8" s="351" t="s">
        <v>336</v>
      </c>
      <c r="K8" s="351" t="s">
        <v>336</v>
      </c>
      <c r="L8" s="351" t="s">
        <v>336</v>
      </c>
      <c r="M8" s="351" t="s">
        <v>336</v>
      </c>
      <c r="N8" s="351" t="s">
        <v>336</v>
      </c>
      <c r="O8" s="351" t="s">
        <v>336</v>
      </c>
      <c r="P8" s="163">
        <v>0</v>
      </c>
      <c r="Q8" s="162">
        <v>60636604</v>
      </c>
      <c r="R8" s="163">
        <v>-60636604</v>
      </c>
    </row>
    <row r="9" spans="1:23" ht="14" thickTop="1" thickBot="1" x14ac:dyDescent="0.35">
      <c r="A9" s="16" t="s">
        <v>65</v>
      </c>
      <c r="B9" s="13" t="s">
        <v>60</v>
      </c>
      <c r="C9" s="351" t="s">
        <v>336</v>
      </c>
      <c r="D9" s="351" t="s">
        <v>336</v>
      </c>
      <c r="E9" s="351" t="s">
        <v>336</v>
      </c>
      <c r="F9" s="351" t="s">
        <v>336</v>
      </c>
      <c r="G9" s="351" t="s">
        <v>336</v>
      </c>
      <c r="H9" s="351" t="s">
        <v>336</v>
      </c>
      <c r="I9" s="351" t="s">
        <v>336</v>
      </c>
      <c r="J9" s="351" t="s">
        <v>336</v>
      </c>
      <c r="K9" s="351" t="s">
        <v>336</v>
      </c>
      <c r="L9" s="351" t="s">
        <v>336</v>
      </c>
      <c r="M9" s="351" t="s">
        <v>336</v>
      </c>
      <c r="N9" s="351" t="s">
        <v>336</v>
      </c>
      <c r="O9" s="351" t="s">
        <v>336</v>
      </c>
      <c r="P9" s="163">
        <v>0</v>
      </c>
      <c r="Q9" s="162">
        <v>349075268</v>
      </c>
      <c r="R9" s="163">
        <v>-349075268</v>
      </c>
    </row>
    <row r="10" spans="1:23" ht="14" thickTop="1" thickBot="1" x14ac:dyDescent="0.35">
      <c r="A10" s="16" t="s">
        <v>64</v>
      </c>
      <c r="B10" s="13" t="s">
        <v>61</v>
      </c>
      <c r="C10" s="351" t="s">
        <v>336</v>
      </c>
      <c r="D10" s="351" t="s">
        <v>336</v>
      </c>
      <c r="E10" s="351" t="s">
        <v>336</v>
      </c>
      <c r="F10" s="351" t="s">
        <v>336</v>
      </c>
      <c r="G10" s="351" t="s">
        <v>336</v>
      </c>
      <c r="H10" s="351" t="s">
        <v>336</v>
      </c>
      <c r="I10" s="351" t="s">
        <v>336</v>
      </c>
      <c r="J10" s="351" t="s">
        <v>336</v>
      </c>
      <c r="K10" s="351" t="s">
        <v>336</v>
      </c>
      <c r="L10" s="351" t="s">
        <v>336</v>
      </c>
      <c r="M10" s="351" t="s">
        <v>336</v>
      </c>
      <c r="N10" s="351" t="s">
        <v>336</v>
      </c>
      <c r="O10" s="351" t="s">
        <v>336</v>
      </c>
      <c r="P10" s="163">
        <v>0</v>
      </c>
      <c r="Q10" s="162">
        <v>0</v>
      </c>
      <c r="R10" s="207">
        <v>0</v>
      </c>
      <c r="S10" s="202"/>
    </row>
    <row r="11" spans="1:23" ht="14" thickTop="1" thickBot="1" x14ac:dyDescent="0.35">
      <c r="A11" s="1" t="s">
        <v>59</v>
      </c>
      <c r="B11" s="13" t="s">
        <v>62</v>
      </c>
      <c r="C11" s="351" t="s">
        <v>336</v>
      </c>
      <c r="D11" s="351" t="s">
        <v>336</v>
      </c>
      <c r="E11" s="351" t="s">
        <v>336</v>
      </c>
      <c r="F11" s="351" t="s">
        <v>336</v>
      </c>
      <c r="G11" s="351" t="s">
        <v>336</v>
      </c>
      <c r="H11" s="351" t="s">
        <v>336</v>
      </c>
      <c r="I11" s="351" t="s">
        <v>336</v>
      </c>
      <c r="J11" s="351" t="s">
        <v>336</v>
      </c>
      <c r="K11" s="351" t="s">
        <v>336</v>
      </c>
      <c r="L11" s="351" t="s">
        <v>336</v>
      </c>
      <c r="M11" s="351" t="s">
        <v>336</v>
      </c>
      <c r="N11" s="351" t="s">
        <v>336</v>
      </c>
      <c r="O11" s="351" t="s">
        <v>336</v>
      </c>
      <c r="P11" s="163">
        <v>0</v>
      </c>
      <c r="Q11" s="162">
        <v>819091882</v>
      </c>
      <c r="R11" s="208">
        <v>-819091882</v>
      </c>
      <c r="S11" s="251"/>
      <c r="T11" s="250"/>
      <c r="U11" s="8"/>
      <c r="W11" s="27"/>
    </row>
    <row r="12" spans="1:23" ht="14" thickTop="1" thickBot="1" x14ac:dyDescent="0.35">
      <c r="A12" s="1">
        <v>447</v>
      </c>
      <c r="B12" s="13" t="s">
        <v>63</v>
      </c>
      <c r="C12" s="351" t="s">
        <v>336</v>
      </c>
      <c r="D12" s="351" t="s">
        <v>336</v>
      </c>
      <c r="E12" s="351" t="s">
        <v>336</v>
      </c>
      <c r="F12" s="351" t="s">
        <v>336</v>
      </c>
      <c r="G12" s="351" t="s">
        <v>336</v>
      </c>
      <c r="H12" s="351" t="s">
        <v>336</v>
      </c>
      <c r="I12" s="351" t="s">
        <v>336</v>
      </c>
      <c r="J12" s="351" t="s">
        <v>336</v>
      </c>
      <c r="K12" s="351" t="s">
        <v>336</v>
      </c>
      <c r="L12" s="351" t="s">
        <v>336</v>
      </c>
      <c r="M12" s="351" t="s">
        <v>336</v>
      </c>
      <c r="N12" s="351" t="s">
        <v>336</v>
      </c>
      <c r="O12" s="351" t="s">
        <v>336</v>
      </c>
      <c r="P12" s="163">
        <v>0</v>
      </c>
      <c r="Q12" s="162">
        <v>-499337252</v>
      </c>
      <c r="R12" s="163">
        <v>499337252</v>
      </c>
      <c r="S12" s="92"/>
      <c r="T12" s="13"/>
      <c r="V12" s="8"/>
    </row>
    <row r="13" spans="1:23" ht="14" thickTop="1" thickBot="1" x14ac:dyDescent="0.35">
      <c r="A13" s="1">
        <v>565</v>
      </c>
      <c r="B13" s="13" t="s">
        <v>53</v>
      </c>
      <c r="C13" s="351" t="s">
        <v>336</v>
      </c>
      <c r="D13" s="351" t="s">
        <v>336</v>
      </c>
      <c r="E13" s="351" t="s">
        <v>336</v>
      </c>
      <c r="F13" s="351" t="s">
        <v>336</v>
      </c>
      <c r="G13" s="351" t="s">
        <v>336</v>
      </c>
      <c r="H13" s="351" t="s">
        <v>336</v>
      </c>
      <c r="I13" s="351" t="s">
        <v>336</v>
      </c>
      <c r="J13" s="351" t="s">
        <v>336</v>
      </c>
      <c r="K13" s="351" t="s">
        <v>336</v>
      </c>
      <c r="L13" s="351" t="s">
        <v>336</v>
      </c>
      <c r="M13" s="351" t="s">
        <v>336</v>
      </c>
      <c r="N13" s="351" t="s">
        <v>336</v>
      </c>
      <c r="O13" s="351" t="s">
        <v>336</v>
      </c>
      <c r="P13" s="163">
        <v>0</v>
      </c>
      <c r="Q13" s="162">
        <v>162583422</v>
      </c>
      <c r="R13" s="163">
        <v>-162583422</v>
      </c>
      <c r="U13" s="8"/>
    </row>
    <row r="14" spans="1:23" ht="14" thickTop="1" thickBot="1" x14ac:dyDescent="0.35">
      <c r="A14" s="1">
        <v>55700003</v>
      </c>
      <c r="B14" s="13" t="s">
        <v>47</v>
      </c>
      <c r="C14" s="351" t="s">
        <v>336</v>
      </c>
      <c r="D14" s="351" t="s">
        <v>336</v>
      </c>
      <c r="E14" s="351" t="s">
        <v>336</v>
      </c>
      <c r="F14" s="351" t="s">
        <v>336</v>
      </c>
      <c r="G14" s="351" t="s">
        <v>336</v>
      </c>
      <c r="H14" s="351" t="s">
        <v>336</v>
      </c>
      <c r="I14" s="351" t="s">
        <v>336</v>
      </c>
      <c r="J14" s="351" t="s">
        <v>336</v>
      </c>
      <c r="K14" s="351" t="s">
        <v>336</v>
      </c>
      <c r="L14" s="351" t="s">
        <v>336</v>
      </c>
      <c r="M14" s="351" t="s">
        <v>336</v>
      </c>
      <c r="N14" s="351" t="s">
        <v>336</v>
      </c>
      <c r="O14" s="351" t="s">
        <v>336</v>
      </c>
      <c r="P14" s="161"/>
      <c r="Q14" s="162">
        <v>546257</v>
      </c>
      <c r="R14" s="163">
        <v>0</v>
      </c>
    </row>
    <row r="15" spans="1:23" ht="14" thickTop="1" thickBot="1" x14ac:dyDescent="0.35">
      <c r="A15" s="1">
        <v>40810005</v>
      </c>
      <c r="B15" s="13" t="s">
        <v>48</v>
      </c>
      <c r="C15" s="351" t="s">
        <v>336</v>
      </c>
      <c r="D15" s="351" t="s">
        <v>336</v>
      </c>
      <c r="E15" s="351" t="s">
        <v>336</v>
      </c>
      <c r="F15" s="351" t="s">
        <v>336</v>
      </c>
      <c r="G15" s="351" t="s">
        <v>336</v>
      </c>
      <c r="H15" s="351" t="s">
        <v>336</v>
      </c>
      <c r="I15" s="351" t="s">
        <v>336</v>
      </c>
      <c r="J15" s="351" t="s">
        <v>336</v>
      </c>
      <c r="K15" s="351" t="s">
        <v>336</v>
      </c>
      <c r="L15" s="351" t="s">
        <v>336</v>
      </c>
      <c r="M15" s="351" t="s">
        <v>336</v>
      </c>
      <c r="N15" s="351" t="s">
        <v>336</v>
      </c>
      <c r="O15" s="351" t="s">
        <v>336</v>
      </c>
      <c r="P15" s="161"/>
      <c r="Q15" s="162">
        <v>26369</v>
      </c>
      <c r="R15" s="163">
        <v>0</v>
      </c>
      <c r="T15" s="39"/>
    </row>
    <row r="16" spans="1:23" ht="14" thickTop="1" thickBot="1" x14ac:dyDescent="0.35">
      <c r="B16" s="13" t="s">
        <v>49</v>
      </c>
      <c r="C16" s="351" t="s">
        <v>336</v>
      </c>
      <c r="D16" s="351" t="s">
        <v>336</v>
      </c>
      <c r="E16" s="351" t="s">
        <v>336</v>
      </c>
      <c r="F16" s="351" t="s">
        <v>336</v>
      </c>
      <c r="G16" s="351" t="s">
        <v>336</v>
      </c>
      <c r="H16" s="351" t="s">
        <v>336</v>
      </c>
      <c r="I16" s="351" t="s">
        <v>336</v>
      </c>
      <c r="J16" s="351" t="s">
        <v>336</v>
      </c>
      <c r="K16" s="351" t="s">
        <v>336</v>
      </c>
      <c r="L16" s="351" t="s">
        <v>336</v>
      </c>
      <c r="M16" s="351" t="s">
        <v>336</v>
      </c>
      <c r="N16" s="351" t="s">
        <v>336</v>
      </c>
      <c r="O16" s="351" t="s">
        <v>336</v>
      </c>
      <c r="P16" s="161"/>
      <c r="Q16" s="162">
        <v>4094424</v>
      </c>
      <c r="R16" s="163">
        <v>0</v>
      </c>
      <c r="T16" s="125"/>
    </row>
    <row r="17" spans="1:30" ht="14" thickTop="1" thickBot="1" x14ac:dyDescent="0.35">
      <c r="B17" s="13" t="s">
        <v>50</v>
      </c>
      <c r="C17" s="351" t="s">
        <v>336</v>
      </c>
      <c r="D17" s="351" t="s">
        <v>336</v>
      </c>
      <c r="E17" s="351" t="s">
        <v>336</v>
      </c>
      <c r="F17" s="351" t="s">
        <v>336</v>
      </c>
      <c r="G17" s="351" t="s">
        <v>336</v>
      </c>
      <c r="H17" s="351" t="s">
        <v>336</v>
      </c>
      <c r="I17" s="351" t="s">
        <v>336</v>
      </c>
      <c r="J17" s="351" t="s">
        <v>336</v>
      </c>
      <c r="K17" s="351" t="s">
        <v>336</v>
      </c>
      <c r="L17" s="351" t="s">
        <v>336</v>
      </c>
      <c r="M17" s="351" t="s">
        <v>336</v>
      </c>
      <c r="N17" s="351" t="s">
        <v>336</v>
      </c>
      <c r="O17" s="351" t="s">
        <v>336</v>
      </c>
      <c r="P17" s="161"/>
      <c r="Q17" s="162">
        <v>0</v>
      </c>
      <c r="R17" s="163">
        <v>0</v>
      </c>
    </row>
    <row r="18" spans="1:30" s="3" customFormat="1" ht="14" thickTop="1" thickBot="1" x14ac:dyDescent="0.35">
      <c r="A18" s="4"/>
      <c r="B18" s="5" t="s">
        <v>12</v>
      </c>
      <c r="C18" s="351" t="s">
        <v>336</v>
      </c>
      <c r="D18" s="351" t="s">
        <v>336</v>
      </c>
      <c r="E18" s="351" t="s">
        <v>336</v>
      </c>
      <c r="F18" s="351" t="s">
        <v>336</v>
      </c>
      <c r="G18" s="351" t="s">
        <v>336</v>
      </c>
      <c r="H18" s="351" t="s">
        <v>336</v>
      </c>
      <c r="I18" s="351" t="s">
        <v>336</v>
      </c>
      <c r="J18" s="351" t="s">
        <v>336</v>
      </c>
      <c r="K18" s="351" t="s">
        <v>336</v>
      </c>
      <c r="L18" s="351" t="s">
        <v>336</v>
      </c>
      <c r="M18" s="351" t="s">
        <v>336</v>
      </c>
      <c r="N18" s="351" t="s">
        <v>336</v>
      </c>
      <c r="O18" s="351" t="s">
        <v>336</v>
      </c>
      <c r="S18" s="2"/>
      <c r="T18" s="2"/>
      <c r="U18" s="2"/>
      <c r="V18" s="2"/>
      <c r="W18" s="2"/>
      <c r="X18" s="2"/>
      <c r="Y18" s="2"/>
      <c r="Z18" s="2"/>
      <c r="AA18" s="2"/>
      <c r="AB18" s="2"/>
      <c r="AC18" s="2"/>
      <c r="AD18" s="2"/>
    </row>
    <row r="19" spans="1:30" s="3" customFormat="1" ht="13.5" thickTop="1" x14ac:dyDescent="0.3">
      <c r="A19" s="4"/>
      <c r="B19" s="5"/>
      <c r="C19" s="14"/>
      <c r="D19" s="14"/>
      <c r="E19" s="14"/>
      <c r="F19" s="14"/>
      <c r="G19" s="14"/>
      <c r="H19" s="14"/>
      <c r="I19" s="14"/>
      <c r="J19" s="14"/>
      <c r="K19" s="14"/>
      <c r="L19" s="14"/>
      <c r="M19" s="14"/>
      <c r="N19" s="14"/>
      <c r="O19" s="15"/>
      <c r="R19" s="43"/>
    </row>
    <row r="20" spans="1:30" x14ac:dyDescent="0.3">
      <c r="C20" s="91"/>
      <c r="D20" s="91"/>
      <c r="E20" s="91"/>
      <c r="F20" s="91"/>
      <c r="G20" s="91"/>
      <c r="H20" s="91"/>
      <c r="I20" s="91"/>
      <c r="J20" s="91"/>
      <c r="K20" s="91"/>
      <c r="L20" s="91"/>
      <c r="M20" s="91"/>
      <c r="N20" s="91"/>
    </row>
    <row r="21" spans="1:30" x14ac:dyDescent="0.3">
      <c r="C21" s="361" t="s">
        <v>68</v>
      </c>
      <c r="D21" s="362"/>
      <c r="E21" s="362"/>
      <c r="F21" s="362"/>
      <c r="G21" s="362"/>
      <c r="H21" s="362"/>
      <c r="I21" s="362"/>
      <c r="J21" s="362"/>
      <c r="K21" s="362"/>
      <c r="L21" s="362"/>
      <c r="M21" s="362"/>
      <c r="N21" s="362"/>
      <c r="O21" s="363"/>
    </row>
    <row r="22" spans="1:30" ht="13.5" thickBot="1" x14ac:dyDescent="0.35">
      <c r="B22" s="5" t="s">
        <v>55</v>
      </c>
      <c r="C22" s="12" t="s">
        <v>102</v>
      </c>
      <c r="D22" s="12" t="s">
        <v>103</v>
      </c>
      <c r="E22" s="12" t="s">
        <v>104</v>
      </c>
      <c r="F22" s="12" t="s">
        <v>105</v>
      </c>
      <c r="G22" s="12" t="s">
        <v>106</v>
      </c>
      <c r="H22" s="12" t="s">
        <v>107</v>
      </c>
      <c r="I22" s="12" t="s">
        <v>108</v>
      </c>
      <c r="J22" s="12" t="s">
        <v>109</v>
      </c>
      <c r="K22" s="12" t="s">
        <v>110</v>
      </c>
      <c r="L22" s="12" t="s">
        <v>111</v>
      </c>
      <c r="M22" s="12" t="s">
        <v>112</v>
      </c>
      <c r="N22" s="12" t="s">
        <v>113</v>
      </c>
      <c r="O22" s="12" t="s">
        <v>12</v>
      </c>
    </row>
    <row r="23" spans="1:30" ht="14" thickTop="1" thickBot="1" x14ac:dyDescent="0.35">
      <c r="A23" s="1">
        <v>501</v>
      </c>
      <c r="B23" s="13" t="s">
        <v>30</v>
      </c>
      <c r="C23" s="351" t="s">
        <v>336</v>
      </c>
      <c r="D23" s="351" t="s">
        <v>336</v>
      </c>
      <c r="E23" s="351" t="s">
        <v>336</v>
      </c>
      <c r="F23" s="351" t="s">
        <v>336</v>
      </c>
      <c r="G23" s="351" t="s">
        <v>336</v>
      </c>
      <c r="H23" s="351" t="s">
        <v>336</v>
      </c>
      <c r="I23" s="351" t="s">
        <v>336</v>
      </c>
      <c r="J23" s="351" t="s">
        <v>336</v>
      </c>
      <c r="K23" s="351" t="s">
        <v>336</v>
      </c>
      <c r="L23" s="351" t="s">
        <v>336</v>
      </c>
      <c r="M23" s="351" t="s">
        <v>336</v>
      </c>
      <c r="N23" s="351" t="s">
        <v>336</v>
      </c>
      <c r="O23" s="351" t="s">
        <v>336</v>
      </c>
      <c r="R23" s="8"/>
    </row>
    <row r="24" spans="1:30" ht="14" thickTop="1" thickBot="1" x14ac:dyDescent="0.35">
      <c r="A24" s="16" t="s">
        <v>65</v>
      </c>
      <c r="B24" s="13" t="s">
        <v>60</v>
      </c>
      <c r="C24" s="351" t="s">
        <v>336</v>
      </c>
      <c r="D24" s="351" t="s">
        <v>336</v>
      </c>
      <c r="E24" s="351" t="s">
        <v>336</v>
      </c>
      <c r="F24" s="351" t="s">
        <v>336</v>
      </c>
      <c r="G24" s="351" t="s">
        <v>336</v>
      </c>
      <c r="H24" s="351" t="s">
        <v>336</v>
      </c>
      <c r="I24" s="351" t="s">
        <v>336</v>
      </c>
      <c r="J24" s="351" t="s">
        <v>336</v>
      </c>
      <c r="K24" s="351" t="s">
        <v>336</v>
      </c>
      <c r="L24" s="351" t="s">
        <v>336</v>
      </c>
      <c r="M24" s="351" t="s">
        <v>336</v>
      </c>
      <c r="N24" s="351" t="s">
        <v>336</v>
      </c>
      <c r="O24" s="351" t="s">
        <v>336</v>
      </c>
      <c r="R24" s="8"/>
    </row>
    <row r="25" spans="1:30" ht="14" thickTop="1" thickBot="1" x14ac:dyDescent="0.35">
      <c r="A25" s="16" t="s">
        <v>64</v>
      </c>
      <c r="B25" s="13" t="s">
        <v>61</v>
      </c>
      <c r="C25" s="351" t="s">
        <v>336</v>
      </c>
      <c r="D25" s="351" t="s">
        <v>336</v>
      </c>
      <c r="E25" s="351" t="s">
        <v>336</v>
      </c>
      <c r="F25" s="351" t="s">
        <v>336</v>
      </c>
      <c r="G25" s="351" t="s">
        <v>336</v>
      </c>
      <c r="H25" s="351" t="s">
        <v>336</v>
      </c>
      <c r="I25" s="351" t="s">
        <v>336</v>
      </c>
      <c r="J25" s="351" t="s">
        <v>336</v>
      </c>
      <c r="K25" s="351" t="s">
        <v>336</v>
      </c>
      <c r="L25" s="351" t="s">
        <v>336</v>
      </c>
      <c r="M25" s="351" t="s">
        <v>336</v>
      </c>
      <c r="N25" s="351" t="s">
        <v>336</v>
      </c>
      <c r="O25" s="351" t="s">
        <v>336</v>
      </c>
      <c r="R25" s="8"/>
      <c r="S25" s="44"/>
      <c r="T25" s="44"/>
      <c r="U25" s="44"/>
      <c r="V25" s="44"/>
      <c r="W25" s="44"/>
      <c r="X25" s="44"/>
      <c r="Y25" s="44"/>
      <c r="Z25" s="44"/>
      <c r="AA25" s="44"/>
      <c r="AB25" s="44"/>
      <c r="AC25" s="44"/>
      <c r="AD25" s="44"/>
    </row>
    <row r="26" spans="1:30" ht="14" thickTop="1" thickBot="1" x14ac:dyDescent="0.35">
      <c r="A26" s="1" t="s">
        <v>59</v>
      </c>
      <c r="B26" s="13" t="s">
        <v>62</v>
      </c>
      <c r="C26" s="351" t="s">
        <v>336</v>
      </c>
      <c r="D26" s="351" t="s">
        <v>336</v>
      </c>
      <c r="E26" s="351" t="s">
        <v>336</v>
      </c>
      <c r="F26" s="351" t="s">
        <v>336</v>
      </c>
      <c r="G26" s="351" t="s">
        <v>336</v>
      </c>
      <c r="H26" s="351" t="s">
        <v>336</v>
      </c>
      <c r="I26" s="351" t="s">
        <v>336</v>
      </c>
      <c r="J26" s="351" t="s">
        <v>336</v>
      </c>
      <c r="K26" s="351" t="s">
        <v>336</v>
      </c>
      <c r="L26" s="351" t="s">
        <v>336</v>
      </c>
      <c r="M26" s="351" t="s">
        <v>336</v>
      </c>
      <c r="N26" s="351" t="s">
        <v>336</v>
      </c>
      <c r="O26" s="351" t="s">
        <v>336</v>
      </c>
      <c r="R26" s="8"/>
      <c r="S26" s="44"/>
      <c r="T26" s="44"/>
      <c r="U26" s="44"/>
      <c r="V26" s="44"/>
      <c r="W26" s="44"/>
      <c r="X26" s="44"/>
      <c r="Y26" s="44"/>
      <c r="Z26" s="44"/>
      <c r="AA26" s="44"/>
      <c r="AB26" s="44"/>
      <c r="AC26" s="44"/>
      <c r="AD26" s="44"/>
    </row>
    <row r="27" spans="1:30" ht="14" thickTop="1" thickBot="1" x14ac:dyDescent="0.35">
      <c r="A27" s="1">
        <v>447</v>
      </c>
      <c r="B27" s="13" t="s">
        <v>63</v>
      </c>
      <c r="C27" s="351" t="s">
        <v>336</v>
      </c>
      <c r="D27" s="351" t="s">
        <v>336</v>
      </c>
      <c r="E27" s="351" t="s">
        <v>336</v>
      </c>
      <c r="F27" s="351" t="s">
        <v>336</v>
      </c>
      <c r="G27" s="351" t="s">
        <v>336</v>
      </c>
      <c r="H27" s="351" t="s">
        <v>336</v>
      </c>
      <c r="I27" s="351" t="s">
        <v>336</v>
      </c>
      <c r="J27" s="351" t="s">
        <v>336</v>
      </c>
      <c r="K27" s="351" t="s">
        <v>336</v>
      </c>
      <c r="L27" s="351" t="s">
        <v>336</v>
      </c>
      <c r="M27" s="351" t="s">
        <v>336</v>
      </c>
      <c r="N27" s="351" t="s">
        <v>336</v>
      </c>
      <c r="O27" s="351" t="s">
        <v>336</v>
      </c>
      <c r="R27" s="8"/>
    </row>
    <row r="28" spans="1:30" ht="14" thickTop="1" thickBot="1" x14ac:dyDescent="0.35">
      <c r="A28" s="1">
        <v>565</v>
      </c>
      <c r="B28" s="13" t="s">
        <v>53</v>
      </c>
      <c r="C28" s="351" t="s">
        <v>336</v>
      </c>
      <c r="D28" s="351" t="s">
        <v>336</v>
      </c>
      <c r="E28" s="351" t="s">
        <v>336</v>
      </c>
      <c r="F28" s="351" t="s">
        <v>336</v>
      </c>
      <c r="G28" s="351" t="s">
        <v>336</v>
      </c>
      <c r="H28" s="351" t="s">
        <v>336</v>
      </c>
      <c r="I28" s="351" t="s">
        <v>336</v>
      </c>
      <c r="J28" s="351" t="s">
        <v>336</v>
      </c>
      <c r="K28" s="351" t="s">
        <v>336</v>
      </c>
      <c r="L28" s="351" t="s">
        <v>336</v>
      </c>
      <c r="M28" s="351" t="s">
        <v>336</v>
      </c>
      <c r="N28" s="351" t="s">
        <v>336</v>
      </c>
      <c r="O28" s="351" t="s">
        <v>336</v>
      </c>
      <c r="P28" s="8"/>
      <c r="R28" s="8"/>
    </row>
    <row r="29" spans="1:30" ht="14" thickTop="1" thickBot="1" x14ac:dyDescent="0.35">
      <c r="A29" s="89">
        <v>55700003</v>
      </c>
      <c r="B29" s="13" t="s">
        <v>47</v>
      </c>
      <c r="C29" s="351" t="s">
        <v>336</v>
      </c>
      <c r="D29" s="351" t="s">
        <v>336</v>
      </c>
      <c r="E29" s="351" t="s">
        <v>336</v>
      </c>
      <c r="F29" s="351" t="s">
        <v>336</v>
      </c>
      <c r="G29" s="351" t="s">
        <v>336</v>
      </c>
      <c r="H29" s="351" t="s">
        <v>336</v>
      </c>
      <c r="I29" s="351" t="s">
        <v>336</v>
      </c>
      <c r="J29" s="351" t="s">
        <v>336</v>
      </c>
      <c r="K29" s="351" t="s">
        <v>336</v>
      </c>
      <c r="L29" s="351" t="s">
        <v>336</v>
      </c>
      <c r="M29" s="351" t="s">
        <v>336</v>
      </c>
      <c r="N29" s="351" t="s">
        <v>336</v>
      </c>
      <c r="O29" s="351" t="s">
        <v>336</v>
      </c>
      <c r="R29" s="8"/>
    </row>
    <row r="30" spans="1:30" ht="14" thickTop="1" thickBot="1" x14ac:dyDescent="0.35">
      <c r="A30" s="1">
        <v>40810005</v>
      </c>
      <c r="B30" s="13" t="s">
        <v>48</v>
      </c>
      <c r="C30" s="351" t="s">
        <v>336</v>
      </c>
      <c r="D30" s="351" t="s">
        <v>336</v>
      </c>
      <c r="E30" s="351" t="s">
        <v>336</v>
      </c>
      <c r="F30" s="351" t="s">
        <v>336</v>
      </c>
      <c r="G30" s="351" t="s">
        <v>336</v>
      </c>
      <c r="H30" s="351" t="s">
        <v>336</v>
      </c>
      <c r="I30" s="351" t="s">
        <v>336</v>
      </c>
      <c r="J30" s="351" t="s">
        <v>336</v>
      </c>
      <c r="K30" s="351" t="s">
        <v>336</v>
      </c>
      <c r="L30" s="351" t="s">
        <v>336</v>
      </c>
      <c r="M30" s="351" t="s">
        <v>336</v>
      </c>
      <c r="N30" s="351" t="s">
        <v>336</v>
      </c>
      <c r="O30" s="351" t="s">
        <v>336</v>
      </c>
      <c r="R30" s="8"/>
    </row>
    <row r="31" spans="1:30" ht="14" thickTop="1" thickBot="1" x14ac:dyDescent="0.35">
      <c r="B31" s="13" t="s">
        <v>49</v>
      </c>
      <c r="C31" s="351" t="s">
        <v>336</v>
      </c>
      <c r="D31" s="351" t="s">
        <v>336</v>
      </c>
      <c r="E31" s="351" t="s">
        <v>336</v>
      </c>
      <c r="F31" s="351" t="s">
        <v>336</v>
      </c>
      <c r="G31" s="351" t="s">
        <v>336</v>
      </c>
      <c r="H31" s="351" t="s">
        <v>336</v>
      </c>
      <c r="I31" s="351" t="s">
        <v>336</v>
      </c>
      <c r="J31" s="351" t="s">
        <v>336</v>
      </c>
      <c r="K31" s="351" t="s">
        <v>336</v>
      </c>
      <c r="L31" s="351" t="s">
        <v>336</v>
      </c>
      <c r="M31" s="351" t="s">
        <v>336</v>
      </c>
      <c r="N31" s="351" t="s">
        <v>336</v>
      </c>
      <c r="O31" s="351" t="s">
        <v>336</v>
      </c>
      <c r="R31" s="8"/>
    </row>
    <row r="32" spans="1:30" ht="14" thickTop="1" thickBot="1" x14ac:dyDescent="0.35">
      <c r="B32" s="13" t="s">
        <v>50</v>
      </c>
      <c r="C32" s="351" t="s">
        <v>336</v>
      </c>
      <c r="D32" s="351" t="s">
        <v>336</v>
      </c>
      <c r="E32" s="351" t="s">
        <v>336</v>
      </c>
      <c r="F32" s="351" t="s">
        <v>336</v>
      </c>
      <c r="G32" s="351" t="s">
        <v>336</v>
      </c>
      <c r="H32" s="351" t="s">
        <v>336</v>
      </c>
      <c r="I32" s="351" t="s">
        <v>336</v>
      </c>
      <c r="J32" s="351" t="s">
        <v>336</v>
      </c>
      <c r="K32" s="351" t="s">
        <v>336</v>
      </c>
      <c r="L32" s="351" t="s">
        <v>336</v>
      </c>
      <c r="M32" s="351" t="s">
        <v>336</v>
      </c>
      <c r="N32" s="351" t="s">
        <v>336</v>
      </c>
      <c r="O32" s="351" t="s">
        <v>336</v>
      </c>
      <c r="R32" s="8"/>
    </row>
    <row r="33" spans="1:15" ht="14" thickTop="1" thickBot="1" x14ac:dyDescent="0.35">
      <c r="A33" s="4"/>
      <c r="B33" s="5" t="s">
        <v>12</v>
      </c>
      <c r="C33" s="351" t="s">
        <v>336</v>
      </c>
      <c r="D33" s="351" t="s">
        <v>336</v>
      </c>
      <c r="E33" s="351" t="s">
        <v>336</v>
      </c>
      <c r="F33" s="351" t="s">
        <v>336</v>
      </c>
      <c r="G33" s="351" t="s">
        <v>336</v>
      </c>
      <c r="H33" s="351" t="s">
        <v>336</v>
      </c>
      <c r="I33" s="351" t="s">
        <v>336</v>
      </c>
      <c r="J33" s="351" t="s">
        <v>336</v>
      </c>
      <c r="K33" s="351" t="s">
        <v>336</v>
      </c>
      <c r="L33" s="351" t="s">
        <v>336</v>
      </c>
      <c r="M33" s="351" t="s">
        <v>336</v>
      </c>
      <c r="N33" s="351" t="s">
        <v>336</v>
      </c>
      <c r="O33" s="351" t="s">
        <v>336</v>
      </c>
    </row>
    <row r="34" spans="1:15" ht="13.5" thickTop="1" x14ac:dyDescent="0.3">
      <c r="A34" s="4"/>
      <c r="B34" s="5"/>
      <c r="C34" s="14"/>
      <c r="D34" s="14"/>
      <c r="E34" s="14"/>
      <c r="F34" s="14"/>
      <c r="G34" s="14"/>
      <c r="H34" s="14"/>
      <c r="I34" s="14"/>
      <c r="J34" s="14"/>
      <c r="K34" s="14"/>
      <c r="L34" s="14"/>
      <c r="M34" s="14"/>
      <c r="N34" s="14"/>
      <c r="O34" s="14"/>
    </row>
    <row r="36" spans="1:15" ht="13.5" thickBot="1" x14ac:dyDescent="0.35">
      <c r="B36" s="5" t="s">
        <v>131</v>
      </c>
      <c r="C36" s="12" t="s">
        <v>102</v>
      </c>
      <c r="D36" s="12" t="s">
        <v>103</v>
      </c>
      <c r="E36" s="12" t="s">
        <v>104</v>
      </c>
      <c r="F36" s="12" t="s">
        <v>105</v>
      </c>
      <c r="G36" s="12" t="s">
        <v>106</v>
      </c>
      <c r="H36" s="12" t="s">
        <v>107</v>
      </c>
      <c r="I36" s="12" t="s">
        <v>108</v>
      </c>
      <c r="J36" s="12" t="s">
        <v>109</v>
      </c>
      <c r="K36" s="12" t="s">
        <v>110</v>
      </c>
      <c r="L36" s="12" t="s">
        <v>111</v>
      </c>
      <c r="M36" s="12" t="s">
        <v>112</v>
      </c>
      <c r="N36" s="12" t="s">
        <v>113</v>
      </c>
      <c r="O36" s="12" t="s">
        <v>12</v>
      </c>
    </row>
    <row r="37" spans="1:15" ht="14" thickTop="1" thickBot="1" x14ac:dyDescent="0.35">
      <c r="A37" s="1">
        <v>501</v>
      </c>
      <c r="B37" s="13" t="s">
        <v>30</v>
      </c>
      <c r="C37" s="351" t="s">
        <v>336</v>
      </c>
      <c r="D37" s="351" t="s">
        <v>336</v>
      </c>
      <c r="E37" s="351" t="s">
        <v>336</v>
      </c>
      <c r="F37" s="351" t="s">
        <v>336</v>
      </c>
      <c r="G37" s="351" t="s">
        <v>336</v>
      </c>
      <c r="H37" s="351" t="s">
        <v>336</v>
      </c>
      <c r="I37" s="351" t="s">
        <v>336</v>
      </c>
      <c r="J37" s="351" t="s">
        <v>336</v>
      </c>
      <c r="K37" s="351" t="s">
        <v>336</v>
      </c>
      <c r="L37" s="351" t="s">
        <v>336</v>
      </c>
      <c r="M37" s="351" t="s">
        <v>336</v>
      </c>
      <c r="N37" s="351" t="s">
        <v>336</v>
      </c>
      <c r="O37" s="351" t="s">
        <v>336</v>
      </c>
    </row>
    <row r="38" spans="1:15" ht="14" thickTop="1" thickBot="1" x14ac:dyDescent="0.35">
      <c r="A38" s="1" t="s">
        <v>65</v>
      </c>
      <c r="B38" s="13" t="s">
        <v>60</v>
      </c>
      <c r="C38" s="351" t="s">
        <v>336</v>
      </c>
      <c r="D38" s="351" t="s">
        <v>336</v>
      </c>
      <c r="E38" s="351" t="s">
        <v>336</v>
      </c>
      <c r="F38" s="351" t="s">
        <v>336</v>
      </c>
      <c r="G38" s="351" t="s">
        <v>336</v>
      </c>
      <c r="H38" s="351" t="s">
        <v>336</v>
      </c>
      <c r="I38" s="351" t="s">
        <v>336</v>
      </c>
      <c r="J38" s="351" t="s">
        <v>336</v>
      </c>
      <c r="K38" s="351" t="s">
        <v>336</v>
      </c>
      <c r="L38" s="351" t="s">
        <v>336</v>
      </c>
      <c r="M38" s="351" t="s">
        <v>336</v>
      </c>
      <c r="N38" s="351" t="s">
        <v>336</v>
      </c>
      <c r="O38" s="351" t="s">
        <v>336</v>
      </c>
    </row>
    <row r="39" spans="1:15" ht="14" thickTop="1" thickBot="1" x14ac:dyDescent="0.35">
      <c r="A39" s="1" t="s">
        <v>64</v>
      </c>
      <c r="B39" s="13" t="s">
        <v>61</v>
      </c>
      <c r="C39" s="351" t="s">
        <v>336</v>
      </c>
      <c r="D39" s="351" t="s">
        <v>336</v>
      </c>
      <c r="E39" s="351" t="s">
        <v>336</v>
      </c>
      <c r="F39" s="351" t="s">
        <v>336</v>
      </c>
      <c r="G39" s="351" t="s">
        <v>336</v>
      </c>
      <c r="H39" s="351" t="s">
        <v>336</v>
      </c>
      <c r="I39" s="351" t="s">
        <v>336</v>
      </c>
      <c r="J39" s="351" t="s">
        <v>336</v>
      </c>
      <c r="K39" s="351" t="s">
        <v>336</v>
      </c>
      <c r="L39" s="351" t="s">
        <v>336</v>
      </c>
      <c r="M39" s="351" t="s">
        <v>336</v>
      </c>
      <c r="N39" s="351" t="s">
        <v>336</v>
      </c>
      <c r="O39" s="351" t="s">
        <v>336</v>
      </c>
    </row>
    <row r="40" spans="1:15" ht="14" thickTop="1" thickBot="1" x14ac:dyDescent="0.35">
      <c r="A40" s="1" t="s">
        <v>59</v>
      </c>
      <c r="B40" s="13" t="s">
        <v>62</v>
      </c>
      <c r="C40" s="351" t="s">
        <v>336</v>
      </c>
      <c r="D40" s="351" t="s">
        <v>336</v>
      </c>
      <c r="E40" s="351" t="s">
        <v>336</v>
      </c>
      <c r="F40" s="351" t="s">
        <v>336</v>
      </c>
      <c r="G40" s="351" t="s">
        <v>336</v>
      </c>
      <c r="H40" s="351" t="s">
        <v>336</v>
      </c>
      <c r="I40" s="351" t="s">
        <v>336</v>
      </c>
      <c r="J40" s="351" t="s">
        <v>336</v>
      </c>
      <c r="K40" s="351" t="s">
        <v>336</v>
      </c>
      <c r="L40" s="351" t="s">
        <v>336</v>
      </c>
      <c r="M40" s="351" t="s">
        <v>336</v>
      </c>
      <c r="N40" s="351" t="s">
        <v>336</v>
      </c>
      <c r="O40" s="351" t="s">
        <v>336</v>
      </c>
    </row>
    <row r="41" spans="1:15" ht="14" thickTop="1" thickBot="1" x14ac:dyDescent="0.35">
      <c r="A41" s="1">
        <v>447</v>
      </c>
      <c r="B41" s="13" t="s">
        <v>63</v>
      </c>
      <c r="C41" s="351" t="s">
        <v>336</v>
      </c>
      <c r="D41" s="351" t="s">
        <v>336</v>
      </c>
      <c r="E41" s="351" t="s">
        <v>336</v>
      </c>
      <c r="F41" s="351" t="s">
        <v>336</v>
      </c>
      <c r="G41" s="351" t="s">
        <v>336</v>
      </c>
      <c r="H41" s="351" t="s">
        <v>336</v>
      </c>
      <c r="I41" s="351" t="s">
        <v>336</v>
      </c>
      <c r="J41" s="351" t="s">
        <v>336</v>
      </c>
      <c r="K41" s="351" t="s">
        <v>336</v>
      </c>
      <c r="L41" s="351" t="s">
        <v>336</v>
      </c>
      <c r="M41" s="351" t="s">
        <v>336</v>
      </c>
      <c r="N41" s="351" t="s">
        <v>336</v>
      </c>
      <c r="O41" s="351" t="s">
        <v>336</v>
      </c>
    </row>
    <row r="42" spans="1:15" ht="14" thickTop="1" thickBot="1" x14ac:dyDescent="0.35">
      <c r="A42" s="1">
        <v>565</v>
      </c>
      <c r="B42" s="13" t="s">
        <v>53</v>
      </c>
      <c r="C42" s="351" t="s">
        <v>336</v>
      </c>
      <c r="D42" s="351" t="s">
        <v>336</v>
      </c>
      <c r="E42" s="351" t="s">
        <v>336</v>
      </c>
      <c r="F42" s="351" t="s">
        <v>336</v>
      </c>
      <c r="G42" s="351" t="s">
        <v>336</v>
      </c>
      <c r="H42" s="351" t="s">
        <v>336</v>
      </c>
      <c r="I42" s="351" t="s">
        <v>336</v>
      </c>
      <c r="J42" s="351" t="s">
        <v>336</v>
      </c>
      <c r="K42" s="351" t="s">
        <v>336</v>
      </c>
      <c r="L42" s="351" t="s">
        <v>336</v>
      </c>
      <c r="M42" s="351" t="s">
        <v>336</v>
      </c>
      <c r="N42" s="351" t="s">
        <v>336</v>
      </c>
      <c r="O42" s="351" t="s">
        <v>336</v>
      </c>
    </row>
    <row r="43" spans="1:15" ht="14" thickTop="1" thickBot="1" x14ac:dyDescent="0.35">
      <c r="A43" s="1">
        <v>55700003</v>
      </c>
      <c r="B43" s="13" t="s">
        <v>47</v>
      </c>
      <c r="C43" s="351" t="s">
        <v>336</v>
      </c>
      <c r="D43" s="351" t="s">
        <v>336</v>
      </c>
      <c r="E43" s="351" t="s">
        <v>336</v>
      </c>
      <c r="F43" s="351" t="s">
        <v>336</v>
      </c>
      <c r="G43" s="351" t="s">
        <v>336</v>
      </c>
      <c r="H43" s="351" t="s">
        <v>336</v>
      </c>
      <c r="I43" s="351" t="s">
        <v>336</v>
      </c>
      <c r="J43" s="351" t="s">
        <v>336</v>
      </c>
      <c r="K43" s="351" t="s">
        <v>336</v>
      </c>
      <c r="L43" s="351" t="s">
        <v>336</v>
      </c>
      <c r="M43" s="351" t="s">
        <v>336</v>
      </c>
      <c r="N43" s="351" t="s">
        <v>336</v>
      </c>
      <c r="O43" s="351" t="s">
        <v>336</v>
      </c>
    </row>
    <row r="44" spans="1:15" ht="14" thickTop="1" thickBot="1" x14ac:dyDescent="0.35">
      <c r="A44" s="1">
        <v>40810005</v>
      </c>
      <c r="B44" s="13" t="s">
        <v>48</v>
      </c>
      <c r="C44" s="351" t="s">
        <v>336</v>
      </c>
      <c r="D44" s="351" t="s">
        <v>336</v>
      </c>
      <c r="E44" s="351" t="s">
        <v>336</v>
      </c>
      <c r="F44" s="351" t="s">
        <v>336</v>
      </c>
      <c r="G44" s="351" t="s">
        <v>336</v>
      </c>
      <c r="H44" s="351" t="s">
        <v>336</v>
      </c>
      <c r="I44" s="351" t="s">
        <v>336</v>
      </c>
      <c r="J44" s="351" t="s">
        <v>336</v>
      </c>
      <c r="K44" s="351" t="s">
        <v>336</v>
      </c>
      <c r="L44" s="351" t="s">
        <v>336</v>
      </c>
      <c r="M44" s="351" t="s">
        <v>336</v>
      </c>
      <c r="N44" s="351" t="s">
        <v>336</v>
      </c>
      <c r="O44" s="351" t="s">
        <v>336</v>
      </c>
    </row>
    <row r="45" spans="1:15" ht="14" thickTop="1" thickBot="1" x14ac:dyDescent="0.35">
      <c r="B45" s="13" t="s">
        <v>49</v>
      </c>
      <c r="C45" s="351" t="s">
        <v>336</v>
      </c>
      <c r="D45" s="351" t="s">
        <v>336</v>
      </c>
      <c r="E45" s="351" t="s">
        <v>336</v>
      </c>
      <c r="F45" s="351" t="s">
        <v>336</v>
      </c>
      <c r="G45" s="351" t="s">
        <v>336</v>
      </c>
      <c r="H45" s="351" t="s">
        <v>336</v>
      </c>
      <c r="I45" s="351" t="s">
        <v>336</v>
      </c>
      <c r="J45" s="351" t="s">
        <v>336</v>
      </c>
      <c r="K45" s="351" t="s">
        <v>336</v>
      </c>
      <c r="L45" s="351" t="s">
        <v>336</v>
      </c>
      <c r="M45" s="351" t="s">
        <v>336</v>
      </c>
      <c r="N45" s="351" t="s">
        <v>336</v>
      </c>
      <c r="O45" s="351" t="s">
        <v>336</v>
      </c>
    </row>
    <row r="46" spans="1:15" ht="14" thickTop="1" thickBot="1" x14ac:dyDescent="0.35">
      <c r="B46" s="13" t="s">
        <v>50</v>
      </c>
      <c r="C46" s="351" t="s">
        <v>336</v>
      </c>
      <c r="D46" s="351" t="s">
        <v>336</v>
      </c>
      <c r="E46" s="351" t="s">
        <v>336</v>
      </c>
      <c r="F46" s="351" t="s">
        <v>336</v>
      </c>
      <c r="G46" s="351" t="s">
        <v>336</v>
      </c>
      <c r="H46" s="351" t="s">
        <v>336</v>
      </c>
      <c r="I46" s="351" t="s">
        <v>336</v>
      </c>
      <c r="J46" s="351" t="s">
        <v>336</v>
      </c>
      <c r="K46" s="351" t="s">
        <v>336</v>
      </c>
      <c r="L46" s="351" t="s">
        <v>336</v>
      </c>
      <c r="M46" s="351" t="s">
        <v>336</v>
      </c>
      <c r="N46" s="351" t="s">
        <v>336</v>
      </c>
      <c r="O46" s="351" t="s">
        <v>336</v>
      </c>
    </row>
    <row r="47" spans="1:15" ht="14" thickTop="1" thickBot="1" x14ac:dyDescent="0.35">
      <c r="B47" s="5" t="s">
        <v>12</v>
      </c>
      <c r="C47" s="351" t="s">
        <v>336</v>
      </c>
      <c r="D47" s="351" t="s">
        <v>336</v>
      </c>
      <c r="E47" s="351" t="s">
        <v>336</v>
      </c>
      <c r="F47" s="351" t="s">
        <v>336</v>
      </c>
      <c r="G47" s="351" t="s">
        <v>336</v>
      </c>
      <c r="H47" s="351" t="s">
        <v>336</v>
      </c>
      <c r="I47" s="351" t="s">
        <v>336</v>
      </c>
      <c r="J47" s="351" t="s">
        <v>336</v>
      </c>
      <c r="K47" s="351" t="s">
        <v>336</v>
      </c>
      <c r="L47" s="351" t="s">
        <v>336</v>
      </c>
      <c r="M47" s="351" t="s">
        <v>336</v>
      </c>
      <c r="N47" s="351" t="s">
        <v>336</v>
      </c>
      <c r="O47" s="351" t="s">
        <v>336</v>
      </c>
    </row>
    <row r="48" spans="1:15" ht="13.5" thickTop="1" x14ac:dyDescent="0.3">
      <c r="N48" s="1" t="s">
        <v>263</v>
      </c>
      <c r="O48" s="11">
        <v>-1206016.6943244506</v>
      </c>
    </row>
    <row r="49" spans="1:16" ht="13.5" thickBot="1" x14ac:dyDescent="0.35">
      <c r="B49" s="5" t="s">
        <v>55</v>
      </c>
      <c r="C49" s="2" t="s">
        <v>56</v>
      </c>
      <c r="D49" s="2" t="s">
        <v>68</v>
      </c>
      <c r="E49" s="3" t="s">
        <v>57</v>
      </c>
      <c r="H49" s="255"/>
      <c r="N49" s="1" t="s">
        <v>240</v>
      </c>
      <c r="O49" s="11">
        <v>-17678484.378866509</v>
      </c>
      <c r="P49" s="83"/>
    </row>
    <row r="50" spans="1:16" ht="14" thickTop="1" thickBot="1" x14ac:dyDescent="0.35">
      <c r="A50" s="13">
        <v>501</v>
      </c>
      <c r="B50" s="13" t="s">
        <v>30</v>
      </c>
      <c r="C50" s="351" t="s">
        <v>336</v>
      </c>
      <c r="D50" s="351" t="s">
        <v>336</v>
      </c>
      <c r="E50" s="351" t="s">
        <v>336</v>
      </c>
      <c r="F50" s="8"/>
      <c r="I50" s="152"/>
      <c r="J50" s="39"/>
      <c r="K50" s="125"/>
    </row>
    <row r="51" spans="1:16" ht="14" thickTop="1" thickBot="1" x14ac:dyDescent="0.35">
      <c r="A51" s="13" t="s">
        <v>65</v>
      </c>
      <c r="B51" s="13" t="s">
        <v>60</v>
      </c>
      <c r="C51" s="351" t="s">
        <v>336</v>
      </c>
      <c r="D51" s="351" t="s">
        <v>336</v>
      </c>
      <c r="E51" s="351" t="s">
        <v>336</v>
      </c>
      <c r="F51" s="8"/>
      <c r="I51" s="152"/>
      <c r="J51" s="39"/>
      <c r="K51" s="125"/>
    </row>
    <row r="52" spans="1:16" ht="14" thickTop="1" thickBot="1" x14ac:dyDescent="0.35">
      <c r="A52" s="13" t="s">
        <v>64</v>
      </c>
      <c r="B52" s="13" t="s">
        <v>61</v>
      </c>
      <c r="C52" s="351" t="s">
        <v>336</v>
      </c>
      <c r="D52" s="351" t="s">
        <v>336</v>
      </c>
      <c r="E52" s="351" t="s">
        <v>336</v>
      </c>
      <c r="F52" s="8"/>
      <c r="I52" s="152"/>
      <c r="J52" s="39"/>
      <c r="O52" s="11"/>
    </row>
    <row r="53" spans="1:16" ht="14" thickTop="1" thickBot="1" x14ac:dyDescent="0.35">
      <c r="A53" s="13" t="s">
        <v>59</v>
      </c>
      <c r="B53" s="13" t="s">
        <v>62</v>
      </c>
      <c r="C53" s="351" t="s">
        <v>336</v>
      </c>
      <c r="D53" s="351" t="s">
        <v>336</v>
      </c>
      <c r="E53" s="351" t="s">
        <v>336</v>
      </c>
      <c r="F53" s="8"/>
      <c r="J53" s="264"/>
      <c r="K53" s="125"/>
    </row>
    <row r="54" spans="1:16" ht="14" thickTop="1" thickBot="1" x14ac:dyDescent="0.35">
      <c r="A54" s="13">
        <v>447</v>
      </c>
      <c r="B54" s="13" t="s">
        <v>63</v>
      </c>
      <c r="C54" s="351" t="s">
        <v>336</v>
      </c>
      <c r="D54" s="351" t="s">
        <v>336</v>
      </c>
      <c r="E54" s="351" t="s">
        <v>336</v>
      </c>
      <c r="F54" s="8"/>
      <c r="G54" s="8"/>
      <c r="I54" s="152"/>
      <c r="J54" s="39"/>
      <c r="K54" s="125"/>
      <c r="O54" s="11"/>
    </row>
    <row r="55" spans="1:16" ht="14" thickTop="1" thickBot="1" x14ac:dyDescent="0.35">
      <c r="A55" s="13">
        <v>565</v>
      </c>
      <c r="B55" s="13" t="s">
        <v>53</v>
      </c>
      <c r="C55" s="351" t="s">
        <v>336</v>
      </c>
      <c r="D55" s="351" t="s">
        <v>336</v>
      </c>
      <c r="E55" s="351" t="s">
        <v>336</v>
      </c>
      <c r="F55" s="8"/>
      <c r="I55" s="152"/>
      <c r="J55" s="39"/>
      <c r="K55" s="125"/>
      <c r="O55" s="11"/>
    </row>
    <row r="56" spans="1:16" ht="14" thickTop="1" thickBot="1" x14ac:dyDescent="0.35">
      <c r="A56" s="13">
        <v>55700003</v>
      </c>
      <c r="B56" s="13" t="s">
        <v>47</v>
      </c>
      <c r="C56" s="351" t="s">
        <v>336</v>
      </c>
      <c r="D56" s="351" t="s">
        <v>336</v>
      </c>
      <c r="E56" s="351" t="s">
        <v>336</v>
      </c>
      <c r="F56" s="8"/>
      <c r="J56" s="132"/>
    </row>
    <row r="57" spans="1:16" ht="14" thickTop="1" thickBot="1" x14ac:dyDescent="0.35">
      <c r="A57" s="13">
        <v>40810005</v>
      </c>
      <c r="B57" s="13" t="s">
        <v>48</v>
      </c>
      <c r="C57" s="351" t="s">
        <v>336</v>
      </c>
      <c r="D57" s="351" t="s">
        <v>336</v>
      </c>
      <c r="E57" s="351" t="s">
        <v>336</v>
      </c>
      <c r="F57" s="8"/>
      <c r="J57" s="254"/>
      <c r="O57" s="11"/>
    </row>
    <row r="58" spans="1:16" ht="14" thickTop="1" thickBot="1" x14ac:dyDescent="0.35">
      <c r="A58" s="13"/>
      <c r="B58" s="13" t="s">
        <v>49</v>
      </c>
      <c r="C58" s="351" t="s">
        <v>336</v>
      </c>
      <c r="D58" s="351" t="s">
        <v>336</v>
      </c>
      <c r="E58" s="351" t="s">
        <v>336</v>
      </c>
      <c r="F58" s="8"/>
      <c r="J58" s="132"/>
    </row>
    <row r="59" spans="1:16" ht="14" thickTop="1" thickBot="1" x14ac:dyDescent="0.35">
      <c r="B59" s="13" t="s">
        <v>50</v>
      </c>
      <c r="C59" s="351" t="s">
        <v>336</v>
      </c>
      <c r="D59" s="351" t="s">
        <v>336</v>
      </c>
      <c r="E59" s="351" t="s">
        <v>336</v>
      </c>
      <c r="F59" s="8"/>
      <c r="G59" s="8"/>
      <c r="I59" s="152"/>
      <c r="J59" s="254"/>
    </row>
    <row r="60" spans="1:16" s="3" customFormat="1" ht="14" thickTop="1" thickBot="1" x14ac:dyDescent="0.35">
      <c r="A60" s="4"/>
      <c r="B60" s="5" t="s">
        <v>12</v>
      </c>
      <c r="C60" s="351" t="s">
        <v>336</v>
      </c>
      <c r="D60" s="351" t="s">
        <v>336</v>
      </c>
      <c r="E60" s="351" t="s">
        <v>336</v>
      </c>
      <c r="F60" s="8"/>
      <c r="G60" s="11"/>
      <c r="H60" s="2"/>
      <c r="I60" s="152"/>
      <c r="J60" s="43"/>
      <c r="K60" s="11"/>
    </row>
    <row r="61" spans="1:16" s="3" customFormat="1" ht="14" thickTop="1" thickBot="1" x14ac:dyDescent="0.35">
      <c r="A61" s="4"/>
      <c r="B61" s="13" t="s">
        <v>6</v>
      </c>
      <c r="C61" s="351" t="s">
        <v>336</v>
      </c>
      <c r="D61" s="351" t="s">
        <v>336</v>
      </c>
      <c r="E61" s="351" t="s">
        <v>336</v>
      </c>
      <c r="F61" s="11"/>
    </row>
    <row r="62" spans="1:16" s="3" customFormat="1" ht="14" thickTop="1" thickBot="1" x14ac:dyDescent="0.35">
      <c r="A62" s="4"/>
      <c r="B62" s="13" t="s">
        <v>257</v>
      </c>
      <c r="C62" s="351" t="s">
        <v>336</v>
      </c>
      <c r="D62" s="351" t="s">
        <v>336</v>
      </c>
      <c r="E62" s="351" t="s">
        <v>336</v>
      </c>
      <c r="F62" s="157" t="s">
        <v>207</v>
      </c>
      <c r="G62" s="158"/>
      <c r="I62" s="2"/>
      <c r="J62" s="164"/>
    </row>
    <row r="63" spans="1:16" s="3" customFormat="1" ht="14" thickTop="1" thickBot="1" x14ac:dyDescent="0.35">
      <c r="A63" s="4"/>
      <c r="B63" s="5" t="s">
        <v>85</v>
      </c>
      <c r="C63" s="9"/>
      <c r="D63" s="10"/>
      <c r="E63" s="351" t="s">
        <v>336</v>
      </c>
      <c r="F63" s="159">
        <v>-51126306.545042306</v>
      </c>
      <c r="G63" s="156">
        <v>-1.6031147539615631</v>
      </c>
      <c r="I63" s="2"/>
      <c r="J63" s="164"/>
    </row>
    <row r="64" spans="1:16" s="3" customFormat="1" ht="14" thickTop="1" thickBot="1" x14ac:dyDescent="0.35">
      <c r="A64" s="4"/>
      <c r="B64" s="13" t="s">
        <v>137</v>
      </c>
      <c r="C64" s="14"/>
      <c r="D64" s="14"/>
      <c r="E64" s="351" t="s">
        <v>336</v>
      </c>
      <c r="F64" s="159"/>
      <c r="G64" s="156"/>
      <c r="H64" s="93"/>
      <c r="I64" s="2"/>
      <c r="J64" s="164"/>
    </row>
    <row r="65" spans="1:15" s="3" customFormat="1" ht="14" thickTop="1" thickBot="1" x14ac:dyDescent="0.35">
      <c r="A65" s="4"/>
      <c r="B65" s="5" t="s">
        <v>88</v>
      </c>
      <c r="C65" s="14"/>
      <c r="D65" s="14"/>
      <c r="E65" s="351" t="s">
        <v>336</v>
      </c>
      <c r="F65" s="159">
        <v>-51109271.347668886</v>
      </c>
      <c r="G65" s="156">
        <v>-2107.0717854946852</v>
      </c>
      <c r="H65" s="93"/>
      <c r="I65" s="2"/>
      <c r="J65" s="164"/>
    </row>
    <row r="66" spans="1:15" ht="13.5" thickTop="1" x14ac:dyDescent="0.3">
      <c r="D66" s="8"/>
    </row>
    <row r="67" spans="1:15" x14ac:dyDescent="0.3">
      <c r="C67" s="8"/>
      <c r="D67" s="8"/>
    </row>
    <row r="68" spans="1:15" x14ac:dyDescent="0.3">
      <c r="C68" s="8"/>
      <c r="D68" s="8"/>
      <c r="E68" s="8"/>
      <c r="J68" s="254"/>
    </row>
    <row r="69" spans="1:15" x14ac:dyDescent="0.3">
      <c r="E69" s="8"/>
      <c r="J69" s="39"/>
      <c r="O69" s="2"/>
    </row>
    <row r="70" spans="1:15" x14ac:dyDescent="0.3">
      <c r="O70" s="2"/>
    </row>
    <row r="71" spans="1:15" x14ac:dyDescent="0.3">
      <c r="I71" s="152"/>
      <c r="O71" s="2"/>
    </row>
    <row r="72" spans="1:15" x14ac:dyDescent="0.3">
      <c r="O72" s="2"/>
    </row>
    <row r="73" spans="1:15" x14ac:dyDescent="0.3">
      <c r="I73" s="152"/>
      <c r="O73" s="2"/>
    </row>
    <row r="74" spans="1:15" x14ac:dyDescent="0.3">
      <c r="I74" s="152"/>
      <c r="O74" s="2"/>
    </row>
    <row r="75" spans="1:15" x14ac:dyDescent="0.3">
      <c r="O75" s="2"/>
    </row>
    <row r="76" spans="1:15" x14ac:dyDescent="0.3">
      <c r="O76" s="2"/>
    </row>
    <row r="77" spans="1:15" x14ac:dyDescent="0.3">
      <c r="O77" s="2"/>
    </row>
    <row r="78" spans="1:15" x14ac:dyDescent="0.3">
      <c r="O78" s="2"/>
    </row>
    <row r="79" spans="1:15" x14ac:dyDescent="0.3">
      <c r="O79" s="2"/>
    </row>
    <row r="80" spans="1:15" x14ac:dyDescent="0.3">
      <c r="O80" s="2"/>
    </row>
    <row r="81" spans="3:15" x14ac:dyDescent="0.3">
      <c r="O81" s="2"/>
    </row>
    <row r="82" spans="3:15" x14ac:dyDescent="0.3">
      <c r="O82" s="2"/>
    </row>
    <row r="83" spans="3:15" x14ac:dyDescent="0.3">
      <c r="O83" s="2"/>
    </row>
    <row r="84" spans="3:15" x14ac:dyDescent="0.3">
      <c r="O84" s="2"/>
    </row>
    <row r="85" spans="3:15" x14ac:dyDescent="0.3">
      <c r="O85" s="2"/>
    </row>
    <row r="86" spans="3:15" x14ac:dyDescent="0.3">
      <c r="O86" s="2"/>
    </row>
    <row r="87" spans="3:15" x14ac:dyDescent="0.3">
      <c r="O87" s="2"/>
    </row>
    <row r="88" spans="3:15" x14ac:dyDescent="0.3">
      <c r="O88" s="2"/>
    </row>
    <row r="89" spans="3:15" x14ac:dyDescent="0.3">
      <c r="O89" s="2"/>
    </row>
    <row r="90" spans="3:15" x14ac:dyDescent="0.3">
      <c r="O90" s="2"/>
    </row>
    <row r="91" spans="3:15" x14ac:dyDescent="0.3">
      <c r="O91" s="2"/>
    </row>
    <row r="92" spans="3:15" x14ac:dyDescent="0.3">
      <c r="O92" s="2"/>
    </row>
    <row r="93" spans="3:15" x14ac:dyDescent="0.3">
      <c r="O93" s="2"/>
    </row>
    <row r="95" spans="3:15" x14ac:dyDescent="0.3">
      <c r="C95" s="13"/>
      <c r="D95" s="13"/>
      <c r="E95" s="13"/>
      <c r="F95" s="13"/>
      <c r="G95" s="13"/>
      <c r="H95" s="13"/>
      <c r="I95" s="13"/>
      <c r="J95" s="13"/>
      <c r="K95" s="13"/>
      <c r="L95" s="13"/>
      <c r="M95" s="13"/>
      <c r="N95" s="13"/>
    </row>
    <row r="96" spans="3:15" x14ac:dyDescent="0.3">
      <c r="C96" s="13"/>
      <c r="D96" s="13"/>
      <c r="E96" s="13"/>
      <c r="F96" s="13"/>
      <c r="G96" s="13"/>
      <c r="H96" s="13"/>
      <c r="I96" s="13"/>
      <c r="J96" s="13"/>
      <c r="K96" s="13"/>
      <c r="L96" s="13"/>
      <c r="M96" s="13"/>
      <c r="N96" s="13"/>
    </row>
    <row r="97" spans="3:14" x14ac:dyDescent="0.3">
      <c r="C97" s="13"/>
      <c r="D97" s="13"/>
      <c r="E97" s="13"/>
      <c r="F97" s="13"/>
      <c r="G97" s="13"/>
      <c r="H97" s="13"/>
      <c r="I97" s="13"/>
      <c r="J97" s="13"/>
      <c r="K97" s="13"/>
      <c r="L97" s="13"/>
      <c r="M97" s="13"/>
      <c r="N97" s="13"/>
    </row>
    <row r="98" spans="3:14" x14ac:dyDescent="0.3">
      <c r="C98" s="13"/>
      <c r="D98" s="13"/>
      <c r="E98" s="13"/>
      <c r="F98" s="13"/>
      <c r="G98" s="13"/>
      <c r="H98" s="13"/>
      <c r="I98" s="13"/>
      <c r="J98" s="13"/>
      <c r="K98" s="13"/>
      <c r="L98" s="13"/>
      <c r="M98" s="13"/>
      <c r="N98" s="13"/>
    </row>
    <row r="99" spans="3:14" x14ac:dyDescent="0.3">
      <c r="C99" s="13"/>
      <c r="D99" s="13"/>
      <c r="E99" s="13"/>
      <c r="F99" s="13"/>
      <c r="G99" s="13"/>
      <c r="H99" s="13"/>
      <c r="I99" s="13"/>
      <c r="J99" s="13"/>
      <c r="K99" s="13"/>
      <c r="L99" s="13"/>
      <c r="M99" s="13"/>
      <c r="N99" s="13"/>
    </row>
    <row r="100" spans="3:14" x14ac:dyDescent="0.3">
      <c r="C100" s="13"/>
      <c r="D100" s="13"/>
      <c r="E100" s="13"/>
      <c r="F100" s="13"/>
      <c r="G100" s="13"/>
      <c r="H100" s="13"/>
      <c r="I100" s="13"/>
      <c r="J100" s="13"/>
      <c r="K100" s="13"/>
      <c r="L100" s="13"/>
      <c r="M100" s="13"/>
      <c r="N100" s="13"/>
    </row>
    <row r="101" spans="3:14" x14ac:dyDescent="0.3">
      <c r="C101" s="13"/>
      <c r="D101" s="13"/>
      <c r="E101" s="13"/>
      <c r="F101" s="13"/>
      <c r="G101" s="13"/>
      <c r="H101" s="13"/>
      <c r="I101" s="13"/>
      <c r="J101" s="13"/>
      <c r="K101" s="13"/>
      <c r="L101" s="13"/>
      <c r="M101" s="13"/>
      <c r="N101" s="13"/>
    </row>
    <row r="102" spans="3:14" x14ac:dyDescent="0.3">
      <c r="C102" s="13"/>
      <c r="D102" s="13"/>
      <c r="E102" s="13"/>
      <c r="F102" s="13"/>
      <c r="G102" s="13"/>
      <c r="H102" s="13"/>
      <c r="I102" s="13"/>
      <c r="J102" s="13"/>
      <c r="K102" s="13"/>
      <c r="L102" s="13"/>
      <c r="M102" s="13"/>
      <c r="N102" s="13"/>
    </row>
    <row r="103" spans="3:14" x14ac:dyDescent="0.3">
      <c r="C103" s="13"/>
      <c r="D103" s="13"/>
      <c r="E103" s="13"/>
      <c r="F103" s="13"/>
      <c r="G103" s="13"/>
      <c r="H103" s="13"/>
      <c r="I103" s="13"/>
      <c r="J103" s="13"/>
      <c r="K103" s="13"/>
      <c r="L103" s="13"/>
      <c r="M103" s="13"/>
      <c r="N103" s="13"/>
    </row>
    <row r="104" spans="3:14" x14ac:dyDescent="0.3">
      <c r="C104" s="13"/>
      <c r="D104" s="13"/>
      <c r="E104" s="13"/>
      <c r="F104" s="13"/>
      <c r="G104" s="13"/>
      <c r="H104" s="13"/>
      <c r="I104" s="13"/>
      <c r="J104" s="13"/>
      <c r="K104" s="13"/>
      <c r="L104" s="13"/>
      <c r="M104" s="13"/>
      <c r="N104" s="13"/>
    </row>
    <row r="105" spans="3:14" x14ac:dyDescent="0.3">
      <c r="C105" s="13"/>
      <c r="D105" s="13"/>
      <c r="E105" s="13"/>
      <c r="F105" s="13"/>
      <c r="G105" s="13"/>
      <c r="H105" s="13"/>
      <c r="I105" s="13"/>
      <c r="J105" s="13"/>
      <c r="K105" s="13"/>
      <c r="L105" s="13"/>
      <c r="M105" s="13"/>
      <c r="N105" s="13"/>
    </row>
    <row r="106" spans="3:14" x14ac:dyDescent="0.3">
      <c r="C106" s="13"/>
      <c r="D106" s="13"/>
      <c r="E106" s="13"/>
      <c r="F106" s="13"/>
      <c r="G106" s="13"/>
      <c r="H106" s="13"/>
      <c r="I106" s="13"/>
      <c r="J106" s="13"/>
      <c r="K106" s="13"/>
      <c r="L106" s="13"/>
      <c r="M106" s="13"/>
      <c r="N106" s="13"/>
    </row>
    <row r="107" spans="3:14" x14ac:dyDescent="0.3">
      <c r="C107" s="13"/>
      <c r="D107" s="13"/>
      <c r="E107" s="13"/>
      <c r="F107" s="13"/>
      <c r="G107" s="13"/>
      <c r="H107" s="13"/>
      <c r="I107" s="13"/>
      <c r="J107" s="13"/>
      <c r="K107" s="13"/>
      <c r="L107" s="13"/>
      <c r="M107" s="13"/>
      <c r="N107" s="13"/>
    </row>
    <row r="108" spans="3:14" x14ac:dyDescent="0.3">
      <c r="C108" s="13"/>
      <c r="D108" s="13"/>
      <c r="E108" s="13"/>
      <c r="F108" s="13"/>
      <c r="G108" s="13"/>
      <c r="H108" s="13"/>
      <c r="I108" s="13"/>
      <c r="J108" s="13"/>
      <c r="K108" s="13"/>
      <c r="L108" s="13"/>
      <c r="M108" s="13"/>
      <c r="N108" s="13"/>
    </row>
    <row r="109" spans="3:14" x14ac:dyDescent="0.3">
      <c r="C109" s="13"/>
      <c r="D109" s="13"/>
      <c r="E109" s="13"/>
      <c r="F109" s="13"/>
      <c r="G109" s="13"/>
      <c r="H109" s="13"/>
      <c r="I109" s="13"/>
      <c r="J109" s="13"/>
      <c r="K109" s="13"/>
      <c r="L109" s="13"/>
      <c r="M109" s="13"/>
      <c r="N109" s="13"/>
    </row>
    <row r="110" spans="3:14" x14ac:dyDescent="0.3">
      <c r="C110" s="13"/>
      <c r="D110" s="13"/>
      <c r="E110" s="13"/>
      <c r="F110" s="13"/>
      <c r="G110" s="13"/>
      <c r="H110" s="13"/>
      <c r="I110" s="13"/>
      <c r="J110" s="13"/>
      <c r="K110" s="13"/>
      <c r="L110" s="13"/>
      <c r="M110" s="13"/>
      <c r="N110" s="13"/>
    </row>
    <row r="111" spans="3:14" x14ac:dyDescent="0.3">
      <c r="C111" s="13"/>
      <c r="D111" s="13"/>
      <c r="E111" s="13"/>
      <c r="F111" s="13"/>
      <c r="G111" s="13"/>
      <c r="H111" s="13"/>
      <c r="I111" s="13"/>
      <c r="J111" s="13"/>
      <c r="K111" s="13"/>
      <c r="L111" s="13"/>
      <c r="M111" s="13"/>
      <c r="N111" s="13"/>
    </row>
    <row r="112" spans="3:14" x14ac:dyDescent="0.3">
      <c r="C112" s="13"/>
      <c r="D112" s="13"/>
      <c r="E112" s="13"/>
      <c r="F112" s="13"/>
      <c r="G112" s="13"/>
      <c r="H112" s="13"/>
      <c r="I112" s="13"/>
      <c r="J112" s="13"/>
      <c r="K112" s="13"/>
      <c r="L112" s="13"/>
      <c r="M112" s="13"/>
      <c r="N112" s="13"/>
    </row>
    <row r="113" spans="3:14" x14ac:dyDescent="0.3">
      <c r="C113" s="13"/>
      <c r="D113" s="13"/>
      <c r="E113" s="13"/>
      <c r="F113" s="13"/>
      <c r="G113" s="13"/>
      <c r="H113" s="13"/>
      <c r="I113" s="13"/>
      <c r="J113" s="13"/>
      <c r="K113" s="13"/>
      <c r="L113" s="13"/>
      <c r="M113" s="13"/>
      <c r="N113" s="13"/>
    </row>
    <row r="114" spans="3:14" x14ac:dyDescent="0.3">
      <c r="C114" s="13"/>
      <c r="D114" s="13"/>
      <c r="E114" s="13"/>
      <c r="F114" s="13"/>
      <c r="G114" s="13"/>
      <c r="H114" s="13"/>
      <c r="I114" s="13"/>
      <c r="J114" s="13"/>
      <c r="K114" s="13"/>
      <c r="L114" s="13"/>
      <c r="M114" s="13"/>
      <c r="N114" s="13"/>
    </row>
    <row r="115" spans="3:14" x14ac:dyDescent="0.3">
      <c r="C115" s="13"/>
      <c r="D115" s="13"/>
      <c r="E115" s="13"/>
      <c r="F115" s="13"/>
      <c r="G115" s="13"/>
      <c r="H115" s="13"/>
      <c r="I115" s="13"/>
      <c r="J115" s="13"/>
      <c r="K115" s="13"/>
      <c r="L115" s="13"/>
      <c r="M115" s="13"/>
      <c r="N115" s="13"/>
    </row>
    <row r="116" spans="3:14" x14ac:dyDescent="0.3">
      <c r="C116" s="13"/>
      <c r="D116" s="13"/>
      <c r="E116" s="13"/>
      <c r="F116" s="13"/>
      <c r="G116" s="13"/>
      <c r="H116" s="13"/>
      <c r="I116" s="13"/>
      <c r="J116" s="13"/>
      <c r="K116" s="13"/>
      <c r="L116" s="13"/>
      <c r="M116" s="13"/>
      <c r="N116" s="13"/>
    </row>
    <row r="117" spans="3:14" x14ac:dyDescent="0.3">
      <c r="C117" s="13"/>
      <c r="D117" s="13"/>
      <c r="E117" s="13"/>
      <c r="F117" s="13"/>
      <c r="G117" s="13"/>
      <c r="H117" s="13"/>
      <c r="I117" s="13"/>
      <c r="J117" s="13"/>
      <c r="K117" s="13"/>
      <c r="L117" s="13"/>
      <c r="M117" s="13"/>
      <c r="N117" s="13"/>
    </row>
    <row r="118" spans="3:14" x14ac:dyDescent="0.3">
      <c r="C118" s="13"/>
      <c r="D118" s="13"/>
      <c r="E118" s="13"/>
      <c r="F118" s="13"/>
      <c r="G118" s="13"/>
      <c r="H118" s="13"/>
      <c r="I118" s="13"/>
      <c r="J118" s="13"/>
      <c r="K118" s="13"/>
      <c r="L118" s="13"/>
      <c r="M118" s="13"/>
      <c r="N118" s="13"/>
    </row>
    <row r="119" spans="3:14" x14ac:dyDescent="0.3">
      <c r="C119" s="13"/>
      <c r="D119" s="13"/>
      <c r="E119" s="13"/>
      <c r="F119" s="13"/>
      <c r="G119" s="13"/>
      <c r="H119" s="13"/>
      <c r="I119" s="13"/>
      <c r="J119" s="13"/>
      <c r="K119" s="13"/>
      <c r="L119" s="13"/>
      <c r="M119" s="13"/>
      <c r="N119" s="13"/>
    </row>
    <row r="120" spans="3:14" x14ac:dyDescent="0.3">
      <c r="C120" s="13"/>
      <c r="D120" s="13"/>
      <c r="E120" s="13"/>
      <c r="F120" s="13"/>
      <c r="G120" s="13"/>
      <c r="H120" s="13"/>
      <c r="I120" s="13"/>
      <c r="J120" s="13"/>
      <c r="K120" s="13"/>
      <c r="L120" s="13"/>
      <c r="M120" s="13"/>
      <c r="N120" s="13"/>
    </row>
    <row r="121" spans="3:14" x14ac:dyDescent="0.3">
      <c r="C121" s="13"/>
      <c r="D121" s="13"/>
      <c r="E121" s="13"/>
      <c r="F121" s="13"/>
      <c r="G121" s="13"/>
      <c r="H121" s="13"/>
      <c r="I121" s="13"/>
      <c r="J121" s="13"/>
      <c r="K121" s="13"/>
      <c r="L121" s="13"/>
      <c r="M121" s="13"/>
      <c r="N121" s="13"/>
    </row>
    <row r="122" spans="3:14" x14ac:dyDescent="0.3">
      <c r="C122" s="13"/>
      <c r="D122" s="13"/>
      <c r="E122" s="13"/>
      <c r="F122" s="13"/>
      <c r="G122" s="13"/>
      <c r="H122" s="13"/>
      <c r="I122" s="13"/>
      <c r="J122" s="13"/>
      <c r="K122" s="13"/>
      <c r="L122" s="13"/>
      <c r="M122" s="13"/>
      <c r="N122" s="13"/>
    </row>
    <row r="123" spans="3:14" x14ac:dyDescent="0.3">
      <c r="C123" s="13"/>
      <c r="D123" s="13"/>
      <c r="E123" s="13"/>
      <c r="F123" s="13"/>
      <c r="G123" s="13"/>
      <c r="H123" s="13"/>
      <c r="I123" s="13"/>
      <c r="J123" s="13"/>
      <c r="K123" s="13"/>
      <c r="L123" s="13"/>
      <c r="M123" s="13"/>
      <c r="N123" s="13"/>
    </row>
    <row r="124" spans="3:14" x14ac:dyDescent="0.3">
      <c r="C124" s="13"/>
      <c r="D124" s="13"/>
      <c r="E124" s="13"/>
      <c r="F124" s="13"/>
      <c r="G124" s="13"/>
      <c r="H124" s="13"/>
      <c r="I124" s="13"/>
      <c r="J124" s="13"/>
      <c r="K124" s="13"/>
      <c r="L124" s="13"/>
      <c r="M124" s="13"/>
      <c r="N124" s="13"/>
    </row>
    <row r="125" spans="3:14" x14ac:dyDescent="0.3">
      <c r="C125" s="13"/>
      <c r="D125" s="13"/>
      <c r="E125" s="13"/>
      <c r="F125" s="13"/>
      <c r="G125" s="13"/>
      <c r="H125" s="13"/>
      <c r="I125" s="13"/>
      <c r="J125" s="13"/>
      <c r="K125" s="13"/>
      <c r="L125" s="13"/>
      <c r="M125" s="13"/>
      <c r="N125" s="13"/>
    </row>
    <row r="126" spans="3:14" x14ac:dyDescent="0.3">
      <c r="C126" s="13"/>
      <c r="D126" s="13"/>
      <c r="E126" s="13"/>
      <c r="F126" s="13"/>
      <c r="G126" s="13"/>
      <c r="H126" s="13"/>
      <c r="I126" s="13"/>
      <c r="J126" s="13"/>
      <c r="K126" s="13"/>
      <c r="L126" s="13"/>
      <c r="M126" s="13"/>
      <c r="N126" s="13"/>
    </row>
    <row r="127" spans="3:14" x14ac:dyDescent="0.3">
      <c r="C127" s="13"/>
      <c r="D127" s="13"/>
      <c r="E127" s="13"/>
      <c r="F127" s="13"/>
      <c r="G127" s="13"/>
      <c r="H127" s="13"/>
      <c r="I127" s="13"/>
      <c r="J127" s="13"/>
      <c r="K127" s="13"/>
      <c r="L127" s="13"/>
      <c r="M127" s="13"/>
      <c r="N127" s="13"/>
    </row>
    <row r="128" spans="3:14" x14ac:dyDescent="0.3">
      <c r="C128" s="13"/>
      <c r="D128" s="13"/>
      <c r="E128" s="13"/>
      <c r="F128" s="13"/>
      <c r="G128" s="13"/>
      <c r="H128" s="13"/>
      <c r="I128" s="13"/>
      <c r="J128" s="13"/>
      <c r="K128" s="13"/>
      <c r="L128" s="13"/>
      <c r="M128" s="13"/>
      <c r="N128" s="13"/>
    </row>
    <row r="129" spans="3:14" x14ac:dyDescent="0.3">
      <c r="C129" s="13"/>
      <c r="D129" s="13"/>
      <c r="E129" s="13"/>
      <c r="F129" s="13"/>
      <c r="G129" s="13"/>
      <c r="H129" s="13"/>
      <c r="I129" s="13"/>
      <c r="J129" s="13"/>
      <c r="K129" s="13"/>
      <c r="L129" s="13"/>
      <c r="M129" s="13"/>
      <c r="N129" s="13"/>
    </row>
    <row r="130" spans="3:14" x14ac:dyDescent="0.3">
      <c r="C130" s="13"/>
      <c r="D130" s="13"/>
      <c r="E130" s="13"/>
      <c r="F130" s="13"/>
      <c r="G130" s="13"/>
      <c r="H130" s="13"/>
      <c r="I130" s="13"/>
      <c r="J130" s="13"/>
      <c r="K130" s="13"/>
      <c r="L130" s="13"/>
      <c r="M130" s="13"/>
      <c r="N130" s="13"/>
    </row>
    <row r="131" spans="3:14" x14ac:dyDescent="0.3">
      <c r="C131" s="13"/>
      <c r="D131" s="13"/>
      <c r="E131" s="13"/>
      <c r="F131" s="13"/>
      <c r="G131" s="13"/>
      <c r="H131" s="13"/>
      <c r="I131" s="13"/>
      <c r="J131" s="13"/>
      <c r="K131" s="13"/>
      <c r="L131" s="13"/>
      <c r="M131" s="13"/>
      <c r="N131" s="13"/>
    </row>
    <row r="132" spans="3:14" x14ac:dyDescent="0.3">
      <c r="C132" s="13"/>
      <c r="D132" s="13"/>
      <c r="E132" s="13"/>
      <c r="F132" s="13"/>
      <c r="G132" s="13"/>
      <c r="H132" s="13"/>
      <c r="I132" s="13"/>
      <c r="J132" s="13"/>
      <c r="K132" s="13"/>
      <c r="L132" s="13"/>
      <c r="M132" s="13"/>
      <c r="N132" s="13"/>
    </row>
    <row r="133" spans="3:14" x14ac:dyDescent="0.3">
      <c r="C133" s="13"/>
      <c r="D133" s="13"/>
      <c r="E133" s="13"/>
      <c r="F133" s="13"/>
      <c r="G133" s="13"/>
      <c r="H133" s="13"/>
      <c r="I133" s="13"/>
      <c r="J133" s="13"/>
      <c r="K133" s="13"/>
      <c r="L133" s="13"/>
      <c r="M133" s="13"/>
      <c r="N133" s="13"/>
    </row>
    <row r="134" spans="3:14" x14ac:dyDescent="0.3">
      <c r="C134" s="13"/>
      <c r="D134" s="13"/>
      <c r="E134" s="13"/>
      <c r="F134" s="13"/>
      <c r="G134" s="13"/>
      <c r="H134" s="13"/>
      <c r="I134" s="13"/>
      <c r="J134" s="13"/>
      <c r="K134" s="13"/>
      <c r="L134" s="13"/>
      <c r="M134" s="13"/>
      <c r="N134" s="13"/>
    </row>
    <row r="135" spans="3:14" x14ac:dyDescent="0.3">
      <c r="C135" s="13"/>
      <c r="D135" s="13"/>
      <c r="E135" s="13"/>
      <c r="F135" s="13"/>
      <c r="G135" s="13"/>
      <c r="H135" s="13"/>
      <c r="I135" s="13"/>
      <c r="J135" s="13"/>
      <c r="K135" s="13"/>
      <c r="L135" s="13"/>
      <c r="M135" s="13"/>
      <c r="N135" s="13"/>
    </row>
    <row r="136" spans="3:14" x14ac:dyDescent="0.3">
      <c r="C136" s="13"/>
      <c r="D136" s="13"/>
      <c r="E136" s="13"/>
      <c r="F136" s="13"/>
      <c r="G136" s="13"/>
      <c r="H136" s="13"/>
      <c r="I136" s="13"/>
      <c r="J136" s="13"/>
      <c r="K136" s="13"/>
      <c r="L136" s="13"/>
      <c r="M136" s="13"/>
      <c r="N136" s="13"/>
    </row>
    <row r="137" spans="3:14" x14ac:dyDescent="0.3">
      <c r="C137" s="13"/>
      <c r="D137" s="13"/>
      <c r="E137" s="13"/>
      <c r="F137" s="13"/>
      <c r="G137" s="13"/>
      <c r="H137" s="13"/>
      <c r="I137" s="13"/>
      <c r="J137" s="13"/>
      <c r="K137" s="13"/>
      <c r="L137" s="13"/>
      <c r="M137" s="13"/>
      <c r="N137" s="13"/>
    </row>
    <row r="138" spans="3:14" x14ac:dyDescent="0.3">
      <c r="C138" s="13"/>
      <c r="D138" s="13"/>
      <c r="E138" s="13"/>
      <c r="F138" s="13"/>
      <c r="G138" s="13"/>
      <c r="H138" s="13"/>
      <c r="I138" s="13"/>
      <c r="J138" s="13"/>
      <c r="K138" s="13"/>
      <c r="L138" s="13"/>
      <c r="M138" s="13"/>
      <c r="N138" s="13"/>
    </row>
    <row r="139" spans="3:14" x14ac:dyDescent="0.3">
      <c r="C139" s="13"/>
      <c r="D139" s="13"/>
      <c r="E139" s="13"/>
      <c r="F139" s="13"/>
      <c r="G139" s="13"/>
      <c r="H139" s="13"/>
      <c r="I139" s="13"/>
      <c r="J139" s="13"/>
      <c r="K139" s="13"/>
      <c r="L139" s="13"/>
      <c r="M139" s="13"/>
      <c r="N139" s="13"/>
    </row>
    <row r="140" spans="3:14" x14ac:dyDescent="0.3">
      <c r="C140" s="13"/>
      <c r="D140" s="13"/>
      <c r="E140" s="13"/>
      <c r="F140" s="13"/>
      <c r="G140" s="13"/>
      <c r="H140" s="13"/>
      <c r="I140" s="13"/>
      <c r="J140" s="13"/>
      <c r="K140" s="13"/>
      <c r="L140" s="13"/>
      <c r="M140" s="13"/>
      <c r="N140" s="13"/>
    </row>
    <row r="141" spans="3:14" x14ac:dyDescent="0.3">
      <c r="C141" s="13"/>
      <c r="D141" s="13"/>
      <c r="E141" s="13"/>
      <c r="F141" s="13"/>
      <c r="G141" s="13"/>
      <c r="H141" s="13"/>
      <c r="I141" s="13"/>
      <c r="J141" s="13"/>
      <c r="K141" s="13"/>
      <c r="L141" s="13"/>
      <c r="M141" s="13"/>
      <c r="N141" s="13"/>
    </row>
    <row r="142" spans="3:14" x14ac:dyDescent="0.3">
      <c r="C142" s="13"/>
      <c r="D142" s="13"/>
      <c r="E142" s="13"/>
      <c r="F142" s="13"/>
      <c r="G142" s="13"/>
      <c r="H142" s="13"/>
      <c r="I142" s="13"/>
      <c r="J142" s="13"/>
      <c r="K142" s="13"/>
      <c r="L142" s="13"/>
      <c r="M142" s="13"/>
      <c r="N142" s="13"/>
    </row>
    <row r="143" spans="3:14" x14ac:dyDescent="0.3">
      <c r="C143" s="13"/>
      <c r="D143" s="13"/>
      <c r="E143" s="13"/>
      <c r="F143" s="13"/>
      <c r="G143" s="13"/>
      <c r="H143" s="13"/>
      <c r="I143" s="13"/>
      <c r="J143" s="13"/>
      <c r="K143" s="13"/>
      <c r="L143" s="13"/>
      <c r="M143" s="13"/>
      <c r="N143" s="13"/>
    </row>
    <row r="144" spans="3:14" x14ac:dyDescent="0.3">
      <c r="C144" s="13"/>
      <c r="D144" s="13"/>
      <c r="E144" s="13"/>
      <c r="F144" s="13"/>
      <c r="G144" s="13"/>
      <c r="H144" s="13"/>
      <c r="I144" s="13"/>
      <c r="J144" s="13"/>
      <c r="K144" s="13"/>
      <c r="L144" s="13"/>
      <c r="M144" s="13"/>
      <c r="N144" s="13"/>
    </row>
    <row r="145" spans="3:14" x14ac:dyDescent="0.3">
      <c r="C145" s="13"/>
      <c r="D145" s="13"/>
      <c r="E145" s="13"/>
      <c r="F145" s="13"/>
      <c r="G145" s="13"/>
      <c r="H145" s="13"/>
      <c r="I145" s="13"/>
      <c r="J145" s="13"/>
      <c r="K145" s="13"/>
      <c r="L145" s="13"/>
      <c r="M145" s="13"/>
      <c r="N145" s="13"/>
    </row>
    <row r="146" spans="3:14" x14ac:dyDescent="0.3">
      <c r="C146" s="13"/>
      <c r="D146" s="13"/>
      <c r="E146" s="13"/>
      <c r="F146" s="13"/>
      <c r="G146" s="13"/>
      <c r="H146" s="13"/>
      <c r="I146" s="13"/>
      <c r="J146" s="13"/>
      <c r="K146" s="13"/>
      <c r="L146" s="13"/>
      <c r="M146" s="13"/>
      <c r="N146" s="13"/>
    </row>
    <row r="147" spans="3:14" x14ac:dyDescent="0.3">
      <c r="C147" s="13"/>
      <c r="D147" s="13"/>
      <c r="E147" s="13"/>
      <c r="F147" s="13"/>
      <c r="G147" s="13"/>
      <c r="H147" s="13"/>
      <c r="I147" s="13"/>
      <c r="J147" s="13"/>
      <c r="K147" s="13"/>
      <c r="L147" s="13"/>
      <c r="M147" s="13"/>
      <c r="N147" s="13"/>
    </row>
    <row r="148" spans="3:14" x14ac:dyDescent="0.3">
      <c r="C148" s="13"/>
      <c r="D148" s="13"/>
      <c r="E148" s="13"/>
      <c r="F148" s="13"/>
      <c r="G148" s="13"/>
      <c r="H148" s="13"/>
      <c r="I148" s="13"/>
      <c r="J148" s="13"/>
      <c r="K148" s="13"/>
      <c r="L148" s="13"/>
      <c r="M148" s="13"/>
      <c r="N148" s="13"/>
    </row>
    <row r="149" spans="3:14" x14ac:dyDescent="0.3">
      <c r="C149" s="13"/>
      <c r="D149" s="13"/>
      <c r="E149" s="13"/>
      <c r="F149" s="13"/>
      <c r="G149" s="13"/>
      <c r="H149" s="13"/>
      <c r="I149" s="13"/>
      <c r="J149" s="13"/>
      <c r="K149" s="13"/>
      <c r="L149" s="13"/>
      <c r="M149" s="13"/>
      <c r="N149" s="13"/>
    </row>
  </sheetData>
  <mergeCells count="2">
    <mergeCell ref="C6:O6"/>
    <mergeCell ref="C21:O2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R56"/>
  <sheetViews>
    <sheetView topLeftCell="A8" zoomScale="55" zoomScaleNormal="55" workbookViewId="0">
      <selection activeCell="R21" sqref="R21"/>
    </sheetView>
  </sheetViews>
  <sheetFormatPr defaultRowHeight="14.5" x14ac:dyDescent="0.35"/>
  <cols>
    <col min="1" max="1" width="11.7265625" customWidth="1"/>
    <col min="2" max="2" width="33.453125" customWidth="1"/>
    <col min="3" max="3" width="13.1796875" customWidth="1"/>
    <col min="4" max="4" width="15.54296875" bestFit="1" customWidth="1"/>
    <col min="5" max="8" width="15" bestFit="1" customWidth="1"/>
    <col min="9" max="14" width="15.54296875" bestFit="1" customWidth="1"/>
    <col min="15" max="15" width="16" bestFit="1" customWidth="1"/>
    <col min="16" max="16" width="16.54296875" bestFit="1" customWidth="1"/>
    <col min="17" max="17" width="12.81640625" customWidth="1"/>
    <col min="18" max="18" width="10" bestFit="1" customWidth="1"/>
  </cols>
  <sheetData>
    <row r="1" spans="1:16" ht="18.5" x14ac:dyDescent="0.45">
      <c r="A1" s="29" t="s">
        <v>90</v>
      </c>
      <c r="D1" s="201"/>
      <c r="E1" s="201"/>
      <c r="F1" s="201"/>
      <c r="G1" s="201"/>
      <c r="H1" s="201"/>
      <c r="I1" s="201"/>
      <c r="J1" s="201"/>
      <c r="K1" s="201"/>
      <c r="L1" s="201"/>
      <c r="M1" s="201"/>
      <c r="N1" s="201"/>
      <c r="O1" s="201"/>
    </row>
    <row r="2" spans="1:16" ht="21" x14ac:dyDescent="0.5">
      <c r="A2" s="30" t="s">
        <v>195</v>
      </c>
      <c r="N2" s="211"/>
      <c r="O2" s="211"/>
    </row>
    <row r="3" spans="1:16" ht="15.5" x14ac:dyDescent="0.35">
      <c r="A3" s="31" t="str">
        <f>'Market P&amp;S (C)'!A3</f>
        <v>2023 PCA Period</v>
      </c>
    </row>
    <row r="4" spans="1:16" x14ac:dyDescent="0.35">
      <c r="D4" s="201"/>
      <c r="E4" s="201"/>
      <c r="F4" s="201"/>
      <c r="G4" s="201"/>
      <c r="H4" s="201"/>
      <c r="I4" s="201"/>
      <c r="J4" s="201"/>
      <c r="K4" s="201"/>
      <c r="L4" s="201"/>
      <c r="M4" s="201"/>
      <c r="N4" s="201"/>
      <c r="O4" s="201"/>
      <c r="P4" s="201"/>
    </row>
    <row r="5" spans="1:16" x14ac:dyDescent="0.35">
      <c r="D5" s="201"/>
      <c r="E5" s="201"/>
      <c r="F5" s="201"/>
      <c r="G5" s="201"/>
      <c r="H5" s="201"/>
      <c r="I5" s="201"/>
      <c r="J5" s="201"/>
      <c r="K5" s="201"/>
      <c r="L5" s="201"/>
      <c r="M5" s="201"/>
      <c r="N5" s="214"/>
      <c r="O5" s="201"/>
    </row>
    <row r="7" spans="1:16" x14ac:dyDescent="0.35">
      <c r="A7" s="128" t="s">
        <v>175</v>
      </c>
      <c r="B7" s="129" t="s">
        <v>174</v>
      </c>
      <c r="D7" s="134" t="s">
        <v>102</v>
      </c>
      <c r="E7" s="134" t="s">
        <v>103</v>
      </c>
      <c r="F7" s="134" t="s">
        <v>104</v>
      </c>
      <c r="G7" s="134" t="s">
        <v>105</v>
      </c>
      <c r="H7" s="134" t="s">
        <v>106</v>
      </c>
      <c r="I7" s="134" t="s">
        <v>107</v>
      </c>
      <c r="J7" s="134" t="s">
        <v>108</v>
      </c>
      <c r="K7" s="134" t="s">
        <v>109</v>
      </c>
      <c r="L7" s="134" t="s">
        <v>110</v>
      </c>
      <c r="M7" s="134" t="s">
        <v>111</v>
      </c>
      <c r="N7" s="134" t="s">
        <v>112</v>
      </c>
      <c r="O7" s="134" t="s">
        <v>113</v>
      </c>
      <c r="P7" s="134" t="s">
        <v>213</v>
      </c>
    </row>
    <row r="8" spans="1:16" x14ac:dyDescent="0.35">
      <c r="A8" s="128"/>
      <c r="B8" s="129"/>
      <c r="D8" s="134"/>
      <c r="E8" s="134"/>
      <c r="F8" s="134"/>
      <c r="G8" s="134"/>
      <c r="H8" s="134"/>
      <c r="I8" s="134"/>
      <c r="J8" s="134"/>
      <c r="K8" s="134"/>
      <c r="L8" s="134"/>
      <c r="M8" s="134"/>
      <c r="N8" s="134"/>
      <c r="O8" s="134"/>
      <c r="P8" s="134"/>
    </row>
    <row r="9" spans="1:16" x14ac:dyDescent="0.35">
      <c r="A9">
        <v>501</v>
      </c>
      <c r="B9" s="80" t="s">
        <v>176</v>
      </c>
      <c r="D9" s="176">
        <v>4661658</v>
      </c>
      <c r="E9" s="176">
        <v>5182095</v>
      </c>
      <c r="F9" s="176">
        <v>6135642</v>
      </c>
      <c r="G9" s="176">
        <v>5212720</v>
      </c>
      <c r="H9" s="176">
        <v>2742241</v>
      </c>
      <c r="I9" s="176">
        <v>3800244</v>
      </c>
      <c r="J9" s="176">
        <v>6377868</v>
      </c>
      <c r="K9" s="176">
        <v>5648202</v>
      </c>
      <c r="L9" s="176">
        <v>5313681</v>
      </c>
      <c r="M9" s="176">
        <v>4829250</v>
      </c>
      <c r="N9" s="176">
        <v>5286267</v>
      </c>
      <c r="O9" s="176">
        <v>5446736</v>
      </c>
      <c r="P9" s="136">
        <f>SUM(D9:O9)</f>
        <v>60636604</v>
      </c>
    </row>
    <row r="10" spans="1:16" x14ac:dyDescent="0.35">
      <c r="A10">
        <v>547</v>
      </c>
      <c r="B10" s="249" t="s">
        <v>177</v>
      </c>
      <c r="D10" s="177">
        <v>68809958</v>
      </c>
      <c r="E10" s="177">
        <v>29065705</v>
      </c>
      <c r="F10" s="177">
        <v>36399182</v>
      </c>
      <c r="G10" s="177">
        <v>29372887</v>
      </c>
      <c r="H10" s="177">
        <v>7807255</v>
      </c>
      <c r="I10" s="176">
        <v>15210926</v>
      </c>
      <c r="J10" s="177">
        <v>35166496</v>
      </c>
      <c r="K10" s="177">
        <v>39516544</v>
      </c>
      <c r="L10" s="177">
        <v>35706807</v>
      </c>
      <c r="M10" s="177">
        <v>26179346</v>
      </c>
      <c r="N10" s="177">
        <v>37427995</v>
      </c>
      <c r="O10" s="177">
        <v>35987064</v>
      </c>
      <c r="P10" s="136">
        <f>SUM(D10:O10)</f>
        <v>396650165</v>
      </c>
    </row>
    <row r="11" spans="1:16" x14ac:dyDescent="0.35">
      <c r="A11">
        <v>555</v>
      </c>
      <c r="B11" s="80" t="s">
        <v>178</v>
      </c>
      <c r="D11" s="177">
        <v>97229888</v>
      </c>
      <c r="E11" s="177">
        <v>88048407</v>
      </c>
      <c r="F11" s="177">
        <v>86367398</v>
      </c>
      <c r="G11" s="177">
        <v>60312325</v>
      </c>
      <c r="H11" s="177">
        <v>48360169</v>
      </c>
      <c r="I11" s="177">
        <v>56164508</v>
      </c>
      <c r="J11" s="177">
        <v>65371119</v>
      </c>
      <c r="K11" s="177">
        <v>53552986</v>
      </c>
      <c r="L11" s="177">
        <v>27453721</v>
      </c>
      <c r="M11" s="177">
        <v>58904191</v>
      </c>
      <c r="N11" s="177">
        <v>84322573</v>
      </c>
      <c r="O11" s="177">
        <v>93004597</v>
      </c>
      <c r="P11" s="136">
        <f>SUM(D11:O11)</f>
        <v>819091882</v>
      </c>
    </row>
    <row r="12" spans="1:16" x14ac:dyDescent="0.35">
      <c r="A12" t="s">
        <v>180</v>
      </c>
      <c r="B12" s="249" t="s">
        <v>179</v>
      </c>
      <c r="D12" s="177">
        <v>-44051900</v>
      </c>
      <c r="E12" s="177">
        <v>-13135761</v>
      </c>
      <c r="F12" s="177">
        <v>-4003266</v>
      </c>
      <c r="G12" s="177">
        <v>-421996</v>
      </c>
      <c r="H12" s="177">
        <v>3032432</v>
      </c>
      <c r="I12" s="177">
        <v>2621583</v>
      </c>
      <c r="J12" s="177">
        <v>2166867</v>
      </c>
      <c r="K12" s="177">
        <v>1339113</v>
      </c>
      <c r="L12" s="177">
        <v>4786486</v>
      </c>
      <c r="M12" s="177">
        <v>3682422</v>
      </c>
      <c r="N12" s="212">
        <v>-1220997</v>
      </c>
      <c r="O12" s="212">
        <v>-2369880</v>
      </c>
      <c r="P12" s="136">
        <f>SUM(D12:O12)</f>
        <v>-47574897</v>
      </c>
    </row>
    <row r="13" spans="1:16" x14ac:dyDescent="0.35">
      <c r="A13">
        <v>55700003</v>
      </c>
      <c r="B13" s="80" t="s">
        <v>47</v>
      </c>
      <c r="D13" s="177">
        <v>37690</v>
      </c>
      <c r="E13" s="177">
        <v>33632</v>
      </c>
      <c r="F13" s="177">
        <v>42641</v>
      </c>
      <c r="G13" s="177">
        <v>32133</v>
      </c>
      <c r="H13" s="177">
        <v>37616</v>
      </c>
      <c r="I13" s="177">
        <v>40175</v>
      </c>
      <c r="J13" s="177">
        <v>49426</v>
      </c>
      <c r="K13" s="177">
        <v>58664</v>
      </c>
      <c r="L13" s="177">
        <v>59752</v>
      </c>
      <c r="M13" s="177">
        <v>49757</v>
      </c>
      <c r="N13" s="177">
        <v>53115</v>
      </c>
      <c r="O13" s="177">
        <v>51656</v>
      </c>
      <c r="P13" s="136">
        <f t="shared" ref="P13:P16" si="0">SUM(D13:O13)</f>
        <v>546257</v>
      </c>
    </row>
    <row r="14" spans="1:16" x14ac:dyDescent="0.35">
      <c r="A14">
        <v>447</v>
      </c>
      <c r="B14" s="80" t="s">
        <v>181</v>
      </c>
      <c r="D14" s="177">
        <v>-59665120</v>
      </c>
      <c r="E14" s="177">
        <v>-29423454</v>
      </c>
      <c r="F14" s="177">
        <v>-55229121</v>
      </c>
      <c r="G14" s="177">
        <v>-40614717</v>
      </c>
      <c r="H14" s="177">
        <v>-2827392</v>
      </c>
      <c r="I14" s="177">
        <v>-14202339</v>
      </c>
      <c r="J14" s="177">
        <v>-70367039</v>
      </c>
      <c r="K14" s="177">
        <v>-57152300</v>
      </c>
      <c r="L14" s="177">
        <v>-45982318</v>
      </c>
      <c r="M14" s="177">
        <v>-29807717</v>
      </c>
      <c r="N14" s="177">
        <v>-48640914</v>
      </c>
      <c r="O14" s="177">
        <v>-45424821</v>
      </c>
      <c r="P14" s="136">
        <f t="shared" si="0"/>
        <v>-499337252</v>
      </c>
    </row>
    <row r="15" spans="1:16" x14ac:dyDescent="0.35">
      <c r="A15">
        <v>565</v>
      </c>
      <c r="B15" s="80" t="s">
        <v>54</v>
      </c>
      <c r="D15" s="177">
        <v>16149001</v>
      </c>
      <c r="E15" s="177">
        <v>14150171</v>
      </c>
      <c r="F15" s="177">
        <v>12579764</v>
      </c>
      <c r="G15" s="177">
        <v>14941795</v>
      </c>
      <c r="H15" s="177">
        <v>10643051</v>
      </c>
      <c r="I15" s="177">
        <v>11954474</v>
      </c>
      <c r="J15" s="177">
        <v>12568110</v>
      </c>
      <c r="K15" s="177">
        <v>14430014</v>
      </c>
      <c r="L15" s="177">
        <v>13840750</v>
      </c>
      <c r="M15" s="177">
        <v>12823788</v>
      </c>
      <c r="N15" s="177">
        <v>13644913</v>
      </c>
      <c r="O15" s="177">
        <v>14857591</v>
      </c>
      <c r="P15" s="136">
        <f t="shared" si="0"/>
        <v>162583422</v>
      </c>
    </row>
    <row r="16" spans="1:16" x14ac:dyDescent="0.35">
      <c r="A16">
        <v>40810005</v>
      </c>
      <c r="B16" s="80" t="s">
        <v>48</v>
      </c>
      <c r="D16" s="177">
        <v>73449</v>
      </c>
      <c r="E16" s="177">
        <v>69500</v>
      </c>
      <c r="F16" s="177">
        <v>69500</v>
      </c>
      <c r="G16" s="177">
        <v>111566</v>
      </c>
      <c r="H16" s="177">
        <v>69500</v>
      </c>
      <c r="I16" s="177">
        <v>69500</v>
      </c>
      <c r="J16" s="177">
        <v>-436646</v>
      </c>
      <c r="K16" s="177">
        <v>0</v>
      </c>
      <c r="L16" s="177">
        <v>0</v>
      </c>
      <c r="M16" s="177">
        <v>0</v>
      </c>
      <c r="N16" s="177">
        <v>0</v>
      </c>
      <c r="O16" s="177">
        <v>0</v>
      </c>
      <c r="P16" s="136">
        <f t="shared" si="0"/>
        <v>26369</v>
      </c>
    </row>
    <row r="17" spans="2:18" x14ac:dyDescent="0.35">
      <c r="B17" s="80" t="s">
        <v>182</v>
      </c>
      <c r="D17" s="137">
        <f>SUM(D9:D16)</f>
        <v>83244624</v>
      </c>
      <c r="E17" s="137">
        <f t="shared" ref="E17:O17" si="1">SUM(E9:E16)</f>
        <v>93990295</v>
      </c>
      <c r="F17" s="137">
        <f t="shared" si="1"/>
        <v>82361740</v>
      </c>
      <c r="G17" s="137">
        <f t="shared" si="1"/>
        <v>68946713</v>
      </c>
      <c r="H17" s="137">
        <f t="shared" si="1"/>
        <v>69864872</v>
      </c>
      <c r="I17" s="137">
        <f t="shared" si="1"/>
        <v>75659071</v>
      </c>
      <c r="J17" s="137">
        <f t="shared" si="1"/>
        <v>50896201</v>
      </c>
      <c r="K17" s="137">
        <f t="shared" si="1"/>
        <v>57393223</v>
      </c>
      <c r="L17" s="137">
        <f t="shared" si="1"/>
        <v>41178879</v>
      </c>
      <c r="M17" s="137">
        <f t="shared" si="1"/>
        <v>76661037</v>
      </c>
      <c r="N17" s="137">
        <f t="shared" si="1"/>
        <v>90872952</v>
      </c>
      <c r="O17" s="137">
        <f t="shared" si="1"/>
        <v>101552943</v>
      </c>
      <c r="P17" s="138">
        <f>SUM(P9:P16)</f>
        <v>892622550</v>
      </c>
    </row>
    <row r="18" spans="2:18" x14ac:dyDescent="0.35">
      <c r="B18" s="80"/>
      <c r="D18" s="139"/>
      <c r="E18" s="139"/>
      <c r="F18" s="139"/>
      <c r="G18" s="139"/>
      <c r="H18" s="139"/>
      <c r="I18" s="139"/>
      <c r="J18" s="139"/>
      <c r="K18" s="139"/>
      <c r="L18" s="139"/>
      <c r="M18" s="139"/>
      <c r="N18" s="139"/>
      <c r="O18" s="139"/>
      <c r="P18" s="139"/>
    </row>
    <row r="19" spans="2:18" x14ac:dyDescent="0.35">
      <c r="B19" s="144" t="s">
        <v>183</v>
      </c>
    </row>
    <row r="20" spans="2:18" ht="15" thickBot="1" x14ac:dyDescent="0.4">
      <c r="B20" s="80" t="s">
        <v>184</v>
      </c>
      <c r="D20" s="178">
        <v>347745.6</v>
      </c>
      <c r="E20" s="178">
        <v>314092.79999999999</v>
      </c>
      <c r="F20" s="178">
        <v>347278.2</v>
      </c>
      <c r="G20" s="178">
        <v>336528</v>
      </c>
      <c r="H20" s="178">
        <v>347745.6</v>
      </c>
      <c r="I20" s="178">
        <v>336528</v>
      </c>
      <c r="J20" s="178">
        <v>347745.6</v>
      </c>
      <c r="K20" s="178">
        <v>347745.6</v>
      </c>
      <c r="L20" s="178">
        <v>336528</v>
      </c>
      <c r="M20" s="178">
        <v>347745.6</v>
      </c>
      <c r="N20" s="178">
        <v>336995.4</v>
      </c>
      <c r="O20" s="178">
        <v>347745.6</v>
      </c>
      <c r="P20" s="136">
        <f>SUM(D20:O20)</f>
        <v>4094424</v>
      </c>
    </row>
    <row r="21" spans="2:18" s="128" customFormat="1" ht="15" thickBot="1" x14ac:dyDescent="0.4">
      <c r="B21" s="179" t="s">
        <v>141</v>
      </c>
      <c r="D21" s="140">
        <f>SUM(D17,D20)</f>
        <v>83592369.599999994</v>
      </c>
      <c r="E21" s="140">
        <f t="shared" ref="E21:P21" si="2">SUM(E17,E20)</f>
        <v>94304387.799999997</v>
      </c>
      <c r="F21" s="140">
        <f t="shared" si="2"/>
        <v>82709018.200000003</v>
      </c>
      <c r="G21" s="140">
        <f t="shared" si="2"/>
        <v>69283241</v>
      </c>
      <c r="H21" s="140">
        <f t="shared" si="2"/>
        <v>70212617.599999994</v>
      </c>
      <c r="I21" s="140">
        <f t="shared" si="2"/>
        <v>75995599</v>
      </c>
      <c r="J21" s="140">
        <f t="shared" si="2"/>
        <v>51243946.600000001</v>
      </c>
      <c r="K21" s="140">
        <f t="shared" si="2"/>
        <v>57740968.600000001</v>
      </c>
      <c r="L21" s="140">
        <f t="shared" si="2"/>
        <v>41515407</v>
      </c>
      <c r="M21" s="140">
        <f t="shared" si="2"/>
        <v>77008782.599999994</v>
      </c>
      <c r="N21" s="140">
        <f t="shared" si="2"/>
        <v>91209947.400000006</v>
      </c>
      <c r="O21" s="140">
        <f t="shared" si="2"/>
        <v>101900688.59999999</v>
      </c>
      <c r="P21" s="258">
        <f t="shared" si="2"/>
        <v>896716974</v>
      </c>
      <c r="R21" s="269"/>
    </row>
    <row r="22" spans="2:18" x14ac:dyDescent="0.35">
      <c r="B22" s="80"/>
    </row>
    <row r="23" spans="2:18" x14ac:dyDescent="0.35">
      <c r="B23" s="80" t="s">
        <v>201</v>
      </c>
      <c r="D23" s="190">
        <f>1647017828.48969+D49</f>
        <v>2105924000.2846711</v>
      </c>
      <c r="E23" s="181">
        <v>2026840290</v>
      </c>
      <c r="F23" s="181">
        <v>2000055933</v>
      </c>
      <c r="G23" s="181">
        <v>1861485759</v>
      </c>
      <c r="H23" s="181">
        <v>1503233889</v>
      </c>
      <c r="I23" s="181">
        <v>1421272776</v>
      </c>
      <c r="J23" s="181">
        <v>1489630442</v>
      </c>
      <c r="K23" s="181">
        <v>1650321694</v>
      </c>
      <c r="L23" s="181">
        <v>1454939325</v>
      </c>
      <c r="M23" s="181">
        <v>1658893356</v>
      </c>
      <c r="N23" s="181">
        <v>1928129246</v>
      </c>
      <c r="O23" s="181">
        <f>2071821441</f>
        <v>2071821441</v>
      </c>
      <c r="P23" s="142">
        <f>SUM(D23:O23)</f>
        <v>21172548151.284672</v>
      </c>
    </row>
    <row r="24" spans="2:18" x14ac:dyDescent="0.35">
      <c r="B24" s="80" t="s">
        <v>185</v>
      </c>
      <c r="D24" s="190">
        <f>-42547959.0967742+D50</f>
        <v>-62808892</v>
      </c>
      <c r="E24" s="181">
        <v>-59726696.828803301</v>
      </c>
      <c r="F24" s="181">
        <v>-59080873</v>
      </c>
      <c r="G24" s="181">
        <v>-57448564.293715902</v>
      </c>
      <c r="H24" s="181">
        <v>-53306307</v>
      </c>
      <c r="I24" s="181">
        <v>-60337942</v>
      </c>
      <c r="J24" s="181">
        <v>-59453364</v>
      </c>
      <c r="K24" s="181">
        <v>-77388969.810000002</v>
      </c>
      <c r="L24" s="181">
        <v>-58107573</v>
      </c>
      <c r="M24" s="181">
        <v>-58839625</v>
      </c>
      <c r="N24" s="181">
        <v>-51142738</v>
      </c>
      <c r="O24" s="181">
        <v>-66295052</v>
      </c>
      <c r="P24" s="142">
        <f>SUM(D24:O24)</f>
        <v>-723936596.9325192</v>
      </c>
    </row>
    <row r="25" spans="2:18" x14ac:dyDescent="0.35">
      <c r="B25" s="80" t="s">
        <v>202</v>
      </c>
      <c r="D25" s="141">
        <f>D23+D24</f>
        <v>2043115108.2846711</v>
      </c>
      <c r="E25" s="141">
        <f t="shared" ref="E25:P25" si="3">E23+E24</f>
        <v>1967113593.1711967</v>
      </c>
      <c r="F25" s="141">
        <f t="shared" si="3"/>
        <v>1940975060</v>
      </c>
      <c r="G25" s="141">
        <f t="shared" si="3"/>
        <v>1804037194.706284</v>
      </c>
      <c r="H25" s="141">
        <f t="shared" si="3"/>
        <v>1449927582</v>
      </c>
      <c r="I25" s="141">
        <f t="shared" si="3"/>
        <v>1360934834</v>
      </c>
      <c r="J25" s="141">
        <f t="shared" si="3"/>
        <v>1430177078</v>
      </c>
      <c r="K25" s="141">
        <f t="shared" si="3"/>
        <v>1572932724.1900001</v>
      </c>
      <c r="L25" s="141">
        <f t="shared" si="3"/>
        <v>1396831752</v>
      </c>
      <c r="M25" s="141">
        <f t="shared" si="3"/>
        <v>1600053731</v>
      </c>
      <c r="N25" s="141">
        <f t="shared" si="3"/>
        <v>1876986508</v>
      </c>
      <c r="O25" s="141">
        <f t="shared" si="3"/>
        <v>2005526389</v>
      </c>
      <c r="P25" s="143">
        <f t="shared" si="3"/>
        <v>20448611554.352154</v>
      </c>
    </row>
    <row r="26" spans="2:18" x14ac:dyDescent="0.35">
      <c r="B26" s="80"/>
    </row>
    <row r="27" spans="2:18" x14ac:dyDescent="0.35">
      <c r="B27" s="144" t="s">
        <v>193</v>
      </c>
      <c r="C27">
        <v>3.8982999999999997E-2</v>
      </c>
    </row>
    <row r="28" spans="2:18" x14ac:dyDescent="0.35">
      <c r="B28" s="80" t="s">
        <v>223</v>
      </c>
      <c r="C28" s="188">
        <v>4.6514E-2</v>
      </c>
      <c r="D28" s="191">
        <f>74630311.5049422+D53</f>
        <v>91730018.852659494</v>
      </c>
      <c r="E28" s="178">
        <v>91498321.672765046</v>
      </c>
      <c r="F28" s="178">
        <v>90282513.940840006</v>
      </c>
      <c r="G28" s="178">
        <v>83912986.074568093</v>
      </c>
      <c r="H28" s="178">
        <v>67441931.549147993</v>
      </c>
      <c r="I28" s="178">
        <v>63302522.868675999</v>
      </c>
      <c r="J28" s="178">
        <v>66523256.606091999</v>
      </c>
      <c r="K28" s="178">
        <v>73163392.732973665</v>
      </c>
      <c r="L28" s="178">
        <v>64972232.112527996</v>
      </c>
      <c r="M28" s="178">
        <v>74424899.243734002</v>
      </c>
      <c r="N28" s="178">
        <v>87306150.433111995</v>
      </c>
      <c r="O28" s="178">
        <v>93285054.457946002</v>
      </c>
      <c r="P28" s="139">
        <f t="shared" ref="P28:P37" si="4">SUM(D28:O28)</f>
        <v>947843280.54504228</v>
      </c>
    </row>
    <row r="29" spans="2:18" ht="19.5" customHeight="1" thickBot="1" x14ac:dyDescent="0.4">
      <c r="B29" s="80"/>
      <c r="P29" s="28"/>
    </row>
    <row r="30" spans="2:18" s="128" customFormat="1" ht="15" thickBot="1" x14ac:dyDescent="0.4">
      <c r="B30" s="144" t="s">
        <v>194</v>
      </c>
      <c r="D30" s="145">
        <f>D28</f>
        <v>91730018.852659494</v>
      </c>
      <c r="E30" s="145">
        <f>E28</f>
        <v>91498321.672765046</v>
      </c>
      <c r="F30" s="130">
        <f t="shared" ref="F30:O30" si="5">F28</f>
        <v>90282513.940840006</v>
      </c>
      <c r="G30" s="130">
        <f t="shared" si="5"/>
        <v>83912986.074568093</v>
      </c>
      <c r="H30" s="130">
        <f t="shared" si="5"/>
        <v>67441931.549147993</v>
      </c>
      <c r="I30" s="130">
        <f t="shared" si="5"/>
        <v>63302522.868675999</v>
      </c>
      <c r="J30" s="130">
        <f t="shared" si="5"/>
        <v>66523256.606091999</v>
      </c>
      <c r="K30" s="130">
        <f t="shared" si="5"/>
        <v>73163392.732973665</v>
      </c>
      <c r="L30" s="130">
        <f t="shared" si="5"/>
        <v>64972232.112527996</v>
      </c>
      <c r="M30" s="130">
        <f t="shared" si="5"/>
        <v>74424899.243734002</v>
      </c>
      <c r="N30" s="130">
        <f t="shared" si="5"/>
        <v>87306150.433111995</v>
      </c>
      <c r="O30" s="130">
        <f t="shared" si="5"/>
        <v>93285054.457946002</v>
      </c>
      <c r="P30" s="258">
        <f t="shared" si="4"/>
        <v>947843280.54504228</v>
      </c>
      <c r="R30" s="269"/>
    </row>
    <row r="31" spans="2:18" x14ac:dyDescent="0.35">
      <c r="B31" s="80"/>
    </row>
    <row r="32" spans="2:18" s="128" customFormat="1" x14ac:dyDescent="0.35">
      <c r="B32" s="129" t="s">
        <v>186</v>
      </c>
      <c r="D32" s="145">
        <f>D21-D30</f>
        <v>-8137649.2526594996</v>
      </c>
      <c r="E32" s="145">
        <f t="shared" ref="E32:J32" si="6">E21-E30</f>
        <v>2806066.1272349507</v>
      </c>
      <c r="F32" s="145">
        <f>F21-F30</f>
        <v>-7573495.7408400029</v>
      </c>
      <c r="G32" s="145">
        <f t="shared" si="6"/>
        <v>-14629745.074568093</v>
      </c>
      <c r="H32" s="145">
        <f t="shared" si="6"/>
        <v>2770686.0508520007</v>
      </c>
      <c r="I32" s="145">
        <f t="shared" si="6"/>
        <v>12693076.131324001</v>
      </c>
      <c r="J32" s="145">
        <f t="shared" si="6"/>
        <v>-15279310.006091997</v>
      </c>
      <c r="K32" s="145">
        <f>K21-K30</f>
        <v>-15422424.132973664</v>
      </c>
      <c r="L32" s="145">
        <f>L21-L30</f>
        <v>-23456825.112527996</v>
      </c>
      <c r="M32" s="145">
        <f>M21-M30</f>
        <v>2583883.3562659919</v>
      </c>
      <c r="N32" s="145">
        <f>N21-N30</f>
        <v>3903796.9668880105</v>
      </c>
      <c r="O32" s="145">
        <f>O21-O30</f>
        <v>8615634.1420539916</v>
      </c>
      <c r="P32" s="146">
        <f>SUM(D32:O32)</f>
        <v>-51126306.545042306</v>
      </c>
      <c r="R32" s="269"/>
    </row>
    <row r="33" spans="2:18" x14ac:dyDescent="0.35">
      <c r="B33" s="80"/>
      <c r="D33" s="81"/>
      <c r="E33" s="81"/>
      <c r="F33" s="81"/>
      <c r="G33" s="81"/>
      <c r="H33" s="81"/>
      <c r="I33" s="81"/>
      <c r="J33" s="81"/>
      <c r="K33" s="81"/>
      <c r="L33" s="81"/>
      <c r="M33" s="81"/>
      <c r="N33" s="81"/>
      <c r="O33" s="81"/>
      <c r="P33" s="81"/>
    </row>
    <row r="34" spans="2:18" x14ac:dyDescent="0.35">
      <c r="B34" s="144" t="s">
        <v>187</v>
      </c>
      <c r="D34" s="81"/>
      <c r="E34" s="81"/>
      <c r="F34" s="81"/>
      <c r="G34" s="81"/>
      <c r="H34" s="81"/>
      <c r="I34" s="81"/>
      <c r="J34" s="81"/>
      <c r="K34" s="81"/>
      <c r="L34" s="81"/>
      <c r="M34" s="81"/>
      <c r="N34" s="81"/>
      <c r="O34" s="81"/>
      <c r="P34" s="81"/>
    </row>
    <row r="35" spans="2:18" x14ac:dyDescent="0.35">
      <c r="B35" s="80" t="s">
        <v>188</v>
      </c>
      <c r="C35" s="147">
        <v>3.7438E-4</v>
      </c>
      <c r="D35" s="191">
        <f>-5510776.4908+D56</f>
        <v>-8134841.8712942768</v>
      </c>
      <c r="E35" s="178">
        <v>2805137.347407497</v>
      </c>
      <c r="F35" s="178">
        <v>-7570988.9894847423</v>
      </c>
      <c r="G35" s="178">
        <v>-14624902.77524586</v>
      </c>
      <c r="H35" s="178">
        <v>2769768.9814760289</v>
      </c>
      <c r="I35" s="178">
        <v>12688874.850055294</v>
      </c>
      <c r="J35" s="178">
        <v>-15274252.707273081</v>
      </c>
      <c r="K35" s="178">
        <v>-15417319.464809891</v>
      </c>
      <c r="L35" s="178">
        <v>-23449061.137984</v>
      </c>
      <c r="M35" s="178">
        <v>2583028.1167139015</v>
      </c>
      <c r="N35" s="178">
        <v>3902503.8494609301</v>
      </c>
      <c r="O35" s="178">
        <v>8612782.4533093106</v>
      </c>
      <c r="P35" s="146">
        <f t="shared" si="4"/>
        <v>-51109271.347668886</v>
      </c>
      <c r="R35" s="269"/>
    </row>
    <row r="36" spans="2:18" x14ac:dyDescent="0.35">
      <c r="B36" s="80"/>
      <c r="D36" s="135"/>
      <c r="E36" s="135"/>
      <c r="F36" s="135"/>
      <c r="G36" s="135"/>
      <c r="H36" s="135"/>
      <c r="I36" s="135"/>
      <c r="J36" s="135"/>
      <c r="K36" s="135"/>
      <c r="L36" s="135"/>
      <c r="M36" s="135"/>
      <c r="N36" s="135"/>
      <c r="O36" s="135"/>
      <c r="P36" s="135"/>
    </row>
    <row r="37" spans="2:18" x14ac:dyDescent="0.35">
      <c r="B37" s="80" t="s">
        <v>189</v>
      </c>
      <c r="D37" s="135">
        <f>D35</f>
        <v>-8134841.8712942768</v>
      </c>
      <c r="E37" s="135">
        <f t="shared" ref="E37:O37" si="7">E35</f>
        <v>2805137.347407497</v>
      </c>
      <c r="F37" s="135">
        <f t="shared" si="7"/>
        <v>-7570988.9894847423</v>
      </c>
      <c r="G37" s="135">
        <f t="shared" si="7"/>
        <v>-14624902.77524586</v>
      </c>
      <c r="H37" s="135">
        <f t="shared" si="7"/>
        <v>2769768.9814760289</v>
      </c>
      <c r="I37" s="135">
        <f t="shared" si="7"/>
        <v>12688874.850055294</v>
      </c>
      <c r="J37" s="135">
        <f t="shared" si="7"/>
        <v>-15274252.707273081</v>
      </c>
      <c r="K37" s="135">
        <f t="shared" si="7"/>
        <v>-15417319.464809891</v>
      </c>
      <c r="L37" s="135">
        <f t="shared" si="7"/>
        <v>-23449061.137984</v>
      </c>
      <c r="M37" s="135">
        <f t="shared" si="7"/>
        <v>2583028.1167139015</v>
      </c>
      <c r="N37" s="135">
        <f t="shared" si="7"/>
        <v>3902503.8494609301</v>
      </c>
      <c r="O37" s="135">
        <f t="shared" si="7"/>
        <v>8612782.4533093106</v>
      </c>
      <c r="P37" s="146">
        <f t="shared" si="4"/>
        <v>-51109271.347668886</v>
      </c>
      <c r="R37" s="269"/>
    </row>
    <row r="38" spans="2:18" x14ac:dyDescent="0.35">
      <c r="B38" s="80" t="s">
        <v>190</v>
      </c>
      <c r="D38" s="135">
        <f>D37</f>
        <v>-8134841.8712942768</v>
      </c>
      <c r="E38" s="135">
        <f>E37+D38</f>
        <v>-5329704.5238867793</v>
      </c>
      <c r="F38" s="135">
        <f t="shared" ref="F38:O38" si="8">F37+E38</f>
        <v>-12900693.513371522</v>
      </c>
      <c r="G38" s="135">
        <f t="shared" si="8"/>
        <v>-27525596.28861738</v>
      </c>
      <c r="H38" s="135">
        <f t="shared" si="8"/>
        <v>-24755827.307141352</v>
      </c>
      <c r="I38" s="135">
        <f t="shared" si="8"/>
        <v>-12066952.457086058</v>
      </c>
      <c r="J38" s="135">
        <f t="shared" si="8"/>
        <v>-27341205.164359137</v>
      </c>
      <c r="K38" s="135">
        <f t="shared" si="8"/>
        <v>-42758524.629169032</v>
      </c>
      <c r="L38" s="135">
        <f t="shared" si="8"/>
        <v>-66207585.767153032</v>
      </c>
      <c r="M38" s="135">
        <f t="shared" si="8"/>
        <v>-63624557.650439128</v>
      </c>
      <c r="N38" s="135">
        <f t="shared" si="8"/>
        <v>-59722053.800978199</v>
      </c>
      <c r="O38" s="135">
        <f t="shared" si="8"/>
        <v>-51109271.347668886</v>
      </c>
      <c r="P38" s="148">
        <f>O38</f>
        <v>-51109271.347668886</v>
      </c>
    </row>
    <row r="39" spans="2:18" x14ac:dyDescent="0.35">
      <c r="R39" s="269"/>
    </row>
    <row r="41" spans="2:18" x14ac:dyDescent="0.35">
      <c r="B41" s="368" t="s">
        <v>191</v>
      </c>
      <c r="C41" s="368"/>
      <c r="D41" s="368"/>
      <c r="E41" s="368"/>
      <c r="F41" s="368"/>
      <c r="G41" s="368"/>
      <c r="H41" s="368"/>
      <c r="I41" s="368"/>
      <c r="J41" s="368"/>
    </row>
    <row r="42" spans="2:18" x14ac:dyDescent="0.35">
      <c r="B42" s="192"/>
      <c r="C42" s="192"/>
      <c r="D42" s="185"/>
      <c r="E42" s="189"/>
      <c r="F42" s="189"/>
      <c r="G42" s="189"/>
      <c r="H42" s="189"/>
      <c r="I42" s="189"/>
      <c r="J42" s="189"/>
    </row>
    <row r="43" spans="2:18" x14ac:dyDescent="0.35">
      <c r="B43" s="368" t="s">
        <v>192</v>
      </c>
      <c r="C43" s="368"/>
      <c r="D43" s="368"/>
      <c r="E43" s="368"/>
      <c r="F43" s="368"/>
      <c r="G43" s="368"/>
      <c r="H43" s="368"/>
      <c r="I43" s="368"/>
      <c r="J43" s="368"/>
    </row>
    <row r="44" spans="2:18" x14ac:dyDescent="0.35">
      <c r="B44" s="192" t="s">
        <v>219</v>
      </c>
      <c r="C44" s="193"/>
      <c r="D44" s="193"/>
      <c r="E44" s="193"/>
      <c r="F44" s="193"/>
      <c r="G44" s="194"/>
      <c r="H44" s="195"/>
      <c r="I44" s="193"/>
      <c r="J44" s="193"/>
    </row>
    <row r="45" spans="2:18" x14ac:dyDescent="0.35">
      <c r="B45" s="193"/>
      <c r="C45" s="193"/>
      <c r="D45" s="193"/>
      <c r="E45" s="193"/>
      <c r="F45" s="193"/>
      <c r="G45" s="194"/>
      <c r="H45" s="195"/>
      <c r="I45" s="193"/>
      <c r="J45" s="193"/>
    </row>
    <row r="46" spans="2:18" x14ac:dyDescent="0.35">
      <c r="B46" s="196" t="s">
        <v>220</v>
      </c>
      <c r="C46" s="193"/>
      <c r="D46" s="193"/>
      <c r="E46" s="193"/>
      <c r="F46" s="197"/>
      <c r="G46" s="198"/>
      <c r="H46" s="193"/>
      <c r="I46" s="193"/>
      <c r="J46" s="193"/>
    </row>
    <row r="48" spans="2:18" x14ac:dyDescent="0.35">
      <c r="B48" t="s">
        <v>216</v>
      </c>
    </row>
    <row r="49" spans="2:4" x14ac:dyDescent="0.35">
      <c r="B49" s="182" t="s">
        <v>215</v>
      </c>
      <c r="C49" s="185"/>
      <c r="D49" s="186">
        <v>458906171.794981</v>
      </c>
    </row>
    <row r="50" spans="2:4" x14ac:dyDescent="0.35">
      <c r="B50" s="182" t="s">
        <v>214</v>
      </c>
      <c r="C50" s="183"/>
      <c r="D50" s="184">
        <f>-62808892*10/31</f>
        <v>-20260932.903225806</v>
      </c>
    </row>
    <row r="52" spans="2:4" x14ac:dyDescent="0.35">
      <c r="B52" t="s">
        <v>218</v>
      </c>
    </row>
    <row r="53" spans="2:4" x14ac:dyDescent="0.35">
      <c r="B53" s="187" t="s">
        <v>217</v>
      </c>
      <c r="C53" s="188">
        <v>3.8982999999999997E-2</v>
      </c>
      <c r="D53" s="189">
        <v>17099707.347717293</v>
      </c>
    </row>
    <row r="55" spans="2:4" x14ac:dyDescent="0.35">
      <c r="B55" t="s">
        <v>187</v>
      </c>
    </row>
    <row r="56" spans="2:4" x14ac:dyDescent="0.35">
      <c r="B56" t="s">
        <v>217</v>
      </c>
      <c r="C56">
        <v>3.7438E-4</v>
      </c>
      <c r="D56">
        <v>-2624065.380494277</v>
      </c>
    </row>
  </sheetData>
  <mergeCells count="2">
    <mergeCell ref="B41:J41"/>
    <mergeCell ref="B43:J4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M37"/>
  <sheetViews>
    <sheetView zoomScale="70" zoomScaleNormal="70" workbookViewId="0">
      <selection sqref="A1:XFD1048576"/>
    </sheetView>
  </sheetViews>
  <sheetFormatPr defaultRowHeight="14.5" x14ac:dyDescent="0.35"/>
  <cols>
    <col min="2" max="2" width="36.26953125" customWidth="1"/>
    <col min="3" max="3" width="17" customWidth="1"/>
    <col min="4" max="4" width="17.54296875" customWidth="1"/>
    <col min="5" max="5" width="12.54296875" customWidth="1"/>
    <col min="6" max="6" width="16.26953125" customWidth="1"/>
    <col min="7" max="7" width="53.1796875" customWidth="1"/>
    <col min="8" max="9" width="13.453125" customWidth="1"/>
    <col min="10" max="10" width="14.26953125" customWidth="1"/>
    <col min="12" max="12" width="14" bestFit="1" customWidth="1"/>
  </cols>
  <sheetData>
    <row r="1" spans="1:13" ht="18.5" x14ac:dyDescent="0.45">
      <c r="A1" s="29" t="s">
        <v>90</v>
      </c>
    </row>
    <row r="2" spans="1:13" ht="21" x14ac:dyDescent="0.5">
      <c r="A2" s="30" t="s">
        <v>101</v>
      </c>
    </row>
    <row r="3" spans="1:13" ht="15.5" x14ac:dyDescent="0.35">
      <c r="A3" s="358" t="e">
        <f>#REF!</f>
        <v>#REF!</v>
      </c>
    </row>
    <row r="8" spans="1:13" ht="15.5" thickBot="1" x14ac:dyDescent="0.4">
      <c r="B8" s="94" t="s">
        <v>261</v>
      </c>
      <c r="G8" s="94" t="s">
        <v>262</v>
      </c>
    </row>
    <row r="9" spans="1:13" ht="14.5" customHeight="1" x14ac:dyDescent="0.35">
      <c r="B9" s="371"/>
      <c r="C9" s="373" t="s">
        <v>67</v>
      </c>
      <c r="D9" s="373" t="s">
        <v>68</v>
      </c>
      <c r="E9" s="369" t="s">
        <v>57</v>
      </c>
      <c r="G9" s="371"/>
      <c r="H9" s="373" t="s">
        <v>67</v>
      </c>
      <c r="I9" s="373" t="s">
        <v>68</v>
      </c>
      <c r="J9" s="369" t="s">
        <v>57</v>
      </c>
    </row>
    <row r="10" spans="1:13" ht="15" customHeight="1" thickBot="1" x14ac:dyDescent="0.4">
      <c r="B10" s="372"/>
      <c r="C10" s="374"/>
      <c r="D10" s="374"/>
      <c r="E10" s="370"/>
      <c r="G10" s="372"/>
      <c r="H10" s="374"/>
      <c r="I10" s="374"/>
      <c r="J10" s="370"/>
    </row>
    <row r="11" spans="1:13" ht="15.5" thickBot="1" x14ac:dyDescent="0.4">
      <c r="B11" s="104" t="s">
        <v>147</v>
      </c>
      <c r="C11" s="96">
        <f>'[1]Coal (C)'!N26/1000000</f>
        <v>60.63660406999999</v>
      </c>
      <c r="D11" s="96">
        <f>'[1]Coal (C)'!N32/1000000</f>
        <v>65.160088395993327</v>
      </c>
      <c r="E11" s="97">
        <f t="shared" ref="E11:E17" si="0">C11-D11</f>
        <v>-4.5234843259933371</v>
      </c>
      <c r="G11" s="104" t="s">
        <v>162</v>
      </c>
      <c r="H11" s="111">
        <f>'[1]Coal (C)'!N10</f>
        <v>2673671</v>
      </c>
      <c r="I11" s="111">
        <f>'[1]Coal (C)'!N15</f>
        <v>2715295.3673</v>
      </c>
      <c r="J11" s="112">
        <f t="shared" ref="J11:J17" si="1">H11-I11</f>
        <v>-41624.367300000042</v>
      </c>
      <c r="L11" s="118"/>
    </row>
    <row r="12" spans="1:13" ht="15.5" thickBot="1" x14ac:dyDescent="0.4">
      <c r="B12" s="104" t="s">
        <v>148</v>
      </c>
      <c r="C12" s="96">
        <f>'[1]Gas (C)'!N76/1000000</f>
        <v>349.07526872000005</v>
      </c>
      <c r="D12" s="96">
        <f>'[1]Gas (C)'!N98/1000000</f>
        <v>367.9765329858248</v>
      </c>
      <c r="E12" s="97">
        <f t="shared" si="0"/>
        <v>-18.90126426582475</v>
      </c>
      <c r="G12" s="104" t="s">
        <v>157</v>
      </c>
      <c r="H12" s="111">
        <f>'[1]Gas (C)'!N19</f>
        <v>9954456.2169999983</v>
      </c>
      <c r="I12" s="111">
        <f>'[1]Gas (C)'!N34</f>
        <v>8944993.5132460017</v>
      </c>
      <c r="J12" s="112">
        <f t="shared" si="1"/>
        <v>1009462.7037539966</v>
      </c>
      <c r="L12" s="118"/>
    </row>
    <row r="13" spans="1:13" ht="15.5" thickBot="1" x14ac:dyDescent="0.4">
      <c r="B13" s="104" t="s">
        <v>149</v>
      </c>
      <c r="C13" s="96">
        <f>'[1]Contracts (C)'!N95/1000000</f>
        <v>722.72236691000001</v>
      </c>
      <c r="D13" s="96">
        <f>'[1]Contracts (C)'!N121/1000000</f>
        <v>705.28496047702038</v>
      </c>
      <c r="E13" s="97">
        <f t="shared" si="0"/>
        <v>17.437406432979628</v>
      </c>
      <c r="G13" s="104" t="s">
        <v>158</v>
      </c>
      <c r="H13" s="111">
        <f>'[1]Contracts (C)'!N25</f>
        <v>8361912.9469999997</v>
      </c>
      <c r="I13" s="111">
        <f>'[1]Contracts (C)'!N46</f>
        <v>8205708.9848677609</v>
      </c>
      <c r="J13" s="112">
        <f t="shared" si="1"/>
        <v>156203.96213223878</v>
      </c>
      <c r="L13" s="118"/>
    </row>
    <row r="14" spans="1:13" ht="15.5" thickBot="1" x14ac:dyDescent="0.4">
      <c r="B14" s="104" t="s">
        <v>150</v>
      </c>
      <c r="C14" s="96">
        <f>'[1]Market P&amp;S (C)'!N34/1000000</f>
        <v>-402.96773763688526</v>
      </c>
      <c r="D14" s="96">
        <f>'[1]Market P&amp;S (C)'!N44/1000000</f>
        <v>-364.74212149085213</v>
      </c>
      <c r="E14" s="97">
        <f t="shared" si="0"/>
        <v>-38.225616146033133</v>
      </c>
      <c r="G14" s="104" t="s">
        <v>159</v>
      </c>
      <c r="H14" s="111">
        <f>'[1]Hydro (C)'!N12</f>
        <v>3995955.1</v>
      </c>
      <c r="I14" s="111">
        <f>'[1]Hydro (C)'!N21</f>
        <v>5000082.1058999989</v>
      </c>
      <c r="J14" s="112">
        <f t="shared" si="1"/>
        <v>-1004127.0058999988</v>
      </c>
      <c r="L14" s="118"/>
    </row>
    <row r="15" spans="1:13" ht="15.5" thickBot="1" x14ac:dyDescent="0.4">
      <c r="B15" s="104" t="s">
        <v>53</v>
      </c>
      <c r="C15" s="96">
        <f>'[1]Transmission (C)'!N11/1000000</f>
        <v>162.58342354000001</v>
      </c>
      <c r="D15" s="96">
        <f>'[1]Transmission (C)'!N18/1000000</f>
        <v>134.87087586405494</v>
      </c>
      <c r="E15" s="97">
        <f t="shared" si="0"/>
        <v>27.712547675945075</v>
      </c>
      <c r="G15" s="104" t="s">
        <v>160</v>
      </c>
      <c r="H15" s="111">
        <f>'[1]Wind (C)'!N11</f>
        <v>1565462.0430000001</v>
      </c>
      <c r="I15" s="111">
        <f>'[1]Wind (C)'!N18</f>
        <v>1943981.0136400003</v>
      </c>
      <c r="J15" s="112">
        <f t="shared" si="1"/>
        <v>-378518.97064000019</v>
      </c>
      <c r="L15" s="118"/>
    </row>
    <row r="16" spans="1:13" ht="15.5" thickBot="1" x14ac:dyDescent="0.4">
      <c r="B16" s="105" t="s">
        <v>155</v>
      </c>
      <c r="C16" s="109">
        <f>SUM('[1]Accounting (C)'!O14,'[1]Accounting (C)'!O15,'[1]Accounting (C)'!O16,'[1]Accounting (C)'!O17)/1000000</f>
        <v>4.6670499999999997</v>
      </c>
      <c r="D16" s="109">
        <f>(SUM('[1]Accounting (C)'!O29,'[1]Accounting (C)'!O30,'[1]Accounting (C)'!O31,'[1]Accounting (C)'!O32)-'[1]Accounting (C)'!E62-'[1]Accounting (C)'!E64)/1000000</f>
        <v>5.845123749939777</v>
      </c>
      <c r="E16" s="110">
        <f t="shared" si="0"/>
        <v>-1.1780737499397773</v>
      </c>
      <c r="G16" s="105" t="s">
        <v>150</v>
      </c>
      <c r="H16" s="113">
        <f>'[1]Market P&amp;S (C)'!N11</f>
        <v>-4600894.2370000007</v>
      </c>
      <c r="I16" s="113">
        <f>'[1]Market P&amp;S (C)'!N18</f>
        <v>-5320288.1030299999</v>
      </c>
      <c r="J16" s="114">
        <f t="shared" si="1"/>
        <v>719393.86602999922</v>
      </c>
      <c r="L16" s="118"/>
      <c r="M16" s="118"/>
    </row>
    <row r="17" spans="2:12" ht="15.5" thickBot="1" x14ac:dyDescent="0.4">
      <c r="B17" s="106" t="s">
        <v>163</v>
      </c>
      <c r="C17" s="100">
        <f>SUM(C11:C16)</f>
        <v>896.71697560311486</v>
      </c>
      <c r="D17" s="100">
        <f>SUM(D11:D16)</f>
        <v>914.39545998198128</v>
      </c>
      <c r="E17" s="101">
        <f t="shared" si="0"/>
        <v>-17.678484378866415</v>
      </c>
      <c r="G17" s="108" t="s">
        <v>161</v>
      </c>
      <c r="H17" s="115">
        <f>SUM(H11:H16)</f>
        <v>21950563.07</v>
      </c>
      <c r="I17" s="115">
        <f>SUM(I11:I16)</f>
        <v>21489772.881923761</v>
      </c>
      <c r="J17" s="116">
        <f t="shared" si="1"/>
        <v>460790.18807623908</v>
      </c>
      <c r="K17" s="118"/>
      <c r="L17" s="118"/>
    </row>
    <row r="18" spans="2:12" ht="15.5" thickBot="1" x14ac:dyDescent="0.4">
      <c r="B18" s="107" t="s">
        <v>156</v>
      </c>
      <c r="C18" s="102">
        <f>-'[1]Accounting (C)'!C61/1000000</f>
        <v>-947.84328054504238</v>
      </c>
      <c r="D18" s="102">
        <f>-'[1]Accounting (C)'!D61/1000000</f>
        <v>-914.4146006480255</v>
      </c>
      <c r="E18" s="103">
        <f>C18-D18</f>
        <v>-33.428679897016877</v>
      </c>
      <c r="L18" s="82"/>
    </row>
    <row r="19" spans="2:12" ht="16" thickTop="1" thickBot="1" x14ac:dyDescent="0.4">
      <c r="B19" s="108" t="s">
        <v>334</v>
      </c>
      <c r="C19" s="98">
        <f>C17+C18</f>
        <v>-51.126304941927515</v>
      </c>
      <c r="D19" s="98">
        <f>D17+D18</f>
        <v>-1.9140666044222598E-2</v>
      </c>
      <c r="E19" s="99">
        <f>C19-D19</f>
        <v>-51.107164275883292</v>
      </c>
    </row>
    <row r="20" spans="2:12" ht="19.5" customHeight="1" x14ac:dyDescent="0.35">
      <c r="B20" s="375" t="s">
        <v>260</v>
      </c>
      <c r="C20" s="375"/>
      <c r="D20" s="375"/>
      <c r="E20" s="375"/>
      <c r="H20" s="117"/>
      <c r="I20" s="117"/>
      <c r="L20" s="118"/>
    </row>
    <row r="21" spans="2:12" ht="20.149999999999999" customHeight="1" x14ac:dyDescent="0.35">
      <c r="B21" s="376"/>
      <c r="C21" s="376"/>
      <c r="D21" s="376"/>
      <c r="E21" s="376"/>
    </row>
    <row r="23" spans="2:12" x14ac:dyDescent="0.35">
      <c r="E23" s="95"/>
    </row>
    <row r="24" spans="2:12" ht="14.5" customHeight="1" x14ac:dyDescent="0.35"/>
    <row r="25" spans="2:12" ht="41.5" customHeight="1" x14ac:dyDescent="0.35">
      <c r="C25" s="267"/>
      <c r="D25" s="95"/>
      <c r="E25" s="95"/>
      <c r="G25" s="267"/>
      <c r="H25" s="95"/>
    </row>
    <row r="26" spans="2:12" x14ac:dyDescent="0.35">
      <c r="D26" s="95"/>
      <c r="E26" s="95"/>
      <c r="H26" s="95"/>
    </row>
    <row r="27" spans="2:12" x14ac:dyDescent="0.35">
      <c r="D27" s="95"/>
      <c r="H27" s="95"/>
    </row>
    <row r="28" spans="2:12" x14ac:dyDescent="0.35">
      <c r="E28" s="267"/>
      <c r="J28" s="131"/>
    </row>
    <row r="29" spans="2:12" x14ac:dyDescent="0.35">
      <c r="E29" s="267"/>
    </row>
    <row r="30" spans="2:12" x14ac:dyDescent="0.35">
      <c r="E30" s="267"/>
    </row>
    <row r="31" spans="2:12" x14ac:dyDescent="0.35">
      <c r="E31" s="267"/>
    </row>
    <row r="32" spans="2:12" x14ac:dyDescent="0.35">
      <c r="E32" s="267"/>
      <c r="J32" s="118"/>
    </row>
    <row r="33" spans="5:10" ht="14.5" customHeight="1" x14ac:dyDescent="0.35">
      <c r="E33" s="267"/>
    </row>
    <row r="34" spans="5:10" ht="20.149999999999999" customHeight="1" x14ac:dyDescent="0.35">
      <c r="E34" s="267"/>
    </row>
    <row r="35" spans="5:10" x14ac:dyDescent="0.35">
      <c r="E35" s="267"/>
    </row>
    <row r="36" spans="5:10" x14ac:dyDescent="0.35">
      <c r="E36" s="267"/>
    </row>
    <row r="37" spans="5:10" x14ac:dyDescent="0.35">
      <c r="J37" s="95"/>
    </row>
  </sheetData>
  <mergeCells count="9">
    <mergeCell ref="J9:J10"/>
    <mergeCell ref="G9:G10"/>
    <mergeCell ref="D9:D10"/>
    <mergeCell ref="E9:E10"/>
    <mergeCell ref="B20:E21"/>
    <mergeCell ref="H9:H10"/>
    <mergeCell ref="I9:I10"/>
    <mergeCell ref="B9:B10"/>
    <mergeCell ref="C9:C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P96"/>
  <sheetViews>
    <sheetView topLeftCell="A69" zoomScale="70" zoomScaleNormal="70" workbookViewId="0">
      <selection activeCell="A22" sqref="A1:XFD1048576"/>
    </sheetView>
  </sheetViews>
  <sheetFormatPr defaultRowHeight="14.5" x14ac:dyDescent="0.35"/>
  <cols>
    <col min="1" max="1" width="14.26953125" customWidth="1"/>
    <col min="2" max="2" width="17.7265625" customWidth="1"/>
    <col min="3" max="10" width="9.54296875" bestFit="1" customWidth="1"/>
    <col min="11" max="11" width="10" bestFit="1" customWidth="1"/>
    <col min="12" max="12" width="9.54296875" bestFit="1" customWidth="1"/>
    <col min="13" max="13" width="9.7265625" bestFit="1" customWidth="1"/>
    <col min="14" max="14" width="9.54296875" bestFit="1" customWidth="1"/>
    <col min="15" max="15" width="10.54296875" bestFit="1" customWidth="1"/>
  </cols>
  <sheetData>
    <row r="1" spans="1:15" ht="18.5" x14ac:dyDescent="0.45">
      <c r="A1" s="29" t="s">
        <v>90</v>
      </c>
    </row>
    <row r="2" spans="1:15" ht="21" x14ac:dyDescent="0.5">
      <c r="A2" s="30" t="s">
        <v>197</v>
      </c>
    </row>
    <row r="3" spans="1:15" ht="15.5" x14ac:dyDescent="0.35">
      <c r="A3" s="358" t="str">
        <f>'[1]Market P&amp;S (C)'!A3</f>
        <v>2023 PCA Period</v>
      </c>
    </row>
    <row r="5" spans="1:15" x14ac:dyDescent="0.35">
      <c r="C5" s="359" t="s">
        <v>102</v>
      </c>
      <c r="D5" s="359" t="s">
        <v>103</v>
      </c>
      <c r="E5" s="359" t="s">
        <v>104</v>
      </c>
      <c r="F5" s="359" t="s">
        <v>105</v>
      </c>
      <c r="G5" s="359" t="s">
        <v>106</v>
      </c>
      <c r="H5" s="359" t="s">
        <v>107</v>
      </c>
      <c r="I5" s="359" t="s">
        <v>108</v>
      </c>
      <c r="J5" s="359" t="s">
        <v>109</v>
      </c>
      <c r="K5" s="359" t="s">
        <v>110</v>
      </c>
      <c r="L5" s="359" t="s">
        <v>111</v>
      </c>
      <c r="M5" s="359" t="s">
        <v>112</v>
      </c>
      <c r="N5" s="359" t="s">
        <v>113</v>
      </c>
      <c r="O5" s="359" t="s">
        <v>268</v>
      </c>
    </row>
    <row r="6" spans="1:15" x14ac:dyDescent="0.35">
      <c r="B6" s="80" t="s">
        <v>144</v>
      </c>
      <c r="C6" s="81">
        <f>'[1]Accounting (C)'!C18/1000000</f>
        <v>80.886168120000022</v>
      </c>
      <c r="D6" s="81">
        <f>'[1]Accounting (C)'!D18/1000000</f>
        <v>95.951559246521697</v>
      </c>
      <c r="E6" s="81">
        <f>'[1]Accounting (C)'!E18/1000000</f>
        <v>83.768048986408544</v>
      </c>
      <c r="F6" s="81">
        <f>'[1]Accounting (C)'!F18/1000000</f>
        <v>69.283240715003885</v>
      </c>
      <c r="G6" s="81">
        <f>'[1]Accounting (C)'!G18/1000000</f>
        <v>70.212830719999999</v>
      </c>
      <c r="H6" s="81">
        <f>'[1]Accounting (C)'!H18/1000000</f>
        <v>75.995385687260722</v>
      </c>
      <c r="I6" s="81">
        <f>'[1]Accounting (C)'!I18/1000000</f>
        <v>51.243947997126796</v>
      </c>
      <c r="J6" s="81">
        <f>'[1]Accounting (C)'!J18/1000000</f>
        <v>57.74096883</v>
      </c>
      <c r="K6" s="81">
        <f>'[1]Accounting (C)'!K18/1000000</f>
        <v>41.515407051973455</v>
      </c>
      <c r="L6" s="81">
        <f>'[1]Accounting (C)'!L18/1000000</f>
        <v>75.951272461933186</v>
      </c>
      <c r="M6" s="81">
        <f>'[1]Accounting (C)'!M18/1000000</f>
        <v>92.267457196886426</v>
      </c>
      <c r="N6" s="81">
        <f>'[1]Accounting (C)'!N18/1000000</f>
        <v>101.90068859</v>
      </c>
      <c r="O6" s="81">
        <f>SUM(C6:N6)</f>
        <v>896.71697560311486</v>
      </c>
    </row>
    <row r="7" spans="1:15" x14ac:dyDescent="0.35">
      <c r="B7" s="80" t="s">
        <v>145</v>
      </c>
      <c r="C7" s="360">
        <f>'[1]Accounting (C)'!C33/1000000</f>
        <v>91.912002735736266</v>
      </c>
      <c r="D7" s="360">
        <f>'[1]Accounting (C)'!D33/1000000</f>
        <v>85.359895578367954</v>
      </c>
      <c r="E7" s="360">
        <f>'[1]Accounting (C)'!E33/1000000</f>
        <v>91.003930831598254</v>
      </c>
      <c r="F7" s="360">
        <f>'[1]Accounting (C)'!F33/1000000</f>
        <v>68.072089879349974</v>
      </c>
      <c r="G7" s="360">
        <f>'[1]Accounting (C)'!G33/1000000</f>
        <v>68.851624994573271</v>
      </c>
      <c r="H7" s="360">
        <f>'[1]Accounting (C)'!H33/1000000</f>
        <v>73.18188803934332</v>
      </c>
      <c r="I7" s="360">
        <f>'[1]Accounting (C)'!I33/1000000</f>
        <v>63.233652279523966</v>
      </c>
      <c r="J7" s="360">
        <f>'[1]Accounting (C)'!J33/1000000</f>
        <v>65.908281623507989</v>
      </c>
      <c r="K7" s="360">
        <f>'[1]Accounting (C)'!K33/1000000</f>
        <v>62.274880511846426</v>
      </c>
      <c r="L7" s="360">
        <f>'[1]Accounting (C)'!L33/1000000</f>
        <v>65.617232843557034</v>
      </c>
      <c r="M7" s="360">
        <f>'[1]Accounting (C)'!M33/1000000</f>
        <v>82.174118203033487</v>
      </c>
      <c r="N7" s="360">
        <f>'[1]Accounting (C)'!N33/1000000</f>
        <v>95.599845767219094</v>
      </c>
      <c r="O7" s="81">
        <f>SUM(C7:N7)</f>
        <v>913.18944328765701</v>
      </c>
    </row>
    <row r="8" spans="1:15" x14ac:dyDescent="0.35">
      <c r="B8" s="80" t="s">
        <v>146</v>
      </c>
      <c r="C8" s="81">
        <f>C6-C7</f>
        <v>-11.025834615736244</v>
      </c>
      <c r="D8" s="81">
        <f t="shared" ref="D8:O8" si="0">D6-D7</f>
        <v>10.591663668153743</v>
      </c>
      <c r="E8" s="81">
        <f t="shared" si="0"/>
        <v>-7.2358818451897093</v>
      </c>
      <c r="F8" s="81">
        <f t="shared" si="0"/>
        <v>1.2111508356539105</v>
      </c>
      <c r="G8" s="81">
        <f t="shared" si="0"/>
        <v>1.3612057254267285</v>
      </c>
      <c r="H8" s="81">
        <f t="shared" si="0"/>
        <v>2.8134976479174014</v>
      </c>
      <c r="I8" s="81">
        <f t="shared" si="0"/>
        <v>-11.98970428239717</v>
      </c>
      <c r="J8" s="81">
        <f t="shared" si="0"/>
        <v>-8.167312793507989</v>
      </c>
      <c r="K8" s="81">
        <f t="shared" si="0"/>
        <v>-20.759473459872972</v>
      </c>
      <c r="L8" s="81">
        <f t="shared" si="0"/>
        <v>10.334039618376153</v>
      </c>
      <c r="M8" s="81">
        <f t="shared" si="0"/>
        <v>10.093338993852939</v>
      </c>
      <c r="N8" s="81">
        <f t="shared" si="0"/>
        <v>6.3008428227809077</v>
      </c>
      <c r="O8" s="81">
        <f t="shared" si="0"/>
        <v>-16.472467684542153</v>
      </c>
    </row>
    <row r="9" spans="1:15" x14ac:dyDescent="0.35">
      <c r="B9" s="80" t="s">
        <v>196</v>
      </c>
      <c r="C9" s="81">
        <f>'[1]Schedule B'!D32/1000000</f>
        <v>-8.1376492526595001</v>
      </c>
      <c r="D9" s="81">
        <f>'[1]Schedule B'!E32/1000000</f>
        <v>2.8060661272349505</v>
      </c>
      <c r="E9" s="81">
        <f>'[1]Schedule B'!F32/1000000</f>
        <v>-7.573495740840003</v>
      </c>
      <c r="F9" s="81">
        <f>'[1]Schedule B'!G32/1000000</f>
        <v>-14.629745074568094</v>
      </c>
      <c r="G9" s="81">
        <f>'[1]Schedule B'!H32/1000000</f>
        <v>2.7706860508520008</v>
      </c>
      <c r="H9" s="81">
        <f>'[1]Schedule B'!I32/1000000</f>
        <v>12.693076131324</v>
      </c>
      <c r="I9" s="81">
        <f>'[1]Schedule B'!J32/1000000</f>
        <v>-15.279310006091997</v>
      </c>
      <c r="J9" s="81">
        <f>'[1]Schedule B'!K32/1000000</f>
        <v>-15.422424132973664</v>
      </c>
      <c r="K9" s="81">
        <f>'[1]Schedule B'!L32/1000000</f>
        <v>-23.456825112527998</v>
      </c>
      <c r="L9" s="81">
        <f>'[1]Schedule B'!M32/1000000</f>
        <v>2.583883356265992</v>
      </c>
      <c r="M9" s="81">
        <f>'[1]Schedule B'!N32/1000000</f>
        <v>3.9037969668880104</v>
      </c>
      <c r="N9" s="81">
        <f>'[1]Schedule B'!O32/1000000</f>
        <v>8.6156341420539917</v>
      </c>
      <c r="O9" s="81">
        <f>'[1]Schedule B'!P32/1000000</f>
        <v>-51.126306545042304</v>
      </c>
    </row>
    <row r="26" spans="2:16" x14ac:dyDescent="0.35">
      <c r="C26" s="359" t="str">
        <f>C5</f>
        <v>Jan</v>
      </c>
      <c r="D26" s="359" t="str">
        <f t="shared" ref="D26:O26" si="1">D5</f>
        <v>Feb</v>
      </c>
      <c r="E26" s="359" t="str">
        <f t="shared" si="1"/>
        <v>Mar</v>
      </c>
      <c r="F26" s="359" t="str">
        <f t="shared" si="1"/>
        <v>Apr</v>
      </c>
      <c r="G26" s="359" t="str">
        <f t="shared" si="1"/>
        <v>May</v>
      </c>
      <c r="H26" s="359" t="str">
        <f t="shared" si="1"/>
        <v>Jun</v>
      </c>
      <c r="I26" s="359" t="str">
        <f t="shared" si="1"/>
        <v>Jul</v>
      </c>
      <c r="J26" s="359" t="str">
        <f t="shared" si="1"/>
        <v>Aug</v>
      </c>
      <c r="K26" s="359" t="str">
        <f t="shared" si="1"/>
        <v>Sep</v>
      </c>
      <c r="L26" s="359" t="str">
        <f t="shared" si="1"/>
        <v>Oct</v>
      </c>
      <c r="M26" s="359" t="str">
        <f t="shared" si="1"/>
        <v>Nov</v>
      </c>
      <c r="N26" s="359" t="str">
        <f t="shared" si="1"/>
        <v>Dec</v>
      </c>
      <c r="O26" s="359" t="str">
        <f t="shared" si="1"/>
        <v>2023 Total</v>
      </c>
    </row>
    <row r="27" spans="2:16" x14ac:dyDescent="0.35">
      <c r="B27" s="80" t="s">
        <v>164</v>
      </c>
      <c r="C27" s="117">
        <f>'[1]Load (C)'!B31</f>
        <v>2214612.5060000001</v>
      </c>
      <c r="D27" s="117">
        <f>'[1]Load (C)'!C31</f>
        <v>2018567.355</v>
      </c>
      <c r="E27" s="117">
        <f>'[1]Load (C)'!D31</f>
        <v>2094769.5910000002</v>
      </c>
      <c r="F27" s="117">
        <f>'[1]Load (C)'!E31</f>
        <v>1738719.4880000001</v>
      </c>
      <c r="G27" s="117">
        <f>'[1]Load (C)'!F31</f>
        <v>1624310.517</v>
      </c>
      <c r="H27" s="117">
        <f>'[1]Load (C)'!G31</f>
        <v>1524410.6169999999</v>
      </c>
      <c r="I27" s="117">
        <f>'[1]Load (C)'!H31</f>
        <v>1631449.2699999998</v>
      </c>
      <c r="J27" s="117">
        <f>'[1]Load (C)'!I31</f>
        <v>1673017.0810000002</v>
      </c>
      <c r="K27" s="117">
        <f>'[1]Load (C)'!J31</f>
        <v>1488728.92</v>
      </c>
      <c r="L27" s="117">
        <f>'[1]Load (C)'!K31</f>
        <v>1715061.6040000003</v>
      </c>
      <c r="M27" s="117">
        <f>'[1]Load (C)'!L31</f>
        <v>2043057.0620000002</v>
      </c>
      <c r="N27" s="117">
        <f>'[1]Load (C)'!M31</f>
        <v>2183859.0589999999</v>
      </c>
      <c r="O27" s="117">
        <f>SUM(C27:N27)</f>
        <v>21950563.07</v>
      </c>
    </row>
    <row r="28" spans="2:16" x14ac:dyDescent="0.35">
      <c r="B28" s="80" t="s">
        <v>165</v>
      </c>
      <c r="C28" s="117">
        <f>'[1]Load (C)'!B32</f>
        <v>2263383.0060003195</v>
      </c>
      <c r="D28" s="117">
        <f>'[1]Load (C)'!C32</f>
        <v>1911479.9841277995</v>
      </c>
      <c r="E28" s="117">
        <f>'[1]Load (C)'!D32</f>
        <v>1996187.0223400004</v>
      </c>
      <c r="F28" s="117">
        <f>'[1]Load (C)'!E32</f>
        <v>1690056.9781139998</v>
      </c>
      <c r="G28" s="117">
        <f>'[1]Load (C)'!F32</f>
        <v>1625139.9904536002</v>
      </c>
      <c r="H28" s="117">
        <f>'[1]Load (C)'!G32</f>
        <v>1480399.9878879001</v>
      </c>
      <c r="I28" s="117">
        <f>'[1]Load (C)'!H32</f>
        <v>1571404.9837933402</v>
      </c>
      <c r="J28" s="117">
        <f>'[1]Load (C)'!I32</f>
        <v>1612351.9768337002</v>
      </c>
      <c r="K28" s="117">
        <f>'[1]Load (C)'!J32</f>
        <v>1499023.9806049999</v>
      </c>
      <c r="L28" s="117">
        <f>'[1]Load (C)'!K32</f>
        <v>1680027.9737581001</v>
      </c>
      <c r="M28" s="117">
        <f>'[1]Load (C)'!L32</f>
        <v>1917282.9851800003</v>
      </c>
      <c r="N28" s="117">
        <f>'[1]Load (C)'!M32</f>
        <v>2243034.0128300004</v>
      </c>
      <c r="O28" s="117">
        <f>SUM(C28:N28)</f>
        <v>21489772.881923761</v>
      </c>
    </row>
    <row r="29" spans="2:16" x14ac:dyDescent="0.35">
      <c r="B29" s="80" t="s">
        <v>166</v>
      </c>
      <c r="C29" s="117">
        <f>C27-C28</f>
        <v>-48770.500000319444</v>
      </c>
      <c r="D29" s="117">
        <f t="shared" ref="D29:O29" si="2">D27-D28</f>
        <v>107087.37087220047</v>
      </c>
      <c r="E29" s="117">
        <f t="shared" si="2"/>
        <v>98582.568659999873</v>
      </c>
      <c r="F29" s="117">
        <f t="shared" si="2"/>
        <v>48662.509886000305</v>
      </c>
      <c r="G29" s="117">
        <f t="shared" si="2"/>
        <v>-829.47345360019244</v>
      </c>
      <c r="H29" s="117">
        <f t="shared" si="2"/>
        <v>44010.629112099763</v>
      </c>
      <c r="I29" s="117">
        <f t="shared" si="2"/>
        <v>60044.286206659628</v>
      </c>
      <c r="J29" s="117">
        <f t="shared" si="2"/>
        <v>60665.104166300036</v>
      </c>
      <c r="K29" s="117">
        <f t="shared" si="2"/>
        <v>-10295.060605000006</v>
      </c>
      <c r="L29" s="117">
        <f t="shared" si="2"/>
        <v>35033.630241900217</v>
      </c>
      <c r="M29" s="117">
        <f t="shared" si="2"/>
        <v>125774.07681999984</v>
      </c>
      <c r="N29" s="117">
        <f t="shared" si="2"/>
        <v>-59174.953830000479</v>
      </c>
      <c r="O29" s="117">
        <f t="shared" si="2"/>
        <v>460790.18807623908</v>
      </c>
      <c r="P29" s="82">
        <f>O29/O28</f>
        <v>2.144230144301968E-2</v>
      </c>
    </row>
    <row r="48" spans="13:13" x14ac:dyDescent="0.35">
      <c r="M48" t="s">
        <v>264</v>
      </c>
    </row>
    <row r="64" spans="13:13" x14ac:dyDescent="0.35">
      <c r="M64" t="s">
        <v>265</v>
      </c>
    </row>
    <row r="81" spans="13:13" x14ac:dyDescent="0.35">
      <c r="M81" t="s">
        <v>267</v>
      </c>
    </row>
    <row r="96" spans="13:13" x14ac:dyDescent="0.35">
      <c r="M96" t="s">
        <v>266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Y80"/>
  <sheetViews>
    <sheetView zoomScale="40" zoomScaleNormal="40" workbookViewId="0">
      <selection activeCell="Q58" sqref="Q58"/>
    </sheetView>
  </sheetViews>
  <sheetFormatPr defaultRowHeight="14.5" x14ac:dyDescent="0.35"/>
  <cols>
    <col min="2" max="2" width="40.1796875" customWidth="1"/>
    <col min="3" max="3" width="12.81640625" bestFit="1" customWidth="1"/>
    <col min="4" max="4" width="13.6328125" bestFit="1" customWidth="1"/>
    <col min="5" max="5" width="14" bestFit="1" customWidth="1"/>
    <col min="6" max="6" width="12.6328125" bestFit="1" customWidth="1"/>
    <col min="7" max="7" width="12.36328125" bestFit="1" customWidth="1"/>
    <col min="8" max="8" width="12.6328125" bestFit="1" customWidth="1"/>
    <col min="9" max="9" width="14.6328125" bestFit="1" customWidth="1"/>
    <col min="10" max="10" width="15" bestFit="1" customWidth="1"/>
    <col min="11" max="11" width="14.6328125" bestFit="1" customWidth="1"/>
    <col min="12" max="12" width="12.6328125" bestFit="1" customWidth="1"/>
    <col min="13" max="13" width="24.36328125" bestFit="1" customWidth="1"/>
    <col min="14" max="14" width="14.6328125" bestFit="1" customWidth="1"/>
    <col min="15" max="15" width="15.6328125" bestFit="1" customWidth="1"/>
    <col min="16" max="16" width="11.54296875" customWidth="1"/>
    <col min="17" max="17" width="9.453125" bestFit="1" customWidth="1"/>
  </cols>
  <sheetData>
    <row r="1" spans="1:15" ht="18.5" x14ac:dyDescent="0.45">
      <c r="A1" s="29" t="s">
        <v>90</v>
      </c>
      <c r="E1" s="354" t="s">
        <v>335</v>
      </c>
      <c r="F1" s="357"/>
      <c r="G1" s="357"/>
      <c r="H1" s="357"/>
      <c r="I1" s="357"/>
      <c r="J1" s="357"/>
      <c r="K1" s="357"/>
    </row>
    <row r="2" spans="1:15" ht="21" x14ac:dyDescent="0.5">
      <c r="A2" s="30" t="s">
        <v>170</v>
      </c>
    </row>
    <row r="3" spans="1:15" ht="15.5" x14ac:dyDescent="0.35">
      <c r="A3" s="31" t="s">
        <v>331</v>
      </c>
    </row>
    <row r="4" spans="1:15" ht="15.5" x14ac:dyDescent="0.35">
      <c r="A4" s="31"/>
    </row>
    <row r="5" spans="1:15" x14ac:dyDescent="0.35">
      <c r="A5" s="347" t="s">
        <v>333</v>
      </c>
    </row>
    <row r="6" spans="1:15" ht="15.5" x14ac:dyDescent="0.35">
      <c r="A6" s="31"/>
    </row>
    <row r="7" spans="1:15" ht="15" thickBot="1" x14ac:dyDescent="0.4">
      <c r="C7" s="35" t="s">
        <v>279</v>
      </c>
      <c r="D7" s="35" t="s">
        <v>280</v>
      </c>
      <c r="E7" s="35" t="s">
        <v>281</v>
      </c>
      <c r="F7" s="35" t="s">
        <v>282</v>
      </c>
      <c r="G7" s="35" t="s">
        <v>106</v>
      </c>
      <c r="H7" s="35" t="s">
        <v>283</v>
      </c>
      <c r="I7" s="35" t="s">
        <v>284</v>
      </c>
      <c r="J7" s="35" t="s">
        <v>285</v>
      </c>
      <c r="K7" s="35" t="s">
        <v>286</v>
      </c>
      <c r="L7" s="35" t="s">
        <v>287</v>
      </c>
      <c r="M7" s="35" t="s">
        <v>288</v>
      </c>
      <c r="N7" s="35" t="s">
        <v>289</v>
      </c>
      <c r="O7" s="343" t="s">
        <v>213</v>
      </c>
    </row>
    <row r="8" spans="1:15" ht="15.5" thickTop="1" thickBot="1" x14ac:dyDescent="0.4">
      <c r="B8" s="1" t="s">
        <v>292</v>
      </c>
      <c r="C8" s="351" t="s">
        <v>336</v>
      </c>
      <c r="D8" s="351" t="s">
        <v>336</v>
      </c>
      <c r="E8" s="351" t="s">
        <v>336</v>
      </c>
      <c r="F8" s="351" t="s">
        <v>336</v>
      </c>
      <c r="G8" s="351" t="s">
        <v>336</v>
      </c>
      <c r="H8" s="351" t="s">
        <v>336</v>
      </c>
      <c r="I8" s="351" t="s">
        <v>336</v>
      </c>
      <c r="J8" s="351" t="s">
        <v>336</v>
      </c>
      <c r="K8" s="351" t="s">
        <v>336</v>
      </c>
      <c r="L8" s="351" t="s">
        <v>336</v>
      </c>
      <c r="M8" s="351" t="s">
        <v>336</v>
      </c>
      <c r="N8" s="351" t="s">
        <v>336</v>
      </c>
      <c r="O8" s="351" t="s">
        <v>336</v>
      </c>
    </row>
    <row r="9" spans="1:15" ht="15.5" thickTop="1" thickBot="1" x14ac:dyDescent="0.4">
      <c r="B9" s="1" t="s">
        <v>293</v>
      </c>
      <c r="C9" s="351" t="s">
        <v>336</v>
      </c>
      <c r="D9" s="351" t="s">
        <v>336</v>
      </c>
      <c r="E9" s="351" t="s">
        <v>336</v>
      </c>
      <c r="F9" s="351" t="s">
        <v>336</v>
      </c>
      <c r="G9" s="351" t="s">
        <v>336</v>
      </c>
      <c r="H9" s="351" t="s">
        <v>336</v>
      </c>
      <c r="I9" s="351" t="s">
        <v>336</v>
      </c>
      <c r="J9" s="351" t="s">
        <v>336</v>
      </c>
      <c r="K9" s="351" t="s">
        <v>336</v>
      </c>
      <c r="L9" s="351" t="s">
        <v>336</v>
      </c>
      <c r="M9" s="351" t="s">
        <v>336</v>
      </c>
      <c r="N9" s="351" t="s">
        <v>336</v>
      </c>
      <c r="O9" s="351" t="s">
        <v>336</v>
      </c>
    </row>
    <row r="10" spans="1:15" ht="15.5" hidden="1" thickTop="1" thickBot="1" x14ac:dyDescent="0.4">
      <c r="B10" s="1"/>
      <c r="C10" s="351" t="s">
        <v>336</v>
      </c>
      <c r="D10" s="351" t="s">
        <v>336</v>
      </c>
      <c r="E10" s="351" t="s">
        <v>336</v>
      </c>
      <c r="F10" s="351" t="s">
        <v>336</v>
      </c>
      <c r="G10" s="351" t="s">
        <v>336</v>
      </c>
      <c r="H10" s="351" t="s">
        <v>336</v>
      </c>
      <c r="I10" s="351" t="s">
        <v>336</v>
      </c>
      <c r="J10" s="351" t="s">
        <v>336</v>
      </c>
      <c r="K10" s="351" t="s">
        <v>336</v>
      </c>
      <c r="L10" s="351" t="s">
        <v>336</v>
      </c>
      <c r="M10" s="351" t="s">
        <v>336</v>
      </c>
      <c r="N10" s="351" t="s">
        <v>336</v>
      </c>
      <c r="O10" s="351" t="s">
        <v>336</v>
      </c>
    </row>
    <row r="11" spans="1:15" ht="15.5" thickTop="1" thickBot="1" x14ac:dyDescent="0.4">
      <c r="B11" s="1" t="s">
        <v>295</v>
      </c>
      <c r="C11" s="351" t="s">
        <v>336</v>
      </c>
      <c r="D11" s="351" t="s">
        <v>336</v>
      </c>
      <c r="E11" s="351" t="s">
        <v>336</v>
      </c>
      <c r="F11" s="351" t="s">
        <v>336</v>
      </c>
      <c r="G11" s="351" t="s">
        <v>336</v>
      </c>
      <c r="H11" s="351" t="s">
        <v>336</v>
      </c>
      <c r="I11" s="351" t="s">
        <v>336</v>
      </c>
      <c r="J11" s="351" t="s">
        <v>336</v>
      </c>
      <c r="K11" s="351" t="s">
        <v>336</v>
      </c>
      <c r="L11" s="351" t="s">
        <v>336</v>
      </c>
      <c r="M11" s="351" t="s">
        <v>336</v>
      </c>
      <c r="N11" s="351" t="s">
        <v>336</v>
      </c>
      <c r="O11" s="351" t="s">
        <v>336</v>
      </c>
    </row>
    <row r="12" spans="1:15" ht="15.5" thickTop="1" thickBot="1" x14ac:dyDescent="0.4">
      <c r="B12" s="1" t="s">
        <v>294</v>
      </c>
      <c r="C12" s="351" t="s">
        <v>336</v>
      </c>
      <c r="D12" s="351" t="s">
        <v>336</v>
      </c>
      <c r="E12" s="351" t="s">
        <v>336</v>
      </c>
      <c r="F12" s="351" t="s">
        <v>336</v>
      </c>
      <c r="G12" s="351" t="s">
        <v>336</v>
      </c>
      <c r="H12" s="351" t="s">
        <v>336</v>
      </c>
      <c r="I12" s="351" t="s">
        <v>336</v>
      </c>
      <c r="J12" s="351" t="s">
        <v>336</v>
      </c>
      <c r="K12" s="351" t="s">
        <v>336</v>
      </c>
      <c r="L12" s="351" t="s">
        <v>336</v>
      </c>
      <c r="M12" s="351" t="s">
        <v>336</v>
      </c>
      <c r="N12" s="351" t="s">
        <v>336</v>
      </c>
      <c r="O12" s="351" t="s">
        <v>336</v>
      </c>
    </row>
    <row r="13" spans="1:15" ht="15.5" thickTop="1" thickBot="1" x14ac:dyDescent="0.4">
      <c r="C13" s="133"/>
      <c r="D13" s="133"/>
      <c r="E13" s="133"/>
      <c r="F13" s="133"/>
      <c r="G13" s="133"/>
      <c r="H13" s="133"/>
      <c r="I13" s="133"/>
      <c r="J13" s="133"/>
      <c r="K13" s="133"/>
      <c r="L13" s="133"/>
      <c r="M13" s="133"/>
      <c r="N13" s="133"/>
      <c r="O13" s="133"/>
    </row>
    <row r="14" spans="1:15" ht="15" thickBot="1" x14ac:dyDescent="0.4">
      <c r="C14" s="35" t="s">
        <v>279</v>
      </c>
      <c r="D14" s="35" t="s">
        <v>280</v>
      </c>
      <c r="E14" s="35" t="s">
        <v>281</v>
      </c>
      <c r="F14" s="35" t="s">
        <v>282</v>
      </c>
      <c r="G14" s="35" t="s">
        <v>106</v>
      </c>
      <c r="H14" s="35" t="s">
        <v>283</v>
      </c>
      <c r="I14" s="35" t="s">
        <v>284</v>
      </c>
      <c r="J14" s="35" t="s">
        <v>285</v>
      </c>
      <c r="K14" s="35" t="s">
        <v>286</v>
      </c>
      <c r="L14" s="35" t="s">
        <v>287</v>
      </c>
      <c r="M14" s="35" t="s">
        <v>288</v>
      </c>
      <c r="N14" s="35" t="s">
        <v>289</v>
      </c>
      <c r="O14" s="327" t="s">
        <v>213</v>
      </c>
    </row>
    <row r="15" spans="1:15" ht="15.5" thickTop="1" thickBot="1" x14ac:dyDescent="0.4">
      <c r="B15" s="1" t="s">
        <v>290</v>
      </c>
      <c r="C15" s="351" t="s">
        <v>336</v>
      </c>
      <c r="D15" s="351" t="s">
        <v>336</v>
      </c>
      <c r="E15" s="351" t="s">
        <v>336</v>
      </c>
      <c r="F15" s="351" t="s">
        <v>336</v>
      </c>
      <c r="G15" s="351" t="s">
        <v>336</v>
      </c>
      <c r="H15" s="351" t="s">
        <v>336</v>
      </c>
      <c r="I15" s="351" t="s">
        <v>336</v>
      </c>
      <c r="J15" s="351" t="s">
        <v>336</v>
      </c>
      <c r="K15" s="351" t="s">
        <v>336</v>
      </c>
      <c r="L15" s="351" t="s">
        <v>336</v>
      </c>
      <c r="M15" s="351" t="s">
        <v>336</v>
      </c>
      <c r="N15" s="351" t="s">
        <v>336</v>
      </c>
      <c r="O15" s="344">
        <v>10333601.160999998</v>
      </c>
    </row>
    <row r="16" spans="1:15" ht="15.5" thickTop="1" thickBot="1" x14ac:dyDescent="0.4">
      <c r="B16" s="1" t="s">
        <v>291</v>
      </c>
      <c r="C16" s="351" t="s">
        <v>336</v>
      </c>
      <c r="D16" s="351" t="s">
        <v>336</v>
      </c>
      <c r="E16" s="351" t="s">
        <v>336</v>
      </c>
      <c r="F16" s="351" t="s">
        <v>336</v>
      </c>
      <c r="G16" s="351" t="s">
        <v>336</v>
      </c>
      <c r="H16" s="351" t="s">
        <v>336</v>
      </c>
      <c r="I16" s="351" t="s">
        <v>336</v>
      </c>
      <c r="J16" s="351" t="s">
        <v>336</v>
      </c>
      <c r="K16" s="351" t="s">
        <v>336</v>
      </c>
      <c r="L16" s="351" t="s">
        <v>336</v>
      </c>
      <c r="M16" s="351" t="s">
        <v>336</v>
      </c>
      <c r="N16" s="351" t="s">
        <v>336</v>
      </c>
      <c r="O16" s="344">
        <v>705402</v>
      </c>
    </row>
    <row r="17" spans="2:15" ht="15.5" thickTop="1" thickBot="1" x14ac:dyDescent="0.4">
      <c r="B17" s="1" t="s">
        <v>276</v>
      </c>
      <c r="C17" s="351" t="s">
        <v>336</v>
      </c>
      <c r="D17" s="351" t="s">
        <v>336</v>
      </c>
      <c r="E17" s="351" t="s">
        <v>336</v>
      </c>
      <c r="F17" s="351" t="s">
        <v>336</v>
      </c>
      <c r="G17" s="351" t="s">
        <v>336</v>
      </c>
      <c r="H17" s="351" t="s">
        <v>336</v>
      </c>
      <c r="I17" s="351" t="s">
        <v>336</v>
      </c>
      <c r="J17" s="351" t="s">
        <v>336</v>
      </c>
      <c r="K17" s="351" t="s">
        <v>336</v>
      </c>
      <c r="L17" s="351" t="s">
        <v>336</v>
      </c>
      <c r="M17" s="351" t="s">
        <v>336</v>
      </c>
      <c r="N17" s="351" t="s">
        <v>336</v>
      </c>
      <c r="O17" s="344">
        <v>2673671</v>
      </c>
    </row>
    <row r="18" spans="2:15" ht="15.5" thickTop="1" thickBot="1" x14ac:dyDescent="0.4">
      <c r="B18" s="1" t="s">
        <v>277</v>
      </c>
      <c r="C18" s="351" t="s">
        <v>336</v>
      </c>
      <c r="D18" s="351" t="s">
        <v>336</v>
      </c>
      <c r="E18" s="351" t="s">
        <v>336</v>
      </c>
      <c r="F18" s="351" t="s">
        <v>336</v>
      </c>
      <c r="G18" s="351" t="s">
        <v>336</v>
      </c>
      <c r="H18" s="351" t="s">
        <v>336</v>
      </c>
      <c r="I18" s="351" t="s">
        <v>336</v>
      </c>
      <c r="J18" s="351" t="s">
        <v>336</v>
      </c>
      <c r="K18" s="351" t="s">
        <v>336</v>
      </c>
      <c r="L18" s="351" t="s">
        <v>336</v>
      </c>
      <c r="M18" s="351" t="s">
        <v>336</v>
      </c>
      <c r="N18" s="351" t="s">
        <v>336</v>
      </c>
      <c r="O18" s="344">
        <v>9954456.2170000002</v>
      </c>
    </row>
    <row r="19" spans="2:15" ht="15.5" thickTop="1" thickBot="1" x14ac:dyDescent="0.4">
      <c r="B19" s="1" t="s">
        <v>7</v>
      </c>
      <c r="C19" s="351" t="s">
        <v>336</v>
      </c>
      <c r="D19" s="351" t="s">
        <v>336</v>
      </c>
      <c r="E19" s="351" t="s">
        <v>336</v>
      </c>
      <c r="F19" s="351" t="s">
        <v>336</v>
      </c>
      <c r="G19" s="351" t="s">
        <v>336</v>
      </c>
      <c r="H19" s="351" t="s">
        <v>336</v>
      </c>
      <c r="I19" s="351" t="s">
        <v>336</v>
      </c>
      <c r="J19" s="351" t="s">
        <v>336</v>
      </c>
      <c r="K19" s="351" t="s">
        <v>336</v>
      </c>
      <c r="L19" s="351" t="s">
        <v>336</v>
      </c>
      <c r="M19" s="351" t="s">
        <v>336</v>
      </c>
      <c r="N19" s="351" t="s">
        <v>336</v>
      </c>
      <c r="O19" s="344">
        <v>3326576</v>
      </c>
    </row>
    <row r="20" spans="2:15" ht="15.5" thickTop="1" thickBot="1" x14ac:dyDescent="0.4">
      <c r="B20" s="1" t="s">
        <v>278</v>
      </c>
      <c r="C20" s="351" t="s">
        <v>336</v>
      </c>
      <c r="D20" s="351" t="s">
        <v>336</v>
      </c>
      <c r="E20" s="351" t="s">
        <v>336</v>
      </c>
      <c r="F20" s="351" t="s">
        <v>336</v>
      </c>
      <c r="G20" s="351" t="s">
        <v>336</v>
      </c>
      <c r="H20" s="351" t="s">
        <v>336</v>
      </c>
      <c r="I20" s="351" t="s">
        <v>336</v>
      </c>
      <c r="J20" s="351" t="s">
        <v>336</v>
      </c>
      <c r="K20" s="351" t="s">
        <v>336</v>
      </c>
      <c r="L20" s="351" t="s">
        <v>336</v>
      </c>
      <c r="M20" s="351" t="s">
        <v>336</v>
      </c>
      <c r="N20" s="351" t="s">
        <v>336</v>
      </c>
      <c r="O20" s="344">
        <v>263152.92899999995</v>
      </c>
    </row>
    <row r="21" spans="2:15" ht="15.5" thickTop="1" thickBot="1" x14ac:dyDescent="0.4">
      <c r="B21" s="1" t="s">
        <v>314</v>
      </c>
      <c r="C21" s="351" t="s">
        <v>336</v>
      </c>
      <c r="D21" s="351" t="s">
        <v>336</v>
      </c>
      <c r="E21" s="351" t="s">
        <v>336</v>
      </c>
      <c r="F21" s="351" t="s">
        <v>336</v>
      </c>
      <c r="G21" s="351" t="s">
        <v>336</v>
      </c>
      <c r="H21" s="351" t="s">
        <v>336</v>
      </c>
      <c r="I21" s="351" t="s">
        <v>336</v>
      </c>
      <c r="J21" s="351" t="s">
        <v>336</v>
      </c>
      <c r="K21" s="351" t="s">
        <v>336</v>
      </c>
      <c r="L21" s="351" t="s">
        <v>336</v>
      </c>
      <c r="M21" s="351" t="s">
        <v>336</v>
      </c>
      <c r="N21" s="351" t="s">
        <v>336</v>
      </c>
      <c r="O21" s="344">
        <v>3377359.2288487782</v>
      </c>
    </row>
    <row r="22" spans="2:15" ht="15.5" thickTop="1" thickBot="1" x14ac:dyDescent="0.4">
      <c r="B22" s="321" t="s">
        <v>315</v>
      </c>
      <c r="C22" s="351" t="s">
        <v>336</v>
      </c>
      <c r="D22" s="351" t="s">
        <v>336</v>
      </c>
      <c r="E22" s="351" t="s">
        <v>336</v>
      </c>
      <c r="F22" s="351" t="s">
        <v>336</v>
      </c>
      <c r="G22" s="351" t="s">
        <v>336</v>
      </c>
      <c r="H22" s="351" t="s">
        <v>336</v>
      </c>
      <c r="I22" s="351" t="s">
        <v>336</v>
      </c>
      <c r="J22" s="351" t="s">
        <v>336</v>
      </c>
      <c r="K22" s="351" t="s">
        <v>336</v>
      </c>
      <c r="L22" s="351" t="s">
        <v>336</v>
      </c>
      <c r="M22" s="351" t="s">
        <v>336</v>
      </c>
      <c r="N22" s="351" t="s">
        <v>336</v>
      </c>
      <c r="O22" s="345">
        <v>-7960446.333412298</v>
      </c>
    </row>
    <row r="23" spans="2:15" ht="15" thickBot="1" x14ac:dyDescent="0.4">
      <c r="B23" s="1" t="s">
        <v>171</v>
      </c>
      <c r="C23" s="133">
        <v>2277384.7572159981</v>
      </c>
      <c r="D23" s="133">
        <v>2078247.6860588035</v>
      </c>
      <c r="E23" s="133">
        <v>2153800.0011817189</v>
      </c>
      <c r="F23" s="133">
        <v>1796090.2722837159</v>
      </c>
      <c r="G23" s="133">
        <v>1677516.3819056679</v>
      </c>
      <c r="H23" s="133">
        <v>1584662.0943192872</v>
      </c>
      <c r="I23" s="133">
        <v>1690814.8687184346</v>
      </c>
      <c r="J23" s="133">
        <v>1750360.2079049558</v>
      </c>
      <c r="K23" s="133">
        <v>1546772.6410203318</v>
      </c>
      <c r="L23" s="133">
        <v>1773870.6528270382</v>
      </c>
      <c r="M23" s="133">
        <v>2094141.5411783739</v>
      </c>
      <c r="N23" s="133">
        <v>2250111.0978221563</v>
      </c>
      <c r="O23" s="332">
        <v>22673772.202436481</v>
      </c>
    </row>
    <row r="24" spans="2:15" s="28" customFormat="1" ht="15" thickBot="1" x14ac:dyDescent="0.4">
      <c r="B24" s="296"/>
      <c r="C24" s="133"/>
      <c r="D24" s="133"/>
      <c r="E24" s="133"/>
      <c r="F24" s="133"/>
      <c r="G24" s="133"/>
      <c r="H24" s="133"/>
      <c r="I24" s="133"/>
      <c r="J24" s="133"/>
      <c r="K24" s="133"/>
      <c r="L24" s="133"/>
      <c r="M24" s="133"/>
      <c r="N24" s="133"/>
      <c r="O24" s="133"/>
    </row>
    <row r="25" spans="2:15" s="28" customFormat="1" ht="20.149999999999999" customHeight="1" thickBot="1" x14ac:dyDescent="0.4">
      <c r="B25" s="340" t="s">
        <v>305</v>
      </c>
      <c r="C25" s="133"/>
      <c r="D25" s="133"/>
      <c r="E25" s="133"/>
      <c r="F25" s="133"/>
      <c r="G25" s="133"/>
      <c r="H25" s="133"/>
      <c r="I25" s="133"/>
      <c r="J25" s="133"/>
      <c r="K25" s="133"/>
      <c r="L25" s="133"/>
      <c r="M25" s="133"/>
      <c r="N25" s="133"/>
      <c r="O25" s="327" t="s">
        <v>213</v>
      </c>
    </row>
    <row r="26" spans="2:15" ht="15.5" thickTop="1" thickBot="1" x14ac:dyDescent="0.4">
      <c r="B26" s="1" t="s">
        <v>308</v>
      </c>
      <c r="C26" s="351" t="s">
        <v>336</v>
      </c>
      <c r="D26" s="351" t="s">
        <v>336</v>
      </c>
      <c r="E26" s="351" t="s">
        <v>336</v>
      </c>
      <c r="F26" s="351" t="s">
        <v>336</v>
      </c>
      <c r="G26" s="351" t="s">
        <v>336</v>
      </c>
      <c r="H26" s="351" t="s">
        <v>336</v>
      </c>
      <c r="I26" s="351" t="s">
        <v>336</v>
      </c>
      <c r="J26" s="351" t="s">
        <v>336</v>
      </c>
      <c r="K26" s="351" t="s">
        <v>336</v>
      </c>
      <c r="L26" s="351" t="s">
        <v>336</v>
      </c>
      <c r="M26" s="351" t="s">
        <v>336</v>
      </c>
      <c r="N26" s="351" t="s">
        <v>336</v>
      </c>
      <c r="O26" s="346">
        <v>11039003.160999998</v>
      </c>
    </row>
    <row r="27" spans="2:15" ht="15.5" thickTop="1" thickBot="1" x14ac:dyDescent="0.4">
      <c r="B27" s="1" t="s">
        <v>276</v>
      </c>
      <c r="C27" s="351" t="s">
        <v>336</v>
      </c>
      <c r="D27" s="351" t="s">
        <v>336</v>
      </c>
      <c r="E27" s="351" t="s">
        <v>336</v>
      </c>
      <c r="F27" s="351" t="s">
        <v>336</v>
      </c>
      <c r="G27" s="351" t="s">
        <v>336</v>
      </c>
      <c r="H27" s="351" t="s">
        <v>336</v>
      </c>
      <c r="I27" s="351" t="s">
        <v>336</v>
      </c>
      <c r="J27" s="351" t="s">
        <v>336</v>
      </c>
      <c r="K27" s="351" t="s">
        <v>336</v>
      </c>
      <c r="L27" s="351" t="s">
        <v>336</v>
      </c>
      <c r="M27" s="351" t="s">
        <v>336</v>
      </c>
      <c r="N27" s="351" t="s">
        <v>336</v>
      </c>
      <c r="O27" s="344">
        <v>2673671</v>
      </c>
    </row>
    <row r="28" spans="2:15" ht="15.5" thickTop="1" thickBot="1" x14ac:dyDescent="0.4">
      <c r="B28" s="1" t="s">
        <v>277</v>
      </c>
      <c r="C28" s="351" t="s">
        <v>336</v>
      </c>
      <c r="D28" s="351" t="s">
        <v>336</v>
      </c>
      <c r="E28" s="351" t="s">
        <v>336</v>
      </c>
      <c r="F28" s="351" t="s">
        <v>336</v>
      </c>
      <c r="G28" s="351" t="s">
        <v>336</v>
      </c>
      <c r="H28" s="351" t="s">
        <v>336</v>
      </c>
      <c r="I28" s="351" t="s">
        <v>336</v>
      </c>
      <c r="J28" s="351" t="s">
        <v>336</v>
      </c>
      <c r="K28" s="351" t="s">
        <v>336</v>
      </c>
      <c r="L28" s="351" t="s">
        <v>336</v>
      </c>
      <c r="M28" s="351" t="s">
        <v>336</v>
      </c>
      <c r="N28" s="351" t="s">
        <v>336</v>
      </c>
      <c r="O28" s="344">
        <v>7895641.464825972</v>
      </c>
    </row>
    <row r="29" spans="2:15" ht="15.5" thickTop="1" thickBot="1" x14ac:dyDescent="0.4">
      <c r="B29" s="1" t="s">
        <v>313</v>
      </c>
      <c r="C29" s="351" t="s">
        <v>336</v>
      </c>
      <c r="D29" s="351" t="s">
        <v>336</v>
      </c>
      <c r="E29" s="351" t="s">
        <v>336</v>
      </c>
      <c r="F29" s="351" t="s">
        <v>336</v>
      </c>
      <c r="G29" s="351" t="s">
        <v>336</v>
      </c>
      <c r="H29" s="351" t="s">
        <v>336</v>
      </c>
      <c r="I29" s="351" t="s">
        <v>336</v>
      </c>
      <c r="J29" s="351" t="s">
        <v>336</v>
      </c>
      <c r="K29" s="351" t="s">
        <v>336</v>
      </c>
      <c r="L29" s="351" t="s">
        <v>336</v>
      </c>
      <c r="M29" s="351" t="s">
        <v>336</v>
      </c>
      <c r="N29" s="351" t="s">
        <v>336</v>
      </c>
      <c r="O29" s="344">
        <v>962647.05261051061</v>
      </c>
    </row>
    <row r="30" spans="2:15" ht="15.5" thickTop="1" thickBot="1" x14ac:dyDescent="0.4">
      <c r="B30" s="321" t="s">
        <v>7</v>
      </c>
      <c r="C30" s="351" t="s">
        <v>336</v>
      </c>
      <c r="D30" s="351" t="s">
        <v>336</v>
      </c>
      <c r="E30" s="351" t="s">
        <v>336</v>
      </c>
      <c r="F30" s="351" t="s">
        <v>336</v>
      </c>
      <c r="G30" s="351" t="s">
        <v>336</v>
      </c>
      <c r="H30" s="351" t="s">
        <v>336</v>
      </c>
      <c r="I30" s="351" t="s">
        <v>336</v>
      </c>
      <c r="J30" s="351" t="s">
        <v>336</v>
      </c>
      <c r="K30" s="351" t="s">
        <v>336</v>
      </c>
      <c r="L30" s="351" t="s">
        <v>336</v>
      </c>
      <c r="M30" s="351" t="s">
        <v>336</v>
      </c>
      <c r="N30" s="351" t="s">
        <v>336</v>
      </c>
      <c r="O30" s="344">
        <v>102809.52399999998</v>
      </c>
    </row>
    <row r="31" spans="2:15" ht="15" thickBot="1" x14ac:dyDescent="0.4">
      <c r="B31" s="1" t="s">
        <v>330</v>
      </c>
      <c r="C31" s="133">
        <v>2277384.7572159981</v>
      </c>
      <c r="D31" s="133">
        <v>2078247.6860588035</v>
      </c>
      <c r="E31" s="133">
        <v>2153800.0011817189</v>
      </c>
      <c r="F31" s="133">
        <v>1796090.2722837161</v>
      </c>
      <c r="G31" s="133">
        <v>1677516.3819056679</v>
      </c>
      <c r="H31" s="133">
        <v>1584662.0943192872</v>
      </c>
      <c r="I31" s="133">
        <v>1690814.8687184346</v>
      </c>
      <c r="J31" s="133">
        <v>1750360.2079049558</v>
      </c>
      <c r="K31" s="133">
        <v>1546772.6410203318</v>
      </c>
      <c r="L31" s="133">
        <v>1773870.6528270384</v>
      </c>
      <c r="M31" s="133">
        <v>2094141.5411783739</v>
      </c>
      <c r="N31" s="133">
        <v>2250111.0978221563</v>
      </c>
      <c r="O31" s="332">
        <v>22673772.202436484</v>
      </c>
    </row>
    <row r="32" spans="2:15" ht="15" thickBot="1" x14ac:dyDescent="0.4">
      <c r="B32" s="1"/>
      <c r="C32" s="133"/>
      <c r="D32" s="133"/>
      <c r="E32" s="133"/>
      <c r="F32" s="133"/>
      <c r="G32" s="133"/>
      <c r="H32" s="133"/>
      <c r="I32" s="133"/>
      <c r="J32" s="133"/>
      <c r="K32" s="133"/>
      <c r="L32" s="133"/>
      <c r="M32" s="133"/>
      <c r="N32" s="133"/>
    </row>
    <row r="33" spans="1:17" ht="22.5" thickBot="1" x14ac:dyDescent="0.4">
      <c r="A33" s="329" t="s">
        <v>310</v>
      </c>
      <c r="B33" s="326" t="s">
        <v>306</v>
      </c>
      <c r="C33" s="133"/>
      <c r="D33" s="133"/>
      <c r="E33" s="133"/>
      <c r="F33" s="133"/>
      <c r="G33" s="133"/>
      <c r="H33" s="133"/>
      <c r="I33" s="133"/>
      <c r="J33" s="133"/>
      <c r="K33" s="133"/>
      <c r="L33" s="133"/>
      <c r="M33" s="133"/>
      <c r="N33" s="133"/>
      <c r="O33" s="327" t="s">
        <v>213</v>
      </c>
    </row>
    <row r="34" spans="1:17" ht="15" thickBot="1" x14ac:dyDescent="0.4">
      <c r="A34" s="331">
        <v>0</v>
      </c>
      <c r="B34" s="1" t="s">
        <v>308</v>
      </c>
      <c r="C34" s="133">
        <v>0</v>
      </c>
      <c r="D34" s="133">
        <v>0</v>
      </c>
      <c r="E34" s="133">
        <v>0</v>
      </c>
      <c r="F34" s="133">
        <v>0</v>
      </c>
      <c r="G34" s="133">
        <v>0</v>
      </c>
      <c r="H34" s="133">
        <v>0</v>
      </c>
      <c r="I34" s="133">
        <v>0</v>
      </c>
      <c r="J34" s="133">
        <v>0</v>
      </c>
      <c r="K34" s="133">
        <v>0</v>
      </c>
      <c r="L34" s="133">
        <v>0</v>
      </c>
      <c r="M34" s="133">
        <v>0</v>
      </c>
      <c r="N34" s="133">
        <v>0</v>
      </c>
      <c r="O34" s="330">
        <v>0</v>
      </c>
    </row>
    <row r="35" spans="1:17" ht="15.5" thickTop="1" thickBot="1" x14ac:dyDescent="0.4">
      <c r="A35" s="331">
        <v>1.0613999999999999</v>
      </c>
      <c r="B35" s="1" t="s">
        <v>276</v>
      </c>
      <c r="C35" s="351" t="s">
        <v>336</v>
      </c>
      <c r="D35" s="351" t="s">
        <v>336</v>
      </c>
      <c r="E35" s="351" t="s">
        <v>336</v>
      </c>
      <c r="F35" s="351" t="s">
        <v>336</v>
      </c>
      <c r="G35" s="351" t="s">
        <v>336</v>
      </c>
      <c r="H35" s="351" t="s">
        <v>336</v>
      </c>
      <c r="I35" s="351" t="s">
        <v>336</v>
      </c>
      <c r="J35" s="351" t="s">
        <v>336</v>
      </c>
      <c r="K35" s="351" t="s">
        <v>336</v>
      </c>
      <c r="L35" s="351" t="s">
        <v>336</v>
      </c>
      <c r="M35" s="351" t="s">
        <v>336</v>
      </c>
      <c r="N35" s="351" t="s">
        <v>336</v>
      </c>
      <c r="O35" s="344">
        <v>2837834.3993999995</v>
      </c>
    </row>
    <row r="36" spans="1:17" ht="15.5" thickTop="1" thickBot="1" x14ac:dyDescent="0.4">
      <c r="A36" s="331">
        <v>0.43540000000000001</v>
      </c>
      <c r="B36" s="1" t="s">
        <v>277</v>
      </c>
      <c r="C36" s="351" t="s">
        <v>336</v>
      </c>
      <c r="D36" s="351" t="s">
        <v>336</v>
      </c>
      <c r="E36" s="351" t="s">
        <v>336</v>
      </c>
      <c r="F36" s="351" t="s">
        <v>336</v>
      </c>
      <c r="G36" s="351" t="s">
        <v>336</v>
      </c>
      <c r="H36" s="351" t="s">
        <v>336</v>
      </c>
      <c r="I36" s="351" t="s">
        <v>336</v>
      </c>
      <c r="J36" s="351" t="s">
        <v>336</v>
      </c>
      <c r="K36" s="351" t="s">
        <v>336</v>
      </c>
      <c r="L36" s="351" t="s">
        <v>336</v>
      </c>
      <c r="M36" s="351" t="s">
        <v>336</v>
      </c>
      <c r="N36" s="351" t="s">
        <v>336</v>
      </c>
      <c r="O36" s="344">
        <v>3437762.2937852284</v>
      </c>
    </row>
    <row r="37" spans="1:17" ht="15.5" thickTop="1" thickBot="1" x14ac:dyDescent="0.4">
      <c r="A37" s="331">
        <v>0.437</v>
      </c>
      <c r="B37" s="1" t="s">
        <v>309</v>
      </c>
      <c r="C37" s="351" t="s">
        <v>336</v>
      </c>
      <c r="D37" s="351" t="s">
        <v>336</v>
      </c>
      <c r="E37" s="351" t="s">
        <v>336</v>
      </c>
      <c r="F37" s="351" t="s">
        <v>336</v>
      </c>
      <c r="G37" s="351" t="s">
        <v>336</v>
      </c>
      <c r="H37" s="351" t="s">
        <v>336</v>
      </c>
      <c r="I37" s="351" t="s">
        <v>336</v>
      </c>
      <c r="J37" s="351" t="s">
        <v>336</v>
      </c>
      <c r="K37" s="351" t="s">
        <v>336</v>
      </c>
      <c r="L37" s="351" t="s">
        <v>336</v>
      </c>
      <c r="M37" s="351" t="s">
        <v>336</v>
      </c>
      <c r="N37" s="351" t="s">
        <v>336</v>
      </c>
      <c r="O37" s="344">
        <v>420676.76199079311</v>
      </c>
    </row>
    <row r="38" spans="1:17" ht="15.5" thickTop="1" thickBot="1" x14ac:dyDescent="0.4">
      <c r="A38" s="331">
        <v>0</v>
      </c>
      <c r="B38" s="321" t="s">
        <v>7</v>
      </c>
      <c r="C38" s="322">
        <v>0</v>
      </c>
      <c r="D38" s="322">
        <v>0</v>
      </c>
      <c r="E38" s="322">
        <v>0</v>
      </c>
      <c r="F38" s="322">
        <v>0</v>
      </c>
      <c r="G38" s="322">
        <v>0</v>
      </c>
      <c r="H38" s="322">
        <v>0</v>
      </c>
      <c r="I38" s="322">
        <v>0</v>
      </c>
      <c r="J38" s="322">
        <v>0</v>
      </c>
      <c r="K38" s="322">
        <v>0</v>
      </c>
      <c r="L38" s="322">
        <v>0</v>
      </c>
      <c r="M38" s="322">
        <v>0</v>
      </c>
      <c r="N38" s="322">
        <v>0</v>
      </c>
      <c r="O38" s="328">
        <v>0</v>
      </c>
      <c r="Q38" t="s">
        <v>318</v>
      </c>
    </row>
    <row r="39" spans="1:17" ht="15.5" thickTop="1" thickBot="1" x14ac:dyDescent="0.4">
      <c r="B39" s="296" t="s">
        <v>307</v>
      </c>
      <c r="C39" s="133">
        <v>689097.516950391</v>
      </c>
      <c r="D39" s="133">
        <v>590967.03721769713</v>
      </c>
      <c r="E39" s="133">
        <v>673579.60696372041</v>
      </c>
      <c r="F39" s="133">
        <v>609227.06034358381</v>
      </c>
      <c r="G39" s="133">
        <v>343123.98337557691</v>
      </c>
      <c r="H39" s="133">
        <v>402432.01751572848</v>
      </c>
      <c r="I39" s="133">
        <v>487678.17340580642</v>
      </c>
      <c r="J39" s="133">
        <v>499487.99887961778</v>
      </c>
      <c r="K39" s="133">
        <v>481491.59127845243</v>
      </c>
      <c r="L39" s="133">
        <v>628042.41665161576</v>
      </c>
      <c r="M39" s="133">
        <v>602500.72784986394</v>
      </c>
      <c r="N39" s="133">
        <v>688645.3247439668</v>
      </c>
      <c r="O39" s="332">
        <v>6696273.455176021</v>
      </c>
      <c r="Q39" s="351" t="s">
        <v>336</v>
      </c>
    </row>
    <row r="40" spans="1:17" ht="15.5" thickTop="1" thickBot="1" x14ac:dyDescent="0.4">
      <c r="B40" s="296"/>
      <c r="C40" s="133"/>
      <c r="D40" s="133"/>
      <c r="E40" s="133"/>
      <c r="F40" s="133"/>
      <c r="G40" s="133"/>
      <c r="H40" s="133"/>
      <c r="I40" s="133"/>
      <c r="J40" s="133"/>
      <c r="K40" s="133"/>
      <c r="L40" s="133"/>
      <c r="M40" s="133"/>
      <c r="N40" s="133"/>
      <c r="O40" s="133"/>
      <c r="Q40" s="351" t="s">
        <v>336</v>
      </c>
    </row>
    <row r="41" spans="1:17" ht="15.5" thickTop="1" thickBot="1" x14ac:dyDescent="0.4">
      <c r="B41" s="333" t="s">
        <v>311</v>
      </c>
      <c r="C41" s="133"/>
      <c r="D41" s="133"/>
      <c r="E41" s="133"/>
      <c r="F41" s="133"/>
      <c r="G41" s="133"/>
      <c r="H41" s="133"/>
      <c r="I41" s="133"/>
      <c r="J41" s="133"/>
      <c r="K41" s="133"/>
      <c r="L41" s="133"/>
      <c r="M41" s="133"/>
      <c r="N41" s="133"/>
      <c r="O41" s="327" t="s">
        <v>213</v>
      </c>
      <c r="Q41" s="117"/>
    </row>
    <row r="42" spans="1:17" x14ac:dyDescent="0.35">
      <c r="B42" s="1" t="s">
        <v>308</v>
      </c>
      <c r="C42" s="133">
        <v>0</v>
      </c>
      <c r="D42" s="133">
        <v>0</v>
      </c>
      <c r="E42" s="133">
        <v>0</v>
      </c>
      <c r="F42" s="133">
        <v>0</v>
      </c>
      <c r="G42" s="133">
        <v>0</v>
      </c>
      <c r="H42" s="133">
        <v>0</v>
      </c>
      <c r="I42" s="133">
        <v>0</v>
      </c>
      <c r="J42" s="133">
        <v>0</v>
      </c>
      <c r="K42" s="133">
        <v>0</v>
      </c>
      <c r="L42" s="133">
        <v>0</v>
      </c>
      <c r="M42" s="133">
        <v>0</v>
      </c>
      <c r="N42" s="133">
        <v>0</v>
      </c>
      <c r="O42" s="330">
        <v>0</v>
      </c>
    </row>
    <row r="43" spans="1:17" ht="15" thickBot="1" x14ac:dyDescent="0.4">
      <c r="B43" s="1" t="s">
        <v>276</v>
      </c>
      <c r="C43" s="133">
        <v>0</v>
      </c>
      <c r="D43" s="133">
        <v>0</v>
      </c>
      <c r="E43" s="133">
        <v>0</v>
      </c>
      <c r="F43" s="133">
        <v>0</v>
      </c>
      <c r="G43" s="133">
        <v>0</v>
      </c>
      <c r="H43" s="133">
        <v>0</v>
      </c>
      <c r="I43" s="133">
        <v>0</v>
      </c>
      <c r="J43" s="133">
        <v>0</v>
      </c>
      <c r="K43" s="133">
        <v>0</v>
      </c>
      <c r="L43" s="133">
        <v>0</v>
      </c>
      <c r="M43" s="133">
        <v>0</v>
      </c>
      <c r="N43" s="133">
        <v>0</v>
      </c>
      <c r="O43" s="328">
        <v>0</v>
      </c>
    </row>
    <row r="44" spans="1:17" ht="15.5" thickTop="1" thickBot="1" x14ac:dyDescent="0.4">
      <c r="B44" s="1" t="s">
        <v>277</v>
      </c>
      <c r="C44" s="351" t="s">
        <v>336</v>
      </c>
      <c r="D44" s="351" t="s">
        <v>336</v>
      </c>
      <c r="E44" s="351" t="s">
        <v>336</v>
      </c>
      <c r="F44" s="351" t="s">
        <v>336</v>
      </c>
      <c r="G44" s="351" t="s">
        <v>336</v>
      </c>
      <c r="H44" s="351" t="s">
        <v>336</v>
      </c>
      <c r="I44" s="351" t="s">
        <v>336</v>
      </c>
      <c r="J44" s="351" t="s">
        <v>336</v>
      </c>
      <c r="K44" s="351" t="s">
        <v>336</v>
      </c>
      <c r="L44" s="351" t="s">
        <v>336</v>
      </c>
      <c r="M44" s="351" t="s">
        <v>336</v>
      </c>
      <c r="N44" s="351" t="s">
        <v>336</v>
      </c>
      <c r="O44" s="351" t="s">
        <v>336</v>
      </c>
    </row>
    <row r="45" spans="1:17" ht="15.5" thickTop="1" thickBot="1" x14ac:dyDescent="0.4">
      <c r="B45" s="1" t="s">
        <v>309</v>
      </c>
      <c r="C45" s="351" t="s">
        <v>336</v>
      </c>
      <c r="D45" s="351" t="s">
        <v>336</v>
      </c>
      <c r="E45" s="351" t="s">
        <v>336</v>
      </c>
      <c r="F45" s="351" t="s">
        <v>336</v>
      </c>
      <c r="G45" s="351" t="s">
        <v>336</v>
      </c>
      <c r="H45" s="351" t="s">
        <v>336</v>
      </c>
      <c r="I45" s="351" t="s">
        <v>336</v>
      </c>
      <c r="J45" s="351" t="s">
        <v>336</v>
      </c>
      <c r="K45" s="351" t="s">
        <v>336</v>
      </c>
      <c r="L45" s="351" t="s">
        <v>336</v>
      </c>
      <c r="M45" s="351" t="s">
        <v>336</v>
      </c>
      <c r="N45" s="351" t="s">
        <v>336</v>
      </c>
      <c r="O45" s="351" t="s">
        <v>336</v>
      </c>
    </row>
    <row r="46" spans="1:17" ht="15.5" thickTop="1" thickBot="1" x14ac:dyDescent="0.4">
      <c r="B46" s="321" t="s">
        <v>7</v>
      </c>
      <c r="C46" s="351" t="s">
        <v>336</v>
      </c>
      <c r="D46" s="351" t="s">
        <v>336</v>
      </c>
      <c r="E46" s="351" t="s">
        <v>336</v>
      </c>
      <c r="F46" s="351" t="s">
        <v>336</v>
      </c>
      <c r="G46" s="351" t="s">
        <v>336</v>
      </c>
      <c r="H46" s="351" t="s">
        <v>336</v>
      </c>
      <c r="I46" s="351" t="s">
        <v>336</v>
      </c>
      <c r="J46" s="351" t="s">
        <v>336</v>
      </c>
      <c r="K46" s="351" t="s">
        <v>336</v>
      </c>
      <c r="L46" s="351" t="s">
        <v>336</v>
      </c>
      <c r="M46" s="351" t="s">
        <v>336</v>
      </c>
      <c r="N46" s="351" t="s">
        <v>336</v>
      </c>
      <c r="O46" s="351" t="s">
        <v>336</v>
      </c>
    </row>
    <row r="47" spans="1:17" ht="15.5" thickTop="1" thickBot="1" x14ac:dyDescent="0.4">
      <c r="B47" s="296" t="s">
        <v>312</v>
      </c>
      <c r="C47" s="351" t="s">
        <v>336</v>
      </c>
      <c r="D47" s="351" t="s">
        <v>336</v>
      </c>
      <c r="E47" s="351" t="s">
        <v>336</v>
      </c>
      <c r="F47" s="351" t="s">
        <v>336</v>
      </c>
      <c r="G47" s="351" t="s">
        <v>336</v>
      </c>
      <c r="H47" s="351" t="s">
        <v>336</v>
      </c>
      <c r="I47" s="351" t="s">
        <v>336</v>
      </c>
      <c r="J47" s="351" t="s">
        <v>336</v>
      </c>
      <c r="K47" s="351" t="s">
        <v>336</v>
      </c>
      <c r="L47" s="351" t="s">
        <v>336</v>
      </c>
      <c r="M47" s="351" t="s">
        <v>336</v>
      </c>
      <c r="N47" s="351" t="s">
        <v>336</v>
      </c>
      <c r="O47" s="351" t="s">
        <v>336</v>
      </c>
    </row>
    <row r="48" spans="1:17" ht="15.5" thickTop="1" thickBot="1" x14ac:dyDescent="0.4">
      <c r="B48" s="296"/>
      <c r="C48" s="133"/>
      <c r="D48" s="133"/>
      <c r="E48" s="133"/>
      <c r="F48" s="133"/>
      <c r="G48" s="133"/>
      <c r="H48" s="133"/>
      <c r="I48" s="133"/>
      <c r="J48" s="133"/>
      <c r="K48" s="133"/>
      <c r="L48" s="133"/>
      <c r="M48" s="133"/>
      <c r="N48" s="133"/>
      <c r="O48" s="133"/>
    </row>
    <row r="49" spans="1:16" ht="22.5" thickBot="1" x14ac:dyDescent="0.4">
      <c r="A49" s="329" t="s">
        <v>310</v>
      </c>
      <c r="B49" s="326" t="s">
        <v>316</v>
      </c>
      <c r="C49" s="133"/>
      <c r="D49" s="133"/>
      <c r="E49" s="133"/>
      <c r="F49" s="133"/>
      <c r="G49" s="133"/>
      <c r="H49" s="133"/>
      <c r="I49" s="133"/>
      <c r="J49" s="133"/>
      <c r="K49" s="133"/>
      <c r="L49" s="133"/>
      <c r="M49" s="133"/>
      <c r="N49" s="133"/>
      <c r="O49" s="327" t="s">
        <v>213</v>
      </c>
    </row>
    <row r="50" spans="1:16" x14ac:dyDescent="0.35">
      <c r="A50" s="331">
        <v>0</v>
      </c>
      <c r="B50" s="1" t="s">
        <v>308</v>
      </c>
      <c r="C50" s="133">
        <v>0</v>
      </c>
      <c r="D50" s="133">
        <v>0</v>
      </c>
      <c r="E50" s="133">
        <v>0</v>
      </c>
      <c r="F50" s="133">
        <v>0</v>
      </c>
      <c r="G50" s="133">
        <v>0</v>
      </c>
      <c r="H50" s="133">
        <v>0</v>
      </c>
      <c r="I50" s="133">
        <v>0</v>
      </c>
      <c r="J50" s="133">
        <v>0</v>
      </c>
      <c r="K50" s="133">
        <v>0</v>
      </c>
      <c r="L50" s="133">
        <v>0</v>
      </c>
      <c r="M50" s="133">
        <v>0</v>
      </c>
      <c r="N50" s="133">
        <v>0</v>
      </c>
      <c r="O50" s="330">
        <v>0</v>
      </c>
    </row>
    <row r="51" spans="1:16" ht="15" thickBot="1" x14ac:dyDescent="0.4">
      <c r="A51" s="331">
        <v>1.0613999999999999</v>
      </c>
      <c r="B51" s="1" t="s">
        <v>276</v>
      </c>
      <c r="C51" s="133">
        <v>0</v>
      </c>
      <c r="D51" s="133">
        <v>0</v>
      </c>
      <c r="E51" s="133">
        <v>0</v>
      </c>
      <c r="F51" s="133">
        <v>0</v>
      </c>
      <c r="G51" s="133">
        <v>0</v>
      </c>
      <c r="H51" s="133">
        <v>0</v>
      </c>
      <c r="I51" s="133">
        <v>0</v>
      </c>
      <c r="J51" s="133">
        <v>0</v>
      </c>
      <c r="K51" s="133">
        <v>0</v>
      </c>
      <c r="L51" s="133">
        <v>0</v>
      </c>
      <c r="M51" s="133">
        <v>0</v>
      </c>
      <c r="N51" s="133">
        <v>0</v>
      </c>
      <c r="O51" s="328">
        <v>0</v>
      </c>
    </row>
    <row r="52" spans="1:16" ht="15.5" thickTop="1" thickBot="1" x14ac:dyDescent="0.4">
      <c r="A52" s="331">
        <v>0.43540000000000001</v>
      </c>
      <c r="B52" s="1" t="s">
        <v>277</v>
      </c>
      <c r="C52" s="351" t="s">
        <v>336</v>
      </c>
      <c r="D52" s="351" t="s">
        <v>336</v>
      </c>
      <c r="E52" s="351" t="s">
        <v>336</v>
      </c>
      <c r="F52" s="351" t="s">
        <v>336</v>
      </c>
      <c r="G52" s="351" t="s">
        <v>336</v>
      </c>
      <c r="H52" s="351" t="s">
        <v>336</v>
      </c>
      <c r="I52" s="351" t="s">
        <v>336</v>
      </c>
      <c r="J52" s="351" t="s">
        <v>336</v>
      </c>
      <c r="K52" s="351" t="s">
        <v>336</v>
      </c>
      <c r="L52" s="351" t="s">
        <v>336</v>
      </c>
      <c r="M52" s="351" t="s">
        <v>336</v>
      </c>
      <c r="N52" s="351" t="s">
        <v>336</v>
      </c>
      <c r="O52" s="351" t="s">
        <v>336</v>
      </c>
    </row>
    <row r="53" spans="1:16" ht="15.5" thickTop="1" thickBot="1" x14ac:dyDescent="0.4">
      <c r="A53" s="331">
        <v>0.437</v>
      </c>
      <c r="B53" s="1" t="s">
        <v>309</v>
      </c>
      <c r="C53" s="351" t="s">
        <v>336</v>
      </c>
      <c r="D53" s="351" t="s">
        <v>336</v>
      </c>
      <c r="E53" s="351" t="s">
        <v>336</v>
      </c>
      <c r="F53" s="351" t="s">
        <v>336</v>
      </c>
      <c r="G53" s="351" t="s">
        <v>336</v>
      </c>
      <c r="H53" s="351" t="s">
        <v>336</v>
      </c>
      <c r="I53" s="351" t="s">
        <v>336</v>
      </c>
      <c r="J53" s="351" t="s">
        <v>336</v>
      </c>
      <c r="K53" s="351" t="s">
        <v>336</v>
      </c>
      <c r="L53" s="351" t="s">
        <v>336</v>
      </c>
      <c r="M53" s="351" t="s">
        <v>336</v>
      </c>
      <c r="N53" s="351" t="s">
        <v>336</v>
      </c>
      <c r="O53" s="351" t="s">
        <v>336</v>
      </c>
    </row>
    <row r="54" spans="1:16" ht="15.5" thickTop="1" thickBot="1" x14ac:dyDescent="0.4">
      <c r="A54" s="331">
        <v>0</v>
      </c>
      <c r="B54" s="321" t="s">
        <v>7</v>
      </c>
      <c r="C54" s="351" t="s">
        <v>336</v>
      </c>
      <c r="D54" s="351" t="s">
        <v>336</v>
      </c>
      <c r="E54" s="351" t="s">
        <v>336</v>
      </c>
      <c r="F54" s="351" t="s">
        <v>336</v>
      </c>
      <c r="G54" s="351" t="s">
        <v>336</v>
      </c>
      <c r="H54" s="351" t="s">
        <v>336</v>
      </c>
      <c r="I54" s="351" t="s">
        <v>336</v>
      </c>
      <c r="J54" s="351" t="s">
        <v>336</v>
      </c>
      <c r="K54" s="351" t="s">
        <v>336</v>
      </c>
      <c r="L54" s="351" t="s">
        <v>336</v>
      </c>
      <c r="M54" s="351" t="s">
        <v>336</v>
      </c>
      <c r="N54" s="351" t="s">
        <v>336</v>
      </c>
      <c r="O54" s="351" t="s">
        <v>336</v>
      </c>
    </row>
    <row r="55" spans="1:16" ht="15.5" thickTop="1" thickBot="1" x14ac:dyDescent="0.4">
      <c r="A55" s="331"/>
      <c r="B55" s="296" t="s">
        <v>317</v>
      </c>
      <c r="C55" s="351" t="s">
        <v>336</v>
      </c>
      <c r="D55" s="351" t="s">
        <v>336</v>
      </c>
      <c r="E55" s="351" t="s">
        <v>336</v>
      </c>
      <c r="F55" s="351" t="s">
        <v>336</v>
      </c>
      <c r="G55" s="351" t="s">
        <v>336</v>
      </c>
      <c r="H55" s="351" t="s">
        <v>336</v>
      </c>
      <c r="I55" s="351" t="s">
        <v>336</v>
      </c>
      <c r="J55" s="351" t="s">
        <v>336</v>
      </c>
      <c r="K55" s="351" t="s">
        <v>336</v>
      </c>
      <c r="L55" s="351" t="s">
        <v>336</v>
      </c>
      <c r="M55" s="351" t="s">
        <v>336</v>
      </c>
      <c r="N55" s="351" t="s">
        <v>336</v>
      </c>
      <c r="O55" s="351" t="s">
        <v>336</v>
      </c>
    </row>
    <row r="56" spans="1:16" ht="15" thickTop="1" x14ac:dyDescent="0.35">
      <c r="A56" s="331"/>
      <c r="B56" s="296"/>
      <c r="C56" s="133"/>
      <c r="D56" s="133"/>
      <c r="E56" s="133"/>
      <c r="F56" s="133"/>
      <c r="G56" s="133"/>
      <c r="H56" s="133"/>
      <c r="I56" s="133"/>
      <c r="J56" s="133"/>
      <c r="K56" s="133"/>
      <c r="L56" s="133"/>
      <c r="M56" s="133"/>
      <c r="N56" s="133"/>
      <c r="O56" s="133"/>
      <c r="P56" s="133"/>
    </row>
    <row r="57" spans="1:16" x14ac:dyDescent="0.35">
      <c r="A57" s="331"/>
      <c r="D57" s="133"/>
      <c r="E57" s="133"/>
      <c r="F57" s="133"/>
      <c r="G57" s="133"/>
      <c r="H57" s="133"/>
      <c r="I57" s="133"/>
      <c r="J57" s="133"/>
      <c r="K57" s="133"/>
      <c r="L57" s="133"/>
      <c r="M57" s="80"/>
      <c r="N57" s="133"/>
      <c r="O57" s="133"/>
      <c r="P57" s="133"/>
    </row>
    <row r="58" spans="1:16" x14ac:dyDescent="0.35">
      <c r="A58" s="331"/>
      <c r="D58" s="133"/>
      <c r="E58" s="133"/>
      <c r="F58" s="133"/>
      <c r="G58" s="133"/>
      <c r="H58" s="133"/>
      <c r="I58" s="133"/>
      <c r="J58" s="133"/>
      <c r="K58" s="133"/>
      <c r="L58" s="133"/>
      <c r="M58" s="80"/>
      <c r="N58" s="133"/>
      <c r="O58" s="133"/>
      <c r="P58" s="133"/>
    </row>
    <row r="59" spans="1:16" ht="15" thickBot="1" x14ac:dyDescent="0.4">
      <c r="B59" s="324" t="s">
        <v>301</v>
      </c>
    </row>
    <row r="60" spans="1:16" ht="15.5" thickTop="1" thickBot="1" x14ac:dyDescent="0.4">
      <c r="B60" s="80" t="s">
        <v>296</v>
      </c>
      <c r="C60" s="351" t="s">
        <v>336</v>
      </c>
      <c r="D60" s="351" t="s">
        <v>336</v>
      </c>
      <c r="E60" s="351" t="s">
        <v>336</v>
      </c>
      <c r="F60" s="351" t="s">
        <v>336</v>
      </c>
      <c r="G60" s="351" t="s">
        <v>336</v>
      </c>
      <c r="H60" s="351" t="s">
        <v>336</v>
      </c>
      <c r="I60" s="351" t="s">
        <v>336</v>
      </c>
      <c r="J60" s="351" t="s">
        <v>336</v>
      </c>
      <c r="K60" s="351" t="s">
        <v>336</v>
      </c>
      <c r="L60" s="351" t="s">
        <v>336</v>
      </c>
      <c r="M60" s="351" t="s">
        <v>336</v>
      </c>
      <c r="N60" s="351" t="s">
        <v>336</v>
      </c>
      <c r="O60" s="351" t="s">
        <v>336</v>
      </c>
    </row>
    <row r="61" spans="1:16" ht="15.5" thickTop="1" thickBot="1" x14ac:dyDescent="0.4">
      <c r="B61" s="80" t="s">
        <v>297</v>
      </c>
      <c r="C61" s="351" t="s">
        <v>336</v>
      </c>
      <c r="D61" s="351" t="s">
        <v>336</v>
      </c>
      <c r="E61" s="351" t="s">
        <v>336</v>
      </c>
      <c r="F61" s="351" t="s">
        <v>336</v>
      </c>
      <c r="G61" s="351" t="s">
        <v>336</v>
      </c>
      <c r="H61" s="351" t="s">
        <v>336</v>
      </c>
      <c r="I61" s="351" t="s">
        <v>336</v>
      </c>
      <c r="J61" s="351" t="s">
        <v>336</v>
      </c>
      <c r="K61" s="351" t="s">
        <v>336</v>
      </c>
      <c r="L61" s="351" t="s">
        <v>336</v>
      </c>
      <c r="M61" s="351" t="s">
        <v>336</v>
      </c>
      <c r="N61" s="351" t="s">
        <v>336</v>
      </c>
      <c r="O61" s="351" t="s">
        <v>336</v>
      </c>
    </row>
    <row r="62" spans="1:16" ht="15.5" thickTop="1" thickBot="1" x14ac:dyDescent="0.4">
      <c r="B62" s="80" t="s">
        <v>298</v>
      </c>
      <c r="C62" s="351" t="s">
        <v>336</v>
      </c>
      <c r="D62" s="351" t="s">
        <v>336</v>
      </c>
      <c r="E62" s="351" t="s">
        <v>336</v>
      </c>
      <c r="F62" s="351" t="s">
        <v>336</v>
      </c>
      <c r="G62" s="351" t="s">
        <v>336</v>
      </c>
      <c r="H62" s="351" t="s">
        <v>336</v>
      </c>
      <c r="I62" s="351" t="s">
        <v>336</v>
      </c>
      <c r="J62" s="351" t="s">
        <v>336</v>
      </c>
      <c r="K62" s="351" t="s">
        <v>336</v>
      </c>
      <c r="L62" s="351" t="s">
        <v>336</v>
      </c>
      <c r="M62" s="351" t="s">
        <v>336</v>
      </c>
      <c r="N62" s="351" t="s">
        <v>336</v>
      </c>
      <c r="O62" s="351" t="s">
        <v>336</v>
      </c>
    </row>
    <row r="63" spans="1:16" ht="15.5" thickTop="1" thickBot="1" x14ac:dyDescent="0.4">
      <c r="B63" s="80" t="s">
        <v>299</v>
      </c>
      <c r="C63" s="351" t="s">
        <v>336</v>
      </c>
      <c r="D63" s="351" t="s">
        <v>336</v>
      </c>
      <c r="E63" s="351" t="s">
        <v>336</v>
      </c>
      <c r="F63" s="351" t="s">
        <v>336</v>
      </c>
      <c r="G63" s="351" t="s">
        <v>336</v>
      </c>
      <c r="H63" s="351" t="s">
        <v>336</v>
      </c>
      <c r="I63" s="351" t="s">
        <v>336</v>
      </c>
      <c r="J63" s="351" t="s">
        <v>336</v>
      </c>
      <c r="K63" s="351" t="s">
        <v>336</v>
      </c>
      <c r="L63" s="351" t="s">
        <v>336</v>
      </c>
      <c r="M63" s="351" t="s">
        <v>336</v>
      </c>
      <c r="N63" s="351" t="s">
        <v>336</v>
      </c>
      <c r="O63" s="351" t="s">
        <v>336</v>
      </c>
    </row>
    <row r="64" spans="1:16" ht="15" thickTop="1" x14ac:dyDescent="0.35">
      <c r="B64" s="80" t="s">
        <v>300</v>
      </c>
    </row>
    <row r="65" spans="2:25" ht="15" thickBot="1" x14ac:dyDescent="0.4">
      <c r="B65" s="80"/>
    </row>
    <row r="66" spans="2:25" ht="15.5" thickTop="1" thickBot="1" x14ac:dyDescent="0.4">
      <c r="B66" s="80" t="s">
        <v>319</v>
      </c>
      <c r="C66" s="351" t="s">
        <v>336</v>
      </c>
      <c r="D66" s="351" t="s">
        <v>336</v>
      </c>
      <c r="E66" s="351" t="s">
        <v>336</v>
      </c>
      <c r="F66" s="351" t="s">
        <v>336</v>
      </c>
      <c r="G66" s="351" t="s">
        <v>336</v>
      </c>
      <c r="H66" s="351" t="s">
        <v>336</v>
      </c>
      <c r="I66" s="351" t="s">
        <v>336</v>
      </c>
      <c r="J66" s="351" t="s">
        <v>336</v>
      </c>
      <c r="K66" s="351" t="s">
        <v>336</v>
      </c>
      <c r="L66" s="351" t="s">
        <v>336</v>
      </c>
      <c r="M66" s="351" t="s">
        <v>336</v>
      </c>
      <c r="N66" s="351" t="s">
        <v>336</v>
      </c>
      <c r="O66" s="351" t="s">
        <v>336</v>
      </c>
    </row>
    <row r="67" spans="2:25" ht="15.5" thickTop="1" thickBot="1" x14ac:dyDescent="0.4">
      <c r="B67" s="80" t="s">
        <v>320</v>
      </c>
      <c r="C67" s="351" t="s">
        <v>336</v>
      </c>
      <c r="D67" s="351" t="s">
        <v>336</v>
      </c>
      <c r="E67" s="351" t="s">
        <v>336</v>
      </c>
      <c r="F67" s="351" t="s">
        <v>336</v>
      </c>
      <c r="G67" s="351" t="s">
        <v>336</v>
      </c>
      <c r="H67" s="351" t="s">
        <v>336</v>
      </c>
      <c r="I67" s="351" t="s">
        <v>336</v>
      </c>
      <c r="J67" s="351" t="s">
        <v>336</v>
      </c>
      <c r="K67" s="351" t="s">
        <v>336</v>
      </c>
      <c r="L67" s="351" t="s">
        <v>336</v>
      </c>
      <c r="M67" s="351" t="s">
        <v>336</v>
      </c>
      <c r="N67" s="351" t="s">
        <v>336</v>
      </c>
      <c r="O67" s="351" t="s">
        <v>336</v>
      </c>
      <c r="Q67" s="80"/>
      <c r="R67" s="336"/>
      <c r="S67" s="336"/>
      <c r="T67" s="336"/>
      <c r="U67" s="336"/>
      <c r="V67" s="336"/>
      <c r="W67" s="336"/>
      <c r="X67" s="336"/>
      <c r="Y67" s="336"/>
    </row>
    <row r="68" spans="2:25" ht="15.5" thickTop="1" thickBot="1" x14ac:dyDescent="0.4">
      <c r="B68" s="80" t="s">
        <v>321</v>
      </c>
      <c r="C68" s="351" t="s">
        <v>336</v>
      </c>
      <c r="D68" s="351" t="s">
        <v>336</v>
      </c>
      <c r="E68" s="351" t="s">
        <v>336</v>
      </c>
      <c r="F68" s="351" t="s">
        <v>336</v>
      </c>
      <c r="G68" s="351" t="s">
        <v>336</v>
      </c>
      <c r="H68" s="351" t="s">
        <v>336</v>
      </c>
      <c r="I68" s="351" t="s">
        <v>336</v>
      </c>
      <c r="J68" s="351" t="s">
        <v>336</v>
      </c>
      <c r="K68" s="351" t="s">
        <v>336</v>
      </c>
      <c r="L68" s="351" t="s">
        <v>336</v>
      </c>
      <c r="M68" s="351" t="s">
        <v>336</v>
      </c>
      <c r="N68" s="351" t="s">
        <v>336</v>
      </c>
      <c r="O68" s="351" t="s">
        <v>336</v>
      </c>
      <c r="Q68" s="80"/>
      <c r="R68" s="133"/>
      <c r="S68" s="133"/>
      <c r="T68" s="133"/>
      <c r="U68" s="133"/>
      <c r="V68" s="133"/>
      <c r="W68" s="133"/>
      <c r="X68" s="133"/>
      <c r="Y68" s="133"/>
    </row>
    <row r="69" spans="2:25" ht="15.5" thickTop="1" thickBot="1" x14ac:dyDescent="0.4">
      <c r="B69" s="80" t="s">
        <v>322</v>
      </c>
      <c r="C69" s="351" t="s">
        <v>336</v>
      </c>
      <c r="D69" s="351" t="s">
        <v>336</v>
      </c>
      <c r="E69" s="351" t="s">
        <v>336</v>
      </c>
      <c r="F69" s="351" t="s">
        <v>336</v>
      </c>
      <c r="G69" s="351" t="s">
        <v>336</v>
      </c>
      <c r="H69" s="351" t="s">
        <v>336</v>
      </c>
      <c r="I69" s="351" t="s">
        <v>336</v>
      </c>
      <c r="J69" s="351" t="s">
        <v>336</v>
      </c>
      <c r="K69" s="351" t="s">
        <v>336</v>
      </c>
      <c r="L69" s="351" t="s">
        <v>336</v>
      </c>
      <c r="M69" s="351" t="s">
        <v>336</v>
      </c>
      <c r="N69" s="351" t="s">
        <v>336</v>
      </c>
      <c r="O69" s="351" t="s">
        <v>336</v>
      </c>
      <c r="Q69" s="80"/>
      <c r="R69" s="133"/>
      <c r="S69" s="133"/>
      <c r="T69" s="133"/>
      <c r="U69" s="133"/>
      <c r="V69" s="133"/>
      <c r="W69" s="133"/>
      <c r="X69" s="133"/>
      <c r="Y69" s="133"/>
    </row>
    <row r="70" spans="2:25" ht="15.5" thickTop="1" thickBot="1" x14ac:dyDescent="0.4">
      <c r="B70" s="80" t="s">
        <v>323</v>
      </c>
      <c r="C70" s="351" t="s">
        <v>336</v>
      </c>
      <c r="D70" s="351" t="s">
        <v>336</v>
      </c>
      <c r="E70" s="351" t="s">
        <v>336</v>
      </c>
      <c r="F70" s="351" t="s">
        <v>336</v>
      </c>
      <c r="G70" s="351" t="s">
        <v>336</v>
      </c>
      <c r="H70" s="351" t="s">
        <v>336</v>
      </c>
      <c r="I70" s="351" t="s">
        <v>336</v>
      </c>
      <c r="J70" s="351" t="s">
        <v>336</v>
      </c>
      <c r="K70" s="351" t="s">
        <v>336</v>
      </c>
      <c r="L70" s="351" t="s">
        <v>336</v>
      </c>
      <c r="M70" s="351" t="s">
        <v>336</v>
      </c>
      <c r="N70" s="351" t="s">
        <v>336</v>
      </c>
      <c r="O70" s="351" t="s">
        <v>336</v>
      </c>
      <c r="Q70" s="80"/>
      <c r="R70" s="133"/>
      <c r="S70" s="133"/>
      <c r="T70" s="133"/>
      <c r="U70" s="133"/>
      <c r="V70" s="133"/>
      <c r="W70" s="133"/>
      <c r="X70" s="133"/>
      <c r="Y70" s="133"/>
    </row>
    <row r="71" spans="2:25" ht="15" thickTop="1" x14ac:dyDescent="0.35">
      <c r="B71" s="80"/>
      <c r="Q71" s="80"/>
      <c r="R71" s="133"/>
      <c r="S71" s="133"/>
      <c r="T71" s="133"/>
      <c r="U71" s="133"/>
      <c r="V71" s="133"/>
      <c r="W71" s="133"/>
      <c r="X71" s="133"/>
      <c r="Y71" s="133"/>
    </row>
    <row r="72" spans="2:25" x14ac:dyDescent="0.35">
      <c r="B72" s="80"/>
      <c r="Q72" s="80"/>
      <c r="R72" s="133"/>
      <c r="S72" s="133"/>
      <c r="T72" s="133"/>
      <c r="U72" s="133"/>
      <c r="V72" s="133"/>
      <c r="W72" s="133"/>
      <c r="X72" s="133"/>
      <c r="Y72" s="133"/>
    </row>
    <row r="73" spans="2:25" x14ac:dyDescent="0.35">
      <c r="B73" s="80"/>
    </row>
    <row r="74" spans="2:25" ht="15" thickBot="1" x14ac:dyDescent="0.4">
      <c r="B74" s="80"/>
      <c r="M74" s="80" t="s">
        <v>324</v>
      </c>
      <c r="N74">
        <v>25.76</v>
      </c>
      <c r="Q74" s="80"/>
      <c r="R74" s="336"/>
      <c r="S74" s="336"/>
      <c r="T74" s="336"/>
      <c r="U74" s="336"/>
      <c r="V74" s="336"/>
      <c r="W74" s="336"/>
      <c r="X74" s="336"/>
      <c r="Y74" s="336"/>
    </row>
    <row r="75" spans="2:25" ht="15.5" thickTop="1" thickBot="1" x14ac:dyDescent="0.4">
      <c r="B75" s="80"/>
      <c r="N75" s="351" t="s">
        <v>336</v>
      </c>
      <c r="Q75" s="80"/>
      <c r="R75" s="133"/>
      <c r="S75" s="133"/>
      <c r="T75" s="133"/>
      <c r="U75" s="133"/>
      <c r="V75" s="133"/>
      <c r="W75" s="133"/>
      <c r="Y75" s="133"/>
    </row>
    <row r="76" spans="2:25" ht="15.5" thickTop="1" thickBot="1" x14ac:dyDescent="0.4">
      <c r="B76" s="80"/>
      <c r="M76" s="335">
        <v>45407</v>
      </c>
      <c r="N76">
        <v>36.5</v>
      </c>
      <c r="Q76" s="80"/>
      <c r="R76" s="133"/>
      <c r="S76" s="133"/>
      <c r="T76" s="133"/>
      <c r="U76" s="133"/>
      <c r="V76" s="133"/>
      <c r="W76" s="133"/>
      <c r="Y76" s="133"/>
    </row>
    <row r="77" spans="2:25" ht="15.5" thickTop="1" thickBot="1" x14ac:dyDescent="0.4">
      <c r="B77" s="80"/>
      <c r="N77" s="351" t="s">
        <v>336</v>
      </c>
      <c r="Q77" s="80"/>
      <c r="R77" s="133"/>
      <c r="S77" s="133"/>
      <c r="T77" s="133"/>
      <c r="U77" s="133"/>
      <c r="V77" s="133"/>
      <c r="W77" s="133"/>
      <c r="Y77" s="133"/>
    </row>
    <row r="78" spans="2:25" ht="15" thickTop="1" x14ac:dyDescent="0.35">
      <c r="B78" s="80"/>
    </row>
    <row r="79" spans="2:25" x14ac:dyDescent="0.35">
      <c r="B79" s="80"/>
    </row>
    <row r="80" spans="2:25" x14ac:dyDescent="0.35">
      <c r="B80" s="80"/>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56"/>
  <sheetViews>
    <sheetView topLeftCell="A51" zoomScale="70" zoomScaleNormal="70" workbookViewId="0">
      <selection activeCell="G26" sqref="G26"/>
    </sheetView>
  </sheetViews>
  <sheetFormatPr defaultColWidth="20" defaultRowHeight="14.5" x14ac:dyDescent="0.35"/>
  <cols>
    <col min="6" max="6" width="7.7265625" customWidth="1"/>
  </cols>
  <sheetData>
    <row r="1" spans="1:7" ht="18.5" x14ac:dyDescent="0.45">
      <c r="A1" s="29" t="s">
        <v>90</v>
      </c>
    </row>
    <row r="2" spans="1:7" ht="21" x14ac:dyDescent="0.5">
      <c r="A2" s="30" t="s">
        <v>170</v>
      </c>
    </row>
    <row r="3" spans="1:7" ht="15.5" x14ac:dyDescent="0.35">
      <c r="A3" s="31" t="str">
        <f>'Load (R)'!A3</f>
        <v>2023 PCA Period</v>
      </c>
    </row>
    <row r="5" spans="1:7" x14ac:dyDescent="0.35">
      <c r="B5" t="s">
        <v>325</v>
      </c>
    </row>
    <row r="7" spans="1:7" x14ac:dyDescent="0.35">
      <c r="A7" t="s">
        <v>329</v>
      </c>
      <c r="B7" s="337" t="s">
        <v>326</v>
      </c>
      <c r="C7" s="339" t="s">
        <v>327</v>
      </c>
      <c r="D7" s="338" t="s">
        <v>328</v>
      </c>
      <c r="E7">
        <v>1</v>
      </c>
      <c r="F7" s="80" t="s">
        <v>102</v>
      </c>
      <c r="G7" s="131">
        <f>AVERAGEIFS($D$8:$D$256,$A$8:$A$256,E7)</f>
        <v>43</v>
      </c>
    </row>
    <row r="8" spans="1:7" x14ac:dyDescent="0.35">
      <c r="A8">
        <f>MONTH(B8)</f>
        <v>1</v>
      </c>
      <c r="B8" s="335">
        <v>44929</v>
      </c>
      <c r="C8">
        <v>2023</v>
      </c>
      <c r="D8">
        <v>43</v>
      </c>
      <c r="E8">
        <v>2</v>
      </c>
      <c r="F8" s="80" t="s">
        <v>103</v>
      </c>
      <c r="G8" s="131">
        <f t="shared" ref="G8:G18" si="0">AVERAGEIFS($D$8:$D$256,$A$8:$A$256,E8)</f>
        <v>43</v>
      </c>
    </row>
    <row r="9" spans="1:7" x14ac:dyDescent="0.35">
      <c r="A9">
        <f t="shared" ref="A9:A72" si="1">MONTH(B9)</f>
        <v>1</v>
      </c>
      <c r="B9" s="335">
        <v>44930</v>
      </c>
      <c r="C9">
        <v>2023</v>
      </c>
      <c r="D9">
        <v>43</v>
      </c>
      <c r="E9">
        <v>3</v>
      </c>
      <c r="F9" s="80" t="s">
        <v>104</v>
      </c>
      <c r="G9" s="131">
        <f t="shared" si="0"/>
        <v>51.445652173913047</v>
      </c>
    </row>
    <row r="10" spans="1:7" x14ac:dyDescent="0.35">
      <c r="A10">
        <f t="shared" si="1"/>
        <v>1</v>
      </c>
      <c r="B10" s="335">
        <v>44931</v>
      </c>
      <c r="C10">
        <v>2023</v>
      </c>
      <c r="D10">
        <v>43</v>
      </c>
      <c r="E10">
        <v>4</v>
      </c>
      <c r="F10" s="80" t="s">
        <v>282</v>
      </c>
      <c r="G10" s="131">
        <f t="shared" si="0"/>
        <v>65.671052631578945</v>
      </c>
    </row>
    <row r="11" spans="1:7" x14ac:dyDescent="0.35">
      <c r="A11">
        <f t="shared" si="1"/>
        <v>1</v>
      </c>
      <c r="B11" s="335">
        <v>44932</v>
      </c>
      <c r="C11">
        <v>2023</v>
      </c>
      <c r="D11">
        <v>43</v>
      </c>
      <c r="E11">
        <v>5</v>
      </c>
      <c r="F11" s="80" t="s">
        <v>106</v>
      </c>
      <c r="G11" s="131">
        <f t="shared" si="0"/>
        <v>63.75</v>
      </c>
    </row>
    <row r="12" spans="1:7" x14ac:dyDescent="0.35">
      <c r="A12">
        <f t="shared" si="1"/>
        <v>1</v>
      </c>
      <c r="B12" s="335">
        <v>44935</v>
      </c>
      <c r="C12">
        <v>2023</v>
      </c>
      <c r="D12">
        <v>43</v>
      </c>
      <c r="E12">
        <v>6</v>
      </c>
      <c r="F12" s="80" t="s">
        <v>107</v>
      </c>
      <c r="G12" s="131">
        <f t="shared" si="0"/>
        <v>63.756818181818183</v>
      </c>
    </row>
    <row r="13" spans="1:7" x14ac:dyDescent="0.35">
      <c r="A13">
        <f t="shared" si="1"/>
        <v>1</v>
      </c>
      <c r="B13" s="335">
        <v>44936</v>
      </c>
      <c r="C13">
        <v>2023</v>
      </c>
      <c r="D13">
        <v>43</v>
      </c>
      <c r="E13">
        <v>7</v>
      </c>
      <c r="F13" s="80" t="s">
        <v>108</v>
      </c>
      <c r="G13" s="131">
        <f t="shared" si="0"/>
        <v>66.125</v>
      </c>
    </row>
    <row r="14" spans="1:7" x14ac:dyDescent="0.35">
      <c r="A14">
        <f t="shared" si="1"/>
        <v>1</v>
      </c>
      <c r="B14" s="335">
        <v>44937</v>
      </c>
      <c r="C14">
        <v>2023</v>
      </c>
      <c r="D14">
        <v>43</v>
      </c>
      <c r="E14">
        <v>8</v>
      </c>
      <c r="F14" s="80" t="s">
        <v>109</v>
      </c>
      <c r="G14" s="131">
        <f t="shared" si="0"/>
        <v>68.086956521739125</v>
      </c>
    </row>
    <row r="15" spans="1:7" x14ac:dyDescent="0.35">
      <c r="A15">
        <f t="shared" si="1"/>
        <v>1</v>
      </c>
      <c r="B15" s="335">
        <v>44938</v>
      </c>
      <c r="C15">
        <v>2023</v>
      </c>
      <c r="D15">
        <v>43</v>
      </c>
      <c r="E15">
        <v>9</v>
      </c>
      <c r="F15" s="80" t="s">
        <v>110</v>
      </c>
      <c r="G15" s="131">
        <f t="shared" si="0"/>
        <v>56.25</v>
      </c>
    </row>
    <row r="16" spans="1:7" x14ac:dyDescent="0.35">
      <c r="A16">
        <f t="shared" si="1"/>
        <v>1</v>
      </c>
      <c r="B16" s="335">
        <v>44939</v>
      </c>
      <c r="C16">
        <v>2023</v>
      </c>
      <c r="D16">
        <v>43</v>
      </c>
      <c r="E16">
        <v>10</v>
      </c>
      <c r="F16" s="80" t="s">
        <v>111</v>
      </c>
      <c r="G16" s="131">
        <f t="shared" si="0"/>
        <v>52.256818181818183</v>
      </c>
    </row>
    <row r="17" spans="1:7" x14ac:dyDescent="0.35">
      <c r="A17">
        <f t="shared" si="1"/>
        <v>1</v>
      </c>
      <c r="B17" s="335">
        <v>44943</v>
      </c>
      <c r="C17">
        <v>2023</v>
      </c>
      <c r="D17">
        <v>43</v>
      </c>
      <c r="E17">
        <v>11</v>
      </c>
      <c r="F17" s="80" t="s">
        <v>112</v>
      </c>
      <c r="G17" s="131">
        <f t="shared" si="0"/>
        <v>54.639047619047624</v>
      </c>
    </row>
    <row r="18" spans="1:7" x14ac:dyDescent="0.35">
      <c r="A18">
        <f t="shared" si="1"/>
        <v>1</v>
      </c>
      <c r="B18" s="335">
        <v>44944</v>
      </c>
      <c r="C18">
        <v>2023</v>
      </c>
      <c r="D18">
        <v>43</v>
      </c>
      <c r="E18">
        <v>12</v>
      </c>
      <c r="F18" s="80" t="s">
        <v>113</v>
      </c>
      <c r="G18" s="131">
        <f t="shared" si="0"/>
        <v>52.63055555555556</v>
      </c>
    </row>
    <row r="19" spans="1:7" x14ac:dyDescent="0.35">
      <c r="A19">
        <f t="shared" si="1"/>
        <v>1</v>
      </c>
      <c r="B19" s="335">
        <v>44945</v>
      </c>
      <c r="C19">
        <v>2023</v>
      </c>
      <c r="D19">
        <v>43</v>
      </c>
    </row>
    <row r="20" spans="1:7" x14ac:dyDescent="0.35">
      <c r="A20">
        <f t="shared" si="1"/>
        <v>1</v>
      </c>
      <c r="B20" s="335">
        <v>44946</v>
      </c>
      <c r="C20">
        <v>2023</v>
      </c>
      <c r="D20">
        <v>43</v>
      </c>
    </row>
    <row r="21" spans="1:7" x14ac:dyDescent="0.35">
      <c r="A21">
        <f t="shared" si="1"/>
        <v>1</v>
      </c>
      <c r="B21" s="335">
        <v>44949</v>
      </c>
      <c r="C21">
        <v>2023</v>
      </c>
      <c r="D21">
        <v>43</v>
      </c>
    </row>
    <row r="22" spans="1:7" x14ac:dyDescent="0.35">
      <c r="A22">
        <f t="shared" si="1"/>
        <v>1</v>
      </c>
      <c r="B22" s="335">
        <v>44950</v>
      </c>
      <c r="C22">
        <v>2023</v>
      </c>
      <c r="D22">
        <v>43</v>
      </c>
    </row>
    <row r="23" spans="1:7" x14ac:dyDescent="0.35">
      <c r="A23">
        <f t="shared" si="1"/>
        <v>1</v>
      </c>
      <c r="B23" s="335">
        <v>44951</v>
      </c>
      <c r="C23">
        <v>2023</v>
      </c>
      <c r="D23">
        <v>43</v>
      </c>
    </row>
    <row r="24" spans="1:7" x14ac:dyDescent="0.35">
      <c r="A24">
        <f t="shared" si="1"/>
        <v>1</v>
      </c>
      <c r="B24" s="335">
        <v>44952</v>
      </c>
      <c r="C24">
        <v>2023</v>
      </c>
      <c r="D24">
        <v>43</v>
      </c>
    </row>
    <row r="25" spans="1:7" x14ac:dyDescent="0.35">
      <c r="A25">
        <f t="shared" si="1"/>
        <v>1</v>
      </c>
      <c r="B25" s="335">
        <v>44953</v>
      </c>
      <c r="C25">
        <v>2023</v>
      </c>
      <c r="D25">
        <v>43</v>
      </c>
    </row>
    <row r="26" spans="1:7" x14ac:dyDescent="0.35">
      <c r="A26">
        <f t="shared" si="1"/>
        <v>1</v>
      </c>
      <c r="B26" s="335">
        <v>44956</v>
      </c>
      <c r="C26">
        <v>2023</v>
      </c>
      <c r="D26">
        <v>43</v>
      </c>
    </row>
    <row r="27" spans="1:7" x14ac:dyDescent="0.35">
      <c r="A27">
        <f t="shared" si="1"/>
        <v>1</v>
      </c>
      <c r="B27" s="335">
        <v>44957</v>
      </c>
      <c r="C27">
        <v>2023</v>
      </c>
      <c r="D27">
        <v>43</v>
      </c>
    </row>
    <row r="28" spans="1:7" x14ac:dyDescent="0.35">
      <c r="A28">
        <f t="shared" si="1"/>
        <v>2</v>
      </c>
      <c r="B28" s="335">
        <v>44958</v>
      </c>
      <c r="C28">
        <v>2023</v>
      </c>
      <c r="D28">
        <v>43</v>
      </c>
    </row>
    <row r="29" spans="1:7" x14ac:dyDescent="0.35">
      <c r="A29">
        <f t="shared" si="1"/>
        <v>2</v>
      </c>
      <c r="B29" s="335">
        <v>44959</v>
      </c>
      <c r="C29">
        <v>2023</v>
      </c>
      <c r="D29">
        <v>43</v>
      </c>
    </row>
    <row r="30" spans="1:7" x14ac:dyDescent="0.35">
      <c r="A30">
        <f t="shared" si="1"/>
        <v>2</v>
      </c>
      <c r="B30" s="335">
        <v>44960</v>
      </c>
      <c r="C30">
        <v>2023</v>
      </c>
      <c r="D30">
        <v>43</v>
      </c>
    </row>
    <row r="31" spans="1:7" x14ac:dyDescent="0.35">
      <c r="A31">
        <f t="shared" si="1"/>
        <v>2</v>
      </c>
      <c r="B31" s="335">
        <v>44963</v>
      </c>
      <c r="C31">
        <v>2023</v>
      </c>
      <c r="D31">
        <v>43</v>
      </c>
    </row>
    <row r="32" spans="1:7" x14ac:dyDescent="0.35">
      <c r="A32">
        <f t="shared" si="1"/>
        <v>2</v>
      </c>
      <c r="B32" s="335">
        <v>44964</v>
      </c>
      <c r="C32">
        <v>2023</v>
      </c>
      <c r="D32">
        <v>43</v>
      </c>
    </row>
    <row r="33" spans="1:4" x14ac:dyDescent="0.35">
      <c r="A33">
        <f t="shared" si="1"/>
        <v>2</v>
      </c>
      <c r="B33" s="335">
        <v>44965</v>
      </c>
      <c r="C33">
        <v>2023</v>
      </c>
      <c r="D33">
        <v>43</v>
      </c>
    </row>
    <row r="34" spans="1:4" x14ac:dyDescent="0.35">
      <c r="A34">
        <f t="shared" si="1"/>
        <v>2</v>
      </c>
      <c r="B34" s="335">
        <v>44966</v>
      </c>
      <c r="C34">
        <v>2023</v>
      </c>
      <c r="D34">
        <v>43</v>
      </c>
    </row>
    <row r="35" spans="1:4" x14ac:dyDescent="0.35">
      <c r="A35">
        <f t="shared" si="1"/>
        <v>2</v>
      </c>
      <c r="B35" s="335">
        <v>44967</v>
      </c>
      <c r="C35">
        <v>2023</v>
      </c>
      <c r="D35">
        <v>43</v>
      </c>
    </row>
    <row r="36" spans="1:4" x14ac:dyDescent="0.35">
      <c r="A36">
        <f t="shared" si="1"/>
        <v>2</v>
      </c>
      <c r="B36" s="335">
        <v>44970</v>
      </c>
      <c r="C36">
        <v>2023</v>
      </c>
      <c r="D36">
        <v>43</v>
      </c>
    </row>
    <row r="37" spans="1:4" x14ac:dyDescent="0.35">
      <c r="A37">
        <f t="shared" si="1"/>
        <v>2</v>
      </c>
      <c r="B37" s="335">
        <v>44971</v>
      </c>
      <c r="C37">
        <v>2023</v>
      </c>
      <c r="D37">
        <v>43</v>
      </c>
    </row>
    <row r="38" spans="1:4" x14ac:dyDescent="0.35">
      <c r="A38">
        <f t="shared" si="1"/>
        <v>2</v>
      </c>
      <c r="B38" s="335">
        <v>44972</v>
      </c>
      <c r="C38">
        <v>2023</v>
      </c>
      <c r="D38">
        <v>43</v>
      </c>
    </row>
    <row r="39" spans="1:4" x14ac:dyDescent="0.35">
      <c r="A39">
        <f t="shared" si="1"/>
        <v>2</v>
      </c>
      <c r="B39" s="335">
        <v>44973</v>
      </c>
      <c r="C39">
        <v>2023</v>
      </c>
      <c r="D39">
        <v>43</v>
      </c>
    </row>
    <row r="40" spans="1:4" x14ac:dyDescent="0.35">
      <c r="A40">
        <f t="shared" si="1"/>
        <v>2</v>
      </c>
      <c r="B40" s="335">
        <v>44974</v>
      </c>
      <c r="C40">
        <v>2023</v>
      </c>
      <c r="D40">
        <v>43</v>
      </c>
    </row>
    <row r="41" spans="1:4" x14ac:dyDescent="0.35">
      <c r="A41">
        <f t="shared" si="1"/>
        <v>2</v>
      </c>
      <c r="B41" s="335">
        <v>44978</v>
      </c>
      <c r="C41">
        <v>2023</v>
      </c>
      <c r="D41">
        <v>43</v>
      </c>
    </row>
    <row r="42" spans="1:4" x14ac:dyDescent="0.35">
      <c r="A42">
        <f t="shared" si="1"/>
        <v>2</v>
      </c>
      <c r="B42" s="335">
        <v>44979</v>
      </c>
      <c r="C42">
        <v>2023</v>
      </c>
      <c r="D42">
        <v>43</v>
      </c>
    </row>
    <row r="43" spans="1:4" x14ac:dyDescent="0.35">
      <c r="A43">
        <f t="shared" si="1"/>
        <v>2</v>
      </c>
      <c r="B43" s="335">
        <v>44980</v>
      </c>
      <c r="C43">
        <v>2023</v>
      </c>
      <c r="D43">
        <v>43</v>
      </c>
    </row>
    <row r="44" spans="1:4" x14ac:dyDescent="0.35">
      <c r="A44">
        <f t="shared" si="1"/>
        <v>2</v>
      </c>
      <c r="B44" s="335">
        <v>44981</v>
      </c>
      <c r="C44">
        <v>2023</v>
      </c>
      <c r="D44">
        <v>43</v>
      </c>
    </row>
    <row r="45" spans="1:4" x14ac:dyDescent="0.35">
      <c r="A45">
        <f t="shared" si="1"/>
        <v>2</v>
      </c>
      <c r="B45" s="335">
        <v>44984</v>
      </c>
      <c r="C45">
        <v>2023</v>
      </c>
      <c r="D45">
        <v>43</v>
      </c>
    </row>
    <row r="46" spans="1:4" x14ac:dyDescent="0.35">
      <c r="A46">
        <f t="shared" si="1"/>
        <v>2</v>
      </c>
      <c r="B46" s="335">
        <v>44985</v>
      </c>
      <c r="C46">
        <v>2023</v>
      </c>
      <c r="D46">
        <v>43</v>
      </c>
    </row>
    <row r="47" spans="1:4" x14ac:dyDescent="0.35">
      <c r="A47">
        <f t="shared" si="1"/>
        <v>3</v>
      </c>
      <c r="B47" s="335">
        <v>44986</v>
      </c>
      <c r="C47">
        <v>2023</v>
      </c>
      <c r="D47">
        <v>42.75</v>
      </c>
    </row>
    <row r="48" spans="1:4" x14ac:dyDescent="0.35">
      <c r="A48">
        <f t="shared" si="1"/>
        <v>3</v>
      </c>
      <c r="B48" s="335">
        <v>44987</v>
      </c>
      <c r="C48">
        <v>2023</v>
      </c>
      <c r="D48">
        <v>42</v>
      </c>
    </row>
    <row r="49" spans="1:4" x14ac:dyDescent="0.35">
      <c r="A49">
        <f t="shared" si="1"/>
        <v>3</v>
      </c>
      <c r="B49" s="335">
        <v>44988</v>
      </c>
      <c r="C49">
        <v>2023</v>
      </c>
      <c r="D49">
        <v>42.5</v>
      </c>
    </row>
    <row r="50" spans="1:4" x14ac:dyDescent="0.35">
      <c r="A50">
        <f t="shared" si="1"/>
        <v>3</v>
      </c>
      <c r="B50" s="335">
        <v>44991</v>
      </c>
      <c r="C50">
        <v>2023</v>
      </c>
      <c r="D50">
        <v>43</v>
      </c>
    </row>
    <row r="51" spans="1:4" x14ac:dyDescent="0.35">
      <c r="A51">
        <f t="shared" si="1"/>
        <v>3</v>
      </c>
      <c r="B51" s="335">
        <v>44992</v>
      </c>
      <c r="C51">
        <v>2023</v>
      </c>
      <c r="D51">
        <v>50</v>
      </c>
    </row>
    <row r="52" spans="1:4" x14ac:dyDescent="0.35">
      <c r="A52">
        <f t="shared" si="1"/>
        <v>3</v>
      </c>
      <c r="B52" s="335">
        <v>44993</v>
      </c>
      <c r="C52">
        <v>2023</v>
      </c>
      <c r="D52">
        <v>52</v>
      </c>
    </row>
    <row r="53" spans="1:4" x14ac:dyDescent="0.35">
      <c r="A53">
        <f t="shared" si="1"/>
        <v>3</v>
      </c>
      <c r="B53" s="335">
        <v>44994</v>
      </c>
      <c r="C53">
        <v>2023</v>
      </c>
      <c r="D53">
        <v>52</v>
      </c>
    </row>
    <row r="54" spans="1:4" x14ac:dyDescent="0.35">
      <c r="A54">
        <f t="shared" si="1"/>
        <v>3</v>
      </c>
      <c r="B54" s="335">
        <v>44995</v>
      </c>
      <c r="C54">
        <v>2023</v>
      </c>
      <c r="D54">
        <v>52</v>
      </c>
    </row>
    <row r="55" spans="1:4" x14ac:dyDescent="0.35">
      <c r="A55">
        <f t="shared" si="1"/>
        <v>3</v>
      </c>
      <c r="B55" s="335">
        <v>44998</v>
      </c>
      <c r="C55">
        <v>2023</v>
      </c>
      <c r="D55">
        <v>52</v>
      </c>
    </row>
    <row r="56" spans="1:4" x14ac:dyDescent="0.35">
      <c r="A56">
        <f t="shared" si="1"/>
        <v>3</v>
      </c>
      <c r="B56" s="335">
        <v>44999</v>
      </c>
      <c r="C56">
        <v>2023</v>
      </c>
      <c r="D56">
        <v>52</v>
      </c>
    </row>
    <row r="57" spans="1:4" x14ac:dyDescent="0.35">
      <c r="A57">
        <f t="shared" si="1"/>
        <v>3</v>
      </c>
      <c r="B57" s="335">
        <v>45000</v>
      </c>
      <c r="C57">
        <v>2023</v>
      </c>
      <c r="D57">
        <v>52</v>
      </c>
    </row>
    <row r="58" spans="1:4" x14ac:dyDescent="0.35">
      <c r="A58">
        <f t="shared" si="1"/>
        <v>3</v>
      </c>
      <c r="B58" s="335">
        <v>45001</v>
      </c>
      <c r="C58">
        <v>2023</v>
      </c>
      <c r="D58">
        <v>52</v>
      </c>
    </row>
    <row r="59" spans="1:4" x14ac:dyDescent="0.35">
      <c r="A59">
        <f t="shared" si="1"/>
        <v>3</v>
      </c>
      <c r="B59" s="335">
        <v>45002</v>
      </c>
      <c r="C59">
        <v>2023</v>
      </c>
      <c r="D59">
        <v>52</v>
      </c>
    </row>
    <row r="60" spans="1:4" x14ac:dyDescent="0.35">
      <c r="A60">
        <f t="shared" si="1"/>
        <v>3</v>
      </c>
      <c r="B60" s="335">
        <v>45005</v>
      </c>
      <c r="C60">
        <v>2023</v>
      </c>
      <c r="D60">
        <v>52</v>
      </c>
    </row>
    <row r="61" spans="1:4" x14ac:dyDescent="0.35">
      <c r="A61">
        <f t="shared" si="1"/>
        <v>3</v>
      </c>
      <c r="B61" s="335">
        <v>45006</v>
      </c>
      <c r="C61">
        <v>2023</v>
      </c>
      <c r="D61">
        <v>52</v>
      </c>
    </row>
    <row r="62" spans="1:4" x14ac:dyDescent="0.35">
      <c r="A62">
        <f t="shared" si="1"/>
        <v>3</v>
      </c>
      <c r="B62" s="335">
        <v>45007</v>
      </c>
      <c r="C62">
        <v>2023</v>
      </c>
      <c r="D62">
        <v>52</v>
      </c>
    </row>
    <row r="63" spans="1:4" x14ac:dyDescent="0.35">
      <c r="A63">
        <f t="shared" si="1"/>
        <v>3</v>
      </c>
      <c r="B63" s="335">
        <v>45008</v>
      </c>
      <c r="C63">
        <v>2023</v>
      </c>
      <c r="D63">
        <v>52</v>
      </c>
    </row>
    <row r="64" spans="1:4" x14ac:dyDescent="0.35">
      <c r="A64">
        <f t="shared" si="1"/>
        <v>3</v>
      </c>
      <c r="B64" s="335">
        <v>45009</v>
      </c>
      <c r="C64">
        <v>2023</v>
      </c>
      <c r="D64">
        <v>52</v>
      </c>
    </row>
    <row r="65" spans="1:4" x14ac:dyDescent="0.35">
      <c r="A65">
        <f t="shared" si="1"/>
        <v>3</v>
      </c>
      <c r="B65" s="335">
        <v>45012</v>
      </c>
      <c r="C65">
        <v>2023</v>
      </c>
      <c r="D65">
        <v>57</v>
      </c>
    </row>
    <row r="66" spans="1:4" x14ac:dyDescent="0.35">
      <c r="A66">
        <f t="shared" si="1"/>
        <v>3</v>
      </c>
      <c r="B66" s="335">
        <v>45013</v>
      </c>
      <c r="C66">
        <v>2023</v>
      </c>
      <c r="D66">
        <v>57</v>
      </c>
    </row>
    <row r="67" spans="1:4" x14ac:dyDescent="0.35">
      <c r="A67">
        <f t="shared" si="1"/>
        <v>3</v>
      </c>
      <c r="B67" s="335">
        <v>45014</v>
      </c>
      <c r="C67">
        <v>2023</v>
      </c>
      <c r="D67">
        <v>57</v>
      </c>
    </row>
    <row r="68" spans="1:4" x14ac:dyDescent="0.35">
      <c r="A68">
        <f t="shared" si="1"/>
        <v>3</v>
      </c>
      <c r="B68" s="335">
        <v>45015</v>
      </c>
      <c r="C68">
        <v>2023</v>
      </c>
      <c r="D68">
        <v>57</v>
      </c>
    </row>
    <row r="69" spans="1:4" x14ac:dyDescent="0.35">
      <c r="A69">
        <f t="shared" si="1"/>
        <v>3</v>
      </c>
      <c r="B69" s="335">
        <v>45016</v>
      </c>
      <c r="C69">
        <v>2023</v>
      </c>
      <c r="D69">
        <v>59</v>
      </c>
    </row>
    <row r="70" spans="1:4" x14ac:dyDescent="0.35">
      <c r="A70">
        <f t="shared" si="1"/>
        <v>4</v>
      </c>
      <c r="B70" s="335">
        <v>45019</v>
      </c>
      <c r="C70">
        <v>2023</v>
      </c>
      <c r="D70">
        <v>59</v>
      </c>
    </row>
    <row r="71" spans="1:4" x14ac:dyDescent="0.35">
      <c r="A71">
        <f t="shared" si="1"/>
        <v>4</v>
      </c>
      <c r="B71" s="335">
        <v>45020</v>
      </c>
      <c r="C71">
        <v>2023</v>
      </c>
      <c r="D71">
        <v>59</v>
      </c>
    </row>
    <row r="72" spans="1:4" x14ac:dyDescent="0.35">
      <c r="A72">
        <f t="shared" si="1"/>
        <v>4</v>
      </c>
      <c r="B72" s="335">
        <v>45021</v>
      </c>
      <c r="C72">
        <v>2023</v>
      </c>
      <c r="D72">
        <v>60</v>
      </c>
    </row>
    <row r="73" spans="1:4" x14ac:dyDescent="0.35">
      <c r="A73">
        <f t="shared" ref="A73:A136" si="2">MONTH(B73)</f>
        <v>4</v>
      </c>
      <c r="B73" s="335">
        <v>45022</v>
      </c>
      <c r="C73">
        <v>2023</v>
      </c>
      <c r="D73">
        <v>60</v>
      </c>
    </row>
    <row r="74" spans="1:4" x14ac:dyDescent="0.35">
      <c r="A74">
        <f t="shared" si="2"/>
        <v>4</v>
      </c>
      <c r="B74" s="335">
        <v>45026</v>
      </c>
      <c r="C74">
        <v>2023</v>
      </c>
      <c r="D74">
        <v>62</v>
      </c>
    </row>
    <row r="75" spans="1:4" x14ac:dyDescent="0.35">
      <c r="A75">
        <f t="shared" si="2"/>
        <v>4</v>
      </c>
      <c r="B75" s="335">
        <v>45027</v>
      </c>
      <c r="C75">
        <v>2023</v>
      </c>
      <c r="D75">
        <v>62</v>
      </c>
    </row>
    <row r="76" spans="1:4" x14ac:dyDescent="0.35">
      <c r="A76">
        <f t="shared" si="2"/>
        <v>4</v>
      </c>
      <c r="B76" s="335">
        <v>45028</v>
      </c>
      <c r="C76">
        <v>2023</v>
      </c>
      <c r="D76">
        <v>65</v>
      </c>
    </row>
    <row r="77" spans="1:4" x14ac:dyDescent="0.35">
      <c r="A77">
        <f t="shared" si="2"/>
        <v>4</v>
      </c>
      <c r="B77" s="335">
        <v>45029</v>
      </c>
      <c r="C77">
        <v>2023</v>
      </c>
      <c r="D77">
        <v>69.25</v>
      </c>
    </row>
    <row r="78" spans="1:4" x14ac:dyDescent="0.35">
      <c r="A78">
        <f t="shared" si="2"/>
        <v>4</v>
      </c>
      <c r="B78" s="335">
        <v>45030</v>
      </c>
      <c r="C78">
        <v>2023</v>
      </c>
      <c r="D78">
        <v>70.5</v>
      </c>
    </row>
    <row r="79" spans="1:4" x14ac:dyDescent="0.35">
      <c r="A79">
        <f t="shared" si="2"/>
        <v>4</v>
      </c>
      <c r="B79" s="335">
        <v>45033</v>
      </c>
      <c r="C79">
        <v>2023</v>
      </c>
      <c r="D79">
        <v>67</v>
      </c>
    </row>
    <row r="80" spans="1:4" x14ac:dyDescent="0.35">
      <c r="A80">
        <f t="shared" si="2"/>
        <v>4</v>
      </c>
      <c r="B80" s="335">
        <v>45034</v>
      </c>
      <c r="C80">
        <v>2023</v>
      </c>
      <c r="D80">
        <v>69</v>
      </c>
    </row>
    <row r="81" spans="1:4" x14ac:dyDescent="0.35">
      <c r="A81">
        <f t="shared" si="2"/>
        <v>4</v>
      </c>
      <c r="B81" s="335">
        <v>45035</v>
      </c>
      <c r="C81">
        <v>2023</v>
      </c>
      <c r="D81">
        <v>68</v>
      </c>
    </row>
    <row r="82" spans="1:4" x14ac:dyDescent="0.35">
      <c r="A82">
        <f t="shared" si="2"/>
        <v>4</v>
      </c>
      <c r="B82" s="335">
        <v>45036</v>
      </c>
      <c r="C82">
        <v>2023</v>
      </c>
      <c r="D82">
        <v>69</v>
      </c>
    </row>
    <row r="83" spans="1:4" x14ac:dyDescent="0.35">
      <c r="A83">
        <f t="shared" si="2"/>
        <v>4</v>
      </c>
      <c r="B83" s="335">
        <v>45037</v>
      </c>
      <c r="C83">
        <v>2023</v>
      </c>
      <c r="D83">
        <v>68</v>
      </c>
    </row>
    <row r="84" spans="1:4" x14ac:dyDescent="0.35">
      <c r="A84">
        <f t="shared" si="2"/>
        <v>4</v>
      </c>
      <c r="B84" s="335">
        <v>45040</v>
      </c>
      <c r="C84">
        <v>2023</v>
      </c>
      <c r="D84">
        <v>69</v>
      </c>
    </row>
    <row r="85" spans="1:4" x14ac:dyDescent="0.35">
      <c r="A85">
        <f t="shared" si="2"/>
        <v>4</v>
      </c>
      <c r="B85" s="335">
        <v>45041</v>
      </c>
      <c r="C85">
        <v>2023</v>
      </c>
      <c r="D85">
        <v>68.5</v>
      </c>
    </row>
    <row r="86" spans="1:4" x14ac:dyDescent="0.35">
      <c r="A86">
        <f t="shared" si="2"/>
        <v>4</v>
      </c>
      <c r="B86" s="335">
        <v>45042</v>
      </c>
      <c r="C86">
        <v>2023</v>
      </c>
      <c r="D86">
        <v>68.5</v>
      </c>
    </row>
    <row r="87" spans="1:4" x14ac:dyDescent="0.35">
      <c r="A87">
        <f t="shared" si="2"/>
        <v>4</v>
      </c>
      <c r="B87" s="335">
        <v>45043</v>
      </c>
      <c r="C87">
        <v>2023</v>
      </c>
      <c r="D87">
        <v>69</v>
      </c>
    </row>
    <row r="88" spans="1:4" x14ac:dyDescent="0.35">
      <c r="A88">
        <f t="shared" si="2"/>
        <v>4</v>
      </c>
      <c r="B88" s="335">
        <v>45044</v>
      </c>
      <c r="C88">
        <v>2023</v>
      </c>
      <c r="D88">
        <v>65</v>
      </c>
    </row>
    <row r="89" spans="1:4" x14ac:dyDescent="0.35">
      <c r="A89">
        <f t="shared" si="2"/>
        <v>5</v>
      </c>
      <c r="B89" s="335">
        <v>45047</v>
      </c>
      <c r="C89">
        <v>2023</v>
      </c>
      <c r="D89">
        <v>64</v>
      </c>
    </row>
    <row r="90" spans="1:4" x14ac:dyDescent="0.35">
      <c r="A90">
        <f t="shared" si="2"/>
        <v>5</v>
      </c>
      <c r="B90" s="335">
        <v>45048</v>
      </c>
      <c r="C90">
        <v>2023</v>
      </c>
      <c r="D90">
        <v>64</v>
      </c>
    </row>
    <row r="91" spans="1:4" x14ac:dyDescent="0.35">
      <c r="A91">
        <f t="shared" si="2"/>
        <v>5</v>
      </c>
      <c r="B91" s="335">
        <v>45049</v>
      </c>
      <c r="C91">
        <v>2023</v>
      </c>
      <c r="D91">
        <v>64</v>
      </c>
    </row>
    <row r="92" spans="1:4" x14ac:dyDescent="0.35">
      <c r="A92">
        <f t="shared" si="2"/>
        <v>5</v>
      </c>
      <c r="B92" s="335">
        <v>45050</v>
      </c>
      <c r="C92">
        <v>2023</v>
      </c>
      <c r="D92">
        <v>64</v>
      </c>
    </row>
    <row r="93" spans="1:4" x14ac:dyDescent="0.35">
      <c r="A93">
        <f t="shared" si="2"/>
        <v>5</v>
      </c>
      <c r="B93" s="335">
        <v>45051</v>
      </c>
      <c r="C93">
        <v>2023</v>
      </c>
      <c r="D93">
        <v>63.5</v>
      </c>
    </row>
    <row r="94" spans="1:4" x14ac:dyDescent="0.35">
      <c r="A94">
        <f t="shared" si="2"/>
        <v>5</v>
      </c>
      <c r="B94" s="335">
        <v>45054</v>
      </c>
      <c r="C94">
        <v>2023</v>
      </c>
      <c r="D94">
        <v>63.5</v>
      </c>
    </row>
    <row r="95" spans="1:4" x14ac:dyDescent="0.35">
      <c r="A95">
        <f t="shared" si="2"/>
        <v>5</v>
      </c>
      <c r="B95" s="335">
        <v>45055</v>
      </c>
      <c r="C95">
        <v>2023</v>
      </c>
      <c r="D95">
        <v>64</v>
      </c>
    </row>
    <row r="96" spans="1:4" x14ac:dyDescent="0.35">
      <c r="A96">
        <f t="shared" si="2"/>
        <v>5</v>
      </c>
      <c r="B96" s="335">
        <v>45056</v>
      </c>
      <c r="C96">
        <v>2023</v>
      </c>
      <c r="D96">
        <v>64</v>
      </c>
    </row>
    <row r="97" spans="1:4" x14ac:dyDescent="0.35">
      <c r="A97">
        <f t="shared" si="2"/>
        <v>5</v>
      </c>
      <c r="B97" s="335">
        <v>45057</v>
      </c>
      <c r="C97">
        <v>2023</v>
      </c>
      <c r="D97">
        <v>64</v>
      </c>
    </row>
    <row r="98" spans="1:4" x14ac:dyDescent="0.35">
      <c r="A98">
        <f t="shared" si="2"/>
        <v>5</v>
      </c>
      <c r="B98" s="335">
        <v>45058</v>
      </c>
      <c r="C98">
        <v>2023</v>
      </c>
      <c r="D98">
        <v>64</v>
      </c>
    </row>
    <row r="99" spans="1:4" x14ac:dyDescent="0.35">
      <c r="A99">
        <f t="shared" si="2"/>
        <v>5</v>
      </c>
      <c r="B99" s="335">
        <v>45061</v>
      </c>
      <c r="C99">
        <v>2023</v>
      </c>
      <c r="D99">
        <v>64</v>
      </c>
    </row>
    <row r="100" spans="1:4" x14ac:dyDescent="0.35">
      <c r="A100">
        <f t="shared" si="2"/>
        <v>5</v>
      </c>
      <c r="B100" s="335">
        <v>45062</v>
      </c>
      <c r="C100">
        <v>2023</v>
      </c>
      <c r="D100">
        <v>63.5</v>
      </c>
    </row>
    <row r="101" spans="1:4" x14ac:dyDescent="0.35">
      <c r="A101">
        <f t="shared" si="2"/>
        <v>5</v>
      </c>
      <c r="B101" s="335">
        <v>45063</v>
      </c>
      <c r="C101">
        <v>2023</v>
      </c>
      <c r="D101">
        <v>63.5</v>
      </c>
    </row>
    <row r="102" spans="1:4" x14ac:dyDescent="0.35">
      <c r="A102">
        <f t="shared" si="2"/>
        <v>5</v>
      </c>
      <c r="B102" s="335">
        <v>45064</v>
      </c>
      <c r="C102">
        <v>2023</v>
      </c>
      <c r="D102">
        <v>63.5</v>
      </c>
    </row>
    <row r="103" spans="1:4" x14ac:dyDescent="0.35">
      <c r="A103">
        <f t="shared" si="2"/>
        <v>5</v>
      </c>
      <c r="B103" s="335">
        <v>45065</v>
      </c>
      <c r="C103">
        <v>2023</v>
      </c>
      <c r="D103">
        <v>63.5</v>
      </c>
    </row>
    <row r="104" spans="1:4" x14ac:dyDescent="0.35">
      <c r="A104">
        <f t="shared" si="2"/>
        <v>5</v>
      </c>
      <c r="B104" s="335">
        <v>45068</v>
      </c>
      <c r="C104">
        <v>2023</v>
      </c>
      <c r="D104">
        <v>63.5</v>
      </c>
    </row>
    <row r="105" spans="1:4" x14ac:dyDescent="0.35">
      <c r="A105">
        <f t="shared" si="2"/>
        <v>5</v>
      </c>
      <c r="B105" s="335">
        <v>45069</v>
      </c>
      <c r="C105">
        <v>2023</v>
      </c>
      <c r="D105">
        <v>63.5</v>
      </c>
    </row>
    <row r="106" spans="1:4" x14ac:dyDescent="0.35">
      <c r="A106">
        <f t="shared" si="2"/>
        <v>5</v>
      </c>
      <c r="B106" s="335">
        <v>45070</v>
      </c>
      <c r="C106">
        <v>2023</v>
      </c>
      <c r="D106">
        <v>63.5</v>
      </c>
    </row>
    <row r="107" spans="1:4" x14ac:dyDescent="0.35">
      <c r="A107">
        <f t="shared" si="2"/>
        <v>5</v>
      </c>
      <c r="B107" s="335">
        <v>45071</v>
      </c>
      <c r="C107">
        <v>2023</v>
      </c>
      <c r="D107">
        <v>63.5</v>
      </c>
    </row>
    <row r="108" spans="1:4" x14ac:dyDescent="0.35">
      <c r="A108">
        <f t="shared" si="2"/>
        <v>5</v>
      </c>
      <c r="B108" s="335">
        <v>45072</v>
      </c>
      <c r="C108">
        <v>2023</v>
      </c>
      <c r="D108">
        <v>63.5</v>
      </c>
    </row>
    <row r="109" spans="1:4" x14ac:dyDescent="0.35">
      <c r="A109">
        <f t="shared" si="2"/>
        <v>5</v>
      </c>
      <c r="B109" s="335">
        <v>45076</v>
      </c>
      <c r="C109">
        <v>2023</v>
      </c>
      <c r="D109">
        <v>64</v>
      </c>
    </row>
    <row r="110" spans="1:4" x14ac:dyDescent="0.35">
      <c r="A110">
        <f t="shared" si="2"/>
        <v>5</v>
      </c>
      <c r="B110" s="335">
        <v>45077</v>
      </c>
      <c r="C110">
        <v>2023</v>
      </c>
      <c r="D110">
        <v>64</v>
      </c>
    </row>
    <row r="111" spans="1:4" x14ac:dyDescent="0.35">
      <c r="A111">
        <f t="shared" si="2"/>
        <v>6</v>
      </c>
      <c r="B111" s="335">
        <v>45078</v>
      </c>
      <c r="C111">
        <v>2023</v>
      </c>
      <c r="D111">
        <v>64</v>
      </c>
    </row>
    <row r="112" spans="1:4" x14ac:dyDescent="0.35">
      <c r="A112">
        <f t="shared" si="2"/>
        <v>6</v>
      </c>
      <c r="B112" s="335">
        <v>45079</v>
      </c>
      <c r="C112">
        <v>2023</v>
      </c>
      <c r="D112">
        <v>64</v>
      </c>
    </row>
    <row r="113" spans="1:4" x14ac:dyDescent="0.35">
      <c r="A113">
        <f t="shared" si="2"/>
        <v>6</v>
      </c>
      <c r="B113" s="335">
        <v>45082</v>
      </c>
      <c r="C113">
        <v>2023</v>
      </c>
      <c r="D113">
        <v>61.25</v>
      </c>
    </row>
    <row r="114" spans="1:4" x14ac:dyDescent="0.35">
      <c r="A114">
        <f t="shared" si="2"/>
        <v>6</v>
      </c>
      <c r="B114" s="335">
        <v>45083</v>
      </c>
      <c r="C114">
        <v>2023</v>
      </c>
      <c r="D114">
        <v>61</v>
      </c>
    </row>
    <row r="115" spans="1:4" x14ac:dyDescent="0.35">
      <c r="A115">
        <f t="shared" si="2"/>
        <v>6</v>
      </c>
      <c r="B115" s="335">
        <v>45084</v>
      </c>
      <c r="C115">
        <v>2023</v>
      </c>
      <c r="D115">
        <v>56</v>
      </c>
    </row>
    <row r="116" spans="1:4" x14ac:dyDescent="0.35">
      <c r="A116">
        <f t="shared" si="2"/>
        <v>6</v>
      </c>
      <c r="B116" s="335">
        <v>45085</v>
      </c>
      <c r="C116">
        <v>2023</v>
      </c>
      <c r="D116">
        <v>56</v>
      </c>
    </row>
    <row r="117" spans="1:4" x14ac:dyDescent="0.35">
      <c r="A117">
        <f t="shared" si="2"/>
        <v>6</v>
      </c>
      <c r="B117" s="335">
        <v>45086</v>
      </c>
      <c r="C117">
        <v>2023</v>
      </c>
      <c r="D117">
        <v>66</v>
      </c>
    </row>
    <row r="118" spans="1:4" x14ac:dyDescent="0.35">
      <c r="A118">
        <f t="shared" si="2"/>
        <v>6</v>
      </c>
      <c r="B118" s="335">
        <v>45089</v>
      </c>
      <c r="C118">
        <v>2023</v>
      </c>
      <c r="D118">
        <v>68</v>
      </c>
    </row>
    <row r="119" spans="1:4" x14ac:dyDescent="0.35">
      <c r="A119">
        <f t="shared" si="2"/>
        <v>6</v>
      </c>
      <c r="B119" s="335">
        <v>45090</v>
      </c>
      <c r="C119">
        <v>2023</v>
      </c>
      <c r="D119">
        <v>65</v>
      </c>
    </row>
    <row r="120" spans="1:4" x14ac:dyDescent="0.35">
      <c r="A120">
        <f t="shared" si="2"/>
        <v>6</v>
      </c>
      <c r="B120" s="335">
        <v>45091</v>
      </c>
      <c r="C120">
        <v>2023</v>
      </c>
      <c r="D120">
        <v>63.5</v>
      </c>
    </row>
    <row r="121" spans="1:4" x14ac:dyDescent="0.35">
      <c r="A121">
        <f t="shared" si="2"/>
        <v>6</v>
      </c>
      <c r="B121" s="335">
        <v>45092</v>
      </c>
      <c r="C121">
        <v>2023</v>
      </c>
      <c r="D121">
        <v>63</v>
      </c>
    </row>
    <row r="122" spans="1:4" x14ac:dyDescent="0.35">
      <c r="A122">
        <f t="shared" si="2"/>
        <v>6</v>
      </c>
      <c r="B122" s="335">
        <v>45093</v>
      </c>
      <c r="C122">
        <v>2023</v>
      </c>
      <c r="D122">
        <v>63</v>
      </c>
    </row>
    <row r="123" spans="1:4" x14ac:dyDescent="0.35">
      <c r="A123">
        <f t="shared" si="2"/>
        <v>6</v>
      </c>
      <c r="B123" s="335">
        <v>45096</v>
      </c>
      <c r="C123">
        <v>2023</v>
      </c>
      <c r="D123">
        <v>63</v>
      </c>
    </row>
    <row r="124" spans="1:4" x14ac:dyDescent="0.35">
      <c r="A124">
        <f t="shared" si="2"/>
        <v>6</v>
      </c>
      <c r="B124" s="335">
        <v>45097</v>
      </c>
      <c r="C124">
        <v>2023</v>
      </c>
      <c r="D124">
        <v>63.5</v>
      </c>
    </row>
    <row r="125" spans="1:4" x14ac:dyDescent="0.35">
      <c r="A125">
        <f t="shared" si="2"/>
        <v>6</v>
      </c>
      <c r="B125" s="335">
        <v>45098</v>
      </c>
      <c r="C125">
        <v>2023</v>
      </c>
      <c r="D125">
        <v>63.5</v>
      </c>
    </row>
    <row r="126" spans="1:4" x14ac:dyDescent="0.35">
      <c r="A126">
        <f t="shared" si="2"/>
        <v>6</v>
      </c>
      <c r="B126" s="335">
        <v>45099</v>
      </c>
      <c r="C126">
        <v>2023</v>
      </c>
      <c r="D126">
        <v>65.25</v>
      </c>
    </row>
    <row r="127" spans="1:4" x14ac:dyDescent="0.35">
      <c r="A127">
        <f t="shared" si="2"/>
        <v>6</v>
      </c>
      <c r="B127" s="335">
        <v>45100</v>
      </c>
      <c r="C127">
        <v>2023</v>
      </c>
      <c r="D127">
        <v>65.25</v>
      </c>
    </row>
    <row r="128" spans="1:4" x14ac:dyDescent="0.35">
      <c r="A128">
        <f t="shared" si="2"/>
        <v>6</v>
      </c>
      <c r="B128" s="335">
        <v>45103</v>
      </c>
      <c r="C128">
        <v>2023</v>
      </c>
      <c r="D128">
        <v>65.25</v>
      </c>
    </row>
    <row r="129" spans="1:4" x14ac:dyDescent="0.35">
      <c r="A129">
        <f t="shared" si="2"/>
        <v>6</v>
      </c>
      <c r="B129" s="335">
        <v>45104</v>
      </c>
      <c r="C129">
        <v>2023</v>
      </c>
      <c r="D129">
        <v>66.5</v>
      </c>
    </row>
    <row r="130" spans="1:4" x14ac:dyDescent="0.35">
      <c r="A130">
        <f t="shared" si="2"/>
        <v>6</v>
      </c>
      <c r="B130" s="335">
        <v>45105</v>
      </c>
      <c r="C130">
        <v>2023</v>
      </c>
      <c r="D130">
        <v>66.5</v>
      </c>
    </row>
    <row r="131" spans="1:4" x14ac:dyDescent="0.35">
      <c r="A131">
        <f t="shared" si="2"/>
        <v>6</v>
      </c>
      <c r="B131" s="335">
        <v>45106</v>
      </c>
      <c r="C131">
        <v>2023</v>
      </c>
      <c r="D131">
        <v>66</v>
      </c>
    </row>
    <row r="132" spans="1:4" x14ac:dyDescent="0.35">
      <c r="A132">
        <f t="shared" si="2"/>
        <v>6</v>
      </c>
      <c r="B132" s="335">
        <v>45107</v>
      </c>
      <c r="C132">
        <v>2023</v>
      </c>
      <c r="D132">
        <v>67.150000000000006</v>
      </c>
    </row>
    <row r="133" spans="1:4" x14ac:dyDescent="0.35">
      <c r="A133">
        <f t="shared" si="2"/>
        <v>7</v>
      </c>
      <c r="B133" s="335">
        <v>45110</v>
      </c>
      <c r="C133">
        <v>2023</v>
      </c>
      <c r="D133">
        <v>66.5</v>
      </c>
    </row>
    <row r="134" spans="1:4" x14ac:dyDescent="0.35">
      <c r="A134">
        <f t="shared" si="2"/>
        <v>7</v>
      </c>
      <c r="B134" s="335">
        <v>45112</v>
      </c>
      <c r="C134">
        <v>2023</v>
      </c>
      <c r="D134">
        <v>66</v>
      </c>
    </row>
    <row r="135" spans="1:4" x14ac:dyDescent="0.35">
      <c r="A135">
        <f t="shared" si="2"/>
        <v>7</v>
      </c>
      <c r="B135" s="335">
        <v>45113</v>
      </c>
      <c r="C135">
        <v>2023</v>
      </c>
      <c r="D135">
        <v>66</v>
      </c>
    </row>
    <row r="136" spans="1:4" x14ac:dyDescent="0.35">
      <c r="A136">
        <f t="shared" si="2"/>
        <v>7</v>
      </c>
      <c r="B136" s="335">
        <v>45114</v>
      </c>
      <c r="C136">
        <v>2023</v>
      </c>
      <c r="D136">
        <v>66</v>
      </c>
    </row>
    <row r="137" spans="1:4" x14ac:dyDescent="0.35">
      <c r="A137">
        <f t="shared" ref="A137:A200" si="3">MONTH(B137)</f>
        <v>7</v>
      </c>
      <c r="B137" s="335">
        <v>45117</v>
      </c>
      <c r="C137">
        <v>2023</v>
      </c>
      <c r="D137">
        <v>65.5</v>
      </c>
    </row>
    <row r="138" spans="1:4" x14ac:dyDescent="0.35">
      <c r="A138">
        <f t="shared" si="3"/>
        <v>7</v>
      </c>
      <c r="B138" s="335">
        <v>45118</v>
      </c>
      <c r="C138">
        <v>2023</v>
      </c>
      <c r="D138">
        <v>65.5</v>
      </c>
    </row>
    <row r="139" spans="1:4" x14ac:dyDescent="0.35">
      <c r="A139">
        <f t="shared" si="3"/>
        <v>7</v>
      </c>
      <c r="B139" s="335">
        <v>45119</v>
      </c>
      <c r="C139">
        <v>2023</v>
      </c>
      <c r="D139">
        <v>65.5</v>
      </c>
    </row>
    <row r="140" spans="1:4" x14ac:dyDescent="0.35">
      <c r="A140">
        <f t="shared" si="3"/>
        <v>7</v>
      </c>
      <c r="B140" s="335">
        <v>45120</v>
      </c>
      <c r="C140">
        <v>2023</v>
      </c>
      <c r="D140">
        <v>65</v>
      </c>
    </row>
    <row r="141" spans="1:4" x14ac:dyDescent="0.35">
      <c r="A141">
        <f t="shared" si="3"/>
        <v>7</v>
      </c>
      <c r="B141" s="335">
        <v>45121</v>
      </c>
      <c r="C141">
        <v>2023</v>
      </c>
      <c r="D141">
        <v>66</v>
      </c>
    </row>
    <row r="142" spans="1:4" x14ac:dyDescent="0.35">
      <c r="A142">
        <f t="shared" si="3"/>
        <v>7</v>
      </c>
      <c r="B142" s="335">
        <v>45124</v>
      </c>
      <c r="C142">
        <v>2023</v>
      </c>
      <c r="D142">
        <v>66</v>
      </c>
    </row>
    <row r="143" spans="1:4" x14ac:dyDescent="0.35">
      <c r="A143">
        <f t="shared" si="3"/>
        <v>7</v>
      </c>
      <c r="B143" s="335">
        <v>45125</v>
      </c>
      <c r="C143">
        <v>2023</v>
      </c>
      <c r="D143">
        <v>65.5</v>
      </c>
    </row>
    <row r="144" spans="1:4" x14ac:dyDescent="0.35">
      <c r="A144">
        <f t="shared" si="3"/>
        <v>7</v>
      </c>
      <c r="B144" s="335">
        <v>45126</v>
      </c>
      <c r="C144">
        <v>2023</v>
      </c>
      <c r="D144">
        <v>66.25</v>
      </c>
    </row>
    <row r="145" spans="1:4" x14ac:dyDescent="0.35">
      <c r="A145">
        <f t="shared" si="3"/>
        <v>7</v>
      </c>
      <c r="B145" s="335">
        <v>45127</v>
      </c>
      <c r="C145">
        <v>2023</v>
      </c>
      <c r="D145">
        <v>66.5</v>
      </c>
    </row>
    <row r="146" spans="1:4" x14ac:dyDescent="0.35">
      <c r="A146">
        <f t="shared" si="3"/>
        <v>7</v>
      </c>
      <c r="B146" s="335">
        <v>45128</v>
      </c>
      <c r="C146">
        <v>2023</v>
      </c>
      <c r="D146">
        <v>66.5</v>
      </c>
    </row>
    <row r="147" spans="1:4" x14ac:dyDescent="0.35">
      <c r="A147">
        <f t="shared" si="3"/>
        <v>7</v>
      </c>
      <c r="B147" s="335">
        <v>45131</v>
      </c>
      <c r="C147">
        <v>2023</v>
      </c>
      <c r="D147">
        <v>66.5</v>
      </c>
    </row>
    <row r="148" spans="1:4" x14ac:dyDescent="0.35">
      <c r="A148">
        <f t="shared" si="3"/>
        <v>7</v>
      </c>
      <c r="B148" s="335">
        <v>45132</v>
      </c>
      <c r="C148">
        <v>2023</v>
      </c>
      <c r="D148">
        <v>66.5</v>
      </c>
    </row>
    <row r="149" spans="1:4" x14ac:dyDescent="0.35">
      <c r="A149">
        <f t="shared" si="3"/>
        <v>7</v>
      </c>
      <c r="B149" s="335">
        <v>45133</v>
      </c>
      <c r="C149">
        <v>2023</v>
      </c>
      <c r="D149">
        <v>66.5</v>
      </c>
    </row>
    <row r="150" spans="1:4" x14ac:dyDescent="0.35">
      <c r="A150">
        <f t="shared" si="3"/>
        <v>7</v>
      </c>
      <c r="B150" s="335">
        <v>45134</v>
      </c>
      <c r="C150">
        <v>2023</v>
      </c>
      <c r="D150">
        <v>66.75</v>
      </c>
    </row>
    <row r="151" spans="1:4" x14ac:dyDescent="0.35">
      <c r="A151">
        <f t="shared" si="3"/>
        <v>7</v>
      </c>
      <c r="B151" s="335">
        <v>45135</v>
      </c>
      <c r="C151">
        <v>2023</v>
      </c>
      <c r="D151">
        <v>66.75</v>
      </c>
    </row>
    <row r="152" spans="1:4" x14ac:dyDescent="0.35">
      <c r="A152">
        <f t="shared" si="3"/>
        <v>7</v>
      </c>
      <c r="B152" s="335">
        <v>45138</v>
      </c>
      <c r="C152">
        <v>2023</v>
      </c>
      <c r="D152">
        <v>66.75</v>
      </c>
    </row>
    <row r="153" spans="1:4" x14ac:dyDescent="0.35">
      <c r="A153">
        <f t="shared" si="3"/>
        <v>8</v>
      </c>
      <c r="B153" s="335">
        <v>45139</v>
      </c>
      <c r="C153">
        <v>2023</v>
      </c>
      <c r="D153">
        <v>67.25</v>
      </c>
    </row>
    <row r="154" spans="1:4" x14ac:dyDescent="0.35">
      <c r="A154">
        <f t="shared" si="3"/>
        <v>8</v>
      </c>
      <c r="B154" s="335">
        <v>45140</v>
      </c>
      <c r="C154">
        <v>2023</v>
      </c>
      <c r="D154">
        <v>67.5</v>
      </c>
    </row>
    <row r="155" spans="1:4" x14ac:dyDescent="0.35">
      <c r="A155">
        <f t="shared" si="3"/>
        <v>8</v>
      </c>
      <c r="B155" s="335">
        <v>45141</v>
      </c>
      <c r="C155">
        <v>2023</v>
      </c>
      <c r="D155">
        <v>67.5</v>
      </c>
    </row>
    <row r="156" spans="1:4" x14ac:dyDescent="0.35">
      <c r="A156">
        <f t="shared" si="3"/>
        <v>8</v>
      </c>
      <c r="B156" s="335">
        <v>45142</v>
      </c>
      <c r="C156">
        <v>2023</v>
      </c>
      <c r="D156">
        <v>67.5</v>
      </c>
    </row>
    <row r="157" spans="1:4" x14ac:dyDescent="0.35">
      <c r="A157">
        <f t="shared" si="3"/>
        <v>8</v>
      </c>
      <c r="B157" s="335">
        <v>45145</v>
      </c>
      <c r="C157">
        <v>2023</v>
      </c>
      <c r="D157">
        <v>67.5</v>
      </c>
    </row>
    <row r="158" spans="1:4" x14ac:dyDescent="0.35">
      <c r="A158">
        <f t="shared" si="3"/>
        <v>8</v>
      </c>
      <c r="B158" s="335">
        <v>45146</v>
      </c>
      <c r="C158">
        <v>2023</v>
      </c>
      <c r="D158">
        <v>67.5</v>
      </c>
    </row>
    <row r="159" spans="1:4" x14ac:dyDescent="0.35">
      <c r="A159">
        <f t="shared" si="3"/>
        <v>8</v>
      </c>
      <c r="B159" s="335">
        <v>45147</v>
      </c>
      <c r="C159">
        <v>2023</v>
      </c>
      <c r="D159">
        <v>68</v>
      </c>
    </row>
    <row r="160" spans="1:4" x14ac:dyDescent="0.35">
      <c r="A160">
        <f t="shared" si="3"/>
        <v>8</v>
      </c>
      <c r="B160" s="335">
        <v>45148</v>
      </c>
      <c r="C160">
        <v>2023</v>
      </c>
      <c r="D160">
        <v>68</v>
      </c>
    </row>
    <row r="161" spans="1:4" x14ac:dyDescent="0.35">
      <c r="A161">
        <f t="shared" si="3"/>
        <v>8</v>
      </c>
      <c r="B161" s="335">
        <v>45149</v>
      </c>
      <c r="C161">
        <v>2023</v>
      </c>
      <c r="D161">
        <v>68.25</v>
      </c>
    </row>
    <row r="162" spans="1:4" x14ac:dyDescent="0.35">
      <c r="A162">
        <f t="shared" si="3"/>
        <v>8</v>
      </c>
      <c r="B162" s="335">
        <v>45152</v>
      </c>
      <c r="C162">
        <v>2023</v>
      </c>
      <c r="D162">
        <v>68</v>
      </c>
    </row>
    <row r="163" spans="1:4" x14ac:dyDescent="0.35">
      <c r="A163">
        <f t="shared" si="3"/>
        <v>8</v>
      </c>
      <c r="B163" s="335">
        <v>45153</v>
      </c>
      <c r="C163">
        <v>2023</v>
      </c>
      <c r="D163">
        <v>67.5</v>
      </c>
    </row>
    <row r="164" spans="1:4" x14ac:dyDescent="0.35">
      <c r="A164">
        <f t="shared" si="3"/>
        <v>8</v>
      </c>
      <c r="B164" s="335">
        <v>45154</v>
      </c>
      <c r="C164">
        <v>2023</v>
      </c>
      <c r="D164">
        <v>70</v>
      </c>
    </row>
    <row r="165" spans="1:4" x14ac:dyDescent="0.35">
      <c r="A165">
        <f t="shared" si="3"/>
        <v>8</v>
      </c>
      <c r="B165" s="335">
        <v>45155</v>
      </c>
      <c r="C165">
        <v>2023</v>
      </c>
      <c r="D165">
        <v>69.25</v>
      </c>
    </row>
    <row r="166" spans="1:4" x14ac:dyDescent="0.35">
      <c r="A166">
        <f t="shared" si="3"/>
        <v>8</v>
      </c>
      <c r="B166" s="335">
        <v>45156</v>
      </c>
      <c r="C166">
        <v>2023</v>
      </c>
      <c r="D166">
        <v>68.75</v>
      </c>
    </row>
    <row r="167" spans="1:4" x14ac:dyDescent="0.35">
      <c r="A167">
        <f t="shared" si="3"/>
        <v>8</v>
      </c>
      <c r="B167" s="335">
        <v>45159</v>
      </c>
      <c r="C167">
        <v>2023</v>
      </c>
      <c r="D167">
        <v>68.75</v>
      </c>
    </row>
    <row r="168" spans="1:4" x14ac:dyDescent="0.35">
      <c r="A168">
        <f t="shared" si="3"/>
        <v>8</v>
      </c>
      <c r="B168" s="335">
        <v>45160</v>
      </c>
      <c r="C168">
        <v>2023</v>
      </c>
      <c r="D168">
        <v>68.75</v>
      </c>
    </row>
    <row r="169" spans="1:4" x14ac:dyDescent="0.35">
      <c r="A169">
        <f t="shared" si="3"/>
        <v>8</v>
      </c>
      <c r="B169" s="335">
        <v>45161</v>
      </c>
      <c r="C169">
        <v>2023</v>
      </c>
      <c r="D169">
        <v>68</v>
      </c>
    </row>
    <row r="170" spans="1:4" x14ac:dyDescent="0.35">
      <c r="A170">
        <f t="shared" si="3"/>
        <v>8</v>
      </c>
      <c r="B170" s="335">
        <v>45162</v>
      </c>
      <c r="C170">
        <v>2023</v>
      </c>
      <c r="D170">
        <v>68.5</v>
      </c>
    </row>
    <row r="171" spans="1:4" x14ac:dyDescent="0.35">
      <c r="A171">
        <f t="shared" si="3"/>
        <v>8</v>
      </c>
      <c r="B171" s="335">
        <v>45163</v>
      </c>
      <c r="C171">
        <v>2023</v>
      </c>
      <c r="D171">
        <v>68.5</v>
      </c>
    </row>
    <row r="172" spans="1:4" x14ac:dyDescent="0.35">
      <c r="A172">
        <f t="shared" si="3"/>
        <v>8</v>
      </c>
      <c r="B172" s="335">
        <v>45166</v>
      </c>
      <c r="C172">
        <v>2023</v>
      </c>
      <c r="D172">
        <v>67.5</v>
      </c>
    </row>
    <row r="173" spans="1:4" x14ac:dyDescent="0.35">
      <c r="A173">
        <f t="shared" si="3"/>
        <v>8</v>
      </c>
      <c r="B173" s="335">
        <v>45167</v>
      </c>
      <c r="C173">
        <v>2023</v>
      </c>
      <c r="D173">
        <v>68.5</v>
      </c>
    </row>
    <row r="174" spans="1:4" x14ac:dyDescent="0.35">
      <c r="A174">
        <f t="shared" si="3"/>
        <v>8</v>
      </c>
      <c r="B174" s="335">
        <v>45168</v>
      </c>
      <c r="C174">
        <v>2023</v>
      </c>
      <c r="D174">
        <v>67.5</v>
      </c>
    </row>
    <row r="175" spans="1:4" x14ac:dyDescent="0.35">
      <c r="A175">
        <f t="shared" si="3"/>
        <v>8</v>
      </c>
      <c r="B175" s="335">
        <v>45169</v>
      </c>
      <c r="C175">
        <v>2023</v>
      </c>
      <c r="D175">
        <v>67.5</v>
      </c>
    </row>
    <row r="176" spans="1:4" x14ac:dyDescent="0.35">
      <c r="A176">
        <f t="shared" si="3"/>
        <v>9</v>
      </c>
      <c r="B176" s="335">
        <v>45170</v>
      </c>
      <c r="C176">
        <v>2023</v>
      </c>
      <c r="D176">
        <v>67.5</v>
      </c>
    </row>
    <row r="177" spans="1:4" x14ac:dyDescent="0.35">
      <c r="A177">
        <f t="shared" si="3"/>
        <v>9</v>
      </c>
      <c r="B177" s="335">
        <v>45174</v>
      </c>
      <c r="C177">
        <v>2023</v>
      </c>
      <c r="D177">
        <v>67.25</v>
      </c>
    </row>
    <row r="178" spans="1:4" x14ac:dyDescent="0.35">
      <c r="A178">
        <f t="shared" si="3"/>
        <v>9</v>
      </c>
      <c r="B178" s="335">
        <v>45175</v>
      </c>
      <c r="C178">
        <v>2023</v>
      </c>
      <c r="D178">
        <v>57.5</v>
      </c>
    </row>
    <row r="179" spans="1:4" x14ac:dyDescent="0.35">
      <c r="A179">
        <f t="shared" si="3"/>
        <v>9</v>
      </c>
      <c r="B179" s="335">
        <v>45176</v>
      </c>
      <c r="C179">
        <v>2023</v>
      </c>
      <c r="D179">
        <v>54</v>
      </c>
    </row>
    <row r="180" spans="1:4" x14ac:dyDescent="0.35">
      <c r="A180">
        <f t="shared" si="3"/>
        <v>9</v>
      </c>
      <c r="B180" s="335">
        <v>45177</v>
      </c>
      <c r="C180">
        <v>2023</v>
      </c>
      <c r="D180">
        <v>54</v>
      </c>
    </row>
    <row r="181" spans="1:4" x14ac:dyDescent="0.35">
      <c r="A181">
        <f t="shared" si="3"/>
        <v>9</v>
      </c>
      <c r="B181" s="335">
        <v>45180</v>
      </c>
      <c r="C181">
        <v>2023</v>
      </c>
      <c r="D181">
        <v>56</v>
      </c>
    </row>
    <row r="182" spans="1:4" x14ac:dyDescent="0.35">
      <c r="A182">
        <f t="shared" si="3"/>
        <v>9</v>
      </c>
      <c r="B182" s="335">
        <v>45181</v>
      </c>
      <c r="C182">
        <v>2023</v>
      </c>
      <c r="D182">
        <v>56</v>
      </c>
    </row>
    <row r="183" spans="1:4" x14ac:dyDescent="0.35">
      <c r="A183">
        <f t="shared" si="3"/>
        <v>9</v>
      </c>
      <c r="B183" s="335">
        <v>45182</v>
      </c>
      <c r="C183">
        <v>2023</v>
      </c>
      <c r="D183">
        <v>57</v>
      </c>
    </row>
    <row r="184" spans="1:4" x14ac:dyDescent="0.35">
      <c r="A184">
        <f t="shared" si="3"/>
        <v>9</v>
      </c>
      <c r="B184" s="335">
        <v>45183</v>
      </c>
      <c r="C184">
        <v>2023</v>
      </c>
      <c r="D184">
        <v>57</v>
      </c>
    </row>
    <row r="185" spans="1:4" x14ac:dyDescent="0.35">
      <c r="A185">
        <f t="shared" si="3"/>
        <v>9</v>
      </c>
      <c r="B185" s="335">
        <v>45184</v>
      </c>
      <c r="C185">
        <v>2023</v>
      </c>
      <c r="D185">
        <v>57</v>
      </c>
    </row>
    <row r="186" spans="1:4" x14ac:dyDescent="0.35">
      <c r="A186">
        <f t="shared" si="3"/>
        <v>9</v>
      </c>
      <c r="B186" s="335">
        <v>45187</v>
      </c>
      <c r="C186">
        <v>2023</v>
      </c>
      <c r="D186">
        <v>56.75</v>
      </c>
    </row>
    <row r="187" spans="1:4" x14ac:dyDescent="0.35">
      <c r="A187">
        <f t="shared" si="3"/>
        <v>9</v>
      </c>
      <c r="B187" s="335">
        <v>45188</v>
      </c>
      <c r="C187">
        <v>2023</v>
      </c>
      <c r="D187">
        <v>55.5</v>
      </c>
    </row>
    <row r="188" spans="1:4" x14ac:dyDescent="0.35">
      <c r="A188">
        <f t="shared" si="3"/>
        <v>9</v>
      </c>
      <c r="B188" s="335">
        <v>45189</v>
      </c>
      <c r="C188">
        <v>2023</v>
      </c>
      <c r="D188">
        <v>54.5</v>
      </c>
    </row>
    <row r="189" spans="1:4" x14ac:dyDescent="0.35">
      <c r="A189">
        <f t="shared" si="3"/>
        <v>9</v>
      </c>
      <c r="B189" s="335">
        <v>45190</v>
      </c>
      <c r="C189">
        <v>2023</v>
      </c>
      <c r="D189">
        <v>54</v>
      </c>
    </row>
    <row r="190" spans="1:4" x14ac:dyDescent="0.35">
      <c r="A190">
        <f t="shared" si="3"/>
        <v>9</v>
      </c>
      <c r="B190" s="335">
        <v>45191</v>
      </c>
      <c r="C190">
        <v>2023</v>
      </c>
      <c r="D190">
        <v>54</v>
      </c>
    </row>
    <row r="191" spans="1:4" x14ac:dyDescent="0.35">
      <c r="A191">
        <f t="shared" si="3"/>
        <v>9</v>
      </c>
      <c r="B191" s="335">
        <v>45194</v>
      </c>
      <c r="C191">
        <v>2023</v>
      </c>
      <c r="D191">
        <v>54</v>
      </c>
    </row>
    <row r="192" spans="1:4" x14ac:dyDescent="0.35">
      <c r="A192">
        <f t="shared" si="3"/>
        <v>9</v>
      </c>
      <c r="B192" s="335">
        <v>45195</v>
      </c>
      <c r="C192">
        <v>2023</v>
      </c>
      <c r="D192">
        <v>53.5</v>
      </c>
    </row>
    <row r="193" spans="1:4" x14ac:dyDescent="0.35">
      <c r="A193">
        <f t="shared" si="3"/>
        <v>9</v>
      </c>
      <c r="B193" s="335">
        <v>45196</v>
      </c>
      <c r="C193">
        <v>2023</v>
      </c>
      <c r="D193">
        <v>53.5</v>
      </c>
    </row>
    <row r="194" spans="1:4" x14ac:dyDescent="0.35">
      <c r="A194">
        <f t="shared" si="3"/>
        <v>9</v>
      </c>
      <c r="B194" s="335">
        <v>45197</v>
      </c>
      <c r="C194">
        <v>2023</v>
      </c>
      <c r="D194">
        <v>53</v>
      </c>
    </row>
    <row r="195" spans="1:4" x14ac:dyDescent="0.35">
      <c r="A195">
        <f t="shared" si="3"/>
        <v>9</v>
      </c>
      <c r="B195" s="335">
        <v>45198</v>
      </c>
      <c r="C195">
        <v>2023</v>
      </c>
      <c r="D195">
        <v>53</v>
      </c>
    </row>
    <row r="196" spans="1:4" x14ac:dyDescent="0.35">
      <c r="A196">
        <f t="shared" si="3"/>
        <v>10</v>
      </c>
      <c r="B196" s="335">
        <v>45201</v>
      </c>
      <c r="C196">
        <v>2023</v>
      </c>
      <c r="D196">
        <v>53</v>
      </c>
    </row>
    <row r="197" spans="1:4" x14ac:dyDescent="0.35">
      <c r="A197">
        <f t="shared" si="3"/>
        <v>10</v>
      </c>
      <c r="B197" s="335">
        <v>45202</v>
      </c>
      <c r="C197">
        <v>2023</v>
      </c>
      <c r="D197">
        <v>53</v>
      </c>
    </row>
    <row r="198" spans="1:4" x14ac:dyDescent="0.35">
      <c r="A198">
        <f t="shared" si="3"/>
        <v>10</v>
      </c>
      <c r="B198" s="335">
        <v>45203</v>
      </c>
      <c r="C198">
        <v>2023</v>
      </c>
      <c r="D198">
        <v>53</v>
      </c>
    </row>
    <row r="199" spans="1:4" x14ac:dyDescent="0.35">
      <c r="A199">
        <f t="shared" si="3"/>
        <v>10</v>
      </c>
      <c r="B199" s="335">
        <v>45204</v>
      </c>
      <c r="C199">
        <v>2023</v>
      </c>
      <c r="D199">
        <v>52.75</v>
      </c>
    </row>
    <row r="200" spans="1:4" x14ac:dyDescent="0.35">
      <c r="A200">
        <f t="shared" si="3"/>
        <v>10</v>
      </c>
      <c r="B200" s="335">
        <v>45205</v>
      </c>
      <c r="C200">
        <v>2023</v>
      </c>
      <c r="D200">
        <v>52.75</v>
      </c>
    </row>
    <row r="201" spans="1:4" x14ac:dyDescent="0.35">
      <c r="A201">
        <f t="shared" ref="A201:A256" si="4">MONTH(B201)</f>
        <v>10</v>
      </c>
      <c r="B201" s="335">
        <v>45208</v>
      </c>
      <c r="C201">
        <v>2023</v>
      </c>
      <c r="D201">
        <v>52.75</v>
      </c>
    </row>
    <row r="202" spans="1:4" x14ac:dyDescent="0.35">
      <c r="A202">
        <f t="shared" si="4"/>
        <v>10</v>
      </c>
      <c r="B202" s="335">
        <v>45209</v>
      </c>
      <c r="C202">
        <v>2023</v>
      </c>
      <c r="D202">
        <v>51</v>
      </c>
    </row>
    <row r="203" spans="1:4" x14ac:dyDescent="0.35">
      <c r="A203">
        <f t="shared" si="4"/>
        <v>10</v>
      </c>
      <c r="B203" s="335">
        <v>45210</v>
      </c>
      <c r="C203">
        <v>2023</v>
      </c>
      <c r="D203">
        <v>51</v>
      </c>
    </row>
    <row r="204" spans="1:4" x14ac:dyDescent="0.35">
      <c r="A204">
        <f t="shared" si="4"/>
        <v>10</v>
      </c>
      <c r="B204" s="335">
        <v>45211</v>
      </c>
      <c r="C204">
        <v>2023</v>
      </c>
      <c r="D204">
        <v>51.5</v>
      </c>
    </row>
    <row r="205" spans="1:4" x14ac:dyDescent="0.35">
      <c r="A205">
        <f t="shared" si="4"/>
        <v>10</v>
      </c>
      <c r="B205" s="335">
        <v>45212</v>
      </c>
      <c r="C205">
        <v>2023</v>
      </c>
      <c r="D205">
        <v>51.5</v>
      </c>
    </row>
    <row r="206" spans="1:4" x14ac:dyDescent="0.35">
      <c r="A206">
        <f t="shared" si="4"/>
        <v>10</v>
      </c>
      <c r="B206" s="335">
        <v>45215</v>
      </c>
      <c r="C206">
        <v>2023</v>
      </c>
      <c r="D206">
        <v>51.75</v>
      </c>
    </row>
    <row r="207" spans="1:4" x14ac:dyDescent="0.35">
      <c r="A207">
        <f t="shared" si="4"/>
        <v>10</v>
      </c>
      <c r="B207" s="335">
        <v>45216</v>
      </c>
      <c r="C207">
        <v>2023</v>
      </c>
      <c r="D207">
        <v>51.75</v>
      </c>
    </row>
    <row r="208" spans="1:4" x14ac:dyDescent="0.35">
      <c r="A208">
        <f t="shared" si="4"/>
        <v>10</v>
      </c>
      <c r="B208" s="335">
        <v>45217</v>
      </c>
      <c r="C208">
        <v>2023</v>
      </c>
      <c r="D208">
        <v>52</v>
      </c>
    </row>
    <row r="209" spans="1:4" x14ac:dyDescent="0.35">
      <c r="A209">
        <f t="shared" si="4"/>
        <v>10</v>
      </c>
      <c r="B209" s="335">
        <v>45218</v>
      </c>
      <c r="C209">
        <v>2023</v>
      </c>
      <c r="D209">
        <v>52.5</v>
      </c>
    </row>
    <row r="210" spans="1:4" x14ac:dyDescent="0.35">
      <c r="A210">
        <f t="shared" si="4"/>
        <v>10</v>
      </c>
      <c r="B210" s="335">
        <v>45219</v>
      </c>
      <c r="C210">
        <v>2023</v>
      </c>
      <c r="D210">
        <v>52</v>
      </c>
    </row>
    <row r="211" spans="1:4" x14ac:dyDescent="0.35">
      <c r="A211">
        <f t="shared" si="4"/>
        <v>10</v>
      </c>
      <c r="B211" s="335">
        <v>45222</v>
      </c>
      <c r="C211">
        <v>2023</v>
      </c>
      <c r="D211">
        <v>52</v>
      </c>
    </row>
    <row r="212" spans="1:4" x14ac:dyDescent="0.35">
      <c r="A212">
        <f t="shared" si="4"/>
        <v>10</v>
      </c>
      <c r="B212" s="335">
        <v>45223</v>
      </c>
      <c r="C212">
        <v>2023</v>
      </c>
      <c r="D212">
        <v>52.25</v>
      </c>
    </row>
    <row r="213" spans="1:4" x14ac:dyDescent="0.35">
      <c r="A213">
        <f t="shared" si="4"/>
        <v>10</v>
      </c>
      <c r="B213" s="335">
        <v>45224</v>
      </c>
      <c r="C213">
        <v>2023</v>
      </c>
      <c r="D213">
        <v>52.4</v>
      </c>
    </row>
    <row r="214" spans="1:4" x14ac:dyDescent="0.35">
      <c r="A214">
        <f t="shared" si="4"/>
        <v>10</v>
      </c>
      <c r="B214" s="335">
        <v>45225</v>
      </c>
      <c r="C214">
        <v>2023</v>
      </c>
      <c r="D214">
        <v>52.5</v>
      </c>
    </row>
    <row r="215" spans="1:4" x14ac:dyDescent="0.35">
      <c r="A215">
        <f t="shared" si="4"/>
        <v>10</v>
      </c>
      <c r="B215" s="335">
        <v>45226</v>
      </c>
      <c r="C215">
        <v>2023</v>
      </c>
      <c r="D215">
        <v>52.5</v>
      </c>
    </row>
    <row r="216" spans="1:4" x14ac:dyDescent="0.35">
      <c r="A216">
        <f t="shared" si="4"/>
        <v>10</v>
      </c>
      <c r="B216" s="335">
        <v>45229</v>
      </c>
      <c r="C216">
        <v>2023</v>
      </c>
      <c r="D216">
        <v>52.75</v>
      </c>
    </row>
    <row r="217" spans="1:4" x14ac:dyDescent="0.35">
      <c r="A217">
        <f t="shared" si="4"/>
        <v>10</v>
      </c>
      <c r="B217" s="335">
        <v>45230</v>
      </c>
      <c r="C217">
        <v>2023</v>
      </c>
      <c r="D217">
        <v>53</v>
      </c>
    </row>
    <row r="218" spans="1:4" x14ac:dyDescent="0.35">
      <c r="A218">
        <f t="shared" si="4"/>
        <v>11</v>
      </c>
      <c r="B218" s="335">
        <v>45231</v>
      </c>
      <c r="C218">
        <v>2023</v>
      </c>
      <c r="D218">
        <v>53.25</v>
      </c>
    </row>
    <row r="219" spans="1:4" x14ac:dyDescent="0.35">
      <c r="A219">
        <f t="shared" si="4"/>
        <v>11</v>
      </c>
      <c r="B219" s="335">
        <v>45232</v>
      </c>
      <c r="C219">
        <v>2023</v>
      </c>
      <c r="D219">
        <v>53</v>
      </c>
    </row>
    <row r="220" spans="1:4" x14ac:dyDescent="0.35">
      <c r="A220">
        <f t="shared" si="4"/>
        <v>11</v>
      </c>
      <c r="B220" s="335">
        <v>45233</v>
      </c>
      <c r="C220">
        <v>2023</v>
      </c>
      <c r="D220">
        <v>53.25</v>
      </c>
    </row>
    <row r="221" spans="1:4" x14ac:dyDescent="0.35">
      <c r="A221">
        <f t="shared" si="4"/>
        <v>11</v>
      </c>
      <c r="B221" s="335">
        <v>45236</v>
      </c>
      <c r="C221">
        <v>2023</v>
      </c>
      <c r="D221">
        <v>53.75</v>
      </c>
    </row>
    <row r="222" spans="1:4" x14ac:dyDescent="0.35">
      <c r="A222">
        <f t="shared" si="4"/>
        <v>11</v>
      </c>
      <c r="B222" s="335">
        <v>45237</v>
      </c>
      <c r="C222">
        <v>2023</v>
      </c>
      <c r="D222">
        <v>53.5</v>
      </c>
    </row>
    <row r="223" spans="1:4" x14ac:dyDescent="0.35">
      <c r="A223">
        <f t="shared" si="4"/>
        <v>11</v>
      </c>
      <c r="B223" s="335">
        <v>45238</v>
      </c>
      <c r="C223">
        <v>2023</v>
      </c>
      <c r="D223">
        <v>53</v>
      </c>
    </row>
    <row r="224" spans="1:4" x14ac:dyDescent="0.35">
      <c r="A224">
        <f t="shared" si="4"/>
        <v>11</v>
      </c>
      <c r="B224" s="335">
        <v>45239</v>
      </c>
      <c r="C224">
        <v>2023</v>
      </c>
      <c r="D224">
        <v>53.25</v>
      </c>
    </row>
    <row r="225" spans="1:4" x14ac:dyDescent="0.35">
      <c r="A225">
        <f t="shared" si="4"/>
        <v>11</v>
      </c>
      <c r="B225" s="335">
        <v>45240</v>
      </c>
      <c r="C225">
        <v>2023</v>
      </c>
      <c r="D225">
        <v>53.25</v>
      </c>
    </row>
    <row r="226" spans="1:4" x14ac:dyDescent="0.35">
      <c r="A226">
        <f t="shared" si="4"/>
        <v>11</v>
      </c>
      <c r="B226" s="335">
        <v>45243</v>
      </c>
      <c r="C226">
        <v>2023</v>
      </c>
      <c r="D226">
        <v>53.25</v>
      </c>
    </row>
    <row r="227" spans="1:4" x14ac:dyDescent="0.35">
      <c r="A227">
        <f t="shared" si="4"/>
        <v>11</v>
      </c>
      <c r="B227" s="335">
        <v>45244</v>
      </c>
      <c r="C227">
        <v>2023</v>
      </c>
      <c r="D227">
        <v>54.75</v>
      </c>
    </row>
    <row r="228" spans="1:4" x14ac:dyDescent="0.35">
      <c r="A228">
        <f t="shared" si="4"/>
        <v>11</v>
      </c>
      <c r="B228" s="335">
        <v>45245</v>
      </c>
      <c r="C228">
        <v>2023</v>
      </c>
      <c r="D228">
        <v>55.5</v>
      </c>
    </row>
    <row r="229" spans="1:4" x14ac:dyDescent="0.35">
      <c r="A229">
        <f t="shared" si="4"/>
        <v>11</v>
      </c>
      <c r="B229" s="335">
        <v>45246</v>
      </c>
      <c r="C229">
        <v>2023</v>
      </c>
      <c r="D229">
        <v>55.75</v>
      </c>
    </row>
    <row r="230" spans="1:4" x14ac:dyDescent="0.35">
      <c r="A230">
        <f t="shared" si="4"/>
        <v>11</v>
      </c>
      <c r="B230" s="335">
        <v>45247</v>
      </c>
      <c r="C230">
        <v>2023</v>
      </c>
      <c r="D230">
        <v>56</v>
      </c>
    </row>
    <row r="231" spans="1:4" x14ac:dyDescent="0.35">
      <c r="A231">
        <f t="shared" si="4"/>
        <v>11</v>
      </c>
      <c r="B231" s="335">
        <v>45250</v>
      </c>
      <c r="C231">
        <v>2023</v>
      </c>
      <c r="D231">
        <v>56.25</v>
      </c>
    </row>
    <row r="232" spans="1:4" x14ac:dyDescent="0.35">
      <c r="A232">
        <f t="shared" si="4"/>
        <v>11</v>
      </c>
      <c r="B232" s="335">
        <v>45251</v>
      </c>
      <c r="C232">
        <v>2023</v>
      </c>
      <c r="D232">
        <v>56</v>
      </c>
    </row>
    <row r="233" spans="1:4" x14ac:dyDescent="0.35">
      <c r="A233">
        <f t="shared" si="4"/>
        <v>11</v>
      </c>
      <c r="B233" s="335">
        <v>45252</v>
      </c>
      <c r="C233">
        <v>2023</v>
      </c>
      <c r="D233">
        <v>55.89</v>
      </c>
    </row>
    <row r="234" spans="1:4" x14ac:dyDescent="0.35">
      <c r="A234">
        <f t="shared" si="4"/>
        <v>11</v>
      </c>
      <c r="B234" s="335">
        <v>45254</v>
      </c>
      <c r="C234">
        <v>2023</v>
      </c>
      <c r="D234">
        <v>55.89</v>
      </c>
    </row>
    <row r="235" spans="1:4" x14ac:dyDescent="0.35">
      <c r="A235">
        <f t="shared" si="4"/>
        <v>11</v>
      </c>
      <c r="B235" s="335">
        <v>45257</v>
      </c>
      <c r="C235">
        <v>2023</v>
      </c>
      <c r="D235">
        <v>55.89</v>
      </c>
    </row>
    <row r="236" spans="1:4" x14ac:dyDescent="0.35">
      <c r="A236">
        <f t="shared" si="4"/>
        <v>11</v>
      </c>
      <c r="B236" s="335">
        <v>45258</v>
      </c>
      <c r="C236">
        <v>2023</v>
      </c>
      <c r="D236">
        <v>55.75</v>
      </c>
    </row>
    <row r="237" spans="1:4" x14ac:dyDescent="0.35">
      <c r="A237">
        <f t="shared" si="4"/>
        <v>11</v>
      </c>
      <c r="B237" s="335">
        <v>45259</v>
      </c>
      <c r="C237">
        <v>2023</v>
      </c>
      <c r="D237">
        <v>55.25</v>
      </c>
    </row>
    <row r="238" spans="1:4" x14ac:dyDescent="0.35">
      <c r="A238">
        <f t="shared" si="4"/>
        <v>11</v>
      </c>
      <c r="B238" s="335">
        <v>45260</v>
      </c>
      <c r="C238">
        <v>2023</v>
      </c>
      <c r="D238">
        <v>55</v>
      </c>
    </row>
    <row r="239" spans="1:4" x14ac:dyDescent="0.35">
      <c r="A239">
        <f t="shared" si="4"/>
        <v>12</v>
      </c>
      <c r="B239" s="335">
        <v>45261</v>
      </c>
      <c r="C239">
        <v>2023</v>
      </c>
      <c r="D239">
        <v>53.25</v>
      </c>
    </row>
    <row r="240" spans="1:4" x14ac:dyDescent="0.35">
      <c r="A240">
        <f t="shared" si="4"/>
        <v>12</v>
      </c>
      <c r="B240" s="335">
        <v>45264</v>
      </c>
      <c r="C240">
        <v>2023</v>
      </c>
      <c r="D240">
        <v>53.25</v>
      </c>
    </row>
    <row r="241" spans="1:4" x14ac:dyDescent="0.35">
      <c r="A241">
        <f t="shared" si="4"/>
        <v>12</v>
      </c>
      <c r="B241" s="335">
        <v>45265</v>
      </c>
      <c r="C241">
        <v>2023</v>
      </c>
      <c r="D241">
        <v>54</v>
      </c>
    </row>
    <row r="242" spans="1:4" x14ac:dyDescent="0.35">
      <c r="A242">
        <f t="shared" si="4"/>
        <v>12</v>
      </c>
      <c r="B242" s="335">
        <v>45266</v>
      </c>
      <c r="C242">
        <v>2023</v>
      </c>
      <c r="D242">
        <v>53.25</v>
      </c>
    </row>
    <row r="243" spans="1:4" x14ac:dyDescent="0.35">
      <c r="A243">
        <f t="shared" si="4"/>
        <v>12</v>
      </c>
      <c r="B243" s="335">
        <v>45267</v>
      </c>
      <c r="C243">
        <v>2023</v>
      </c>
      <c r="D243">
        <v>53.5</v>
      </c>
    </row>
    <row r="244" spans="1:4" x14ac:dyDescent="0.35">
      <c r="A244">
        <f t="shared" si="4"/>
        <v>12</v>
      </c>
      <c r="B244" s="335">
        <v>45268</v>
      </c>
      <c r="C244">
        <v>2023</v>
      </c>
      <c r="D244">
        <v>52.5</v>
      </c>
    </row>
    <row r="245" spans="1:4" x14ac:dyDescent="0.35">
      <c r="A245">
        <f t="shared" si="4"/>
        <v>12</v>
      </c>
      <c r="B245" s="335">
        <v>45271</v>
      </c>
      <c r="C245">
        <v>2023</v>
      </c>
      <c r="D245">
        <v>52.5</v>
      </c>
    </row>
    <row r="246" spans="1:4" x14ac:dyDescent="0.35">
      <c r="A246">
        <f t="shared" si="4"/>
        <v>12</v>
      </c>
      <c r="B246" s="335">
        <v>45272</v>
      </c>
      <c r="C246">
        <v>2023</v>
      </c>
      <c r="D246">
        <v>52.75</v>
      </c>
    </row>
    <row r="247" spans="1:4" x14ac:dyDescent="0.35">
      <c r="A247">
        <f t="shared" si="4"/>
        <v>12</v>
      </c>
      <c r="B247" s="335">
        <v>45273</v>
      </c>
      <c r="C247">
        <v>2023</v>
      </c>
      <c r="D247">
        <v>52.75</v>
      </c>
    </row>
    <row r="248" spans="1:4" x14ac:dyDescent="0.35">
      <c r="A248">
        <f t="shared" si="4"/>
        <v>12</v>
      </c>
      <c r="B248" s="335">
        <v>45274</v>
      </c>
      <c r="C248">
        <v>2023</v>
      </c>
      <c r="D248">
        <v>53</v>
      </c>
    </row>
    <row r="249" spans="1:4" x14ac:dyDescent="0.35">
      <c r="A249">
        <f t="shared" si="4"/>
        <v>12</v>
      </c>
      <c r="B249" s="335">
        <v>45275</v>
      </c>
      <c r="C249">
        <v>2023</v>
      </c>
      <c r="D249">
        <v>52.75</v>
      </c>
    </row>
    <row r="250" spans="1:4" x14ac:dyDescent="0.35">
      <c r="A250">
        <f t="shared" si="4"/>
        <v>12</v>
      </c>
      <c r="B250" s="335">
        <v>45278</v>
      </c>
      <c r="C250">
        <v>2023</v>
      </c>
      <c r="D250">
        <v>51.5</v>
      </c>
    </row>
    <row r="251" spans="1:4" x14ac:dyDescent="0.35">
      <c r="A251">
        <f t="shared" si="4"/>
        <v>12</v>
      </c>
      <c r="B251" s="335">
        <v>45279</v>
      </c>
      <c r="C251">
        <v>2023</v>
      </c>
      <c r="D251">
        <v>52</v>
      </c>
    </row>
    <row r="252" spans="1:4" x14ac:dyDescent="0.35">
      <c r="A252">
        <f t="shared" si="4"/>
        <v>12</v>
      </c>
      <c r="B252" s="335">
        <v>45280</v>
      </c>
      <c r="C252">
        <v>2023</v>
      </c>
      <c r="D252">
        <v>52.25</v>
      </c>
    </row>
    <row r="253" spans="1:4" x14ac:dyDescent="0.35">
      <c r="A253">
        <f t="shared" si="4"/>
        <v>12</v>
      </c>
      <c r="B253" s="335">
        <v>45281</v>
      </c>
      <c r="C253">
        <v>2023</v>
      </c>
      <c r="D253">
        <v>52.25</v>
      </c>
    </row>
    <row r="254" spans="1:4" x14ac:dyDescent="0.35">
      <c r="A254">
        <f t="shared" si="4"/>
        <v>12</v>
      </c>
      <c r="B254" s="335">
        <v>45282</v>
      </c>
      <c r="C254">
        <v>2023</v>
      </c>
      <c r="D254">
        <v>51.95</v>
      </c>
    </row>
    <row r="255" spans="1:4" x14ac:dyDescent="0.35">
      <c r="A255">
        <f t="shared" si="4"/>
        <v>12</v>
      </c>
      <c r="B255" s="335">
        <v>45286</v>
      </c>
      <c r="C255">
        <v>2023</v>
      </c>
      <c r="D255">
        <v>51.95</v>
      </c>
    </row>
    <row r="256" spans="1:4" x14ac:dyDescent="0.35">
      <c r="A256">
        <f t="shared" si="4"/>
        <v>12</v>
      </c>
      <c r="B256" s="335">
        <v>45287</v>
      </c>
      <c r="C256">
        <v>2023</v>
      </c>
      <c r="D256">
        <v>51.95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Q27"/>
  <sheetViews>
    <sheetView zoomScaleNormal="100" workbookViewId="0">
      <selection activeCell="F29" sqref="F29"/>
    </sheetView>
  </sheetViews>
  <sheetFormatPr defaultColWidth="8.54296875" defaultRowHeight="13" x14ac:dyDescent="0.3"/>
  <cols>
    <col min="1" max="1" width="23" style="13" bestFit="1" customWidth="1"/>
    <col min="2" max="2" width="11.453125" style="2" bestFit="1" customWidth="1"/>
    <col min="3" max="3" width="9.26953125" style="2" bestFit="1" customWidth="1"/>
    <col min="4" max="4" width="8.54296875" style="2" bestFit="1" customWidth="1"/>
    <col min="5" max="6" width="8.453125" style="2" bestFit="1" customWidth="1"/>
    <col min="7" max="7" width="8.54296875" style="2" bestFit="1" customWidth="1"/>
    <col min="8" max="8" width="8.453125" style="2" bestFit="1" customWidth="1"/>
    <col min="9" max="9" width="8.1796875" style="2" bestFit="1" customWidth="1"/>
    <col min="10" max="11" width="8.54296875" style="2" bestFit="1" customWidth="1"/>
    <col min="12" max="12" width="8.453125" style="2" bestFit="1" customWidth="1"/>
    <col min="13" max="14" width="8.54296875" style="2" bestFit="1" customWidth="1"/>
    <col min="15" max="15" width="9.54296875" style="2" bestFit="1" customWidth="1"/>
    <col min="16" max="16384" width="8.54296875" style="2"/>
  </cols>
  <sheetData>
    <row r="1" spans="1:17" ht="18.5" x14ac:dyDescent="0.45">
      <c r="A1" s="29" t="s">
        <v>90</v>
      </c>
      <c r="E1" s="349" t="s">
        <v>335</v>
      </c>
      <c r="F1" s="349"/>
      <c r="G1" s="349"/>
      <c r="H1" s="349"/>
      <c r="I1" s="349"/>
      <c r="J1" s="349"/>
      <c r="K1" s="349"/>
      <c r="L1" s="349"/>
      <c r="M1" s="349"/>
    </row>
    <row r="2" spans="1:17" ht="21" x14ac:dyDescent="0.5">
      <c r="A2" s="30" t="s">
        <v>91</v>
      </c>
    </row>
    <row r="3" spans="1:17" ht="15.5" x14ac:dyDescent="0.35">
      <c r="A3" s="168" t="s">
        <v>331</v>
      </c>
    </row>
    <row r="6" spans="1:17" s="3" customFormat="1" x14ac:dyDescent="0.3">
      <c r="A6" s="5" t="s">
        <v>208</v>
      </c>
      <c r="C6" s="35" t="s">
        <v>102</v>
      </c>
      <c r="D6" s="35" t="s">
        <v>103</v>
      </c>
      <c r="E6" s="35" t="s">
        <v>104</v>
      </c>
      <c r="F6" s="35" t="s">
        <v>105</v>
      </c>
      <c r="G6" s="35" t="s">
        <v>106</v>
      </c>
      <c r="H6" s="35" t="s">
        <v>107</v>
      </c>
      <c r="I6" s="35" t="s">
        <v>108</v>
      </c>
      <c r="J6" s="35" t="s">
        <v>109</v>
      </c>
      <c r="K6" s="35" t="s">
        <v>110</v>
      </c>
      <c r="L6" s="35" t="s">
        <v>111</v>
      </c>
      <c r="M6" s="35" t="s">
        <v>112</v>
      </c>
      <c r="N6" s="35" t="s">
        <v>113</v>
      </c>
      <c r="O6" s="36" t="s">
        <v>74</v>
      </c>
    </row>
    <row r="7" spans="1:17" x14ac:dyDescent="0.3">
      <c r="A7" s="23" t="s">
        <v>212</v>
      </c>
      <c r="B7" s="18" t="s">
        <v>71</v>
      </c>
      <c r="C7" s="175">
        <v>137.73709677419356</v>
      </c>
      <c r="D7" s="175">
        <v>69.972857142857151</v>
      </c>
      <c r="E7" s="175">
        <v>73.577741935483857</v>
      </c>
      <c r="F7" s="175">
        <v>70.532333333333327</v>
      </c>
      <c r="G7" s="175">
        <v>15.686451612903223</v>
      </c>
      <c r="H7" s="175">
        <v>35.544333333333299</v>
      </c>
      <c r="I7" s="175">
        <v>71.131290322580654</v>
      </c>
      <c r="J7" s="175">
        <v>69.789677419354845</v>
      </c>
      <c r="K7" s="175">
        <v>45.70933333333334</v>
      </c>
      <c r="L7" s="175">
        <v>80.722258064516112</v>
      </c>
      <c r="M7" s="175">
        <v>64.185666666666663</v>
      </c>
      <c r="N7" s="175">
        <v>49.962580645161303</v>
      </c>
      <c r="O7" s="155">
        <v>65.379301715309779</v>
      </c>
    </row>
    <row r="8" spans="1:17" x14ac:dyDescent="0.3">
      <c r="A8" s="23" t="s">
        <v>209</v>
      </c>
      <c r="B8" s="18" t="s">
        <v>71</v>
      </c>
      <c r="C8" s="175">
        <v>116.84580645161289</v>
      </c>
      <c r="D8" s="175">
        <v>64.927142857142854</v>
      </c>
      <c r="E8" s="175">
        <v>65.747419354838698</v>
      </c>
      <c r="F8" s="175">
        <v>64.023333333333341</v>
      </c>
      <c r="G8" s="175">
        <v>17.175161290322578</v>
      </c>
      <c r="H8" s="175">
        <v>34.585333333333324</v>
      </c>
      <c r="I8" s="175">
        <v>66.297419354838723</v>
      </c>
      <c r="J8" s="175">
        <v>73.642580645161303</v>
      </c>
      <c r="K8" s="175">
        <v>42.812000000000005</v>
      </c>
      <c r="L8" s="175">
        <v>79.098387096774204</v>
      </c>
      <c r="M8" s="175">
        <v>58.836666666666666</v>
      </c>
      <c r="N8" s="175">
        <v>42.55096774193548</v>
      </c>
      <c r="O8" s="155">
        <v>60.545184843830008</v>
      </c>
    </row>
    <row r="9" spans="1:17" ht="13.5" thickBot="1" x14ac:dyDescent="0.35">
      <c r="A9" s="23" t="s">
        <v>210</v>
      </c>
      <c r="B9" s="18" t="s">
        <v>71</v>
      </c>
      <c r="C9" s="175">
        <v>131.17612903225807</v>
      </c>
      <c r="D9" s="175">
        <v>66.296071428571423</v>
      </c>
      <c r="E9" s="175">
        <v>72.367419354838717</v>
      </c>
      <c r="F9" s="175">
        <v>68.948000000000008</v>
      </c>
      <c r="G9" s="175">
        <v>10.923870967741937</v>
      </c>
      <c r="H9" s="175">
        <v>30.550333333333334</v>
      </c>
      <c r="I9" s="175">
        <v>55.738709677419365</v>
      </c>
      <c r="J9" s="175">
        <v>47.960967741935484</v>
      </c>
      <c r="K9" s="175">
        <v>38.88333333333334</v>
      </c>
      <c r="L9" s="175">
        <v>61.579354838709691</v>
      </c>
      <c r="M9" s="175">
        <v>58.833666666666659</v>
      </c>
      <c r="N9" s="175">
        <v>46.434516129032268</v>
      </c>
      <c r="O9" s="155">
        <v>57.474364375320029</v>
      </c>
    </row>
    <row r="10" spans="1:17" ht="14" thickTop="1" thickBot="1" x14ac:dyDescent="0.35">
      <c r="A10" s="13" t="s">
        <v>211</v>
      </c>
      <c r="B10" s="18" t="s">
        <v>71</v>
      </c>
      <c r="C10" s="350" t="s">
        <v>336</v>
      </c>
      <c r="D10" s="350" t="s">
        <v>336</v>
      </c>
      <c r="E10" s="350" t="s">
        <v>336</v>
      </c>
      <c r="F10" s="350" t="s">
        <v>336</v>
      </c>
      <c r="G10" s="350" t="s">
        <v>336</v>
      </c>
      <c r="H10" s="350" t="s">
        <v>336</v>
      </c>
      <c r="I10" s="350" t="s">
        <v>336</v>
      </c>
      <c r="J10" s="350" t="s">
        <v>336</v>
      </c>
      <c r="K10" s="350" t="s">
        <v>336</v>
      </c>
      <c r="L10" s="350" t="s">
        <v>336</v>
      </c>
      <c r="M10" s="350" t="s">
        <v>336</v>
      </c>
      <c r="N10" s="350" t="s">
        <v>336</v>
      </c>
      <c r="O10" s="350" t="s">
        <v>336</v>
      </c>
    </row>
    <row r="11" spans="1:17" ht="14" thickTop="1" thickBot="1" x14ac:dyDescent="0.35">
      <c r="A11" s="24" t="s">
        <v>66</v>
      </c>
      <c r="B11" s="19" t="s">
        <v>71</v>
      </c>
      <c r="C11" s="351" t="s">
        <v>336</v>
      </c>
      <c r="D11" s="351" t="s">
        <v>336</v>
      </c>
      <c r="E11" s="351" t="s">
        <v>336</v>
      </c>
      <c r="F11" s="351" t="s">
        <v>336</v>
      </c>
      <c r="G11" s="351" t="s">
        <v>336</v>
      </c>
      <c r="H11" s="351" t="s">
        <v>336</v>
      </c>
      <c r="I11" s="351" t="s">
        <v>336</v>
      </c>
      <c r="J11" s="351" t="s">
        <v>336</v>
      </c>
      <c r="K11" s="351" t="s">
        <v>336</v>
      </c>
      <c r="L11" s="351" t="s">
        <v>336</v>
      </c>
      <c r="M11" s="351" t="s">
        <v>336</v>
      </c>
      <c r="N11" s="351" t="s">
        <v>336</v>
      </c>
      <c r="O11" s="351" t="s">
        <v>336</v>
      </c>
    </row>
    <row r="12" spans="1:17" ht="13.5" thickTop="1" x14ac:dyDescent="0.3">
      <c r="C12" s="152"/>
      <c r="D12" s="152"/>
      <c r="E12" s="152"/>
      <c r="F12" s="152"/>
      <c r="G12" s="152"/>
      <c r="H12" s="152"/>
      <c r="I12" s="152"/>
      <c r="J12" s="152"/>
      <c r="K12" s="152"/>
      <c r="L12" s="152"/>
      <c r="M12" s="152"/>
      <c r="N12" s="152"/>
      <c r="O12" s="155"/>
    </row>
    <row r="13" spans="1:17" s="3" customFormat="1" x14ac:dyDescent="0.3">
      <c r="A13" s="26" t="s">
        <v>70</v>
      </c>
      <c r="C13" s="153" t="s">
        <v>102</v>
      </c>
      <c r="D13" s="153" t="s">
        <v>103</v>
      </c>
      <c r="E13" s="153" t="s">
        <v>104</v>
      </c>
      <c r="F13" s="153" t="s">
        <v>105</v>
      </c>
      <c r="G13" s="153" t="s">
        <v>106</v>
      </c>
      <c r="H13" s="153" t="s">
        <v>107</v>
      </c>
      <c r="I13" s="153" t="s">
        <v>108</v>
      </c>
      <c r="J13" s="153" t="s">
        <v>109</v>
      </c>
      <c r="K13" s="153" t="s">
        <v>110</v>
      </c>
      <c r="L13" s="153" t="s">
        <v>111</v>
      </c>
      <c r="M13" s="153" t="s">
        <v>112</v>
      </c>
      <c r="N13" s="153" t="s">
        <v>113</v>
      </c>
      <c r="O13" s="153" t="s">
        <v>74</v>
      </c>
    </row>
    <row r="14" spans="1:17" ht="13.5" thickBot="1" x14ac:dyDescent="0.35">
      <c r="A14" s="25" t="s">
        <v>67</v>
      </c>
      <c r="B14" s="20" t="s">
        <v>72</v>
      </c>
      <c r="C14" s="175">
        <v>13.576129032258065</v>
      </c>
      <c r="D14" s="175">
        <v>6.3362500000000024</v>
      </c>
      <c r="E14" s="175">
        <v>4.6903225806451632</v>
      </c>
      <c r="F14" s="175">
        <v>3.9380000000000006</v>
      </c>
      <c r="G14" s="175">
        <v>1.467741935483871</v>
      </c>
      <c r="H14" s="175">
        <v>1.9698333333333329</v>
      </c>
      <c r="I14" s="175">
        <v>3.218064516129032</v>
      </c>
      <c r="J14" s="175">
        <v>3.4940322580645153</v>
      </c>
      <c r="K14" s="175">
        <v>2.250833333333333</v>
      </c>
      <c r="L14" s="175">
        <v>2.7917741935483873</v>
      </c>
      <c r="M14" s="175">
        <v>4.2023333333333337</v>
      </c>
      <c r="N14" s="175">
        <v>2.669032258064516</v>
      </c>
      <c r="O14" s="155">
        <v>4.2170288978494623</v>
      </c>
    </row>
    <row r="15" spans="1:17" ht="14" thickTop="1" thickBot="1" x14ac:dyDescent="0.35">
      <c r="A15" s="13" t="s">
        <v>68</v>
      </c>
      <c r="B15" s="20" t="s">
        <v>72</v>
      </c>
      <c r="C15" s="350" t="s">
        <v>336</v>
      </c>
      <c r="D15" s="350" t="s">
        <v>336</v>
      </c>
      <c r="E15" s="350" t="s">
        <v>336</v>
      </c>
      <c r="F15" s="350" t="s">
        <v>336</v>
      </c>
      <c r="G15" s="350" t="s">
        <v>336</v>
      </c>
      <c r="H15" s="350" t="s">
        <v>336</v>
      </c>
      <c r="I15" s="350" t="s">
        <v>336</v>
      </c>
      <c r="J15" s="350" t="s">
        <v>336</v>
      </c>
      <c r="K15" s="350" t="s">
        <v>336</v>
      </c>
      <c r="L15" s="350" t="s">
        <v>336</v>
      </c>
      <c r="M15" s="350" t="s">
        <v>336</v>
      </c>
      <c r="N15" s="350" t="s">
        <v>336</v>
      </c>
      <c r="O15" s="350" t="s">
        <v>336</v>
      </c>
    </row>
    <row r="16" spans="1:17" ht="14" thickTop="1" thickBot="1" x14ac:dyDescent="0.35">
      <c r="A16" s="24" t="s">
        <v>66</v>
      </c>
      <c r="B16" s="21" t="s">
        <v>72</v>
      </c>
      <c r="C16" s="351" t="s">
        <v>336</v>
      </c>
      <c r="D16" s="351" t="s">
        <v>336</v>
      </c>
      <c r="E16" s="351" t="s">
        <v>336</v>
      </c>
      <c r="F16" s="351" t="s">
        <v>336</v>
      </c>
      <c r="G16" s="351" t="s">
        <v>336</v>
      </c>
      <c r="H16" s="351" t="s">
        <v>336</v>
      </c>
      <c r="I16" s="351" t="s">
        <v>336</v>
      </c>
      <c r="J16" s="351" t="s">
        <v>336</v>
      </c>
      <c r="K16" s="351" t="s">
        <v>336</v>
      </c>
      <c r="L16" s="351" t="s">
        <v>336</v>
      </c>
      <c r="M16" s="351" t="s">
        <v>336</v>
      </c>
      <c r="N16" s="351" t="s">
        <v>336</v>
      </c>
      <c r="O16" s="351" t="s">
        <v>336</v>
      </c>
      <c r="Q16" s="167"/>
    </row>
    <row r="17" spans="1:15" ht="13.5" thickTop="1" x14ac:dyDescent="0.3">
      <c r="O17" s="3"/>
    </row>
    <row r="18" spans="1:15" s="3" customFormat="1" x14ac:dyDescent="0.3">
      <c r="A18" s="26" t="s">
        <v>69</v>
      </c>
      <c r="C18" s="35" t="s">
        <v>102</v>
      </c>
      <c r="D18" s="35" t="s">
        <v>103</v>
      </c>
      <c r="E18" s="35" t="s">
        <v>104</v>
      </c>
      <c r="F18" s="35" t="s">
        <v>105</v>
      </c>
      <c r="G18" s="35" t="s">
        <v>106</v>
      </c>
      <c r="H18" s="35" t="s">
        <v>107</v>
      </c>
      <c r="I18" s="35" t="s">
        <v>108</v>
      </c>
      <c r="J18" s="35" t="s">
        <v>109</v>
      </c>
      <c r="K18" s="35" t="s">
        <v>110</v>
      </c>
      <c r="L18" s="35" t="s">
        <v>111</v>
      </c>
      <c r="M18" s="35" t="s">
        <v>112</v>
      </c>
      <c r="N18" s="35" t="s">
        <v>113</v>
      </c>
      <c r="O18" s="35" t="s">
        <v>74</v>
      </c>
    </row>
    <row r="19" spans="1:15" ht="13.5" thickBot="1" x14ac:dyDescent="0.35">
      <c r="A19" s="25" t="s">
        <v>67</v>
      </c>
      <c r="B19" s="20" t="s">
        <v>73</v>
      </c>
      <c r="C19" s="33">
        <v>10.14553533241458</v>
      </c>
      <c r="D19" s="33">
        <v>11.043260152749202</v>
      </c>
      <c r="E19" s="33">
        <v>15.687138927097653</v>
      </c>
      <c r="F19" s="33">
        <v>17.910699170475702</v>
      </c>
      <c r="G19" s="33">
        <v>10.687472527472526</v>
      </c>
      <c r="H19" s="33">
        <v>18.044335392165166</v>
      </c>
      <c r="I19" s="33">
        <v>22.103748997594231</v>
      </c>
      <c r="J19" s="33">
        <v>19.973964824816512</v>
      </c>
      <c r="K19" s="33">
        <v>20.307737874861168</v>
      </c>
      <c r="L19" s="33">
        <v>28.914322029002246</v>
      </c>
      <c r="M19" s="33">
        <v>15.273816133893867</v>
      </c>
      <c r="N19" s="33">
        <v>18.719361856417699</v>
      </c>
      <c r="O19" s="34">
        <v>15.503640904298983</v>
      </c>
    </row>
    <row r="20" spans="1:15" ht="14" thickTop="1" thickBot="1" x14ac:dyDescent="0.35">
      <c r="A20" s="13" t="s">
        <v>68</v>
      </c>
      <c r="B20" s="20" t="s">
        <v>73</v>
      </c>
      <c r="C20" s="350" t="s">
        <v>336</v>
      </c>
      <c r="D20" s="350" t="s">
        <v>336</v>
      </c>
      <c r="E20" s="350" t="s">
        <v>336</v>
      </c>
      <c r="F20" s="350" t="s">
        <v>336</v>
      </c>
      <c r="G20" s="350" t="s">
        <v>336</v>
      </c>
      <c r="H20" s="350" t="s">
        <v>336</v>
      </c>
      <c r="I20" s="350" t="s">
        <v>336</v>
      </c>
      <c r="J20" s="350" t="s">
        <v>336</v>
      </c>
      <c r="K20" s="350" t="s">
        <v>336</v>
      </c>
      <c r="L20" s="350" t="s">
        <v>336</v>
      </c>
      <c r="M20" s="350" t="s">
        <v>336</v>
      </c>
      <c r="N20" s="350" t="s">
        <v>336</v>
      </c>
      <c r="O20" s="350" t="s">
        <v>336</v>
      </c>
    </row>
    <row r="21" spans="1:15" ht="14" thickTop="1" thickBot="1" x14ac:dyDescent="0.35">
      <c r="A21" s="24" t="s">
        <v>66</v>
      </c>
      <c r="B21" s="21" t="s">
        <v>73</v>
      </c>
      <c r="C21" s="351" t="s">
        <v>336</v>
      </c>
      <c r="D21" s="351" t="s">
        <v>336</v>
      </c>
      <c r="E21" s="351" t="s">
        <v>336</v>
      </c>
      <c r="F21" s="351" t="s">
        <v>336</v>
      </c>
      <c r="G21" s="351" t="s">
        <v>336</v>
      </c>
      <c r="H21" s="351" t="s">
        <v>336</v>
      </c>
      <c r="I21" s="351" t="s">
        <v>336</v>
      </c>
      <c r="J21" s="351" t="s">
        <v>336</v>
      </c>
      <c r="K21" s="351" t="s">
        <v>336</v>
      </c>
      <c r="L21" s="351" t="s">
        <v>336</v>
      </c>
      <c r="M21" s="351" t="s">
        <v>336</v>
      </c>
      <c r="N21" s="351" t="s">
        <v>336</v>
      </c>
      <c r="O21" s="351" t="s">
        <v>336</v>
      </c>
    </row>
    <row r="22" spans="1:15" ht="13.5" thickTop="1" x14ac:dyDescent="0.3"/>
    <row r="23" spans="1:15" x14ac:dyDescent="0.3">
      <c r="A23" s="265" t="s">
        <v>242</v>
      </c>
    </row>
    <row r="26" spans="1:15" x14ac:dyDescent="0.3">
      <c r="F26" s="22"/>
      <c r="G26" s="22"/>
    </row>
    <row r="27" spans="1:15" x14ac:dyDescent="0.3">
      <c r="D27" s="2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B44"/>
  <sheetViews>
    <sheetView zoomScale="55" zoomScaleNormal="55" workbookViewId="0">
      <selection activeCell="B7" sqref="B7"/>
    </sheetView>
  </sheetViews>
  <sheetFormatPr defaultColWidth="8.54296875" defaultRowHeight="13" x14ac:dyDescent="0.3"/>
  <cols>
    <col min="1" max="1" width="44.81640625" style="2" customWidth="1"/>
    <col min="2" max="14" width="14" style="2" customWidth="1"/>
    <col min="15" max="15" width="8.54296875" style="2"/>
    <col min="16" max="16" width="9.54296875" style="2" bestFit="1" customWidth="1"/>
    <col min="17" max="17" width="15.54296875" style="2" bestFit="1" customWidth="1"/>
    <col min="18" max="18" width="10.54296875" style="2" bestFit="1" customWidth="1"/>
    <col min="19" max="19" width="12.453125" style="2" bestFit="1" customWidth="1"/>
    <col min="20" max="27" width="9.54296875" style="2" bestFit="1" customWidth="1"/>
    <col min="28" max="28" width="10.453125" style="2" bestFit="1" customWidth="1"/>
    <col min="29" max="16384" width="8.54296875" style="2"/>
  </cols>
  <sheetData>
    <row r="1" spans="1:28" ht="18.5" x14ac:dyDescent="0.45">
      <c r="A1" s="29" t="s">
        <v>90</v>
      </c>
      <c r="D1" s="348"/>
      <c r="E1" s="349" t="s">
        <v>335</v>
      </c>
      <c r="F1" s="348"/>
      <c r="G1" s="348"/>
      <c r="H1" s="348"/>
      <c r="I1" s="348"/>
      <c r="J1" s="348"/>
    </row>
    <row r="2" spans="1:28" ht="21" x14ac:dyDescent="0.5">
      <c r="A2" s="30" t="s">
        <v>92</v>
      </c>
    </row>
    <row r="3" spans="1:28" ht="15.5" x14ac:dyDescent="0.35">
      <c r="A3" s="31" t="s">
        <v>331</v>
      </c>
    </row>
    <row r="5" spans="1:28" x14ac:dyDescent="0.3">
      <c r="B5" s="361" t="s">
        <v>337</v>
      </c>
      <c r="C5" s="362"/>
      <c r="D5" s="362"/>
      <c r="E5" s="362"/>
      <c r="F5" s="362"/>
      <c r="G5" s="362"/>
      <c r="H5" s="362"/>
      <c r="I5" s="362"/>
      <c r="J5" s="362"/>
      <c r="K5" s="362"/>
      <c r="L5" s="362"/>
      <c r="M5" s="362"/>
      <c r="N5" s="363"/>
    </row>
    <row r="6" spans="1:28" ht="13.5" thickBot="1" x14ac:dyDescent="0.35">
      <c r="A6" s="3" t="s">
        <v>11</v>
      </c>
      <c r="B6" s="35" t="s">
        <v>102</v>
      </c>
      <c r="C6" s="35" t="s">
        <v>103</v>
      </c>
      <c r="D6" s="35" t="s">
        <v>104</v>
      </c>
      <c r="E6" s="35" t="s">
        <v>105</v>
      </c>
      <c r="F6" s="35" t="s">
        <v>106</v>
      </c>
      <c r="G6" s="35" t="s">
        <v>107</v>
      </c>
      <c r="H6" s="35" t="s">
        <v>108</v>
      </c>
      <c r="I6" s="35" t="s">
        <v>109</v>
      </c>
      <c r="J6" s="35" t="s">
        <v>110</v>
      </c>
      <c r="K6" s="35" t="s">
        <v>111</v>
      </c>
      <c r="L6" s="35" t="s">
        <v>112</v>
      </c>
      <c r="M6" s="35" t="s">
        <v>113</v>
      </c>
      <c r="N6" s="36" t="s">
        <v>12</v>
      </c>
    </row>
    <row r="7" spans="1:28" ht="15.5" thickTop="1" thickBot="1" x14ac:dyDescent="0.4">
      <c r="A7" s="2" t="s">
        <v>0</v>
      </c>
      <c r="B7" s="350" t="s">
        <v>336</v>
      </c>
      <c r="C7" s="350" t="s">
        <v>336</v>
      </c>
      <c r="D7" s="350" t="s">
        <v>336</v>
      </c>
      <c r="E7" s="350" t="s">
        <v>336</v>
      </c>
      <c r="F7" s="350" t="s">
        <v>336</v>
      </c>
      <c r="G7" s="350" t="s">
        <v>336</v>
      </c>
      <c r="H7" s="350" t="s">
        <v>336</v>
      </c>
      <c r="I7" s="350" t="s">
        <v>336</v>
      </c>
      <c r="J7" s="350" t="s">
        <v>336</v>
      </c>
      <c r="K7" s="350" t="s">
        <v>336</v>
      </c>
      <c r="L7" s="350" t="s">
        <v>336</v>
      </c>
      <c r="M7" s="350" t="s">
        <v>336</v>
      </c>
      <c r="N7" s="350" t="s">
        <v>336</v>
      </c>
      <c r="O7" s="77"/>
      <c r="P7" s="288"/>
      <c r="Q7" s="173"/>
      <c r="R7" s="287"/>
    </row>
    <row r="8" spans="1:28" ht="15.5" thickTop="1" thickBot="1" x14ac:dyDescent="0.4">
      <c r="A8" s="2" t="s">
        <v>1</v>
      </c>
      <c r="B8" s="350" t="s">
        <v>336</v>
      </c>
      <c r="C8" s="350" t="s">
        <v>336</v>
      </c>
      <c r="D8" s="350" t="s">
        <v>336</v>
      </c>
      <c r="E8" s="350" t="s">
        <v>336</v>
      </c>
      <c r="F8" s="350" t="s">
        <v>336</v>
      </c>
      <c r="G8" s="350" t="s">
        <v>336</v>
      </c>
      <c r="H8" s="350" t="s">
        <v>336</v>
      </c>
      <c r="I8" s="350" t="s">
        <v>336</v>
      </c>
      <c r="J8" s="350" t="s">
        <v>336</v>
      </c>
      <c r="K8" s="350" t="s">
        <v>336</v>
      </c>
      <c r="L8" s="350" t="s">
        <v>336</v>
      </c>
      <c r="M8" s="350" t="s">
        <v>336</v>
      </c>
      <c r="N8" s="350" t="s">
        <v>336</v>
      </c>
      <c r="P8" s="288"/>
      <c r="Q8" s="173"/>
      <c r="R8" s="287"/>
    </row>
    <row r="9" spans="1:28" ht="14" thickTop="1" thickBot="1" x14ac:dyDescent="0.35">
      <c r="A9" s="2" t="s">
        <v>2</v>
      </c>
      <c r="B9" s="350" t="s">
        <v>336</v>
      </c>
      <c r="C9" s="350" t="s">
        <v>336</v>
      </c>
      <c r="D9" s="350" t="s">
        <v>336</v>
      </c>
      <c r="E9" s="350" t="s">
        <v>336</v>
      </c>
      <c r="F9" s="350" t="s">
        <v>336</v>
      </c>
      <c r="G9" s="350" t="s">
        <v>336</v>
      </c>
      <c r="H9" s="350" t="s">
        <v>336</v>
      </c>
      <c r="I9" s="350" t="s">
        <v>336</v>
      </c>
      <c r="J9" s="350" t="s">
        <v>336</v>
      </c>
      <c r="K9" s="350" t="s">
        <v>336</v>
      </c>
      <c r="L9" s="350" t="s">
        <v>336</v>
      </c>
      <c r="M9" s="350" t="s">
        <v>336</v>
      </c>
      <c r="N9" s="350" t="s">
        <v>336</v>
      </c>
      <c r="Q9" s="286"/>
    </row>
    <row r="10" spans="1:28" ht="14" thickTop="1" thickBot="1" x14ac:dyDescent="0.35">
      <c r="A10" s="2" t="s">
        <v>75</v>
      </c>
      <c r="B10" s="350" t="s">
        <v>336</v>
      </c>
      <c r="C10" s="350" t="s">
        <v>336</v>
      </c>
      <c r="D10" s="350" t="s">
        <v>336</v>
      </c>
      <c r="E10" s="350" t="s">
        <v>336</v>
      </c>
      <c r="F10" s="350" t="s">
        <v>336</v>
      </c>
      <c r="G10" s="350" t="s">
        <v>336</v>
      </c>
      <c r="H10" s="350" t="s">
        <v>336</v>
      </c>
      <c r="I10" s="350" t="s">
        <v>336</v>
      </c>
      <c r="J10" s="350" t="s">
        <v>336</v>
      </c>
      <c r="K10" s="350" t="s">
        <v>336</v>
      </c>
      <c r="L10" s="350" t="s">
        <v>336</v>
      </c>
      <c r="M10" s="350" t="s">
        <v>336</v>
      </c>
      <c r="N10" s="350" t="s">
        <v>336</v>
      </c>
      <c r="Q10" s="77"/>
    </row>
    <row r="11" spans="1:28" ht="14" thickTop="1" thickBot="1" x14ac:dyDescent="0.35">
      <c r="A11" s="2" t="s">
        <v>10</v>
      </c>
      <c r="B11" s="350" t="s">
        <v>336</v>
      </c>
      <c r="C11" s="350" t="s">
        <v>336</v>
      </c>
      <c r="D11" s="350" t="s">
        <v>336</v>
      </c>
      <c r="E11" s="350" t="s">
        <v>336</v>
      </c>
      <c r="F11" s="350" t="s">
        <v>336</v>
      </c>
      <c r="G11" s="350" t="s">
        <v>336</v>
      </c>
      <c r="H11" s="350" t="s">
        <v>336</v>
      </c>
      <c r="I11" s="350" t="s">
        <v>336</v>
      </c>
      <c r="J11" s="350" t="s">
        <v>336</v>
      </c>
      <c r="K11" s="350" t="s">
        <v>336</v>
      </c>
      <c r="L11" s="350" t="s">
        <v>336</v>
      </c>
      <c r="M11" s="350" t="s">
        <v>336</v>
      </c>
      <c r="N11" s="350" t="s">
        <v>336</v>
      </c>
      <c r="P11" s="77"/>
      <c r="Q11" s="286"/>
      <c r="R11" s="152"/>
    </row>
    <row r="12" spans="1:28" ht="13.5" thickTop="1" x14ac:dyDescent="0.3">
      <c r="A12" s="3" t="s">
        <v>12</v>
      </c>
      <c r="B12" s="350" t="s">
        <v>336</v>
      </c>
      <c r="C12" s="350" t="s">
        <v>336</v>
      </c>
      <c r="D12" s="350" t="s">
        <v>336</v>
      </c>
      <c r="E12" s="350" t="s">
        <v>336</v>
      </c>
      <c r="F12" s="350" t="s">
        <v>336</v>
      </c>
      <c r="G12" s="350" t="s">
        <v>336</v>
      </c>
      <c r="H12" s="350" t="s">
        <v>336</v>
      </c>
      <c r="I12" s="350" t="s">
        <v>336</v>
      </c>
      <c r="J12" s="350" t="s">
        <v>336</v>
      </c>
      <c r="K12" s="350" t="s">
        <v>336</v>
      </c>
      <c r="L12" s="350" t="s">
        <v>336</v>
      </c>
      <c r="M12" s="350" t="s">
        <v>336</v>
      </c>
      <c r="N12" s="350" t="s">
        <v>336</v>
      </c>
      <c r="P12" s="78"/>
    </row>
    <row r="13" spans="1:28" x14ac:dyDescent="0.3">
      <c r="A13" s="3"/>
      <c r="B13" s="7"/>
      <c r="C13" s="7"/>
      <c r="D13" s="7"/>
      <c r="E13" s="7"/>
      <c r="F13" s="7"/>
      <c r="G13" s="7"/>
      <c r="H13" s="7"/>
      <c r="I13" s="7"/>
      <c r="J13" s="7"/>
      <c r="K13" s="7"/>
      <c r="L13" s="7"/>
      <c r="M13" s="7"/>
      <c r="N13" s="7"/>
      <c r="P13" s="7"/>
      <c r="Q13" s="7"/>
      <c r="R13" s="7"/>
      <c r="S13" s="7"/>
      <c r="T13" s="7"/>
      <c r="U13" s="7"/>
      <c r="V13" s="7"/>
      <c r="W13" s="7"/>
      <c r="X13" s="7"/>
      <c r="Y13" s="7"/>
      <c r="Z13" s="7"/>
      <c r="AA13" s="7"/>
      <c r="AB13" s="7"/>
    </row>
    <row r="14" spans="1:28" x14ac:dyDescent="0.3">
      <c r="A14" s="3"/>
      <c r="B14" s="361" t="s">
        <v>68</v>
      </c>
      <c r="C14" s="362"/>
      <c r="D14" s="362"/>
      <c r="E14" s="362"/>
      <c r="F14" s="362"/>
      <c r="G14" s="362"/>
      <c r="H14" s="362"/>
      <c r="I14" s="362"/>
      <c r="J14" s="362"/>
      <c r="K14" s="362"/>
      <c r="L14" s="362"/>
      <c r="M14" s="362"/>
      <c r="N14" s="363"/>
      <c r="P14" s="7"/>
      <c r="Q14" s="7"/>
      <c r="R14" s="7"/>
      <c r="S14" s="7"/>
      <c r="T14" s="7"/>
      <c r="U14" s="7"/>
      <c r="V14" s="7"/>
      <c r="W14" s="7"/>
      <c r="X14" s="7"/>
      <c r="Y14" s="7"/>
      <c r="Z14" s="7"/>
      <c r="AA14" s="7"/>
      <c r="AB14" s="7"/>
    </row>
    <row r="15" spans="1:28" ht="13.5" thickBot="1" x14ac:dyDescent="0.35">
      <c r="A15" s="3" t="s">
        <v>11</v>
      </c>
      <c r="B15" s="35" t="s">
        <v>102</v>
      </c>
      <c r="C15" s="35" t="s">
        <v>103</v>
      </c>
      <c r="D15" s="35" t="s">
        <v>104</v>
      </c>
      <c r="E15" s="35" t="s">
        <v>105</v>
      </c>
      <c r="F15" s="35" t="s">
        <v>106</v>
      </c>
      <c r="G15" s="35" t="s">
        <v>107</v>
      </c>
      <c r="H15" s="35" t="s">
        <v>108</v>
      </c>
      <c r="I15" s="35" t="s">
        <v>109</v>
      </c>
      <c r="J15" s="35" t="s">
        <v>110</v>
      </c>
      <c r="K15" s="35" t="s">
        <v>111</v>
      </c>
      <c r="L15" s="35" t="s">
        <v>112</v>
      </c>
      <c r="M15" s="35" t="s">
        <v>113</v>
      </c>
      <c r="N15" s="35" t="s">
        <v>12</v>
      </c>
      <c r="P15" s="7"/>
      <c r="Q15" s="7"/>
      <c r="R15" s="7"/>
      <c r="S15" s="7"/>
      <c r="T15" s="7"/>
      <c r="U15" s="7"/>
      <c r="V15" s="7"/>
      <c r="W15" s="7"/>
      <c r="X15" s="7"/>
      <c r="Y15" s="7"/>
      <c r="Z15" s="7"/>
      <c r="AA15" s="7"/>
      <c r="AB15" s="7"/>
    </row>
    <row r="16" spans="1:28" ht="14" thickTop="1" thickBot="1" x14ac:dyDescent="0.35">
      <c r="A16" s="2" t="s">
        <v>0</v>
      </c>
      <c r="B16" s="350" t="s">
        <v>336</v>
      </c>
      <c r="C16" s="350" t="s">
        <v>336</v>
      </c>
      <c r="D16" s="350" t="s">
        <v>336</v>
      </c>
      <c r="E16" s="350" t="s">
        <v>336</v>
      </c>
      <c r="F16" s="350" t="s">
        <v>336</v>
      </c>
      <c r="G16" s="350" t="s">
        <v>336</v>
      </c>
      <c r="H16" s="350" t="s">
        <v>336</v>
      </c>
      <c r="I16" s="350" t="s">
        <v>336</v>
      </c>
      <c r="J16" s="350" t="s">
        <v>336</v>
      </c>
      <c r="K16" s="350" t="s">
        <v>336</v>
      </c>
      <c r="L16" s="350" t="s">
        <v>336</v>
      </c>
      <c r="M16" s="350" t="s">
        <v>336</v>
      </c>
      <c r="N16" s="350" t="s">
        <v>336</v>
      </c>
      <c r="O16" s="77"/>
      <c r="P16" s="7"/>
      <c r="Q16" s="7"/>
      <c r="R16" s="7"/>
      <c r="S16" s="7"/>
      <c r="T16" s="7"/>
      <c r="U16" s="7"/>
      <c r="V16" s="7"/>
      <c r="W16" s="7"/>
      <c r="X16" s="7"/>
      <c r="Y16" s="7"/>
      <c r="Z16" s="7"/>
      <c r="AA16" s="7"/>
      <c r="AB16" s="7"/>
    </row>
    <row r="17" spans="1:28" ht="14" thickTop="1" thickBot="1" x14ac:dyDescent="0.35">
      <c r="A17" s="2" t="s">
        <v>1</v>
      </c>
      <c r="B17" s="350" t="s">
        <v>336</v>
      </c>
      <c r="C17" s="350" t="s">
        <v>336</v>
      </c>
      <c r="D17" s="350" t="s">
        <v>336</v>
      </c>
      <c r="E17" s="350" t="s">
        <v>336</v>
      </c>
      <c r="F17" s="350" t="s">
        <v>336</v>
      </c>
      <c r="G17" s="350" t="s">
        <v>336</v>
      </c>
      <c r="H17" s="350" t="s">
        <v>336</v>
      </c>
      <c r="I17" s="350" t="s">
        <v>336</v>
      </c>
      <c r="J17" s="350" t="s">
        <v>336</v>
      </c>
      <c r="K17" s="350" t="s">
        <v>336</v>
      </c>
      <c r="L17" s="350" t="s">
        <v>336</v>
      </c>
      <c r="M17" s="350" t="s">
        <v>336</v>
      </c>
      <c r="N17" s="350" t="s">
        <v>336</v>
      </c>
      <c r="P17" s="7"/>
      <c r="Q17" s="7"/>
      <c r="R17" s="7"/>
      <c r="S17" s="7"/>
      <c r="T17" s="7"/>
      <c r="U17" s="7"/>
      <c r="V17" s="7"/>
      <c r="W17" s="7"/>
      <c r="X17" s="7"/>
      <c r="Y17" s="7"/>
      <c r="Z17" s="7"/>
      <c r="AA17" s="7"/>
      <c r="AB17" s="7"/>
    </row>
    <row r="18" spans="1:28" ht="14" thickTop="1" thickBot="1" x14ac:dyDescent="0.35">
      <c r="A18" s="2" t="s">
        <v>2</v>
      </c>
      <c r="B18" s="350" t="s">
        <v>336</v>
      </c>
      <c r="C18" s="350" t="s">
        <v>336</v>
      </c>
      <c r="D18" s="350" t="s">
        <v>336</v>
      </c>
      <c r="E18" s="350" t="s">
        <v>336</v>
      </c>
      <c r="F18" s="350" t="s">
        <v>336</v>
      </c>
      <c r="G18" s="350" t="s">
        <v>336</v>
      </c>
      <c r="H18" s="350" t="s">
        <v>336</v>
      </c>
      <c r="I18" s="350" t="s">
        <v>336</v>
      </c>
      <c r="J18" s="350" t="s">
        <v>336</v>
      </c>
      <c r="K18" s="350" t="s">
        <v>336</v>
      </c>
      <c r="L18" s="350" t="s">
        <v>336</v>
      </c>
      <c r="M18" s="350" t="s">
        <v>336</v>
      </c>
      <c r="N18" s="350" t="s">
        <v>336</v>
      </c>
      <c r="P18" s="7"/>
      <c r="Q18" s="7"/>
      <c r="R18" s="7"/>
      <c r="S18" s="7"/>
      <c r="T18" s="7"/>
      <c r="U18" s="7"/>
      <c r="V18" s="7"/>
      <c r="W18" s="7"/>
      <c r="X18" s="7"/>
      <c r="Y18" s="7"/>
      <c r="Z18" s="7"/>
      <c r="AA18" s="7"/>
      <c r="AB18" s="7"/>
    </row>
    <row r="19" spans="1:28" ht="14" thickTop="1" thickBot="1" x14ac:dyDescent="0.35">
      <c r="A19" s="2" t="s">
        <v>75</v>
      </c>
      <c r="B19" s="350" t="s">
        <v>336</v>
      </c>
      <c r="C19" s="350" t="s">
        <v>336</v>
      </c>
      <c r="D19" s="350" t="s">
        <v>336</v>
      </c>
      <c r="E19" s="350" t="s">
        <v>336</v>
      </c>
      <c r="F19" s="350" t="s">
        <v>336</v>
      </c>
      <c r="G19" s="350" t="s">
        <v>336</v>
      </c>
      <c r="H19" s="350" t="s">
        <v>336</v>
      </c>
      <c r="I19" s="350" t="s">
        <v>336</v>
      </c>
      <c r="J19" s="350" t="s">
        <v>336</v>
      </c>
      <c r="K19" s="350" t="s">
        <v>336</v>
      </c>
      <c r="L19" s="350" t="s">
        <v>336</v>
      </c>
      <c r="M19" s="350" t="s">
        <v>336</v>
      </c>
      <c r="N19" s="350" t="s">
        <v>336</v>
      </c>
      <c r="P19" s="7"/>
      <c r="Q19" s="7"/>
      <c r="R19" s="7"/>
      <c r="S19" s="7"/>
      <c r="T19" s="7"/>
      <c r="U19" s="7"/>
      <c r="V19" s="7"/>
      <c r="W19" s="7"/>
      <c r="X19" s="7"/>
      <c r="Y19" s="7"/>
      <c r="Z19" s="7"/>
      <c r="AA19" s="7"/>
      <c r="AB19" s="7"/>
    </row>
    <row r="20" spans="1:28" ht="14" thickTop="1" thickBot="1" x14ac:dyDescent="0.35">
      <c r="A20" s="2" t="s">
        <v>10</v>
      </c>
      <c r="B20" s="350" t="s">
        <v>336</v>
      </c>
      <c r="C20" s="350" t="s">
        <v>336</v>
      </c>
      <c r="D20" s="350" t="s">
        <v>336</v>
      </c>
      <c r="E20" s="350" t="s">
        <v>336</v>
      </c>
      <c r="F20" s="350" t="s">
        <v>336</v>
      </c>
      <c r="G20" s="350" t="s">
        <v>336</v>
      </c>
      <c r="H20" s="350" t="s">
        <v>336</v>
      </c>
      <c r="I20" s="350" t="s">
        <v>336</v>
      </c>
      <c r="J20" s="350" t="s">
        <v>336</v>
      </c>
      <c r="K20" s="350" t="s">
        <v>336</v>
      </c>
      <c r="L20" s="350" t="s">
        <v>336</v>
      </c>
      <c r="M20" s="350" t="s">
        <v>336</v>
      </c>
      <c r="N20" s="350" t="s">
        <v>336</v>
      </c>
      <c r="P20" s="77"/>
      <c r="Q20" s="7"/>
      <c r="R20" s="272"/>
      <c r="S20" s="7"/>
      <c r="T20" s="7"/>
      <c r="U20" s="7"/>
      <c r="V20" s="7"/>
      <c r="W20" s="7"/>
      <c r="X20" s="7"/>
      <c r="Y20" s="7"/>
      <c r="Z20" s="7"/>
      <c r="AA20" s="7"/>
      <c r="AB20" s="7"/>
    </row>
    <row r="21" spans="1:28" ht="13.5" thickTop="1" x14ac:dyDescent="0.3">
      <c r="A21" s="3" t="s">
        <v>12</v>
      </c>
      <c r="B21" s="350" t="s">
        <v>336</v>
      </c>
      <c r="C21" s="350" t="s">
        <v>336</v>
      </c>
      <c r="D21" s="350" t="s">
        <v>336</v>
      </c>
      <c r="E21" s="350" t="s">
        <v>336</v>
      </c>
      <c r="F21" s="350" t="s">
        <v>336</v>
      </c>
      <c r="G21" s="350" t="s">
        <v>336</v>
      </c>
      <c r="H21" s="350" t="s">
        <v>336</v>
      </c>
      <c r="I21" s="350" t="s">
        <v>336</v>
      </c>
      <c r="J21" s="350" t="s">
        <v>336</v>
      </c>
      <c r="K21" s="350" t="s">
        <v>336</v>
      </c>
      <c r="L21" s="350" t="s">
        <v>336</v>
      </c>
      <c r="M21" s="350" t="s">
        <v>336</v>
      </c>
      <c r="N21" s="350" t="s">
        <v>336</v>
      </c>
      <c r="P21" s="248"/>
      <c r="Q21" s="7"/>
      <c r="R21" s="7"/>
      <c r="S21" s="7"/>
      <c r="T21" s="7"/>
      <c r="U21" s="7"/>
      <c r="V21" s="7"/>
      <c r="W21" s="7"/>
      <c r="X21" s="7"/>
      <c r="Y21" s="7"/>
      <c r="Z21" s="7"/>
      <c r="AA21" s="7"/>
      <c r="AB21" s="7"/>
    </row>
    <row r="22" spans="1:28" x14ac:dyDescent="0.3">
      <c r="A22" s="3"/>
      <c r="B22" s="7"/>
      <c r="C22" s="7"/>
      <c r="D22" s="7"/>
      <c r="E22" s="7"/>
      <c r="F22" s="7"/>
      <c r="G22" s="7"/>
      <c r="H22" s="7"/>
      <c r="I22" s="7"/>
      <c r="J22" s="7"/>
      <c r="K22" s="7"/>
      <c r="L22" s="7"/>
      <c r="M22" s="7"/>
      <c r="N22" s="7"/>
      <c r="P22" s="7"/>
      <c r="Q22" s="7"/>
      <c r="R22" s="7"/>
      <c r="S22" s="7"/>
      <c r="T22" s="7"/>
      <c r="U22" s="7"/>
      <c r="V22" s="7"/>
      <c r="W22" s="7"/>
      <c r="X22" s="7"/>
      <c r="Y22" s="7"/>
      <c r="Z22" s="7"/>
      <c r="AA22" s="7"/>
      <c r="AB22" s="7"/>
    </row>
    <row r="24" spans="1:28" ht="13.5" thickBot="1" x14ac:dyDescent="0.35">
      <c r="A24" s="3" t="s">
        <v>115</v>
      </c>
      <c r="B24" s="35" t="s">
        <v>102</v>
      </c>
      <c r="C24" s="35" t="s">
        <v>103</v>
      </c>
      <c r="D24" s="35" t="s">
        <v>104</v>
      </c>
      <c r="E24" s="35" t="s">
        <v>105</v>
      </c>
      <c r="F24" s="35" t="s">
        <v>106</v>
      </c>
      <c r="G24" s="35" t="s">
        <v>107</v>
      </c>
      <c r="H24" s="35" t="s">
        <v>108</v>
      </c>
      <c r="I24" s="35" t="s">
        <v>109</v>
      </c>
      <c r="J24" s="35" t="s">
        <v>110</v>
      </c>
      <c r="K24" s="35" t="s">
        <v>111</v>
      </c>
      <c r="L24" s="35" t="s">
        <v>112</v>
      </c>
      <c r="M24" s="35" t="s">
        <v>113</v>
      </c>
      <c r="N24" s="35" t="s">
        <v>12</v>
      </c>
    </row>
    <row r="25" spans="1:28" ht="14" thickTop="1" thickBot="1" x14ac:dyDescent="0.35">
      <c r="A25" s="2" t="s">
        <v>0</v>
      </c>
      <c r="B25" s="350" t="s">
        <v>336</v>
      </c>
      <c r="C25" s="350" t="s">
        <v>336</v>
      </c>
      <c r="D25" s="350" t="s">
        <v>336</v>
      </c>
      <c r="E25" s="350" t="s">
        <v>336</v>
      </c>
      <c r="F25" s="350" t="s">
        <v>336</v>
      </c>
      <c r="G25" s="350" t="s">
        <v>336</v>
      </c>
      <c r="H25" s="350" t="s">
        <v>336</v>
      </c>
      <c r="I25" s="350" t="s">
        <v>336</v>
      </c>
      <c r="J25" s="350" t="s">
        <v>336</v>
      </c>
      <c r="K25" s="350" t="s">
        <v>336</v>
      </c>
      <c r="L25" s="350" t="s">
        <v>336</v>
      </c>
      <c r="M25" s="350" t="s">
        <v>336</v>
      </c>
      <c r="N25" s="350" t="s">
        <v>336</v>
      </c>
      <c r="O25" s="77"/>
      <c r="P25" s="78"/>
    </row>
    <row r="26" spans="1:28" ht="14" thickTop="1" thickBot="1" x14ac:dyDescent="0.35">
      <c r="A26" s="2" t="s">
        <v>1</v>
      </c>
      <c r="B26" s="350" t="s">
        <v>336</v>
      </c>
      <c r="C26" s="350" t="s">
        <v>336</v>
      </c>
      <c r="D26" s="350" t="s">
        <v>336</v>
      </c>
      <c r="E26" s="350" t="s">
        <v>336</v>
      </c>
      <c r="F26" s="350" t="s">
        <v>336</v>
      </c>
      <c r="G26" s="350" t="s">
        <v>336</v>
      </c>
      <c r="H26" s="350" t="s">
        <v>336</v>
      </c>
      <c r="I26" s="350" t="s">
        <v>336</v>
      </c>
      <c r="J26" s="350" t="s">
        <v>336</v>
      </c>
      <c r="K26" s="350" t="s">
        <v>336</v>
      </c>
      <c r="L26" s="350" t="s">
        <v>336</v>
      </c>
      <c r="M26" s="350" t="s">
        <v>336</v>
      </c>
      <c r="N26" s="350" t="s">
        <v>336</v>
      </c>
    </row>
    <row r="27" spans="1:28" ht="14" thickTop="1" thickBot="1" x14ac:dyDescent="0.35">
      <c r="A27" s="2" t="s">
        <v>2</v>
      </c>
      <c r="B27" s="350" t="s">
        <v>336</v>
      </c>
      <c r="C27" s="350" t="s">
        <v>336</v>
      </c>
      <c r="D27" s="350" t="s">
        <v>336</v>
      </c>
      <c r="E27" s="350" t="s">
        <v>336</v>
      </c>
      <c r="F27" s="350" t="s">
        <v>336</v>
      </c>
      <c r="G27" s="350" t="s">
        <v>336</v>
      </c>
      <c r="H27" s="350" t="s">
        <v>336</v>
      </c>
      <c r="I27" s="350" t="s">
        <v>336</v>
      </c>
      <c r="J27" s="350" t="s">
        <v>336</v>
      </c>
      <c r="K27" s="350" t="s">
        <v>336</v>
      </c>
      <c r="L27" s="350" t="s">
        <v>336</v>
      </c>
      <c r="M27" s="350" t="s">
        <v>336</v>
      </c>
      <c r="N27" s="350" t="s">
        <v>336</v>
      </c>
    </row>
    <row r="28" spans="1:28" ht="14" thickTop="1" thickBot="1" x14ac:dyDescent="0.35">
      <c r="A28" s="2" t="s">
        <v>75</v>
      </c>
      <c r="B28" s="350" t="s">
        <v>336</v>
      </c>
      <c r="C28" s="350" t="s">
        <v>336</v>
      </c>
      <c r="D28" s="350" t="s">
        <v>336</v>
      </c>
      <c r="E28" s="350" t="s">
        <v>336</v>
      </c>
      <c r="F28" s="350" t="s">
        <v>336</v>
      </c>
      <c r="G28" s="350" t="s">
        <v>336</v>
      </c>
      <c r="H28" s="350" t="s">
        <v>336</v>
      </c>
      <c r="I28" s="350" t="s">
        <v>336</v>
      </c>
      <c r="J28" s="350" t="s">
        <v>336</v>
      </c>
      <c r="K28" s="350" t="s">
        <v>336</v>
      </c>
      <c r="L28" s="350" t="s">
        <v>336</v>
      </c>
      <c r="M28" s="350" t="s">
        <v>336</v>
      </c>
      <c r="N28" s="350" t="s">
        <v>336</v>
      </c>
    </row>
    <row r="29" spans="1:28" ht="14" thickTop="1" thickBot="1" x14ac:dyDescent="0.35">
      <c r="A29" s="2" t="s">
        <v>10</v>
      </c>
      <c r="B29" s="350" t="s">
        <v>336</v>
      </c>
      <c r="C29" s="350" t="s">
        <v>336</v>
      </c>
      <c r="D29" s="350" t="s">
        <v>336</v>
      </c>
      <c r="E29" s="350" t="s">
        <v>336</v>
      </c>
      <c r="F29" s="350" t="s">
        <v>336</v>
      </c>
      <c r="G29" s="350" t="s">
        <v>336</v>
      </c>
      <c r="H29" s="350" t="s">
        <v>336</v>
      </c>
      <c r="I29" s="350" t="s">
        <v>336</v>
      </c>
      <c r="J29" s="350" t="s">
        <v>336</v>
      </c>
      <c r="K29" s="350" t="s">
        <v>336</v>
      </c>
      <c r="L29" s="350" t="s">
        <v>336</v>
      </c>
      <c r="M29" s="350" t="s">
        <v>336</v>
      </c>
      <c r="N29" s="350" t="s">
        <v>336</v>
      </c>
    </row>
    <row r="30" spans="1:28" ht="13.5" thickTop="1" x14ac:dyDescent="0.3">
      <c r="A30" s="3" t="s">
        <v>12</v>
      </c>
      <c r="B30" s="350" t="s">
        <v>336</v>
      </c>
      <c r="C30" s="350" t="s">
        <v>336</v>
      </c>
      <c r="D30" s="350" t="s">
        <v>336</v>
      </c>
      <c r="E30" s="350" t="s">
        <v>336</v>
      </c>
      <c r="F30" s="350" t="s">
        <v>336</v>
      </c>
      <c r="G30" s="350" t="s">
        <v>336</v>
      </c>
      <c r="H30" s="350" t="s">
        <v>336</v>
      </c>
      <c r="I30" s="350" t="s">
        <v>336</v>
      </c>
      <c r="J30" s="350" t="s">
        <v>336</v>
      </c>
      <c r="K30" s="350" t="s">
        <v>336</v>
      </c>
      <c r="L30" s="350" t="s">
        <v>336</v>
      </c>
      <c r="M30" s="350" t="s">
        <v>336</v>
      </c>
      <c r="N30" s="350" t="s">
        <v>336</v>
      </c>
    </row>
    <row r="31" spans="1:28" x14ac:dyDescent="0.3">
      <c r="A31" s="3"/>
      <c r="B31" s="7"/>
      <c r="C31" s="7"/>
      <c r="D31" s="7"/>
      <c r="E31" s="7"/>
      <c r="F31" s="7"/>
      <c r="G31" s="7"/>
      <c r="H31" s="7"/>
      <c r="I31" s="7"/>
      <c r="J31" s="7"/>
      <c r="K31" s="7"/>
      <c r="L31" s="7"/>
      <c r="M31" s="7"/>
      <c r="N31" s="7"/>
      <c r="P31" s="295"/>
      <c r="Q31" s="295"/>
      <c r="R31" s="295"/>
    </row>
    <row r="32" spans="1:28" x14ac:dyDescent="0.3">
      <c r="A32" s="2" t="s">
        <v>13</v>
      </c>
      <c r="B32" s="152">
        <v>137.73709677419356</v>
      </c>
      <c r="C32" s="152">
        <v>69.972857142857151</v>
      </c>
      <c r="D32" s="152">
        <v>73.577741935483857</v>
      </c>
      <c r="E32" s="152">
        <v>70.532333333333327</v>
      </c>
      <c r="F32" s="152">
        <v>15.686451612903223</v>
      </c>
      <c r="G32" s="152">
        <v>35.544333333333299</v>
      </c>
      <c r="H32" s="152">
        <v>71.131290322580654</v>
      </c>
      <c r="I32" s="152">
        <v>69.789677419354845</v>
      </c>
      <c r="J32" s="152">
        <v>45.70933333333334</v>
      </c>
      <c r="K32" s="152">
        <v>80.722258064516112</v>
      </c>
      <c r="L32" s="152">
        <v>64.185666666666663</v>
      </c>
      <c r="M32" s="152">
        <v>49.962580645161303</v>
      </c>
      <c r="P32" s="296"/>
      <c r="Q32" s="251"/>
      <c r="R32" s="297"/>
      <c r="S32" s="8"/>
      <c r="T32" s="22"/>
    </row>
    <row r="33" spans="1:20" ht="13.5" thickBot="1" x14ac:dyDescent="0.35">
      <c r="P33" s="296"/>
      <c r="Q33" s="251"/>
      <c r="R33" s="297"/>
      <c r="S33" s="8"/>
      <c r="T33" s="22"/>
    </row>
    <row r="34" spans="1:20" ht="13.5" thickTop="1" x14ac:dyDescent="0.3">
      <c r="A34" s="2" t="s">
        <v>243</v>
      </c>
      <c r="B34" s="350" t="s">
        <v>336</v>
      </c>
      <c r="C34" s="350" t="s">
        <v>336</v>
      </c>
      <c r="D34" s="350" t="s">
        <v>336</v>
      </c>
      <c r="E34" s="350" t="s">
        <v>336</v>
      </c>
      <c r="F34" s="350" t="s">
        <v>336</v>
      </c>
      <c r="G34" s="350" t="s">
        <v>336</v>
      </c>
      <c r="H34" s="350" t="s">
        <v>336</v>
      </c>
      <c r="I34" s="350" t="s">
        <v>336</v>
      </c>
      <c r="J34" s="350" t="s">
        <v>336</v>
      </c>
      <c r="K34" s="350" t="s">
        <v>336</v>
      </c>
      <c r="L34" s="350" t="s">
        <v>336</v>
      </c>
      <c r="M34" s="350" t="s">
        <v>336</v>
      </c>
      <c r="N34" s="42">
        <v>72684794.562502995</v>
      </c>
      <c r="P34" s="295"/>
      <c r="Q34" s="251"/>
      <c r="R34" s="251"/>
    </row>
    <row r="35" spans="1:20" ht="13.5" thickBot="1" x14ac:dyDescent="0.35">
      <c r="B35" s="41"/>
      <c r="C35" s="41"/>
      <c r="D35" s="41"/>
      <c r="E35" s="41"/>
      <c r="F35" s="41"/>
      <c r="G35" s="41"/>
      <c r="H35" s="41"/>
      <c r="I35" s="41"/>
      <c r="J35" s="41"/>
      <c r="K35" s="41"/>
      <c r="L35" s="41"/>
      <c r="M35" s="41"/>
      <c r="N35" s="41"/>
      <c r="P35" s="295"/>
      <c r="Q35" s="298"/>
      <c r="R35" s="298"/>
    </row>
    <row r="36" spans="1:20" ht="14" thickTop="1" thickBot="1" x14ac:dyDescent="0.35">
      <c r="A36" s="3" t="s">
        <v>198</v>
      </c>
      <c r="B36" s="350" t="s">
        <v>336</v>
      </c>
      <c r="C36" s="350" t="s">
        <v>336</v>
      </c>
      <c r="D36" s="350" t="s">
        <v>336</v>
      </c>
      <c r="E36" s="350" t="s">
        <v>336</v>
      </c>
      <c r="F36" s="350" t="s">
        <v>336</v>
      </c>
      <c r="G36" s="350" t="s">
        <v>336</v>
      </c>
      <c r="H36" s="350" t="s">
        <v>336</v>
      </c>
      <c r="I36" s="350" t="s">
        <v>336</v>
      </c>
      <c r="J36" s="350" t="s">
        <v>336</v>
      </c>
      <c r="K36" s="350" t="s">
        <v>336</v>
      </c>
      <c r="L36" s="350" t="s">
        <v>336</v>
      </c>
      <c r="M36" s="350" t="s">
        <v>336</v>
      </c>
      <c r="N36" s="342">
        <v>14083628.351558067</v>
      </c>
      <c r="P36" s="270"/>
    </row>
    <row r="37" spans="1:20" ht="14" thickTop="1" thickBot="1" x14ac:dyDescent="0.35">
      <c r="A37" s="3" t="s">
        <v>274</v>
      </c>
      <c r="B37" s="350" t="s">
        <v>336</v>
      </c>
      <c r="C37" s="350" t="s">
        <v>336</v>
      </c>
      <c r="D37" s="350" t="s">
        <v>336</v>
      </c>
      <c r="E37" s="350" t="s">
        <v>336</v>
      </c>
      <c r="F37" s="350" t="s">
        <v>336</v>
      </c>
      <c r="G37" s="350" t="s">
        <v>336</v>
      </c>
      <c r="H37" s="350" t="s">
        <v>336</v>
      </c>
      <c r="I37" s="350" t="s">
        <v>336</v>
      </c>
      <c r="J37" s="350" t="s">
        <v>336</v>
      </c>
      <c r="K37" s="350" t="s">
        <v>336</v>
      </c>
      <c r="L37" s="350" t="s">
        <v>336</v>
      </c>
      <c r="M37" s="350" t="s">
        <v>336</v>
      </c>
      <c r="N37" s="342">
        <v>58601166.210944943</v>
      </c>
    </row>
    <row r="38" spans="1:20" x14ac:dyDescent="0.3">
      <c r="B38" s="77"/>
      <c r="C38" s="77"/>
      <c r="D38" s="77"/>
      <c r="E38" s="77"/>
      <c r="F38" s="77"/>
      <c r="G38" s="77"/>
      <c r="H38" s="77"/>
      <c r="I38" s="77"/>
      <c r="J38" s="77"/>
      <c r="K38" s="77"/>
      <c r="L38" s="77"/>
      <c r="M38" s="77"/>
    </row>
    <row r="39" spans="1:20" x14ac:dyDescent="0.3">
      <c r="B39" s="202"/>
      <c r="C39" s="202"/>
      <c r="D39" s="202"/>
      <c r="E39" s="202"/>
      <c r="F39" s="202"/>
      <c r="G39" s="202"/>
      <c r="H39" s="202"/>
      <c r="I39" s="202"/>
      <c r="J39" s="202"/>
      <c r="K39" s="202"/>
      <c r="L39" s="202"/>
      <c r="M39" s="202"/>
      <c r="N39" s="202"/>
    </row>
    <row r="40" spans="1:20" x14ac:dyDescent="0.3">
      <c r="B40" s="77"/>
      <c r="C40" s="77"/>
      <c r="D40" s="77"/>
      <c r="E40" s="77"/>
      <c r="F40" s="77"/>
      <c r="G40" s="77"/>
      <c r="H40" s="77"/>
      <c r="I40" s="77"/>
      <c r="J40" s="77"/>
      <c r="K40" s="77"/>
      <c r="L40" s="77"/>
      <c r="M40" s="77"/>
      <c r="N40" s="77"/>
    </row>
    <row r="44" spans="1:20" x14ac:dyDescent="0.3">
      <c r="N44" s="270"/>
    </row>
  </sheetData>
  <mergeCells count="2">
    <mergeCell ref="B5:N5"/>
    <mergeCell ref="B14:N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T31"/>
  <sheetViews>
    <sheetView zoomScale="70" zoomScaleNormal="70" workbookViewId="0">
      <selection activeCell="B9" sqref="B9"/>
    </sheetView>
  </sheetViews>
  <sheetFormatPr defaultColWidth="8.54296875" defaultRowHeight="13" x14ac:dyDescent="0.3"/>
  <cols>
    <col min="1" max="1" width="47.81640625" style="2" customWidth="1"/>
    <col min="2" max="12" width="12.54296875" style="2" customWidth="1"/>
    <col min="13" max="13" width="14.81640625" style="2" customWidth="1"/>
    <col min="14" max="14" width="13.453125" style="2" bestFit="1" customWidth="1"/>
    <col min="15" max="15" width="8.54296875" style="2"/>
    <col min="16" max="17" width="7.453125" style="2" bestFit="1" customWidth="1"/>
    <col min="18" max="18" width="11" style="2" bestFit="1" customWidth="1"/>
    <col min="19" max="19" width="8.453125" style="2" bestFit="1" customWidth="1"/>
    <col min="20" max="27" width="7.453125" style="2" bestFit="1" customWidth="1"/>
    <col min="28" max="28" width="8.54296875" style="2" bestFit="1" customWidth="1"/>
    <col min="29" max="16384" width="8.54296875" style="2"/>
  </cols>
  <sheetData>
    <row r="1" spans="1:20" ht="18.5" x14ac:dyDescent="0.45">
      <c r="A1" s="29" t="s">
        <v>90</v>
      </c>
      <c r="E1" s="349" t="s">
        <v>335</v>
      </c>
      <c r="F1" s="348"/>
      <c r="G1" s="348"/>
      <c r="H1" s="348"/>
      <c r="I1" s="348"/>
      <c r="J1" s="348"/>
      <c r="K1" s="348"/>
    </row>
    <row r="2" spans="1:20" ht="21" x14ac:dyDescent="0.5">
      <c r="A2" s="30" t="s">
        <v>93</v>
      </c>
    </row>
    <row r="3" spans="1:20" ht="15.5" x14ac:dyDescent="0.35">
      <c r="A3" s="31" t="s">
        <v>331</v>
      </c>
    </row>
    <row r="6" spans="1:20" x14ac:dyDescent="0.3">
      <c r="B6" s="361" t="s">
        <v>337</v>
      </c>
      <c r="C6" s="362"/>
      <c r="D6" s="362"/>
      <c r="E6" s="362"/>
      <c r="F6" s="362"/>
      <c r="G6" s="362"/>
      <c r="H6" s="362"/>
      <c r="I6" s="362"/>
      <c r="J6" s="362"/>
      <c r="K6" s="362"/>
      <c r="L6" s="362"/>
      <c r="M6" s="362"/>
      <c r="N6" s="363"/>
    </row>
    <row r="7" spans="1:20" ht="13.5" thickBot="1" x14ac:dyDescent="0.35">
      <c r="A7" s="3" t="s">
        <v>11</v>
      </c>
      <c r="B7" s="35" t="s">
        <v>102</v>
      </c>
      <c r="C7" s="35" t="s">
        <v>103</v>
      </c>
      <c r="D7" s="35" t="s">
        <v>104</v>
      </c>
      <c r="E7" s="35" t="s">
        <v>105</v>
      </c>
      <c r="F7" s="35" t="s">
        <v>106</v>
      </c>
      <c r="G7" s="35" t="s">
        <v>107</v>
      </c>
      <c r="H7" s="35" t="s">
        <v>108</v>
      </c>
      <c r="I7" s="35" t="s">
        <v>109</v>
      </c>
      <c r="J7" s="35" t="s">
        <v>110</v>
      </c>
      <c r="K7" s="35" t="s">
        <v>111</v>
      </c>
      <c r="L7" s="35" t="s">
        <v>112</v>
      </c>
      <c r="M7" s="35" t="s">
        <v>113</v>
      </c>
      <c r="N7" s="5" t="s">
        <v>12</v>
      </c>
    </row>
    <row r="8" spans="1:20" ht="14" thickTop="1" thickBot="1" x14ac:dyDescent="0.35">
      <c r="A8" s="2" t="s">
        <v>3</v>
      </c>
      <c r="B8" s="350" t="s">
        <v>336</v>
      </c>
      <c r="C8" s="350" t="s">
        <v>336</v>
      </c>
      <c r="D8" s="350" t="s">
        <v>336</v>
      </c>
      <c r="E8" s="350" t="s">
        <v>336</v>
      </c>
      <c r="F8" s="350" t="s">
        <v>336</v>
      </c>
      <c r="G8" s="350" t="s">
        <v>336</v>
      </c>
      <c r="H8" s="350" t="s">
        <v>336</v>
      </c>
      <c r="I8" s="350" t="s">
        <v>336</v>
      </c>
      <c r="J8" s="350" t="s">
        <v>336</v>
      </c>
      <c r="K8" s="350" t="s">
        <v>336</v>
      </c>
      <c r="L8" s="350" t="s">
        <v>336</v>
      </c>
      <c r="M8" s="350" t="s">
        <v>336</v>
      </c>
      <c r="N8" s="350" t="s">
        <v>336</v>
      </c>
    </row>
    <row r="9" spans="1:20" ht="14" thickTop="1" thickBot="1" x14ac:dyDescent="0.35">
      <c r="A9" s="2" t="s">
        <v>4</v>
      </c>
      <c r="B9" s="350" t="s">
        <v>336</v>
      </c>
      <c r="C9" s="350" t="s">
        <v>336</v>
      </c>
      <c r="D9" s="350" t="s">
        <v>336</v>
      </c>
      <c r="E9" s="350" t="s">
        <v>336</v>
      </c>
      <c r="F9" s="350" t="s">
        <v>336</v>
      </c>
      <c r="G9" s="350" t="s">
        <v>336</v>
      </c>
      <c r="H9" s="350" t="s">
        <v>336</v>
      </c>
      <c r="I9" s="350" t="s">
        <v>336</v>
      </c>
      <c r="J9" s="350" t="s">
        <v>336</v>
      </c>
      <c r="K9" s="350" t="s">
        <v>336</v>
      </c>
      <c r="L9" s="350" t="s">
        <v>336</v>
      </c>
      <c r="M9" s="350" t="s">
        <v>336</v>
      </c>
      <c r="N9" s="350" t="s">
        <v>336</v>
      </c>
      <c r="Q9" s="281"/>
      <c r="R9" s="202"/>
      <c r="S9" s="287"/>
      <c r="T9" s="27"/>
    </row>
    <row r="10" spans="1:20" ht="15.5" thickTop="1" thickBot="1" x14ac:dyDescent="0.4">
      <c r="A10" s="2" t="s">
        <v>5</v>
      </c>
      <c r="B10" s="350" t="s">
        <v>336</v>
      </c>
      <c r="C10" s="350" t="s">
        <v>336</v>
      </c>
      <c r="D10" s="350" t="s">
        <v>336</v>
      </c>
      <c r="E10" s="350" t="s">
        <v>336</v>
      </c>
      <c r="F10" s="350" t="s">
        <v>336</v>
      </c>
      <c r="G10" s="350" t="s">
        <v>336</v>
      </c>
      <c r="H10" s="350" t="s">
        <v>336</v>
      </c>
      <c r="I10" s="350" t="s">
        <v>336</v>
      </c>
      <c r="J10" s="350" t="s">
        <v>336</v>
      </c>
      <c r="K10" s="350" t="s">
        <v>336</v>
      </c>
      <c r="L10" s="350" t="s">
        <v>336</v>
      </c>
      <c r="M10" s="350" t="s">
        <v>336</v>
      </c>
      <c r="N10" s="350" t="s">
        <v>336</v>
      </c>
      <c r="Q10" s="281"/>
      <c r="R10" s="173"/>
      <c r="S10" s="287"/>
    </row>
    <row r="11" spans="1:20" ht="14" thickTop="1" thickBot="1" x14ac:dyDescent="0.35">
      <c r="A11" s="3" t="s">
        <v>12</v>
      </c>
      <c r="B11" s="351" t="s">
        <v>336</v>
      </c>
      <c r="C11" s="351" t="s">
        <v>336</v>
      </c>
      <c r="D11" s="351" t="s">
        <v>336</v>
      </c>
      <c r="E11" s="351" t="s">
        <v>336</v>
      </c>
      <c r="F11" s="351" t="s">
        <v>336</v>
      </c>
      <c r="G11" s="351" t="s">
        <v>336</v>
      </c>
      <c r="H11" s="351" t="s">
        <v>336</v>
      </c>
      <c r="I11" s="351" t="s">
        <v>336</v>
      </c>
      <c r="J11" s="351" t="s">
        <v>336</v>
      </c>
      <c r="K11" s="351" t="s">
        <v>336</v>
      </c>
      <c r="L11" s="351" t="s">
        <v>336</v>
      </c>
      <c r="M11" s="351" t="s">
        <v>336</v>
      </c>
      <c r="N11" s="351" t="s">
        <v>336</v>
      </c>
    </row>
    <row r="12" spans="1:20" ht="13.5" thickTop="1" x14ac:dyDescent="0.3"/>
    <row r="13" spans="1:20" x14ac:dyDescent="0.3">
      <c r="B13" s="361" t="s">
        <v>68</v>
      </c>
      <c r="C13" s="362"/>
      <c r="D13" s="362"/>
      <c r="E13" s="362"/>
      <c r="F13" s="362"/>
      <c r="G13" s="362"/>
      <c r="H13" s="362"/>
      <c r="I13" s="362"/>
      <c r="J13" s="362"/>
      <c r="K13" s="362"/>
      <c r="L13" s="362"/>
      <c r="M13" s="362"/>
      <c r="N13" s="363"/>
    </row>
    <row r="14" spans="1:20" ht="13.5" thickBot="1" x14ac:dyDescent="0.35">
      <c r="A14" s="3" t="s">
        <v>11</v>
      </c>
      <c r="B14" s="35" t="s">
        <v>102</v>
      </c>
      <c r="C14" s="35" t="s">
        <v>103</v>
      </c>
      <c r="D14" s="35" t="s">
        <v>104</v>
      </c>
      <c r="E14" s="35" t="s">
        <v>105</v>
      </c>
      <c r="F14" s="35" t="s">
        <v>106</v>
      </c>
      <c r="G14" s="35" t="s">
        <v>107</v>
      </c>
      <c r="H14" s="35" t="s">
        <v>108</v>
      </c>
      <c r="I14" s="35" t="s">
        <v>109</v>
      </c>
      <c r="J14" s="35" t="s">
        <v>110</v>
      </c>
      <c r="K14" s="35" t="s">
        <v>111</v>
      </c>
      <c r="L14" s="35" t="s">
        <v>112</v>
      </c>
      <c r="M14" s="35" t="s">
        <v>113</v>
      </c>
      <c r="N14" s="3" t="s">
        <v>12</v>
      </c>
    </row>
    <row r="15" spans="1:20" ht="14" thickTop="1" thickBot="1" x14ac:dyDescent="0.35">
      <c r="A15" s="2" t="s">
        <v>3</v>
      </c>
      <c r="B15" s="350" t="s">
        <v>336</v>
      </c>
      <c r="C15" s="350" t="s">
        <v>336</v>
      </c>
      <c r="D15" s="350" t="s">
        <v>336</v>
      </c>
      <c r="E15" s="350" t="s">
        <v>336</v>
      </c>
      <c r="F15" s="350" t="s">
        <v>336</v>
      </c>
      <c r="G15" s="350" t="s">
        <v>336</v>
      </c>
      <c r="H15" s="350" t="s">
        <v>336</v>
      </c>
      <c r="I15" s="350" t="s">
        <v>336</v>
      </c>
      <c r="J15" s="350" t="s">
        <v>336</v>
      </c>
      <c r="K15" s="350" t="s">
        <v>336</v>
      </c>
      <c r="L15" s="350" t="s">
        <v>336</v>
      </c>
      <c r="M15" s="350" t="s">
        <v>336</v>
      </c>
      <c r="N15" s="350" t="s">
        <v>336</v>
      </c>
    </row>
    <row r="16" spans="1:20" ht="14" thickTop="1" thickBot="1" x14ac:dyDescent="0.35">
      <c r="A16" s="2" t="s">
        <v>4</v>
      </c>
      <c r="B16" s="350" t="s">
        <v>336</v>
      </c>
      <c r="C16" s="350" t="s">
        <v>336</v>
      </c>
      <c r="D16" s="350" t="s">
        <v>336</v>
      </c>
      <c r="E16" s="350" t="s">
        <v>336</v>
      </c>
      <c r="F16" s="350" t="s">
        <v>336</v>
      </c>
      <c r="G16" s="350" t="s">
        <v>336</v>
      </c>
      <c r="H16" s="350" t="s">
        <v>336</v>
      </c>
      <c r="I16" s="350" t="s">
        <v>336</v>
      </c>
      <c r="J16" s="350" t="s">
        <v>336</v>
      </c>
      <c r="K16" s="350" t="s">
        <v>336</v>
      </c>
      <c r="L16" s="350" t="s">
        <v>336</v>
      </c>
      <c r="M16" s="350" t="s">
        <v>336</v>
      </c>
      <c r="N16" s="350" t="s">
        <v>336</v>
      </c>
    </row>
    <row r="17" spans="1:16" ht="14" thickTop="1" thickBot="1" x14ac:dyDescent="0.35">
      <c r="A17" s="2" t="s">
        <v>5</v>
      </c>
      <c r="B17" s="350" t="s">
        <v>336</v>
      </c>
      <c r="C17" s="350" t="s">
        <v>336</v>
      </c>
      <c r="D17" s="350" t="s">
        <v>336</v>
      </c>
      <c r="E17" s="350" t="s">
        <v>336</v>
      </c>
      <c r="F17" s="350" t="s">
        <v>336</v>
      </c>
      <c r="G17" s="350" t="s">
        <v>336</v>
      </c>
      <c r="H17" s="350" t="s">
        <v>336</v>
      </c>
      <c r="I17" s="350" t="s">
        <v>336</v>
      </c>
      <c r="J17" s="350" t="s">
        <v>336</v>
      </c>
      <c r="K17" s="350" t="s">
        <v>336</v>
      </c>
      <c r="L17" s="350" t="s">
        <v>336</v>
      </c>
      <c r="M17" s="350" t="s">
        <v>336</v>
      </c>
      <c r="N17" s="350" t="s">
        <v>336</v>
      </c>
    </row>
    <row r="18" spans="1:16" ht="13.5" thickTop="1" x14ac:dyDescent="0.3">
      <c r="A18" s="3" t="s">
        <v>12</v>
      </c>
      <c r="B18" s="350" t="s">
        <v>336</v>
      </c>
      <c r="C18" s="350" t="s">
        <v>336</v>
      </c>
      <c r="D18" s="350" t="s">
        <v>336</v>
      </c>
      <c r="E18" s="350" t="s">
        <v>336</v>
      </c>
      <c r="F18" s="350" t="s">
        <v>336</v>
      </c>
      <c r="G18" s="350" t="s">
        <v>336</v>
      </c>
      <c r="H18" s="350" t="s">
        <v>336</v>
      </c>
      <c r="I18" s="350" t="s">
        <v>336</v>
      </c>
      <c r="J18" s="350" t="s">
        <v>336</v>
      </c>
      <c r="K18" s="350" t="s">
        <v>336</v>
      </c>
      <c r="L18" s="350" t="s">
        <v>336</v>
      </c>
      <c r="M18" s="350" t="s">
        <v>336</v>
      </c>
      <c r="N18" s="350" t="s">
        <v>336</v>
      </c>
    </row>
    <row r="21" spans="1:16" ht="13.5" thickBot="1" x14ac:dyDescent="0.35">
      <c r="A21" s="3" t="s">
        <v>114</v>
      </c>
      <c r="B21" s="35" t="s">
        <v>102</v>
      </c>
      <c r="C21" s="35" t="s">
        <v>103</v>
      </c>
      <c r="D21" s="35" t="s">
        <v>104</v>
      </c>
      <c r="E21" s="35" t="s">
        <v>105</v>
      </c>
      <c r="F21" s="35" t="s">
        <v>106</v>
      </c>
      <c r="G21" s="35" t="s">
        <v>107</v>
      </c>
      <c r="H21" s="35" t="s">
        <v>108</v>
      </c>
      <c r="I21" s="35" t="s">
        <v>109</v>
      </c>
      <c r="J21" s="35" t="s">
        <v>110</v>
      </c>
      <c r="K21" s="35" t="s">
        <v>111</v>
      </c>
      <c r="L21" s="35" t="s">
        <v>112</v>
      </c>
      <c r="M21" s="35" t="s">
        <v>113</v>
      </c>
      <c r="N21" s="5" t="s">
        <v>12</v>
      </c>
    </row>
    <row r="22" spans="1:16" ht="14" thickTop="1" thickBot="1" x14ac:dyDescent="0.35">
      <c r="A22" s="2" t="s">
        <v>3</v>
      </c>
      <c r="B22" s="350" t="s">
        <v>336</v>
      </c>
      <c r="C22" s="350" t="s">
        <v>336</v>
      </c>
      <c r="D22" s="350" t="s">
        <v>336</v>
      </c>
      <c r="E22" s="350" t="s">
        <v>336</v>
      </c>
      <c r="F22" s="350" t="s">
        <v>336</v>
      </c>
      <c r="G22" s="350" t="s">
        <v>336</v>
      </c>
      <c r="H22" s="350" t="s">
        <v>336</v>
      </c>
      <c r="I22" s="350" t="s">
        <v>336</v>
      </c>
      <c r="J22" s="350" t="s">
        <v>336</v>
      </c>
      <c r="K22" s="350" t="s">
        <v>336</v>
      </c>
      <c r="L22" s="350" t="s">
        <v>336</v>
      </c>
      <c r="M22" s="350" t="s">
        <v>336</v>
      </c>
      <c r="N22" s="350" t="s">
        <v>336</v>
      </c>
    </row>
    <row r="23" spans="1:16" ht="14" thickTop="1" thickBot="1" x14ac:dyDescent="0.35">
      <c r="A23" s="2" t="s">
        <v>4</v>
      </c>
      <c r="B23" s="350" t="s">
        <v>336</v>
      </c>
      <c r="C23" s="350" t="s">
        <v>336</v>
      </c>
      <c r="D23" s="350" t="s">
        <v>336</v>
      </c>
      <c r="E23" s="350" t="s">
        <v>336</v>
      </c>
      <c r="F23" s="350" t="s">
        <v>336</v>
      </c>
      <c r="G23" s="350" t="s">
        <v>336</v>
      </c>
      <c r="H23" s="350" t="s">
        <v>336</v>
      </c>
      <c r="I23" s="350" t="s">
        <v>336</v>
      </c>
      <c r="J23" s="350" t="s">
        <v>336</v>
      </c>
      <c r="K23" s="350" t="s">
        <v>336</v>
      </c>
      <c r="L23" s="350" t="s">
        <v>336</v>
      </c>
      <c r="M23" s="350" t="s">
        <v>336</v>
      </c>
      <c r="N23" s="350" t="s">
        <v>336</v>
      </c>
      <c r="P23" s="295"/>
    </row>
    <row r="24" spans="1:16" ht="14" thickTop="1" thickBot="1" x14ac:dyDescent="0.35">
      <c r="A24" s="2" t="s">
        <v>5</v>
      </c>
      <c r="B24" s="350" t="s">
        <v>336</v>
      </c>
      <c r="C24" s="350" t="s">
        <v>336</v>
      </c>
      <c r="D24" s="350" t="s">
        <v>336</v>
      </c>
      <c r="E24" s="350" t="s">
        <v>336</v>
      </c>
      <c r="F24" s="350" t="s">
        <v>336</v>
      </c>
      <c r="G24" s="350" t="s">
        <v>336</v>
      </c>
      <c r="H24" s="350" t="s">
        <v>336</v>
      </c>
      <c r="I24" s="350" t="s">
        <v>336</v>
      </c>
      <c r="J24" s="350" t="s">
        <v>336</v>
      </c>
      <c r="K24" s="350" t="s">
        <v>336</v>
      </c>
      <c r="L24" s="350" t="s">
        <v>336</v>
      </c>
      <c r="M24" s="350" t="s">
        <v>336</v>
      </c>
      <c r="N24" s="350" t="s">
        <v>336</v>
      </c>
      <c r="P24" s="295"/>
    </row>
    <row r="25" spans="1:16" ht="13.5" thickTop="1" x14ac:dyDescent="0.3">
      <c r="A25" s="3" t="s">
        <v>12</v>
      </c>
      <c r="B25" s="350" t="s">
        <v>336</v>
      </c>
      <c r="C25" s="350" t="s">
        <v>336</v>
      </c>
      <c r="D25" s="350" t="s">
        <v>336</v>
      </c>
      <c r="E25" s="350" t="s">
        <v>336</v>
      </c>
      <c r="F25" s="350" t="s">
        <v>336</v>
      </c>
      <c r="G25" s="350" t="s">
        <v>336</v>
      </c>
      <c r="H25" s="350" t="s">
        <v>336</v>
      </c>
      <c r="I25" s="350" t="s">
        <v>336</v>
      </c>
      <c r="J25" s="350" t="s">
        <v>336</v>
      </c>
      <c r="K25" s="350" t="s">
        <v>336</v>
      </c>
      <c r="L25" s="350" t="s">
        <v>336</v>
      </c>
      <c r="M25" s="350" t="s">
        <v>336</v>
      </c>
      <c r="N25" s="350" t="s">
        <v>336</v>
      </c>
      <c r="P25" s="298"/>
    </row>
    <row r="26" spans="1:16" x14ac:dyDescent="0.3">
      <c r="A26" s="3"/>
      <c r="B26" s="7"/>
      <c r="C26" s="7"/>
      <c r="D26" s="7"/>
      <c r="E26" s="7"/>
      <c r="F26" s="7"/>
      <c r="G26" s="7"/>
      <c r="H26" s="7"/>
      <c r="I26" s="7"/>
      <c r="J26" s="7"/>
      <c r="K26" s="7"/>
      <c r="L26" s="7"/>
      <c r="M26" s="7"/>
      <c r="N26" s="7"/>
      <c r="P26" s="295"/>
    </row>
    <row r="27" spans="1:16" x14ac:dyDescent="0.3">
      <c r="A27" s="2" t="s">
        <v>13</v>
      </c>
      <c r="B27" s="152">
        <v>137.73709677419356</v>
      </c>
      <c r="C27" s="152">
        <v>69.972857142857151</v>
      </c>
      <c r="D27" s="152">
        <v>73.577741935483857</v>
      </c>
      <c r="E27" s="152">
        <v>70.532333333333327</v>
      </c>
      <c r="F27" s="152">
        <v>15.686451612903223</v>
      </c>
      <c r="G27" s="152">
        <v>35.544333333333299</v>
      </c>
      <c r="H27" s="152">
        <v>71.131290322580654</v>
      </c>
      <c r="I27" s="152">
        <v>69.789677419354845</v>
      </c>
      <c r="J27" s="152">
        <v>45.70933333333334</v>
      </c>
      <c r="K27" s="152">
        <v>80.722258064516112</v>
      </c>
      <c r="L27" s="152">
        <v>64.185666666666663</v>
      </c>
      <c r="M27" s="152">
        <v>49.962580645161303</v>
      </c>
      <c r="P27" s="295"/>
    </row>
    <row r="28" spans="1:16" ht="13.5" thickBot="1" x14ac:dyDescent="0.35"/>
    <row r="29" spans="1:16" ht="13.5" thickTop="1" x14ac:dyDescent="0.3">
      <c r="A29" s="3" t="s">
        <v>243</v>
      </c>
      <c r="B29" s="350" t="s">
        <v>336</v>
      </c>
      <c r="C29" s="350" t="s">
        <v>336</v>
      </c>
      <c r="D29" s="350" t="s">
        <v>336</v>
      </c>
      <c r="E29" s="350" t="s">
        <v>336</v>
      </c>
      <c r="F29" s="350" t="s">
        <v>336</v>
      </c>
      <c r="G29" s="350" t="s">
        <v>336</v>
      </c>
      <c r="H29" s="350" t="s">
        <v>336</v>
      </c>
      <c r="I29" s="350" t="s">
        <v>336</v>
      </c>
      <c r="J29" s="350" t="s">
        <v>336</v>
      </c>
      <c r="K29" s="350" t="s">
        <v>336</v>
      </c>
      <c r="L29" s="350" t="s">
        <v>336</v>
      </c>
      <c r="M29" s="350" t="s">
        <v>336</v>
      </c>
      <c r="N29" s="350" t="s">
        <v>336</v>
      </c>
      <c r="O29" s="270"/>
    </row>
    <row r="31" spans="1:16" x14ac:dyDescent="0.3">
      <c r="N31" s="8"/>
    </row>
  </sheetData>
  <mergeCells count="2">
    <mergeCell ref="B6:N6"/>
    <mergeCell ref="B13:N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AE147"/>
  <sheetViews>
    <sheetView topLeftCell="A97" zoomScale="55" zoomScaleNormal="55" workbookViewId="0">
      <selection activeCell="D8" sqref="D8"/>
    </sheetView>
  </sheetViews>
  <sheetFormatPr defaultColWidth="8.54296875" defaultRowHeight="13" x14ac:dyDescent="0.3"/>
  <cols>
    <col min="1" max="1" width="44.81640625" style="2" customWidth="1"/>
    <col min="2" max="13" width="13.453125" style="2" customWidth="1"/>
    <col min="14" max="14" width="15.54296875" style="2" bestFit="1" customWidth="1"/>
    <col min="15" max="15" width="5.54296875" style="2" customWidth="1"/>
    <col min="16" max="16" width="11" style="2" bestFit="1" customWidth="1"/>
    <col min="17" max="17" width="14.54296875" style="2" bestFit="1" customWidth="1"/>
    <col min="18" max="18" width="12.81640625" style="2" customWidth="1"/>
    <col min="19" max="19" width="16.81640625" style="2" bestFit="1" customWidth="1"/>
    <col min="20" max="20" width="14.54296875" style="2" bestFit="1" customWidth="1"/>
    <col min="21" max="21" width="10" style="2" bestFit="1" customWidth="1"/>
    <col min="22" max="27" width="11" style="2" bestFit="1" customWidth="1"/>
    <col min="28" max="28" width="12" style="2" bestFit="1" customWidth="1"/>
    <col min="29" max="16384" width="8.54296875" style="2"/>
  </cols>
  <sheetData>
    <row r="1" spans="1:20" ht="18.5" x14ac:dyDescent="0.45">
      <c r="A1" s="29" t="s">
        <v>90</v>
      </c>
      <c r="E1" s="348"/>
      <c r="F1" s="349" t="s">
        <v>335</v>
      </c>
      <c r="G1" s="348"/>
      <c r="H1" s="348"/>
      <c r="I1" s="348"/>
      <c r="J1" s="348"/>
      <c r="P1" s="295"/>
      <c r="Q1" s="295"/>
    </row>
    <row r="2" spans="1:20" ht="21" x14ac:dyDescent="0.5">
      <c r="A2" s="30" t="s">
        <v>94</v>
      </c>
      <c r="P2" s="295"/>
      <c r="Q2" s="295"/>
    </row>
    <row r="3" spans="1:20" ht="15.5" x14ac:dyDescent="0.35">
      <c r="A3" s="31" t="s">
        <v>331</v>
      </c>
      <c r="P3" s="295"/>
      <c r="Q3" s="295"/>
    </row>
    <row r="4" spans="1:20" x14ac:dyDescent="0.3">
      <c r="P4" s="295"/>
      <c r="Q4" s="295"/>
    </row>
    <row r="5" spans="1:20" x14ac:dyDescent="0.3">
      <c r="P5" s="295"/>
      <c r="Q5" s="295"/>
    </row>
    <row r="6" spans="1:20" x14ac:dyDescent="0.3">
      <c r="B6" s="361" t="s">
        <v>337</v>
      </c>
      <c r="C6" s="362"/>
      <c r="D6" s="362"/>
      <c r="E6" s="362"/>
      <c r="F6" s="362"/>
      <c r="G6" s="362"/>
      <c r="H6" s="362"/>
      <c r="I6" s="362"/>
      <c r="J6" s="362"/>
      <c r="K6" s="362"/>
      <c r="L6" s="362"/>
      <c r="M6" s="362"/>
      <c r="N6" s="363"/>
      <c r="P6" s="295"/>
      <c r="Q6" s="295"/>
    </row>
    <row r="7" spans="1:20" ht="13.5" thickBot="1" x14ac:dyDescent="0.35">
      <c r="A7" s="3" t="s">
        <v>11</v>
      </c>
      <c r="B7" s="35" t="s">
        <v>102</v>
      </c>
      <c r="C7" s="35" t="s">
        <v>103</v>
      </c>
      <c r="D7" s="35" t="s">
        <v>104</v>
      </c>
      <c r="E7" s="35" t="s">
        <v>105</v>
      </c>
      <c r="F7" s="35" t="s">
        <v>106</v>
      </c>
      <c r="G7" s="35" t="s">
        <v>107</v>
      </c>
      <c r="H7" s="35" t="s">
        <v>108</v>
      </c>
      <c r="I7" s="35" t="s">
        <v>109</v>
      </c>
      <c r="J7" s="35" t="s">
        <v>110</v>
      </c>
      <c r="K7" s="35" t="s">
        <v>111</v>
      </c>
      <c r="L7" s="35" t="s">
        <v>112</v>
      </c>
      <c r="M7" s="35" t="s">
        <v>113</v>
      </c>
      <c r="N7" s="36" t="s">
        <v>12</v>
      </c>
      <c r="P7" s="295"/>
      <c r="Q7" s="295"/>
    </row>
    <row r="8" spans="1:20" ht="14" thickTop="1" thickBot="1" x14ac:dyDescent="0.35">
      <c r="A8" s="2" t="s">
        <v>14</v>
      </c>
      <c r="B8" s="350" t="s">
        <v>336</v>
      </c>
      <c r="C8" s="350" t="s">
        <v>336</v>
      </c>
      <c r="D8" s="350" t="s">
        <v>336</v>
      </c>
      <c r="E8" s="350" t="s">
        <v>336</v>
      </c>
      <c r="F8" s="350" t="s">
        <v>336</v>
      </c>
      <c r="G8" s="350" t="s">
        <v>336</v>
      </c>
      <c r="H8" s="350" t="s">
        <v>336</v>
      </c>
      <c r="I8" s="350" t="s">
        <v>336</v>
      </c>
      <c r="J8" s="350" t="s">
        <v>336</v>
      </c>
      <c r="K8" s="350" t="s">
        <v>336</v>
      </c>
      <c r="L8" s="350" t="s">
        <v>336</v>
      </c>
      <c r="M8" s="350" t="s">
        <v>336</v>
      </c>
      <c r="N8" s="350" t="s">
        <v>336</v>
      </c>
      <c r="P8" s="295"/>
      <c r="Q8" s="297"/>
    </row>
    <row r="9" spans="1:20" ht="14" thickTop="1" thickBot="1" x14ac:dyDescent="0.35">
      <c r="A9" s="2" t="s">
        <v>15</v>
      </c>
      <c r="B9" s="350" t="s">
        <v>336</v>
      </c>
      <c r="C9" s="350" t="s">
        <v>336</v>
      </c>
      <c r="D9" s="350" t="s">
        <v>336</v>
      </c>
      <c r="E9" s="350" t="s">
        <v>336</v>
      </c>
      <c r="F9" s="350" t="s">
        <v>336</v>
      </c>
      <c r="G9" s="350" t="s">
        <v>336</v>
      </c>
      <c r="H9" s="350" t="s">
        <v>336</v>
      </c>
      <c r="I9" s="350" t="s">
        <v>336</v>
      </c>
      <c r="J9" s="350" t="s">
        <v>336</v>
      </c>
      <c r="K9" s="350" t="s">
        <v>336</v>
      </c>
      <c r="L9" s="350" t="s">
        <v>336</v>
      </c>
      <c r="M9" s="350" t="s">
        <v>336</v>
      </c>
      <c r="N9" s="350" t="s">
        <v>336</v>
      </c>
      <c r="P9" s="295"/>
      <c r="Q9" s="297"/>
    </row>
    <row r="10" spans="1:20" ht="15.5" thickTop="1" thickBot="1" x14ac:dyDescent="0.4">
      <c r="A10" s="2" t="s">
        <v>16</v>
      </c>
      <c r="B10" s="350" t="s">
        <v>336</v>
      </c>
      <c r="C10" s="350" t="s">
        <v>336</v>
      </c>
      <c r="D10" s="350" t="s">
        <v>336</v>
      </c>
      <c r="E10" s="350" t="s">
        <v>336</v>
      </c>
      <c r="F10" s="350" t="s">
        <v>336</v>
      </c>
      <c r="G10" s="350" t="s">
        <v>336</v>
      </c>
      <c r="H10" s="350" t="s">
        <v>336</v>
      </c>
      <c r="I10" s="350" t="s">
        <v>336</v>
      </c>
      <c r="J10" s="350" t="s">
        <v>336</v>
      </c>
      <c r="K10" s="350" t="s">
        <v>336</v>
      </c>
      <c r="L10" s="350" t="s">
        <v>336</v>
      </c>
      <c r="M10" s="350" t="s">
        <v>336</v>
      </c>
      <c r="N10" s="350" t="s">
        <v>336</v>
      </c>
      <c r="P10" s="295"/>
      <c r="Q10" s="299"/>
      <c r="R10" s="173"/>
      <c r="S10" s="287"/>
      <c r="T10" s="27"/>
    </row>
    <row r="11" spans="1:20" ht="14" thickTop="1" thickBot="1" x14ac:dyDescent="0.35">
      <c r="A11" s="2" t="s">
        <v>118</v>
      </c>
      <c r="B11" s="350" t="s">
        <v>336</v>
      </c>
      <c r="C11" s="350" t="s">
        <v>336</v>
      </c>
      <c r="D11" s="350" t="s">
        <v>336</v>
      </c>
      <c r="E11" s="350" t="s">
        <v>336</v>
      </c>
      <c r="F11" s="350" t="s">
        <v>336</v>
      </c>
      <c r="G11" s="350" t="s">
        <v>336</v>
      </c>
      <c r="H11" s="350" t="s">
        <v>336</v>
      </c>
      <c r="I11" s="350" t="s">
        <v>336</v>
      </c>
      <c r="J11" s="350" t="s">
        <v>336</v>
      </c>
      <c r="K11" s="350" t="s">
        <v>336</v>
      </c>
      <c r="L11" s="350" t="s">
        <v>336</v>
      </c>
      <c r="M11" s="350" t="s">
        <v>336</v>
      </c>
      <c r="N11" s="350" t="s">
        <v>336</v>
      </c>
      <c r="P11" s="295"/>
      <c r="Q11" s="297"/>
    </row>
    <row r="12" spans="1:20" ht="14" thickTop="1" thickBot="1" x14ac:dyDescent="0.35">
      <c r="A12" s="2" t="s">
        <v>119</v>
      </c>
      <c r="B12" s="350" t="s">
        <v>336</v>
      </c>
      <c r="C12" s="350" t="s">
        <v>336</v>
      </c>
      <c r="D12" s="350" t="s">
        <v>336</v>
      </c>
      <c r="E12" s="350" t="s">
        <v>336</v>
      </c>
      <c r="F12" s="350" t="s">
        <v>336</v>
      </c>
      <c r="G12" s="350" t="s">
        <v>336</v>
      </c>
      <c r="H12" s="350" t="s">
        <v>336</v>
      </c>
      <c r="I12" s="350" t="s">
        <v>336</v>
      </c>
      <c r="J12" s="350" t="s">
        <v>336</v>
      </c>
      <c r="K12" s="350" t="s">
        <v>336</v>
      </c>
      <c r="L12" s="350" t="s">
        <v>336</v>
      </c>
      <c r="M12" s="350" t="s">
        <v>336</v>
      </c>
      <c r="N12" s="350" t="s">
        <v>336</v>
      </c>
      <c r="P12" s="295"/>
      <c r="Q12" s="297"/>
    </row>
    <row r="13" spans="1:20" ht="14" thickTop="1" thickBot="1" x14ac:dyDescent="0.35">
      <c r="A13" s="2" t="s">
        <v>19</v>
      </c>
      <c r="B13" s="350" t="s">
        <v>336</v>
      </c>
      <c r="C13" s="350" t="s">
        <v>336</v>
      </c>
      <c r="D13" s="350" t="s">
        <v>336</v>
      </c>
      <c r="E13" s="350" t="s">
        <v>336</v>
      </c>
      <c r="F13" s="350" t="s">
        <v>336</v>
      </c>
      <c r="G13" s="350" t="s">
        <v>336</v>
      </c>
      <c r="H13" s="350" t="s">
        <v>336</v>
      </c>
      <c r="I13" s="350" t="s">
        <v>336</v>
      </c>
      <c r="J13" s="350" t="s">
        <v>336</v>
      </c>
      <c r="K13" s="350" t="s">
        <v>336</v>
      </c>
      <c r="L13" s="350" t="s">
        <v>336</v>
      </c>
      <c r="M13" s="350" t="s">
        <v>336</v>
      </c>
      <c r="N13" s="350" t="s">
        <v>336</v>
      </c>
      <c r="P13" s="295"/>
      <c r="Q13" s="297"/>
    </row>
    <row r="14" spans="1:20" ht="14" thickTop="1" thickBot="1" x14ac:dyDescent="0.35">
      <c r="A14" s="2" t="s">
        <v>20</v>
      </c>
      <c r="B14" s="350" t="s">
        <v>336</v>
      </c>
      <c r="C14" s="350" t="s">
        <v>336</v>
      </c>
      <c r="D14" s="350" t="s">
        <v>336</v>
      </c>
      <c r="E14" s="350" t="s">
        <v>336</v>
      </c>
      <c r="F14" s="350" t="s">
        <v>336</v>
      </c>
      <c r="G14" s="350" t="s">
        <v>336</v>
      </c>
      <c r="H14" s="350" t="s">
        <v>336</v>
      </c>
      <c r="I14" s="350" t="s">
        <v>336</v>
      </c>
      <c r="J14" s="350" t="s">
        <v>336</v>
      </c>
      <c r="K14" s="350" t="s">
        <v>336</v>
      </c>
      <c r="L14" s="350" t="s">
        <v>336</v>
      </c>
      <c r="M14" s="350" t="s">
        <v>336</v>
      </c>
      <c r="N14" s="350" t="s">
        <v>336</v>
      </c>
      <c r="P14" s="295"/>
      <c r="Q14" s="297"/>
    </row>
    <row r="15" spans="1:20" ht="15.5" thickTop="1" thickBot="1" x14ac:dyDescent="0.4">
      <c r="A15" s="2" t="s">
        <v>21</v>
      </c>
      <c r="B15" s="350" t="s">
        <v>336</v>
      </c>
      <c r="C15" s="350" t="s">
        <v>336</v>
      </c>
      <c r="D15" s="350" t="s">
        <v>336</v>
      </c>
      <c r="E15" s="350" t="s">
        <v>336</v>
      </c>
      <c r="F15" s="350" t="s">
        <v>336</v>
      </c>
      <c r="G15" s="350" t="s">
        <v>336</v>
      </c>
      <c r="H15" s="350" t="s">
        <v>336</v>
      </c>
      <c r="I15" s="350" t="s">
        <v>336</v>
      </c>
      <c r="J15" s="350" t="s">
        <v>336</v>
      </c>
      <c r="K15" s="350" t="s">
        <v>336</v>
      </c>
      <c r="L15" s="350" t="s">
        <v>336</v>
      </c>
      <c r="M15" s="350" t="s">
        <v>336</v>
      </c>
      <c r="N15" s="350" t="s">
        <v>336</v>
      </c>
      <c r="P15" s="300"/>
      <c r="Q15" s="299"/>
      <c r="R15" s="173"/>
      <c r="S15" s="287"/>
      <c r="T15" s="27"/>
    </row>
    <row r="16" spans="1:20" ht="15.5" thickTop="1" thickBot="1" x14ac:dyDescent="0.4">
      <c r="A16" s="2" t="s">
        <v>22</v>
      </c>
      <c r="B16" s="350" t="s">
        <v>336</v>
      </c>
      <c r="C16" s="350" t="s">
        <v>336</v>
      </c>
      <c r="D16" s="350" t="s">
        <v>336</v>
      </c>
      <c r="E16" s="350" t="s">
        <v>336</v>
      </c>
      <c r="F16" s="350" t="s">
        <v>336</v>
      </c>
      <c r="G16" s="350" t="s">
        <v>336</v>
      </c>
      <c r="H16" s="350" t="s">
        <v>336</v>
      </c>
      <c r="I16" s="350" t="s">
        <v>336</v>
      </c>
      <c r="J16" s="350" t="s">
        <v>336</v>
      </c>
      <c r="K16" s="350" t="s">
        <v>336</v>
      </c>
      <c r="L16" s="350" t="s">
        <v>336</v>
      </c>
      <c r="M16" s="350" t="s">
        <v>336</v>
      </c>
      <c r="N16" s="350" t="s">
        <v>336</v>
      </c>
      <c r="P16" s="295"/>
      <c r="Q16" s="299"/>
      <c r="R16" s="173"/>
      <c r="S16" s="287"/>
      <c r="T16" s="27"/>
    </row>
    <row r="17" spans="1:19" ht="14" thickTop="1" thickBot="1" x14ac:dyDescent="0.35">
      <c r="A17" s="2" t="s">
        <v>23</v>
      </c>
      <c r="B17" s="350" t="s">
        <v>336</v>
      </c>
      <c r="C17" s="350" t="s">
        <v>336</v>
      </c>
      <c r="D17" s="350" t="s">
        <v>336</v>
      </c>
      <c r="E17" s="350" t="s">
        <v>336</v>
      </c>
      <c r="F17" s="350" t="s">
        <v>336</v>
      </c>
      <c r="G17" s="350" t="s">
        <v>336</v>
      </c>
      <c r="H17" s="350" t="s">
        <v>336</v>
      </c>
      <c r="I17" s="350" t="s">
        <v>336</v>
      </c>
      <c r="J17" s="350" t="s">
        <v>336</v>
      </c>
      <c r="K17" s="350" t="s">
        <v>336</v>
      </c>
      <c r="L17" s="350" t="s">
        <v>336</v>
      </c>
      <c r="M17" s="350" t="s">
        <v>336</v>
      </c>
      <c r="N17" s="350" t="s">
        <v>336</v>
      </c>
      <c r="P17" s="295"/>
      <c r="Q17" s="297"/>
    </row>
    <row r="18" spans="1:19" ht="14" thickTop="1" thickBot="1" x14ac:dyDescent="0.35">
      <c r="A18" s="2" t="s">
        <v>24</v>
      </c>
      <c r="B18" s="350" t="s">
        <v>336</v>
      </c>
      <c r="C18" s="350" t="s">
        <v>336</v>
      </c>
      <c r="D18" s="350" t="s">
        <v>336</v>
      </c>
      <c r="E18" s="350" t="s">
        <v>336</v>
      </c>
      <c r="F18" s="350" t="s">
        <v>336</v>
      </c>
      <c r="G18" s="350" t="s">
        <v>336</v>
      </c>
      <c r="H18" s="350" t="s">
        <v>336</v>
      </c>
      <c r="I18" s="350" t="s">
        <v>336</v>
      </c>
      <c r="J18" s="350" t="s">
        <v>336</v>
      </c>
      <c r="K18" s="350" t="s">
        <v>336</v>
      </c>
      <c r="L18" s="350" t="s">
        <v>336</v>
      </c>
      <c r="M18" s="350" t="s">
        <v>336</v>
      </c>
      <c r="N18" s="350" t="s">
        <v>336</v>
      </c>
      <c r="P18" s="295"/>
      <c r="Q18" s="297"/>
    </row>
    <row r="19" spans="1:19" ht="14" thickTop="1" thickBot="1" x14ac:dyDescent="0.35">
      <c r="A19" s="3" t="s">
        <v>12</v>
      </c>
      <c r="B19" s="351" t="s">
        <v>336</v>
      </c>
      <c r="C19" s="351" t="s">
        <v>336</v>
      </c>
      <c r="D19" s="351" t="s">
        <v>336</v>
      </c>
      <c r="E19" s="351" t="s">
        <v>336</v>
      </c>
      <c r="F19" s="351" t="s">
        <v>336</v>
      </c>
      <c r="G19" s="351" t="s">
        <v>336</v>
      </c>
      <c r="H19" s="351" t="s">
        <v>336</v>
      </c>
      <c r="I19" s="351" t="s">
        <v>336</v>
      </c>
      <c r="J19" s="351" t="s">
        <v>336</v>
      </c>
      <c r="K19" s="351" t="s">
        <v>336</v>
      </c>
      <c r="L19" s="351" t="s">
        <v>336</v>
      </c>
      <c r="M19" s="351" t="s">
        <v>336</v>
      </c>
      <c r="N19" s="351" t="s">
        <v>336</v>
      </c>
      <c r="P19" s="295"/>
      <c r="Q19" s="295"/>
    </row>
    <row r="20" spans="1:19" ht="13.5" thickTop="1" x14ac:dyDescent="0.3">
      <c r="P20" s="295"/>
      <c r="Q20" s="295"/>
    </row>
    <row r="21" spans="1:19" x14ac:dyDescent="0.3">
      <c r="B21" s="361" t="s">
        <v>68</v>
      </c>
      <c r="C21" s="362"/>
      <c r="D21" s="362"/>
      <c r="E21" s="362"/>
      <c r="F21" s="362"/>
      <c r="G21" s="362"/>
      <c r="H21" s="362"/>
      <c r="I21" s="362"/>
      <c r="J21" s="362"/>
      <c r="K21" s="362"/>
      <c r="L21" s="362"/>
      <c r="M21" s="362"/>
      <c r="N21" s="363"/>
      <c r="P21" s="295"/>
      <c r="Q21" s="295"/>
    </row>
    <row r="22" spans="1:19" ht="13.5" thickBot="1" x14ac:dyDescent="0.35">
      <c r="A22" s="3" t="s">
        <v>11</v>
      </c>
      <c r="B22" s="35" t="s">
        <v>102</v>
      </c>
      <c r="C22" s="35" t="s">
        <v>103</v>
      </c>
      <c r="D22" s="35" t="s">
        <v>104</v>
      </c>
      <c r="E22" s="35" t="s">
        <v>105</v>
      </c>
      <c r="F22" s="35" t="s">
        <v>106</v>
      </c>
      <c r="G22" s="35" t="s">
        <v>107</v>
      </c>
      <c r="H22" s="35" t="s">
        <v>108</v>
      </c>
      <c r="I22" s="35" t="s">
        <v>109</v>
      </c>
      <c r="J22" s="35" t="s">
        <v>110</v>
      </c>
      <c r="K22" s="35" t="s">
        <v>111</v>
      </c>
      <c r="L22" s="35" t="s">
        <v>112</v>
      </c>
      <c r="M22" s="35" t="s">
        <v>113</v>
      </c>
      <c r="N22" s="36" t="s">
        <v>12</v>
      </c>
      <c r="P22" s="295"/>
      <c r="Q22" s="295"/>
    </row>
    <row r="23" spans="1:19" ht="14" thickTop="1" thickBot="1" x14ac:dyDescent="0.35">
      <c r="A23" s="2" t="s">
        <v>14</v>
      </c>
      <c r="B23" s="350" t="s">
        <v>336</v>
      </c>
      <c r="C23" s="350" t="s">
        <v>336</v>
      </c>
      <c r="D23" s="350" t="s">
        <v>336</v>
      </c>
      <c r="E23" s="350" t="s">
        <v>336</v>
      </c>
      <c r="F23" s="350" t="s">
        <v>336</v>
      </c>
      <c r="G23" s="350" t="s">
        <v>336</v>
      </c>
      <c r="H23" s="350" t="s">
        <v>336</v>
      </c>
      <c r="I23" s="350" t="s">
        <v>336</v>
      </c>
      <c r="J23" s="350" t="s">
        <v>336</v>
      </c>
      <c r="K23" s="350" t="s">
        <v>336</v>
      </c>
      <c r="L23" s="350" t="s">
        <v>336</v>
      </c>
      <c r="M23" s="350" t="s">
        <v>336</v>
      </c>
      <c r="N23" s="350" t="s">
        <v>336</v>
      </c>
      <c r="P23" s="295"/>
      <c r="Q23" s="295"/>
    </row>
    <row r="24" spans="1:19" ht="14" thickTop="1" thickBot="1" x14ac:dyDescent="0.35">
      <c r="A24" s="2" t="s">
        <v>15</v>
      </c>
      <c r="B24" s="350" t="s">
        <v>336</v>
      </c>
      <c r="C24" s="350" t="s">
        <v>336</v>
      </c>
      <c r="D24" s="350" t="s">
        <v>336</v>
      </c>
      <c r="E24" s="350" t="s">
        <v>336</v>
      </c>
      <c r="F24" s="350" t="s">
        <v>336</v>
      </c>
      <c r="G24" s="350" t="s">
        <v>336</v>
      </c>
      <c r="H24" s="350" t="s">
        <v>336</v>
      </c>
      <c r="I24" s="350" t="s">
        <v>336</v>
      </c>
      <c r="J24" s="350" t="s">
        <v>336</v>
      </c>
      <c r="K24" s="350" t="s">
        <v>336</v>
      </c>
      <c r="L24" s="350" t="s">
        <v>336</v>
      </c>
      <c r="M24" s="350" t="s">
        <v>336</v>
      </c>
      <c r="N24" s="350" t="s">
        <v>336</v>
      </c>
      <c r="P24" s="295"/>
      <c r="Q24" s="295"/>
    </row>
    <row r="25" spans="1:19" ht="14" thickTop="1" thickBot="1" x14ac:dyDescent="0.35">
      <c r="A25" s="2" t="s">
        <v>16</v>
      </c>
      <c r="B25" s="350" t="s">
        <v>336</v>
      </c>
      <c r="C25" s="350" t="s">
        <v>336</v>
      </c>
      <c r="D25" s="350" t="s">
        <v>336</v>
      </c>
      <c r="E25" s="350" t="s">
        <v>336</v>
      </c>
      <c r="F25" s="350" t="s">
        <v>336</v>
      </c>
      <c r="G25" s="350" t="s">
        <v>336</v>
      </c>
      <c r="H25" s="350" t="s">
        <v>336</v>
      </c>
      <c r="I25" s="350" t="s">
        <v>336</v>
      </c>
      <c r="J25" s="350" t="s">
        <v>336</v>
      </c>
      <c r="K25" s="350" t="s">
        <v>336</v>
      </c>
      <c r="L25" s="350" t="s">
        <v>336</v>
      </c>
      <c r="M25" s="350" t="s">
        <v>336</v>
      </c>
      <c r="N25" s="350" t="s">
        <v>336</v>
      </c>
      <c r="P25" s="295"/>
      <c r="Q25" s="295"/>
    </row>
    <row r="26" spans="1:19" ht="14" thickTop="1" thickBot="1" x14ac:dyDescent="0.35">
      <c r="A26" s="2" t="s">
        <v>118</v>
      </c>
      <c r="B26" s="350" t="s">
        <v>336</v>
      </c>
      <c r="C26" s="350" t="s">
        <v>336</v>
      </c>
      <c r="D26" s="350" t="s">
        <v>336</v>
      </c>
      <c r="E26" s="350" t="s">
        <v>336</v>
      </c>
      <c r="F26" s="350" t="s">
        <v>336</v>
      </c>
      <c r="G26" s="350" t="s">
        <v>336</v>
      </c>
      <c r="H26" s="350" t="s">
        <v>336</v>
      </c>
      <c r="I26" s="350" t="s">
        <v>336</v>
      </c>
      <c r="J26" s="350" t="s">
        <v>336</v>
      </c>
      <c r="K26" s="350" t="s">
        <v>336</v>
      </c>
      <c r="L26" s="350" t="s">
        <v>336</v>
      </c>
      <c r="M26" s="350" t="s">
        <v>336</v>
      </c>
      <c r="N26" s="350" t="s">
        <v>336</v>
      </c>
      <c r="P26" s="295"/>
      <c r="Q26" s="295"/>
    </row>
    <row r="27" spans="1:19" ht="14" thickTop="1" thickBot="1" x14ac:dyDescent="0.35">
      <c r="A27" s="2" t="s">
        <v>119</v>
      </c>
      <c r="B27" s="350" t="s">
        <v>336</v>
      </c>
      <c r="C27" s="350" t="s">
        <v>336</v>
      </c>
      <c r="D27" s="350" t="s">
        <v>336</v>
      </c>
      <c r="E27" s="350" t="s">
        <v>336</v>
      </c>
      <c r="F27" s="350" t="s">
        <v>336</v>
      </c>
      <c r="G27" s="350" t="s">
        <v>336</v>
      </c>
      <c r="H27" s="350" t="s">
        <v>336</v>
      </c>
      <c r="I27" s="350" t="s">
        <v>336</v>
      </c>
      <c r="J27" s="350" t="s">
        <v>336</v>
      </c>
      <c r="K27" s="350" t="s">
        <v>336</v>
      </c>
      <c r="L27" s="350" t="s">
        <v>336</v>
      </c>
      <c r="M27" s="350" t="s">
        <v>336</v>
      </c>
      <c r="N27" s="350" t="s">
        <v>336</v>
      </c>
      <c r="P27" s="295"/>
      <c r="Q27" s="295"/>
    </row>
    <row r="28" spans="1:19" ht="14" thickTop="1" thickBot="1" x14ac:dyDescent="0.35">
      <c r="A28" s="2" t="s">
        <v>19</v>
      </c>
      <c r="B28" s="350" t="s">
        <v>336</v>
      </c>
      <c r="C28" s="350" t="s">
        <v>336</v>
      </c>
      <c r="D28" s="350" t="s">
        <v>336</v>
      </c>
      <c r="E28" s="350" t="s">
        <v>336</v>
      </c>
      <c r="F28" s="350" t="s">
        <v>336</v>
      </c>
      <c r="G28" s="350" t="s">
        <v>336</v>
      </c>
      <c r="H28" s="350" t="s">
        <v>336</v>
      </c>
      <c r="I28" s="350" t="s">
        <v>336</v>
      </c>
      <c r="J28" s="350" t="s">
        <v>336</v>
      </c>
      <c r="K28" s="350" t="s">
        <v>336</v>
      </c>
      <c r="L28" s="350" t="s">
        <v>336</v>
      </c>
      <c r="M28" s="350" t="s">
        <v>336</v>
      </c>
      <c r="N28" s="350" t="s">
        <v>336</v>
      </c>
      <c r="P28" s="295"/>
      <c r="Q28" s="295"/>
    </row>
    <row r="29" spans="1:19" ht="14" thickTop="1" thickBot="1" x14ac:dyDescent="0.35">
      <c r="A29" s="2" t="s">
        <v>20</v>
      </c>
      <c r="B29" s="350" t="s">
        <v>336</v>
      </c>
      <c r="C29" s="350" t="s">
        <v>336</v>
      </c>
      <c r="D29" s="350" t="s">
        <v>336</v>
      </c>
      <c r="E29" s="350" t="s">
        <v>336</v>
      </c>
      <c r="F29" s="350" t="s">
        <v>336</v>
      </c>
      <c r="G29" s="350" t="s">
        <v>336</v>
      </c>
      <c r="H29" s="350" t="s">
        <v>336</v>
      </c>
      <c r="I29" s="350" t="s">
        <v>336</v>
      </c>
      <c r="J29" s="350" t="s">
        <v>336</v>
      </c>
      <c r="K29" s="350" t="s">
        <v>336</v>
      </c>
      <c r="L29" s="350" t="s">
        <v>336</v>
      </c>
      <c r="M29" s="350" t="s">
        <v>336</v>
      </c>
      <c r="N29" s="350" t="s">
        <v>336</v>
      </c>
      <c r="P29" s="295"/>
      <c r="Q29" s="295"/>
      <c r="R29" s="39"/>
      <c r="S29" s="39"/>
    </row>
    <row r="30" spans="1:19" ht="14" thickTop="1" thickBot="1" x14ac:dyDescent="0.35">
      <c r="A30" s="2" t="s">
        <v>21</v>
      </c>
      <c r="B30" s="350" t="s">
        <v>336</v>
      </c>
      <c r="C30" s="350" t="s">
        <v>336</v>
      </c>
      <c r="D30" s="350" t="s">
        <v>336</v>
      </c>
      <c r="E30" s="350" t="s">
        <v>336</v>
      </c>
      <c r="F30" s="350" t="s">
        <v>336</v>
      </c>
      <c r="G30" s="350" t="s">
        <v>336</v>
      </c>
      <c r="H30" s="350" t="s">
        <v>336</v>
      </c>
      <c r="I30" s="350" t="s">
        <v>336</v>
      </c>
      <c r="J30" s="350" t="s">
        <v>336</v>
      </c>
      <c r="K30" s="350" t="s">
        <v>336</v>
      </c>
      <c r="L30" s="350" t="s">
        <v>336</v>
      </c>
      <c r="M30" s="350" t="s">
        <v>336</v>
      </c>
      <c r="N30" s="350" t="s">
        <v>336</v>
      </c>
      <c r="P30" s="295"/>
      <c r="Q30" s="295"/>
      <c r="R30" s="167"/>
      <c r="S30" s="167"/>
    </row>
    <row r="31" spans="1:19" ht="14" thickTop="1" thickBot="1" x14ac:dyDescent="0.35">
      <c r="A31" s="2" t="s">
        <v>22</v>
      </c>
      <c r="B31" s="350" t="s">
        <v>336</v>
      </c>
      <c r="C31" s="350" t="s">
        <v>336</v>
      </c>
      <c r="D31" s="350" t="s">
        <v>336</v>
      </c>
      <c r="E31" s="350" t="s">
        <v>336</v>
      </c>
      <c r="F31" s="350" t="s">
        <v>336</v>
      </c>
      <c r="G31" s="350" t="s">
        <v>336</v>
      </c>
      <c r="H31" s="350" t="s">
        <v>336</v>
      </c>
      <c r="I31" s="350" t="s">
        <v>336</v>
      </c>
      <c r="J31" s="350" t="s">
        <v>336</v>
      </c>
      <c r="K31" s="350" t="s">
        <v>336</v>
      </c>
      <c r="L31" s="350" t="s">
        <v>336</v>
      </c>
      <c r="M31" s="350" t="s">
        <v>336</v>
      </c>
      <c r="N31" s="350" t="s">
        <v>336</v>
      </c>
      <c r="P31" s="295"/>
      <c r="Q31" s="295"/>
    </row>
    <row r="32" spans="1:19" ht="14" thickTop="1" thickBot="1" x14ac:dyDescent="0.35">
      <c r="A32" s="2" t="s">
        <v>23</v>
      </c>
      <c r="B32" s="350" t="s">
        <v>336</v>
      </c>
      <c r="C32" s="350" t="s">
        <v>336</v>
      </c>
      <c r="D32" s="350" t="s">
        <v>336</v>
      </c>
      <c r="E32" s="350" t="s">
        <v>336</v>
      </c>
      <c r="F32" s="350" t="s">
        <v>336</v>
      </c>
      <c r="G32" s="350" t="s">
        <v>336</v>
      </c>
      <c r="H32" s="350" t="s">
        <v>336</v>
      </c>
      <c r="I32" s="350" t="s">
        <v>336</v>
      </c>
      <c r="J32" s="350" t="s">
        <v>336</v>
      </c>
      <c r="K32" s="350" t="s">
        <v>336</v>
      </c>
      <c r="L32" s="350" t="s">
        <v>336</v>
      </c>
      <c r="M32" s="350" t="s">
        <v>336</v>
      </c>
      <c r="N32" s="350" t="s">
        <v>336</v>
      </c>
      <c r="P32" s="295"/>
      <c r="Q32" s="295"/>
    </row>
    <row r="33" spans="1:17" ht="14" thickTop="1" thickBot="1" x14ac:dyDescent="0.35">
      <c r="A33" s="2" t="s">
        <v>24</v>
      </c>
      <c r="B33" s="350" t="s">
        <v>336</v>
      </c>
      <c r="C33" s="350" t="s">
        <v>336</v>
      </c>
      <c r="D33" s="350" t="s">
        <v>336</v>
      </c>
      <c r="E33" s="350" t="s">
        <v>336</v>
      </c>
      <c r="F33" s="350" t="s">
        <v>336</v>
      </c>
      <c r="G33" s="350" t="s">
        <v>336</v>
      </c>
      <c r="H33" s="350" t="s">
        <v>336</v>
      </c>
      <c r="I33" s="350" t="s">
        <v>336</v>
      </c>
      <c r="J33" s="350" t="s">
        <v>336</v>
      </c>
      <c r="K33" s="350" t="s">
        <v>336</v>
      </c>
      <c r="L33" s="350" t="s">
        <v>336</v>
      </c>
      <c r="M33" s="350" t="s">
        <v>336</v>
      </c>
      <c r="N33" s="350" t="s">
        <v>336</v>
      </c>
      <c r="P33" s="295"/>
      <c r="Q33" s="295"/>
    </row>
    <row r="34" spans="1:17" ht="14" thickTop="1" thickBot="1" x14ac:dyDescent="0.35">
      <c r="A34" s="3" t="s">
        <v>12</v>
      </c>
      <c r="B34" s="351" t="s">
        <v>336</v>
      </c>
      <c r="C34" s="351" t="s">
        <v>336</v>
      </c>
      <c r="D34" s="351" t="s">
        <v>336</v>
      </c>
      <c r="E34" s="351" t="s">
        <v>336</v>
      </c>
      <c r="F34" s="351" t="s">
        <v>336</v>
      </c>
      <c r="G34" s="351" t="s">
        <v>336</v>
      </c>
      <c r="H34" s="351" t="s">
        <v>336</v>
      </c>
      <c r="I34" s="351" t="s">
        <v>336</v>
      </c>
      <c r="J34" s="351" t="s">
        <v>336</v>
      </c>
      <c r="K34" s="351" t="s">
        <v>336</v>
      </c>
      <c r="L34" s="351" t="s">
        <v>336</v>
      </c>
      <c r="M34" s="351" t="s">
        <v>336</v>
      </c>
      <c r="N34" s="351" t="s">
        <v>336</v>
      </c>
      <c r="P34" s="298"/>
      <c r="Q34" s="295"/>
    </row>
    <row r="35" spans="1:17" ht="13.5" thickTop="1" x14ac:dyDescent="0.3">
      <c r="P35" s="295"/>
      <c r="Q35" s="295"/>
    </row>
    <row r="36" spans="1:17" ht="13.5" thickBot="1" x14ac:dyDescent="0.35">
      <c r="A36" s="3" t="s">
        <v>116</v>
      </c>
      <c r="B36" s="35" t="s">
        <v>102</v>
      </c>
      <c r="C36" s="35" t="s">
        <v>103</v>
      </c>
      <c r="D36" s="35" t="s">
        <v>104</v>
      </c>
      <c r="E36" s="35" t="s">
        <v>105</v>
      </c>
      <c r="F36" s="35" t="s">
        <v>106</v>
      </c>
      <c r="G36" s="35" t="s">
        <v>107</v>
      </c>
      <c r="H36" s="35" t="s">
        <v>108</v>
      </c>
      <c r="I36" s="35" t="s">
        <v>109</v>
      </c>
      <c r="J36" s="35" t="s">
        <v>110</v>
      </c>
      <c r="K36" s="35" t="s">
        <v>111</v>
      </c>
      <c r="L36" s="35" t="s">
        <v>112</v>
      </c>
      <c r="M36" s="35" t="s">
        <v>113</v>
      </c>
      <c r="N36" s="36" t="s">
        <v>12</v>
      </c>
      <c r="P36" s="295"/>
      <c r="Q36" s="295"/>
    </row>
    <row r="37" spans="1:17" ht="14" thickTop="1" thickBot="1" x14ac:dyDescent="0.35">
      <c r="A37" s="2" t="s">
        <v>14</v>
      </c>
      <c r="B37" s="350" t="s">
        <v>336</v>
      </c>
      <c r="C37" s="350" t="s">
        <v>336</v>
      </c>
      <c r="D37" s="350" t="s">
        <v>336</v>
      </c>
      <c r="E37" s="350" t="s">
        <v>336</v>
      </c>
      <c r="F37" s="350" t="s">
        <v>336</v>
      </c>
      <c r="G37" s="350" t="s">
        <v>336</v>
      </c>
      <c r="H37" s="350" t="s">
        <v>336</v>
      </c>
      <c r="I37" s="350" t="s">
        <v>336</v>
      </c>
      <c r="J37" s="350" t="s">
        <v>336</v>
      </c>
      <c r="K37" s="350" t="s">
        <v>336</v>
      </c>
      <c r="L37" s="350" t="s">
        <v>336</v>
      </c>
      <c r="M37" s="350" t="s">
        <v>336</v>
      </c>
      <c r="N37" s="350" t="s">
        <v>336</v>
      </c>
      <c r="P37" s="295"/>
      <c r="Q37" s="295"/>
    </row>
    <row r="38" spans="1:17" ht="14" thickTop="1" thickBot="1" x14ac:dyDescent="0.35">
      <c r="A38" s="2" t="s">
        <v>15</v>
      </c>
      <c r="B38" s="350" t="s">
        <v>336</v>
      </c>
      <c r="C38" s="350" t="s">
        <v>336</v>
      </c>
      <c r="D38" s="350" t="s">
        <v>336</v>
      </c>
      <c r="E38" s="350" t="s">
        <v>336</v>
      </c>
      <c r="F38" s="350" t="s">
        <v>336</v>
      </c>
      <c r="G38" s="350" t="s">
        <v>336</v>
      </c>
      <c r="H38" s="350" t="s">
        <v>336</v>
      </c>
      <c r="I38" s="350" t="s">
        <v>336</v>
      </c>
      <c r="J38" s="350" t="s">
        <v>336</v>
      </c>
      <c r="K38" s="350" t="s">
        <v>336</v>
      </c>
      <c r="L38" s="350" t="s">
        <v>336</v>
      </c>
      <c r="M38" s="350" t="s">
        <v>336</v>
      </c>
      <c r="N38" s="350" t="s">
        <v>336</v>
      </c>
      <c r="P38" s="295"/>
      <c r="Q38" s="295"/>
    </row>
    <row r="39" spans="1:17" ht="14" thickTop="1" thickBot="1" x14ac:dyDescent="0.35">
      <c r="A39" s="2" t="s">
        <v>16</v>
      </c>
      <c r="B39" s="350" t="s">
        <v>336</v>
      </c>
      <c r="C39" s="350" t="s">
        <v>336</v>
      </c>
      <c r="D39" s="350" t="s">
        <v>336</v>
      </c>
      <c r="E39" s="350" t="s">
        <v>336</v>
      </c>
      <c r="F39" s="350" t="s">
        <v>336</v>
      </c>
      <c r="G39" s="350" t="s">
        <v>336</v>
      </c>
      <c r="H39" s="350" t="s">
        <v>336</v>
      </c>
      <c r="I39" s="350" t="s">
        <v>336</v>
      </c>
      <c r="J39" s="350" t="s">
        <v>336</v>
      </c>
      <c r="K39" s="350" t="s">
        <v>336</v>
      </c>
      <c r="L39" s="350" t="s">
        <v>336</v>
      </c>
      <c r="M39" s="350" t="s">
        <v>336</v>
      </c>
      <c r="N39" s="350" t="s">
        <v>336</v>
      </c>
      <c r="P39" s="295"/>
      <c r="Q39" s="295"/>
    </row>
    <row r="40" spans="1:17" ht="14" thickTop="1" thickBot="1" x14ac:dyDescent="0.35">
      <c r="A40" s="2" t="s">
        <v>118</v>
      </c>
      <c r="B40" s="350" t="s">
        <v>336</v>
      </c>
      <c r="C40" s="350" t="s">
        <v>336</v>
      </c>
      <c r="D40" s="350" t="s">
        <v>336</v>
      </c>
      <c r="E40" s="350" t="s">
        <v>336</v>
      </c>
      <c r="F40" s="350" t="s">
        <v>336</v>
      </c>
      <c r="G40" s="350" t="s">
        <v>336</v>
      </c>
      <c r="H40" s="350" t="s">
        <v>336</v>
      </c>
      <c r="I40" s="350" t="s">
        <v>336</v>
      </c>
      <c r="J40" s="350" t="s">
        <v>336</v>
      </c>
      <c r="K40" s="350" t="s">
        <v>336</v>
      </c>
      <c r="L40" s="350" t="s">
        <v>336</v>
      </c>
      <c r="M40" s="350" t="s">
        <v>336</v>
      </c>
      <c r="N40" s="350" t="s">
        <v>336</v>
      </c>
      <c r="P40" s="295"/>
      <c r="Q40" s="295"/>
    </row>
    <row r="41" spans="1:17" ht="14" thickTop="1" thickBot="1" x14ac:dyDescent="0.35">
      <c r="A41" s="2" t="s">
        <v>119</v>
      </c>
      <c r="B41" s="350" t="s">
        <v>336</v>
      </c>
      <c r="C41" s="350" t="s">
        <v>336</v>
      </c>
      <c r="D41" s="350" t="s">
        <v>336</v>
      </c>
      <c r="E41" s="350" t="s">
        <v>336</v>
      </c>
      <c r="F41" s="350" t="s">
        <v>336</v>
      </c>
      <c r="G41" s="350" t="s">
        <v>336</v>
      </c>
      <c r="H41" s="350" t="s">
        <v>336</v>
      </c>
      <c r="I41" s="350" t="s">
        <v>336</v>
      </c>
      <c r="J41" s="350" t="s">
        <v>336</v>
      </c>
      <c r="K41" s="350" t="s">
        <v>336</v>
      </c>
      <c r="L41" s="350" t="s">
        <v>336</v>
      </c>
      <c r="M41" s="350" t="s">
        <v>336</v>
      </c>
      <c r="N41" s="350" t="s">
        <v>336</v>
      </c>
      <c r="P41" s="295"/>
      <c r="Q41" s="295"/>
    </row>
    <row r="42" spans="1:17" ht="14" thickTop="1" thickBot="1" x14ac:dyDescent="0.35">
      <c r="A42" s="2" t="s">
        <v>19</v>
      </c>
      <c r="B42" s="350" t="s">
        <v>336</v>
      </c>
      <c r="C42" s="350" t="s">
        <v>336</v>
      </c>
      <c r="D42" s="350" t="s">
        <v>336</v>
      </c>
      <c r="E42" s="350" t="s">
        <v>336</v>
      </c>
      <c r="F42" s="350" t="s">
        <v>336</v>
      </c>
      <c r="G42" s="350" t="s">
        <v>336</v>
      </c>
      <c r="H42" s="350" t="s">
        <v>336</v>
      </c>
      <c r="I42" s="350" t="s">
        <v>336</v>
      </c>
      <c r="J42" s="350" t="s">
        <v>336</v>
      </c>
      <c r="K42" s="350" t="s">
        <v>336</v>
      </c>
      <c r="L42" s="350" t="s">
        <v>336</v>
      </c>
      <c r="M42" s="350" t="s">
        <v>336</v>
      </c>
      <c r="N42" s="350" t="s">
        <v>336</v>
      </c>
      <c r="P42" s="295"/>
      <c r="Q42" s="295"/>
    </row>
    <row r="43" spans="1:17" ht="14" thickTop="1" thickBot="1" x14ac:dyDescent="0.35">
      <c r="A43" s="2" t="s">
        <v>20</v>
      </c>
      <c r="B43" s="350" t="s">
        <v>336</v>
      </c>
      <c r="C43" s="350" t="s">
        <v>336</v>
      </c>
      <c r="D43" s="350" t="s">
        <v>336</v>
      </c>
      <c r="E43" s="350" t="s">
        <v>336</v>
      </c>
      <c r="F43" s="350" t="s">
        <v>336</v>
      </c>
      <c r="G43" s="350" t="s">
        <v>336</v>
      </c>
      <c r="H43" s="350" t="s">
        <v>336</v>
      </c>
      <c r="I43" s="350" t="s">
        <v>336</v>
      </c>
      <c r="J43" s="350" t="s">
        <v>336</v>
      </c>
      <c r="K43" s="350" t="s">
        <v>336</v>
      </c>
      <c r="L43" s="350" t="s">
        <v>336</v>
      </c>
      <c r="M43" s="350" t="s">
        <v>336</v>
      </c>
      <c r="N43" s="350" t="s">
        <v>336</v>
      </c>
      <c r="P43" s="295"/>
      <c r="Q43" s="295"/>
    </row>
    <row r="44" spans="1:17" ht="14" thickTop="1" thickBot="1" x14ac:dyDescent="0.35">
      <c r="A44" s="2" t="s">
        <v>21</v>
      </c>
      <c r="B44" s="350" t="s">
        <v>336</v>
      </c>
      <c r="C44" s="350" t="s">
        <v>336</v>
      </c>
      <c r="D44" s="350" t="s">
        <v>336</v>
      </c>
      <c r="E44" s="350" t="s">
        <v>336</v>
      </c>
      <c r="F44" s="350" t="s">
        <v>336</v>
      </c>
      <c r="G44" s="350" t="s">
        <v>336</v>
      </c>
      <c r="H44" s="350" t="s">
        <v>336</v>
      </c>
      <c r="I44" s="350" t="s">
        <v>336</v>
      </c>
      <c r="J44" s="350" t="s">
        <v>336</v>
      </c>
      <c r="K44" s="350" t="s">
        <v>336</v>
      </c>
      <c r="L44" s="350" t="s">
        <v>336</v>
      </c>
      <c r="M44" s="350" t="s">
        <v>336</v>
      </c>
      <c r="N44" s="350" t="s">
        <v>336</v>
      </c>
      <c r="P44" s="295"/>
      <c r="Q44" s="295"/>
    </row>
    <row r="45" spans="1:17" ht="14" thickTop="1" thickBot="1" x14ac:dyDescent="0.35">
      <c r="A45" s="2" t="s">
        <v>22</v>
      </c>
      <c r="B45" s="350" t="s">
        <v>336</v>
      </c>
      <c r="C45" s="350" t="s">
        <v>336</v>
      </c>
      <c r="D45" s="350" t="s">
        <v>336</v>
      </c>
      <c r="E45" s="350" t="s">
        <v>336</v>
      </c>
      <c r="F45" s="350" t="s">
        <v>336</v>
      </c>
      <c r="G45" s="350" t="s">
        <v>336</v>
      </c>
      <c r="H45" s="350" t="s">
        <v>336</v>
      </c>
      <c r="I45" s="350" t="s">
        <v>336</v>
      </c>
      <c r="J45" s="350" t="s">
        <v>336</v>
      </c>
      <c r="K45" s="350" t="s">
        <v>336</v>
      </c>
      <c r="L45" s="350" t="s">
        <v>336</v>
      </c>
      <c r="M45" s="350" t="s">
        <v>336</v>
      </c>
      <c r="N45" s="350" t="s">
        <v>336</v>
      </c>
      <c r="P45" s="295"/>
      <c r="Q45" s="295"/>
    </row>
    <row r="46" spans="1:17" ht="14" thickTop="1" thickBot="1" x14ac:dyDescent="0.35">
      <c r="A46" s="2" t="s">
        <v>23</v>
      </c>
      <c r="B46" s="350" t="s">
        <v>336</v>
      </c>
      <c r="C46" s="350" t="s">
        <v>336</v>
      </c>
      <c r="D46" s="350" t="s">
        <v>336</v>
      </c>
      <c r="E46" s="350" t="s">
        <v>336</v>
      </c>
      <c r="F46" s="350" t="s">
        <v>336</v>
      </c>
      <c r="G46" s="350" t="s">
        <v>336</v>
      </c>
      <c r="H46" s="350" t="s">
        <v>336</v>
      </c>
      <c r="I46" s="350" t="s">
        <v>336</v>
      </c>
      <c r="J46" s="350" t="s">
        <v>336</v>
      </c>
      <c r="K46" s="350" t="s">
        <v>336</v>
      </c>
      <c r="L46" s="350" t="s">
        <v>336</v>
      </c>
      <c r="M46" s="350" t="s">
        <v>336</v>
      </c>
      <c r="N46" s="350" t="s">
        <v>336</v>
      </c>
      <c r="P46" s="295"/>
      <c r="Q46" s="295"/>
    </row>
    <row r="47" spans="1:17" ht="14" thickTop="1" thickBot="1" x14ac:dyDescent="0.35">
      <c r="A47" s="2" t="s">
        <v>24</v>
      </c>
      <c r="B47" s="350" t="s">
        <v>336</v>
      </c>
      <c r="C47" s="350" t="s">
        <v>336</v>
      </c>
      <c r="D47" s="350" t="s">
        <v>336</v>
      </c>
      <c r="E47" s="350" t="s">
        <v>336</v>
      </c>
      <c r="F47" s="350" t="s">
        <v>336</v>
      </c>
      <c r="G47" s="350" t="s">
        <v>336</v>
      </c>
      <c r="H47" s="350" t="s">
        <v>336</v>
      </c>
      <c r="I47" s="350" t="s">
        <v>336</v>
      </c>
      <c r="J47" s="350" t="s">
        <v>336</v>
      </c>
      <c r="K47" s="350" t="s">
        <v>336</v>
      </c>
      <c r="L47" s="350" t="s">
        <v>336</v>
      </c>
      <c r="M47" s="350" t="s">
        <v>336</v>
      </c>
      <c r="N47" s="350" t="s">
        <v>336</v>
      </c>
      <c r="P47" s="295"/>
      <c r="Q47" s="295"/>
    </row>
    <row r="48" spans="1:17" ht="14" thickTop="1" thickBot="1" x14ac:dyDescent="0.35">
      <c r="A48" s="3" t="s">
        <v>12</v>
      </c>
      <c r="B48" s="351" t="s">
        <v>336</v>
      </c>
      <c r="C48" s="351" t="s">
        <v>336</v>
      </c>
      <c r="D48" s="351" t="s">
        <v>336</v>
      </c>
      <c r="E48" s="351" t="s">
        <v>336</v>
      </c>
      <c r="F48" s="351" t="s">
        <v>336</v>
      </c>
      <c r="G48" s="351" t="s">
        <v>336</v>
      </c>
      <c r="H48" s="351" t="s">
        <v>336</v>
      </c>
      <c r="I48" s="351" t="s">
        <v>336</v>
      </c>
      <c r="J48" s="351" t="s">
        <v>336</v>
      </c>
      <c r="K48" s="351" t="s">
        <v>336</v>
      </c>
      <c r="L48" s="351" t="s">
        <v>336</v>
      </c>
      <c r="M48" s="351" t="s">
        <v>336</v>
      </c>
      <c r="N48" s="351" t="s">
        <v>336</v>
      </c>
      <c r="P48" s="298"/>
      <c r="Q48" s="295"/>
    </row>
    <row r="49" spans="1:19" s="46" customFormat="1" ht="14" thickTop="1" thickBot="1" x14ac:dyDescent="0.35">
      <c r="A49" s="47"/>
      <c r="B49" s="325"/>
      <c r="C49" s="325"/>
      <c r="D49" s="325"/>
      <c r="E49" s="325"/>
      <c r="F49" s="325"/>
      <c r="G49" s="325"/>
      <c r="H49" s="325"/>
      <c r="I49" s="325"/>
      <c r="J49" s="325"/>
      <c r="K49" s="325"/>
      <c r="L49" s="325"/>
      <c r="M49" s="325"/>
      <c r="N49" s="325"/>
      <c r="P49" s="119"/>
      <c r="Q49" s="68"/>
    </row>
    <row r="50" spans="1:19" s="46" customFormat="1" ht="14" thickTop="1" thickBot="1" x14ac:dyDescent="0.35">
      <c r="A50" s="2" t="s">
        <v>304</v>
      </c>
      <c r="B50" s="350" t="s">
        <v>336</v>
      </c>
      <c r="C50" s="350" t="s">
        <v>336</v>
      </c>
      <c r="D50" s="350" t="s">
        <v>336</v>
      </c>
      <c r="E50" s="350" t="s">
        <v>336</v>
      </c>
      <c r="F50" s="350" t="s">
        <v>336</v>
      </c>
      <c r="G50" s="350" t="s">
        <v>336</v>
      </c>
      <c r="H50" s="350" t="s">
        <v>336</v>
      </c>
      <c r="I50" s="350" t="s">
        <v>336</v>
      </c>
      <c r="J50" s="350" t="s">
        <v>336</v>
      </c>
      <c r="K50" s="350" t="s">
        <v>336</v>
      </c>
      <c r="L50" s="350" t="s">
        <v>336</v>
      </c>
      <c r="M50" s="350" t="s">
        <v>336</v>
      </c>
      <c r="N50" s="350" t="s">
        <v>336</v>
      </c>
      <c r="P50" s="119"/>
      <c r="Q50" s="68"/>
    </row>
    <row r="51" spans="1:19" ht="14" thickTop="1" thickBot="1" x14ac:dyDescent="0.35">
      <c r="A51" s="2" t="s">
        <v>303</v>
      </c>
      <c r="B51" s="350" t="s">
        <v>336</v>
      </c>
      <c r="C51" s="350" t="s">
        <v>336</v>
      </c>
      <c r="D51" s="350" t="s">
        <v>336</v>
      </c>
      <c r="E51" s="350" t="s">
        <v>336</v>
      </c>
      <c r="F51" s="350" t="s">
        <v>336</v>
      </c>
      <c r="G51" s="350" t="s">
        <v>336</v>
      </c>
      <c r="H51" s="350" t="s">
        <v>336</v>
      </c>
      <c r="I51" s="350" t="s">
        <v>336</v>
      </c>
      <c r="J51" s="350" t="s">
        <v>336</v>
      </c>
      <c r="K51" s="350" t="s">
        <v>336</v>
      </c>
      <c r="L51" s="350" t="s">
        <v>336</v>
      </c>
      <c r="M51" s="350" t="s">
        <v>336</v>
      </c>
      <c r="N51" s="350" t="s">
        <v>336</v>
      </c>
      <c r="P51" s="295"/>
      <c r="Q51" s="295"/>
    </row>
    <row r="52" spans="1:19" ht="14" thickTop="1" thickBot="1" x14ac:dyDescent="0.35">
      <c r="A52" s="2" t="s">
        <v>302</v>
      </c>
      <c r="B52" s="350" t="s">
        <v>336</v>
      </c>
      <c r="C52" s="350" t="s">
        <v>336</v>
      </c>
      <c r="D52" s="350" t="s">
        <v>336</v>
      </c>
      <c r="E52" s="350" t="s">
        <v>336</v>
      </c>
      <c r="F52" s="350" t="s">
        <v>336</v>
      </c>
      <c r="G52" s="350" t="s">
        <v>336</v>
      </c>
      <c r="H52" s="350" t="s">
        <v>336</v>
      </c>
      <c r="I52" s="350" t="s">
        <v>336</v>
      </c>
      <c r="J52" s="350" t="s">
        <v>336</v>
      </c>
      <c r="K52" s="350" t="s">
        <v>336</v>
      </c>
      <c r="L52" s="350" t="s">
        <v>336</v>
      </c>
      <c r="M52" s="350" t="s">
        <v>336</v>
      </c>
      <c r="N52" s="350" t="s">
        <v>336</v>
      </c>
      <c r="P52" s="295"/>
      <c r="Q52" s="295"/>
    </row>
    <row r="53" spans="1:19" ht="14" thickTop="1" thickBot="1" x14ac:dyDescent="0.35">
      <c r="A53" s="2" t="s">
        <v>332</v>
      </c>
      <c r="B53" s="351" t="s">
        <v>336</v>
      </c>
      <c r="C53" s="352" t="s">
        <v>336</v>
      </c>
      <c r="D53" s="352" t="s">
        <v>336</v>
      </c>
      <c r="E53" s="352" t="s">
        <v>336</v>
      </c>
      <c r="F53" s="352" t="s">
        <v>336</v>
      </c>
      <c r="G53" s="352" t="s">
        <v>336</v>
      </c>
      <c r="H53" s="352" t="s">
        <v>336</v>
      </c>
      <c r="I53" s="352" t="s">
        <v>336</v>
      </c>
      <c r="J53" s="352" t="s">
        <v>336</v>
      </c>
      <c r="K53" s="352" t="s">
        <v>336</v>
      </c>
      <c r="L53" s="352" t="s">
        <v>336</v>
      </c>
      <c r="M53" s="352" t="s">
        <v>336</v>
      </c>
      <c r="N53" s="352" t="s">
        <v>336</v>
      </c>
      <c r="P53" s="295"/>
      <c r="Q53" s="295"/>
    </row>
    <row r="54" spans="1:19" ht="13.5" thickTop="1" x14ac:dyDescent="0.3">
      <c r="B54" s="45"/>
      <c r="C54" s="45"/>
      <c r="D54" s="45"/>
      <c r="E54" s="45"/>
      <c r="F54" s="45"/>
      <c r="G54" s="45"/>
      <c r="H54" s="45"/>
      <c r="I54" s="45"/>
      <c r="J54" s="45"/>
      <c r="K54" s="45"/>
      <c r="L54" s="45"/>
      <c r="M54" s="45"/>
      <c r="N54" s="45"/>
      <c r="P54" s="295"/>
      <c r="Q54" s="295"/>
    </row>
    <row r="55" spans="1:19" x14ac:dyDescent="0.3">
      <c r="B55" s="361" t="s">
        <v>337</v>
      </c>
      <c r="C55" s="362"/>
      <c r="D55" s="362"/>
      <c r="E55" s="362"/>
      <c r="F55" s="362"/>
      <c r="G55" s="362"/>
      <c r="H55" s="362"/>
      <c r="I55" s="362"/>
      <c r="J55" s="362"/>
      <c r="K55" s="362"/>
      <c r="L55" s="362"/>
      <c r="M55" s="362"/>
      <c r="N55" s="363"/>
      <c r="P55" s="295"/>
      <c r="Q55" s="295"/>
    </row>
    <row r="56" spans="1:19" ht="13.5" thickBot="1" x14ac:dyDescent="0.35">
      <c r="A56" s="3" t="s">
        <v>26</v>
      </c>
      <c r="B56" s="35" t="s">
        <v>102</v>
      </c>
      <c r="C56" s="35" t="s">
        <v>103</v>
      </c>
      <c r="D56" s="35" t="s">
        <v>104</v>
      </c>
      <c r="E56" s="35" t="s">
        <v>105</v>
      </c>
      <c r="F56" s="35" t="s">
        <v>106</v>
      </c>
      <c r="G56" s="35" t="s">
        <v>107</v>
      </c>
      <c r="H56" s="35" t="s">
        <v>108</v>
      </c>
      <c r="I56" s="35" t="s">
        <v>109</v>
      </c>
      <c r="J56" s="35" t="s">
        <v>110</v>
      </c>
      <c r="K56" s="35" t="s">
        <v>111</v>
      </c>
      <c r="L56" s="35" t="s">
        <v>112</v>
      </c>
      <c r="M56" s="35" t="s">
        <v>113</v>
      </c>
      <c r="N56" s="36" t="s">
        <v>12</v>
      </c>
      <c r="P56" s="295"/>
      <c r="Q56" s="295"/>
    </row>
    <row r="57" spans="1:19" ht="14" thickTop="1" thickBot="1" x14ac:dyDescent="0.35">
      <c r="A57" s="2" t="s">
        <v>14</v>
      </c>
      <c r="B57" s="350" t="s">
        <v>336</v>
      </c>
      <c r="C57" s="350" t="s">
        <v>336</v>
      </c>
      <c r="D57" s="350" t="s">
        <v>336</v>
      </c>
      <c r="E57" s="350" t="s">
        <v>336</v>
      </c>
      <c r="F57" s="350" t="s">
        <v>336</v>
      </c>
      <c r="G57" s="350" t="s">
        <v>336</v>
      </c>
      <c r="H57" s="350" t="s">
        <v>336</v>
      </c>
      <c r="I57" s="350" t="s">
        <v>336</v>
      </c>
      <c r="J57" s="350" t="s">
        <v>336</v>
      </c>
      <c r="K57" s="350" t="s">
        <v>336</v>
      </c>
      <c r="L57" s="350" t="s">
        <v>336</v>
      </c>
      <c r="M57" s="350" t="s">
        <v>336</v>
      </c>
      <c r="N57" s="350" t="s">
        <v>336</v>
      </c>
      <c r="P57" s="295"/>
      <c r="Q57" s="295"/>
      <c r="S57" s="280"/>
    </row>
    <row r="58" spans="1:19" ht="14" thickTop="1" thickBot="1" x14ac:dyDescent="0.35">
      <c r="A58" s="2" t="s">
        <v>15</v>
      </c>
      <c r="B58" s="350" t="s">
        <v>336</v>
      </c>
      <c r="C58" s="350" t="s">
        <v>336</v>
      </c>
      <c r="D58" s="350" t="s">
        <v>336</v>
      </c>
      <c r="E58" s="350" t="s">
        <v>336</v>
      </c>
      <c r="F58" s="350" t="s">
        <v>336</v>
      </c>
      <c r="G58" s="350" t="s">
        <v>336</v>
      </c>
      <c r="H58" s="350" t="s">
        <v>336</v>
      </c>
      <c r="I58" s="350" t="s">
        <v>336</v>
      </c>
      <c r="J58" s="350" t="s">
        <v>336</v>
      </c>
      <c r="K58" s="350" t="s">
        <v>336</v>
      </c>
      <c r="L58" s="350" t="s">
        <v>336</v>
      </c>
      <c r="M58" s="350" t="s">
        <v>336</v>
      </c>
      <c r="N58" s="350" t="s">
        <v>336</v>
      </c>
      <c r="P58" s="295"/>
      <c r="Q58" s="295"/>
      <c r="S58" s="280"/>
    </row>
    <row r="59" spans="1:19" ht="14" thickTop="1" thickBot="1" x14ac:dyDescent="0.35">
      <c r="A59" s="2" t="s">
        <v>16</v>
      </c>
      <c r="B59" s="350" t="s">
        <v>336</v>
      </c>
      <c r="C59" s="350" t="s">
        <v>336</v>
      </c>
      <c r="D59" s="350" t="s">
        <v>336</v>
      </c>
      <c r="E59" s="350" t="s">
        <v>336</v>
      </c>
      <c r="F59" s="350" t="s">
        <v>336</v>
      </c>
      <c r="G59" s="350" t="s">
        <v>336</v>
      </c>
      <c r="H59" s="350" t="s">
        <v>336</v>
      </c>
      <c r="I59" s="350" t="s">
        <v>336</v>
      </c>
      <c r="J59" s="350" t="s">
        <v>336</v>
      </c>
      <c r="K59" s="350" t="s">
        <v>336</v>
      </c>
      <c r="L59" s="350" t="s">
        <v>336</v>
      </c>
      <c r="M59" s="350" t="s">
        <v>336</v>
      </c>
      <c r="N59" s="350" t="s">
        <v>336</v>
      </c>
      <c r="P59" s="295"/>
      <c r="Q59" s="295"/>
      <c r="S59" s="280"/>
    </row>
    <row r="60" spans="1:19" ht="14" thickTop="1" thickBot="1" x14ac:dyDescent="0.35">
      <c r="A60" s="2" t="s">
        <v>118</v>
      </c>
      <c r="B60" s="350" t="s">
        <v>336</v>
      </c>
      <c r="C60" s="350" t="s">
        <v>336</v>
      </c>
      <c r="D60" s="350" t="s">
        <v>336</v>
      </c>
      <c r="E60" s="350" t="s">
        <v>336</v>
      </c>
      <c r="F60" s="350" t="s">
        <v>336</v>
      </c>
      <c r="G60" s="350" t="s">
        <v>336</v>
      </c>
      <c r="H60" s="350" t="s">
        <v>336</v>
      </c>
      <c r="I60" s="350" t="s">
        <v>336</v>
      </c>
      <c r="J60" s="350" t="s">
        <v>336</v>
      </c>
      <c r="K60" s="350" t="s">
        <v>336</v>
      </c>
      <c r="L60" s="350" t="s">
        <v>336</v>
      </c>
      <c r="M60" s="350" t="s">
        <v>336</v>
      </c>
      <c r="N60" s="350" t="s">
        <v>336</v>
      </c>
      <c r="P60" s="295"/>
      <c r="Q60" s="295"/>
      <c r="S60" s="280"/>
    </row>
    <row r="61" spans="1:19" ht="14" thickTop="1" thickBot="1" x14ac:dyDescent="0.35">
      <c r="A61" s="2" t="s">
        <v>119</v>
      </c>
      <c r="B61" s="350" t="s">
        <v>336</v>
      </c>
      <c r="C61" s="350" t="s">
        <v>336</v>
      </c>
      <c r="D61" s="350" t="s">
        <v>336</v>
      </c>
      <c r="E61" s="350" t="s">
        <v>336</v>
      </c>
      <c r="F61" s="350" t="s">
        <v>336</v>
      </c>
      <c r="G61" s="350" t="s">
        <v>336</v>
      </c>
      <c r="H61" s="350" t="s">
        <v>336</v>
      </c>
      <c r="I61" s="350" t="s">
        <v>336</v>
      </c>
      <c r="J61" s="350" t="s">
        <v>336</v>
      </c>
      <c r="K61" s="350" t="s">
        <v>336</v>
      </c>
      <c r="L61" s="350" t="s">
        <v>336</v>
      </c>
      <c r="M61" s="350" t="s">
        <v>336</v>
      </c>
      <c r="N61" s="350" t="s">
        <v>336</v>
      </c>
      <c r="P61" s="295"/>
      <c r="Q61" s="295"/>
      <c r="S61" s="280"/>
    </row>
    <row r="62" spans="1:19" ht="14" thickTop="1" thickBot="1" x14ac:dyDescent="0.35">
      <c r="A62" s="2" t="s">
        <v>19</v>
      </c>
      <c r="B62" s="350" t="s">
        <v>336</v>
      </c>
      <c r="C62" s="350" t="s">
        <v>336</v>
      </c>
      <c r="D62" s="350" t="s">
        <v>336</v>
      </c>
      <c r="E62" s="350" t="s">
        <v>336</v>
      </c>
      <c r="F62" s="350" t="s">
        <v>336</v>
      </c>
      <c r="G62" s="350" t="s">
        <v>336</v>
      </c>
      <c r="H62" s="350" t="s">
        <v>336</v>
      </c>
      <c r="I62" s="350" t="s">
        <v>336</v>
      </c>
      <c r="J62" s="350" t="s">
        <v>336</v>
      </c>
      <c r="K62" s="350" t="s">
        <v>336</v>
      </c>
      <c r="L62" s="350" t="s">
        <v>336</v>
      </c>
      <c r="M62" s="350" t="s">
        <v>336</v>
      </c>
      <c r="N62" s="350" t="s">
        <v>336</v>
      </c>
      <c r="P62" s="295"/>
      <c r="Q62" s="295"/>
      <c r="S62" s="280"/>
    </row>
    <row r="63" spans="1:19" ht="14" thickTop="1" thickBot="1" x14ac:dyDescent="0.35">
      <c r="A63" s="2" t="s">
        <v>20</v>
      </c>
      <c r="B63" s="350" t="s">
        <v>336</v>
      </c>
      <c r="C63" s="350" t="s">
        <v>336</v>
      </c>
      <c r="D63" s="350" t="s">
        <v>336</v>
      </c>
      <c r="E63" s="350" t="s">
        <v>336</v>
      </c>
      <c r="F63" s="350" t="s">
        <v>336</v>
      </c>
      <c r="G63" s="350" t="s">
        <v>336</v>
      </c>
      <c r="H63" s="350" t="s">
        <v>336</v>
      </c>
      <c r="I63" s="350" t="s">
        <v>336</v>
      </c>
      <c r="J63" s="350" t="s">
        <v>336</v>
      </c>
      <c r="K63" s="350" t="s">
        <v>336</v>
      </c>
      <c r="L63" s="350" t="s">
        <v>336</v>
      </c>
      <c r="M63" s="350" t="s">
        <v>336</v>
      </c>
      <c r="N63" s="350" t="s">
        <v>336</v>
      </c>
      <c r="P63" s="295"/>
      <c r="Q63" s="295"/>
      <c r="S63" s="280"/>
    </row>
    <row r="64" spans="1:19" ht="14" thickTop="1" thickBot="1" x14ac:dyDescent="0.35">
      <c r="A64" s="2" t="s">
        <v>21</v>
      </c>
      <c r="B64" s="350" t="s">
        <v>336</v>
      </c>
      <c r="C64" s="350" t="s">
        <v>336</v>
      </c>
      <c r="D64" s="350" t="s">
        <v>336</v>
      </c>
      <c r="E64" s="350" t="s">
        <v>336</v>
      </c>
      <c r="F64" s="350" t="s">
        <v>336</v>
      </c>
      <c r="G64" s="350" t="s">
        <v>336</v>
      </c>
      <c r="H64" s="350" t="s">
        <v>336</v>
      </c>
      <c r="I64" s="350" t="s">
        <v>336</v>
      </c>
      <c r="J64" s="350" t="s">
        <v>336</v>
      </c>
      <c r="K64" s="350" t="s">
        <v>336</v>
      </c>
      <c r="L64" s="350" t="s">
        <v>336</v>
      </c>
      <c r="M64" s="350" t="s">
        <v>336</v>
      </c>
      <c r="N64" s="350" t="s">
        <v>336</v>
      </c>
      <c r="P64" s="295"/>
      <c r="Q64" s="295"/>
      <c r="S64" s="280"/>
    </row>
    <row r="65" spans="1:31" ht="14" thickTop="1" thickBot="1" x14ac:dyDescent="0.35">
      <c r="A65" s="2" t="s">
        <v>22</v>
      </c>
      <c r="B65" s="350" t="s">
        <v>336</v>
      </c>
      <c r="C65" s="350" t="s">
        <v>336</v>
      </c>
      <c r="D65" s="350" t="s">
        <v>336</v>
      </c>
      <c r="E65" s="350" t="s">
        <v>336</v>
      </c>
      <c r="F65" s="350" t="s">
        <v>336</v>
      </c>
      <c r="G65" s="350" t="s">
        <v>336</v>
      </c>
      <c r="H65" s="350" t="s">
        <v>336</v>
      </c>
      <c r="I65" s="350" t="s">
        <v>336</v>
      </c>
      <c r="J65" s="350" t="s">
        <v>336</v>
      </c>
      <c r="K65" s="350" t="s">
        <v>336</v>
      </c>
      <c r="L65" s="350" t="s">
        <v>336</v>
      </c>
      <c r="M65" s="350" t="s">
        <v>336</v>
      </c>
      <c r="N65" s="350" t="s">
        <v>336</v>
      </c>
      <c r="P65" s="295"/>
      <c r="Q65" s="295"/>
      <c r="S65" s="280"/>
    </row>
    <row r="66" spans="1:31" ht="14" thickTop="1" thickBot="1" x14ac:dyDescent="0.35">
      <c r="A66" s="2" t="s">
        <v>23</v>
      </c>
      <c r="B66" s="350" t="s">
        <v>336</v>
      </c>
      <c r="C66" s="350" t="s">
        <v>336</v>
      </c>
      <c r="D66" s="350" t="s">
        <v>336</v>
      </c>
      <c r="E66" s="350" t="s">
        <v>336</v>
      </c>
      <c r="F66" s="350" t="s">
        <v>336</v>
      </c>
      <c r="G66" s="350" t="s">
        <v>336</v>
      </c>
      <c r="H66" s="350" t="s">
        <v>336</v>
      </c>
      <c r="I66" s="350" t="s">
        <v>336</v>
      </c>
      <c r="J66" s="350" t="s">
        <v>336</v>
      </c>
      <c r="K66" s="350" t="s">
        <v>336</v>
      </c>
      <c r="L66" s="350" t="s">
        <v>336</v>
      </c>
      <c r="M66" s="350" t="s">
        <v>336</v>
      </c>
      <c r="N66" s="350" t="s">
        <v>336</v>
      </c>
      <c r="P66" s="295"/>
      <c r="Q66" s="295"/>
      <c r="S66" s="280"/>
    </row>
    <row r="67" spans="1:31" ht="14" thickTop="1" thickBot="1" x14ac:dyDescent="0.35">
      <c r="A67" s="2" t="s">
        <v>24</v>
      </c>
      <c r="B67" s="350" t="s">
        <v>336</v>
      </c>
      <c r="C67" s="350" t="s">
        <v>336</v>
      </c>
      <c r="D67" s="350" t="s">
        <v>336</v>
      </c>
      <c r="E67" s="350" t="s">
        <v>336</v>
      </c>
      <c r="F67" s="350" t="s">
        <v>336</v>
      </c>
      <c r="G67" s="350" t="s">
        <v>336</v>
      </c>
      <c r="H67" s="350" t="s">
        <v>336</v>
      </c>
      <c r="I67" s="350" t="s">
        <v>336</v>
      </c>
      <c r="J67" s="350" t="s">
        <v>336</v>
      </c>
      <c r="K67" s="350" t="s">
        <v>336</v>
      </c>
      <c r="L67" s="350" t="s">
        <v>336</v>
      </c>
      <c r="M67" s="350" t="s">
        <v>336</v>
      </c>
      <c r="N67" s="350" t="s">
        <v>336</v>
      </c>
      <c r="P67" s="295"/>
      <c r="Q67" s="301"/>
      <c r="S67" s="280"/>
    </row>
    <row r="68" spans="1:31" ht="14" thickTop="1" thickBot="1" x14ac:dyDescent="0.35">
      <c r="A68" s="2" t="s">
        <v>120</v>
      </c>
      <c r="B68" s="350" t="s">
        <v>336</v>
      </c>
      <c r="C68" s="350" t="s">
        <v>336</v>
      </c>
      <c r="D68" s="350" t="s">
        <v>336</v>
      </c>
      <c r="E68" s="350" t="s">
        <v>336</v>
      </c>
      <c r="F68" s="350" t="s">
        <v>336</v>
      </c>
      <c r="G68" s="350" t="s">
        <v>336</v>
      </c>
      <c r="H68" s="350" t="s">
        <v>336</v>
      </c>
      <c r="I68" s="350" t="s">
        <v>336</v>
      </c>
      <c r="J68" s="350" t="s">
        <v>336</v>
      </c>
      <c r="K68" s="350" t="s">
        <v>336</v>
      </c>
      <c r="L68" s="350" t="s">
        <v>336</v>
      </c>
      <c r="M68" s="350" t="s">
        <v>336</v>
      </c>
      <c r="N68" s="350" t="s">
        <v>336</v>
      </c>
      <c r="P68" s="295"/>
      <c r="Q68" s="295"/>
      <c r="S68" s="280"/>
    </row>
    <row r="69" spans="1:31" ht="14" thickTop="1" thickBot="1" x14ac:dyDescent="0.35">
      <c r="A69" s="2" t="s">
        <v>275</v>
      </c>
      <c r="B69" s="350" t="s">
        <v>336</v>
      </c>
      <c r="C69" s="350" t="s">
        <v>336</v>
      </c>
      <c r="D69" s="350" t="s">
        <v>336</v>
      </c>
      <c r="E69" s="350" t="s">
        <v>336</v>
      </c>
      <c r="F69" s="350" t="s">
        <v>336</v>
      </c>
      <c r="G69" s="350" t="s">
        <v>336</v>
      </c>
      <c r="H69" s="350" t="s">
        <v>336</v>
      </c>
      <c r="I69" s="350" t="s">
        <v>336</v>
      </c>
      <c r="J69" s="350" t="s">
        <v>336</v>
      </c>
      <c r="K69" s="350" t="s">
        <v>336</v>
      </c>
      <c r="L69" s="350" t="s">
        <v>336</v>
      </c>
      <c r="M69" s="350" t="s">
        <v>336</v>
      </c>
      <c r="N69" s="350" t="s">
        <v>336</v>
      </c>
      <c r="P69" s="295"/>
      <c r="Q69" s="295"/>
      <c r="S69" s="280"/>
    </row>
    <row r="70" spans="1:31" ht="13.5" customHeight="1" thickTop="1" thickBot="1" x14ac:dyDescent="0.5">
      <c r="A70" s="2" t="s">
        <v>122</v>
      </c>
      <c r="B70" s="350" t="s">
        <v>336</v>
      </c>
      <c r="C70" s="350" t="s">
        <v>336</v>
      </c>
      <c r="D70" s="350" t="s">
        <v>336</v>
      </c>
      <c r="E70" s="350" t="s">
        <v>336</v>
      </c>
      <c r="F70" s="350" t="s">
        <v>336</v>
      </c>
      <c r="G70" s="350" t="s">
        <v>336</v>
      </c>
      <c r="H70" s="350" t="s">
        <v>336</v>
      </c>
      <c r="I70" s="350" t="s">
        <v>336</v>
      </c>
      <c r="J70" s="350" t="s">
        <v>336</v>
      </c>
      <c r="K70" s="350" t="s">
        <v>336</v>
      </c>
      <c r="L70" s="350" t="s">
        <v>336</v>
      </c>
      <c r="M70" s="350" t="s">
        <v>336</v>
      </c>
      <c r="N70" s="350" t="s">
        <v>336</v>
      </c>
      <c r="P70" s="295"/>
      <c r="Q70" s="293"/>
      <c r="R70" s="200"/>
      <c r="S70" s="280"/>
      <c r="T70" s="200"/>
      <c r="U70" s="200"/>
      <c r="V70" s="200"/>
      <c r="W70" s="200"/>
      <c r="X70" s="200"/>
      <c r="Y70" s="200"/>
      <c r="Z70" s="200"/>
      <c r="AA70" s="200"/>
      <c r="AB70" s="200"/>
      <c r="AC70" s="200"/>
      <c r="AD70" s="200"/>
      <c r="AE70" s="200"/>
    </row>
    <row r="71" spans="1:31" ht="13.5" customHeight="1" thickTop="1" thickBot="1" x14ac:dyDescent="0.5">
      <c r="A71" s="2" t="s">
        <v>269</v>
      </c>
      <c r="B71" s="350" t="s">
        <v>336</v>
      </c>
      <c r="C71" s="350" t="s">
        <v>336</v>
      </c>
      <c r="D71" s="350" t="s">
        <v>336</v>
      </c>
      <c r="E71" s="350" t="s">
        <v>336</v>
      </c>
      <c r="F71" s="350" t="s">
        <v>336</v>
      </c>
      <c r="G71" s="350" t="s">
        <v>336</v>
      </c>
      <c r="H71" s="350" t="s">
        <v>336</v>
      </c>
      <c r="I71" s="350" t="s">
        <v>336</v>
      </c>
      <c r="J71" s="350" t="s">
        <v>336</v>
      </c>
      <c r="K71" s="350" t="s">
        <v>336</v>
      </c>
      <c r="L71" s="350" t="s">
        <v>336</v>
      </c>
      <c r="M71" s="350" t="s">
        <v>336</v>
      </c>
      <c r="N71" s="350" t="s">
        <v>336</v>
      </c>
      <c r="P71" s="295"/>
      <c r="Q71" s="293"/>
      <c r="S71" s="45"/>
      <c r="T71" s="45"/>
      <c r="U71" s="45"/>
      <c r="V71" s="45"/>
      <c r="W71" s="45"/>
      <c r="X71" s="45"/>
      <c r="Y71" s="45"/>
      <c r="Z71" s="45"/>
      <c r="AA71" s="45"/>
      <c r="AB71" s="45"/>
      <c r="AC71" s="45"/>
      <c r="AD71" s="45"/>
    </row>
    <row r="72" spans="1:31" ht="13.5" customHeight="1" thickTop="1" thickBot="1" x14ac:dyDescent="0.35">
      <c r="A72" s="2" t="s">
        <v>229</v>
      </c>
      <c r="B72" s="350" t="s">
        <v>336</v>
      </c>
      <c r="C72" s="350" t="s">
        <v>336</v>
      </c>
      <c r="D72" s="350" t="s">
        <v>336</v>
      </c>
      <c r="E72" s="350" t="s">
        <v>336</v>
      </c>
      <c r="F72" s="350" t="s">
        <v>336</v>
      </c>
      <c r="G72" s="350" t="s">
        <v>336</v>
      </c>
      <c r="H72" s="350" t="s">
        <v>336</v>
      </c>
      <c r="I72" s="350" t="s">
        <v>336</v>
      </c>
      <c r="J72" s="350" t="s">
        <v>336</v>
      </c>
      <c r="K72" s="350" t="s">
        <v>336</v>
      </c>
      <c r="L72" s="350" t="s">
        <v>336</v>
      </c>
      <c r="M72" s="350" t="s">
        <v>336</v>
      </c>
      <c r="N72" s="350" t="s">
        <v>336</v>
      </c>
      <c r="P72" s="295"/>
      <c r="Q72" s="295"/>
      <c r="S72" s="280"/>
      <c r="T72" s="45"/>
    </row>
    <row r="73" spans="1:31" ht="14" thickTop="1" thickBot="1" x14ac:dyDescent="0.35">
      <c r="A73" s="90" t="s">
        <v>27</v>
      </c>
      <c r="B73" s="350" t="s">
        <v>336</v>
      </c>
      <c r="C73" s="350" t="s">
        <v>336</v>
      </c>
      <c r="D73" s="350" t="s">
        <v>336</v>
      </c>
      <c r="E73" s="350" t="s">
        <v>336</v>
      </c>
      <c r="F73" s="350" t="s">
        <v>336</v>
      </c>
      <c r="G73" s="350" t="s">
        <v>336</v>
      </c>
      <c r="H73" s="350" t="s">
        <v>336</v>
      </c>
      <c r="I73" s="350" t="s">
        <v>336</v>
      </c>
      <c r="J73" s="350" t="s">
        <v>336</v>
      </c>
      <c r="K73" s="350" t="s">
        <v>336</v>
      </c>
      <c r="L73" s="350" t="s">
        <v>336</v>
      </c>
      <c r="M73" s="350" t="s">
        <v>336</v>
      </c>
      <c r="N73" s="350" t="s">
        <v>336</v>
      </c>
      <c r="P73" s="295"/>
      <c r="Q73" s="295"/>
    </row>
    <row r="74" spans="1:31" ht="14" thickTop="1" thickBot="1" x14ac:dyDescent="0.35">
      <c r="A74" s="90" t="s">
        <v>28</v>
      </c>
      <c r="B74" s="350" t="s">
        <v>336</v>
      </c>
      <c r="C74" s="350" t="s">
        <v>336</v>
      </c>
      <c r="D74" s="350" t="s">
        <v>336</v>
      </c>
      <c r="E74" s="350" t="s">
        <v>336</v>
      </c>
      <c r="F74" s="350" t="s">
        <v>336</v>
      </c>
      <c r="G74" s="350" t="s">
        <v>336</v>
      </c>
      <c r="H74" s="350" t="s">
        <v>336</v>
      </c>
      <c r="I74" s="350" t="s">
        <v>336</v>
      </c>
      <c r="J74" s="350" t="s">
        <v>336</v>
      </c>
      <c r="K74" s="350" t="s">
        <v>336</v>
      </c>
      <c r="L74" s="350" t="s">
        <v>336</v>
      </c>
      <c r="M74" s="350" t="s">
        <v>336</v>
      </c>
      <c r="N74" s="350" t="s">
        <v>336</v>
      </c>
      <c r="P74" s="295"/>
      <c r="Q74" s="295"/>
      <c r="S74" s="252"/>
      <c r="T74" s="252"/>
    </row>
    <row r="75" spans="1:31" ht="14" thickTop="1" thickBot="1" x14ac:dyDescent="0.35">
      <c r="A75" s="90" t="s">
        <v>123</v>
      </c>
      <c r="B75" s="350" t="s">
        <v>336</v>
      </c>
      <c r="C75" s="350" t="s">
        <v>336</v>
      </c>
      <c r="D75" s="350" t="s">
        <v>336</v>
      </c>
      <c r="E75" s="350" t="s">
        <v>336</v>
      </c>
      <c r="F75" s="350" t="s">
        <v>336</v>
      </c>
      <c r="G75" s="350" t="s">
        <v>336</v>
      </c>
      <c r="H75" s="350" t="s">
        <v>336</v>
      </c>
      <c r="I75" s="350" t="s">
        <v>336</v>
      </c>
      <c r="J75" s="350" t="s">
        <v>336</v>
      </c>
      <c r="K75" s="350" t="s">
        <v>336</v>
      </c>
      <c r="L75" s="350" t="s">
        <v>336</v>
      </c>
      <c r="M75" s="350" t="s">
        <v>336</v>
      </c>
      <c r="N75" s="350" t="s">
        <v>336</v>
      </c>
      <c r="P75" s="295"/>
      <c r="Q75" s="273"/>
    </row>
    <row r="76" spans="1:31" ht="14" thickTop="1" thickBot="1" x14ac:dyDescent="0.35">
      <c r="A76" s="3" t="s">
        <v>12</v>
      </c>
      <c r="B76" s="351" t="s">
        <v>336</v>
      </c>
      <c r="C76" s="351" t="s">
        <v>336</v>
      </c>
      <c r="D76" s="351" t="s">
        <v>336</v>
      </c>
      <c r="E76" s="351" t="s">
        <v>336</v>
      </c>
      <c r="F76" s="351" t="s">
        <v>336</v>
      </c>
      <c r="G76" s="351" t="s">
        <v>336</v>
      </c>
      <c r="H76" s="351" t="s">
        <v>336</v>
      </c>
      <c r="I76" s="351" t="s">
        <v>336</v>
      </c>
      <c r="J76" s="351" t="s">
        <v>336</v>
      </c>
      <c r="K76" s="351" t="s">
        <v>336</v>
      </c>
      <c r="L76" s="351" t="s">
        <v>336</v>
      </c>
      <c r="M76" s="351" t="s">
        <v>336</v>
      </c>
      <c r="N76" s="351" t="s">
        <v>336</v>
      </c>
      <c r="P76" s="295"/>
      <c r="Q76" s="295"/>
    </row>
    <row r="77" spans="1:31" ht="15" thickTop="1" x14ac:dyDescent="0.35">
      <c r="B77" s="174"/>
      <c r="C77" s="174"/>
      <c r="D77" s="174"/>
      <c r="E77" s="174"/>
      <c r="F77" s="174"/>
      <c r="G77" s="174"/>
      <c r="H77" s="174"/>
      <c r="I77" s="174"/>
      <c r="J77" s="174"/>
      <c r="K77" s="174"/>
      <c r="L77" s="174"/>
      <c r="M77" s="174"/>
      <c r="N77" s="41"/>
      <c r="P77" s="298"/>
      <c r="Q77" s="295"/>
    </row>
    <row r="78" spans="1:31" x14ac:dyDescent="0.3">
      <c r="B78" s="364" t="s">
        <v>68</v>
      </c>
      <c r="C78" s="365"/>
      <c r="D78" s="365"/>
      <c r="E78" s="365"/>
      <c r="F78" s="365"/>
      <c r="G78" s="365"/>
      <c r="H78" s="365"/>
      <c r="I78" s="365"/>
      <c r="J78" s="365"/>
      <c r="K78" s="365"/>
      <c r="L78" s="365"/>
      <c r="M78" s="365"/>
      <c r="N78" s="366"/>
      <c r="P78" s="295"/>
      <c r="Q78" s="295"/>
    </row>
    <row r="79" spans="1:31" ht="13.5" thickBot="1" x14ac:dyDescent="0.35">
      <c r="A79" s="3" t="s">
        <v>26</v>
      </c>
      <c r="B79" s="154" t="s">
        <v>102</v>
      </c>
      <c r="C79" s="154" t="s">
        <v>103</v>
      </c>
      <c r="D79" s="154" t="s">
        <v>104</v>
      </c>
      <c r="E79" s="154" t="s">
        <v>105</v>
      </c>
      <c r="F79" s="154" t="s">
        <v>106</v>
      </c>
      <c r="G79" s="154" t="s">
        <v>107</v>
      </c>
      <c r="H79" s="154" t="s">
        <v>108</v>
      </c>
      <c r="I79" s="154" t="s">
        <v>109</v>
      </c>
      <c r="J79" s="154" t="s">
        <v>110</v>
      </c>
      <c r="K79" s="154" t="s">
        <v>111</v>
      </c>
      <c r="L79" s="154" t="s">
        <v>112</v>
      </c>
      <c r="M79" s="154" t="s">
        <v>113</v>
      </c>
      <c r="N79" s="154" t="s">
        <v>12</v>
      </c>
      <c r="P79" s="295"/>
      <c r="Q79" s="295"/>
    </row>
    <row r="80" spans="1:31" ht="14" thickTop="1" thickBot="1" x14ac:dyDescent="0.35">
      <c r="A80" s="2" t="s">
        <v>14</v>
      </c>
      <c r="B80" s="350" t="s">
        <v>336</v>
      </c>
      <c r="C80" s="350" t="s">
        <v>336</v>
      </c>
      <c r="D80" s="350" t="s">
        <v>336</v>
      </c>
      <c r="E80" s="350" t="s">
        <v>336</v>
      </c>
      <c r="F80" s="350" t="s">
        <v>336</v>
      </c>
      <c r="G80" s="350" t="s">
        <v>336</v>
      </c>
      <c r="H80" s="350" t="s">
        <v>336</v>
      </c>
      <c r="I80" s="350" t="s">
        <v>336</v>
      </c>
      <c r="J80" s="350" t="s">
        <v>336</v>
      </c>
      <c r="K80" s="350" t="s">
        <v>336</v>
      </c>
      <c r="L80" s="350" t="s">
        <v>336</v>
      </c>
      <c r="M80" s="350" t="s">
        <v>336</v>
      </c>
      <c r="N80" s="350" t="s">
        <v>336</v>
      </c>
      <c r="P80" s="295"/>
      <c r="Q80" s="295"/>
    </row>
    <row r="81" spans="1:17" ht="14" thickTop="1" thickBot="1" x14ac:dyDescent="0.35">
      <c r="A81" s="2" t="s">
        <v>15</v>
      </c>
      <c r="B81" s="350" t="s">
        <v>336</v>
      </c>
      <c r="C81" s="350" t="s">
        <v>336</v>
      </c>
      <c r="D81" s="350" t="s">
        <v>336</v>
      </c>
      <c r="E81" s="350" t="s">
        <v>336</v>
      </c>
      <c r="F81" s="350" t="s">
        <v>336</v>
      </c>
      <c r="G81" s="350" t="s">
        <v>336</v>
      </c>
      <c r="H81" s="350" t="s">
        <v>336</v>
      </c>
      <c r="I81" s="350" t="s">
        <v>336</v>
      </c>
      <c r="J81" s="350" t="s">
        <v>336</v>
      </c>
      <c r="K81" s="350" t="s">
        <v>336</v>
      </c>
      <c r="L81" s="350" t="s">
        <v>336</v>
      </c>
      <c r="M81" s="350" t="s">
        <v>336</v>
      </c>
      <c r="N81" s="350" t="s">
        <v>336</v>
      </c>
      <c r="P81" s="295"/>
      <c r="Q81" s="295"/>
    </row>
    <row r="82" spans="1:17" ht="14" thickTop="1" thickBot="1" x14ac:dyDescent="0.35">
      <c r="A82" s="2" t="s">
        <v>16</v>
      </c>
      <c r="B82" s="350" t="s">
        <v>336</v>
      </c>
      <c r="C82" s="350" t="s">
        <v>336</v>
      </c>
      <c r="D82" s="350" t="s">
        <v>336</v>
      </c>
      <c r="E82" s="350" t="s">
        <v>336</v>
      </c>
      <c r="F82" s="350" t="s">
        <v>336</v>
      </c>
      <c r="G82" s="350" t="s">
        <v>336</v>
      </c>
      <c r="H82" s="350" t="s">
        <v>336</v>
      </c>
      <c r="I82" s="350" t="s">
        <v>336</v>
      </c>
      <c r="J82" s="350" t="s">
        <v>336</v>
      </c>
      <c r="K82" s="350" t="s">
        <v>336</v>
      </c>
      <c r="L82" s="350" t="s">
        <v>336</v>
      </c>
      <c r="M82" s="350" t="s">
        <v>336</v>
      </c>
      <c r="N82" s="350" t="s">
        <v>336</v>
      </c>
      <c r="P82" s="295"/>
      <c r="Q82" s="295"/>
    </row>
    <row r="83" spans="1:17" ht="14" thickTop="1" thickBot="1" x14ac:dyDescent="0.35">
      <c r="A83" s="2" t="s">
        <v>118</v>
      </c>
      <c r="B83" s="350" t="s">
        <v>336</v>
      </c>
      <c r="C83" s="350" t="s">
        <v>336</v>
      </c>
      <c r="D83" s="350" t="s">
        <v>336</v>
      </c>
      <c r="E83" s="350" t="s">
        <v>336</v>
      </c>
      <c r="F83" s="350" t="s">
        <v>336</v>
      </c>
      <c r="G83" s="350" t="s">
        <v>336</v>
      </c>
      <c r="H83" s="350" t="s">
        <v>336</v>
      </c>
      <c r="I83" s="350" t="s">
        <v>336</v>
      </c>
      <c r="J83" s="350" t="s">
        <v>336</v>
      </c>
      <c r="K83" s="350" t="s">
        <v>336</v>
      </c>
      <c r="L83" s="350" t="s">
        <v>336</v>
      </c>
      <c r="M83" s="350" t="s">
        <v>336</v>
      </c>
      <c r="N83" s="350" t="s">
        <v>336</v>
      </c>
      <c r="P83" s="295"/>
      <c r="Q83" s="295"/>
    </row>
    <row r="84" spans="1:17" ht="14" thickTop="1" thickBot="1" x14ac:dyDescent="0.35">
      <c r="A84" s="2" t="s">
        <v>119</v>
      </c>
      <c r="B84" s="350" t="s">
        <v>336</v>
      </c>
      <c r="C84" s="350" t="s">
        <v>336</v>
      </c>
      <c r="D84" s="350" t="s">
        <v>336</v>
      </c>
      <c r="E84" s="350" t="s">
        <v>336</v>
      </c>
      <c r="F84" s="350" t="s">
        <v>336</v>
      </c>
      <c r="G84" s="350" t="s">
        <v>336</v>
      </c>
      <c r="H84" s="350" t="s">
        <v>336</v>
      </c>
      <c r="I84" s="350" t="s">
        <v>336</v>
      </c>
      <c r="J84" s="350" t="s">
        <v>336</v>
      </c>
      <c r="K84" s="350" t="s">
        <v>336</v>
      </c>
      <c r="L84" s="350" t="s">
        <v>336</v>
      </c>
      <c r="M84" s="350" t="s">
        <v>336</v>
      </c>
      <c r="N84" s="350" t="s">
        <v>336</v>
      </c>
      <c r="P84" s="295"/>
      <c r="Q84" s="295"/>
    </row>
    <row r="85" spans="1:17" ht="14" thickTop="1" thickBot="1" x14ac:dyDescent="0.35">
      <c r="A85" s="2" t="s">
        <v>19</v>
      </c>
      <c r="B85" s="350" t="s">
        <v>336</v>
      </c>
      <c r="C85" s="350" t="s">
        <v>336</v>
      </c>
      <c r="D85" s="350" t="s">
        <v>336</v>
      </c>
      <c r="E85" s="350" t="s">
        <v>336</v>
      </c>
      <c r="F85" s="350" t="s">
        <v>336</v>
      </c>
      <c r="G85" s="350" t="s">
        <v>336</v>
      </c>
      <c r="H85" s="350" t="s">
        <v>336</v>
      </c>
      <c r="I85" s="350" t="s">
        <v>336</v>
      </c>
      <c r="J85" s="350" t="s">
        <v>336</v>
      </c>
      <c r="K85" s="350" t="s">
        <v>336</v>
      </c>
      <c r="L85" s="350" t="s">
        <v>336</v>
      </c>
      <c r="M85" s="350" t="s">
        <v>336</v>
      </c>
      <c r="N85" s="350" t="s">
        <v>336</v>
      </c>
      <c r="P85" s="295"/>
      <c r="Q85" s="295"/>
    </row>
    <row r="86" spans="1:17" ht="14" thickTop="1" thickBot="1" x14ac:dyDescent="0.35">
      <c r="A86" s="2" t="s">
        <v>20</v>
      </c>
      <c r="B86" s="350" t="s">
        <v>336</v>
      </c>
      <c r="C86" s="350" t="s">
        <v>336</v>
      </c>
      <c r="D86" s="350" t="s">
        <v>336</v>
      </c>
      <c r="E86" s="350" t="s">
        <v>336</v>
      </c>
      <c r="F86" s="350" t="s">
        <v>336</v>
      </c>
      <c r="G86" s="350" t="s">
        <v>336</v>
      </c>
      <c r="H86" s="350" t="s">
        <v>336</v>
      </c>
      <c r="I86" s="350" t="s">
        <v>336</v>
      </c>
      <c r="J86" s="350" t="s">
        <v>336</v>
      </c>
      <c r="K86" s="350" t="s">
        <v>336</v>
      </c>
      <c r="L86" s="350" t="s">
        <v>336</v>
      </c>
      <c r="M86" s="350" t="s">
        <v>336</v>
      </c>
      <c r="N86" s="350" t="s">
        <v>336</v>
      </c>
      <c r="P86" s="295"/>
      <c r="Q86" s="301"/>
    </row>
    <row r="87" spans="1:17" ht="14" thickTop="1" thickBot="1" x14ac:dyDescent="0.35">
      <c r="A87" s="2" t="s">
        <v>21</v>
      </c>
      <c r="B87" s="350" t="s">
        <v>336</v>
      </c>
      <c r="C87" s="350" t="s">
        <v>336</v>
      </c>
      <c r="D87" s="350" t="s">
        <v>336</v>
      </c>
      <c r="E87" s="350" t="s">
        <v>336</v>
      </c>
      <c r="F87" s="350" t="s">
        <v>336</v>
      </c>
      <c r="G87" s="350" t="s">
        <v>336</v>
      </c>
      <c r="H87" s="350" t="s">
        <v>336</v>
      </c>
      <c r="I87" s="350" t="s">
        <v>336</v>
      </c>
      <c r="J87" s="350" t="s">
        <v>336</v>
      </c>
      <c r="K87" s="350" t="s">
        <v>336</v>
      </c>
      <c r="L87" s="350" t="s">
        <v>336</v>
      </c>
      <c r="M87" s="350" t="s">
        <v>336</v>
      </c>
      <c r="N87" s="350" t="s">
        <v>336</v>
      </c>
      <c r="P87" s="296"/>
      <c r="Q87" s="301"/>
    </row>
    <row r="88" spans="1:17" ht="14" thickTop="1" thickBot="1" x14ac:dyDescent="0.35">
      <c r="A88" s="2" t="s">
        <v>22</v>
      </c>
      <c r="B88" s="350" t="s">
        <v>336</v>
      </c>
      <c r="C88" s="350" t="s">
        <v>336</v>
      </c>
      <c r="D88" s="350" t="s">
        <v>336</v>
      </c>
      <c r="E88" s="350" t="s">
        <v>336</v>
      </c>
      <c r="F88" s="350" t="s">
        <v>336</v>
      </c>
      <c r="G88" s="350" t="s">
        <v>336</v>
      </c>
      <c r="H88" s="350" t="s">
        <v>336</v>
      </c>
      <c r="I88" s="350" t="s">
        <v>336</v>
      </c>
      <c r="J88" s="350" t="s">
        <v>336</v>
      </c>
      <c r="K88" s="350" t="s">
        <v>336</v>
      </c>
      <c r="L88" s="350" t="s">
        <v>336</v>
      </c>
      <c r="M88" s="350" t="s">
        <v>336</v>
      </c>
      <c r="N88" s="350" t="s">
        <v>336</v>
      </c>
      <c r="P88" s="295"/>
      <c r="Q88" s="295"/>
    </row>
    <row r="89" spans="1:17" ht="14" thickTop="1" thickBot="1" x14ac:dyDescent="0.35">
      <c r="A89" s="2" t="s">
        <v>23</v>
      </c>
      <c r="B89" s="350" t="s">
        <v>336</v>
      </c>
      <c r="C89" s="350" t="s">
        <v>336</v>
      </c>
      <c r="D89" s="350" t="s">
        <v>336</v>
      </c>
      <c r="E89" s="350" t="s">
        <v>336</v>
      </c>
      <c r="F89" s="350" t="s">
        <v>336</v>
      </c>
      <c r="G89" s="350" t="s">
        <v>336</v>
      </c>
      <c r="H89" s="350" t="s">
        <v>336</v>
      </c>
      <c r="I89" s="350" t="s">
        <v>336</v>
      </c>
      <c r="J89" s="350" t="s">
        <v>336</v>
      </c>
      <c r="K89" s="350" t="s">
        <v>336</v>
      </c>
      <c r="L89" s="350" t="s">
        <v>336</v>
      </c>
      <c r="M89" s="350" t="s">
        <v>336</v>
      </c>
      <c r="N89" s="350" t="s">
        <v>336</v>
      </c>
      <c r="P89" s="295"/>
      <c r="Q89" s="295"/>
    </row>
    <row r="90" spans="1:17" ht="14" thickTop="1" thickBot="1" x14ac:dyDescent="0.35">
      <c r="A90" s="2" t="s">
        <v>24</v>
      </c>
      <c r="B90" s="350" t="s">
        <v>336</v>
      </c>
      <c r="C90" s="350" t="s">
        <v>336</v>
      </c>
      <c r="D90" s="350" t="s">
        <v>336</v>
      </c>
      <c r="E90" s="350" t="s">
        <v>336</v>
      </c>
      <c r="F90" s="350" t="s">
        <v>336</v>
      </c>
      <c r="G90" s="350" t="s">
        <v>336</v>
      </c>
      <c r="H90" s="350" t="s">
        <v>336</v>
      </c>
      <c r="I90" s="350" t="s">
        <v>336</v>
      </c>
      <c r="J90" s="350" t="s">
        <v>336</v>
      </c>
      <c r="K90" s="350" t="s">
        <v>336</v>
      </c>
      <c r="L90" s="350" t="s">
        <v>336</v>
      </c>
      <c r="M90" s="350" t="s">
        <v>336</v>
      </c>
      <c r="N90" s="350" t="s">
        <v>336</v>
      </c>
      <c r="P90" s="295"/>
      <c r="Q90" s="273"/>
    </row>
    <row r="91" spans="1:17" ht="14" thickTop="1" thickBot="1" x14ac:dyDescent="0.35">
      <c r="A91" s="2" t="s">
        <v>120</v>
      </c>
      <c r="B91" s="350" t="s">
        <v>336</v>
      </c>
      <c r="C91" s="350" t="s">
        <v>336</v>
      </c>
      <c r="D91" s="350" t="s">
        <v>336</v>
      </c>
      <c r="E91" s="350" t="s">
        <v>336</v>
      </c>
      <c r="F91" s="350" t="s">
        <v>336</v>
      </c>
      <c r="G91" s="350" t="s">
        <v>336</v>
      </c>
      <c r="H91" s="350" t="s">
        <v>336</v>
      </c>
      <c r="I91" s="350" t="s">
        <v>336</v>
      </c>
      <c r="J91" s="350" t="s">
        <v>336</v>
      </c>
      <c r="K91" s="350" t="s">
        <v>336</v>
      </c>
      <c r="L91" s="350" t="s">
        <v>336</v>
      </c>
      <c r="M91" s="350" t="s">
        <v>336</v>
      </c>
      <c r="N91" s="350" t="s">
        <v>336</v>
      </c>
      <c r="P91" s="295"/>
      <c r="Q91" s="295"/>
    </row>
    <row r="92" spans="1:17" ht="14" thickTop="1" thickBot="1" x14ac:dyDescent="0.35">
      <c r="A92" s="2" t="s">
        <v>275</v>
      </c>
      <c r="B92" s="350" t="s">
        <v>336</v>
      </c>
      <c r="C92" s="350" t="s">
        <v>336</v>
      </c>
      <c r="D92" s="350" t="s">
        <v>336</v>
      </c>
      <c r="E92" s="350" t="s">
        <v>336</v>
      </c>
      <c r="F92" s="350" t="s">
        <v>336</v>
      </c>
      <c r="G92" s="350" t="s">
        <v>336</v>
      </c>
      <c r="H92" s="350" t="s">
        <v>336</v>
      </c>
      <c r="I92" s="350" t="s">
        <v>336</v>
      </c>
      <c r="J92" s="350" t="s">
        <v>336</v>
      </c>
      <c r="K92" s="350" t="s">
        <v>336</v>
      </c>
      <c r="L92" s="350" t="s">
        <v>336</v>
      </c>
      <c r="M92" s="350" t="s">
        <v>336</v>
      </c>
      <c r="N92" s="350" t="s">
        <v>336</v>
      </c>
      <c r="P92" s="295"/>
      <c r="Q92" s="295"/>
    </row>
    <row r="93" spans="1:17" ht="14" thickTop="1" thickBot="1" x14ac:dyDescent="0.35">
      <c r="A93" s="2" t="s">
        <v>122</v>
      </c>
      <c r="B93" s="350" t="s">
        <v>336</v>
      </c>
      <c r="C93" s="350" t="s">
        <v>336</v>
      </c>
      <c r="D93" s="350" t="s">
        <v>336</v>
      </c>
      <c r="E93" s="350" t="s">
        <v>336</v>
      </c>
      <c r="F93" s="350" t="s">
        <v>336</v>
      </c>
      <c r="G93" s="350" t="s">
        <v>336</v>
      </c>
      <c r="H93" s="350" t="s">
        <v>336</v>
      </c>
      <c r="I93" s="350" t="s">
        <v>336</v>
      </c>
      <c r="J93" s="350" t="s">
        <v>336</v>
      </c>
      <c r="K93" s="350" t="s">
        <v>336</v>
      </c>
      <c r="L93" s="350" t="s">
        <v>336</v>
      </c>
      <c r="M93" s="350" t="s">
        <v>336</v>
      </c>
      <c r="N93" s="350" t="s">
        <v>336</v>
      </c>
      <c r="P93" s="295"/>
      <c r="Q93" s="295"/>
    </row>
    <row r="94" spans="1:17" ht="14" thickTop="1" thickBot="1" x14ac:dyDescent="0.35">
      <c r="A94" s="2" t="s">
        <v>269</v>
      </c>
      <c r="B94" s="350" t="s">
        <v>336</v>
      </c>
      <c r="C94" s="350" t="s">
        <v>336</v>
      </c>
      <c r="D94" s="350" t="s">
        <v>336</v>
      </c>
      <c r="E94" s="350" t="s">
        <v>336</v>
      </c>
      <c r="F94" s="350" t="s">
        <v>336</v>
      </c>
      <c r="G94" s="350" t="s">
        <v>336</v>
      </c>
      <c r="H94" s="350" t="s">
        <v>336</v>
      </c>
      <c r="I94" s="350" t="s">
        <v>336</v>
      </c>
      <c r="J94" s="350" t="s">
        <v>336</v>
      </c>
      <c r="K94" s="350" t="s">
        <v>336</v>
      </c>
      <c r="L94" s="350" t="s">
        <v>336</v>
      </c>
      <c r="M94" s="350" t="s">
        <v>336</v>
      </c>
      <c r="N94" s="350" t="s">
        <v>336</v>
      </c>
    </row>
    <row r="95" spans="1:17" ht="14" thickTop="1" thickBot="1" x14ac:dyDescent="0.35">
      <c r="A95" s="2" t="s">
        <v>229</v>
      </c>
      <c r="B95" s="350" t="s">
        <v>336</v>
      </c>
      <c r="C95" s="350" t="s">
        <v>336</v>
      </c>
      <c r="D95" s="350" t="s">
        <v>336</v>
      </c>
      <c r="E95" s="350" t="s">
        <v>336</v>
      </c>
      <c r="F95" s="350" t="s">
        <v>336</v>
      </c>
      <c r="G95" s="350" t="s">
        <v>336</v>
      </c>
      <c r="H95" s="350" t="s">
        <v>336</v>
      </c>
      <c r="I95" s="350" t="s">
        <v>336</v>
      </c>
      <c r="J95" s="350" t="s">
        <v>336</v>
      </c>
      <c r="K95" s="350" t="s">
        <v>336</v>
      </c>
      <c r="L95" s="350" t="s">
        <v>336</v>
      </c>
      <c r="M95" s="350" t="s">
        <v>336</v>
      </c>
      <c r="N95" s="350" t="s">
        <v>336</v>
      </c>
    </row>
    <row r="96" spans="1:17" ht="14" thickTop="1" thickBot="1" x14ac:dyDescent="0.35">
      <c r="A96" s="2" t="s">
        <v>28</v>
      </c>
      <c r="B96" s="350" t="s">
        <v>336</v>
      </c>
      <c r="C96" s="350" t="s">
        <v>336</v>
      </c>
      <c r="D96" s="350" t="s">
        <v>336</v>
      </c>
      <c r="E96" s="350" t="s">
        <v>336</v>
      </c>
      <c r="F96" s="350" t="s">
        <v>336</v>
      </c>
      <c r="G96" s="350" t="s">
        <v>336</v>
      </c>
      <c r="H96" s="350" t="s">
        <v>336</v>
      </c>
      <c r="I96" s="350" t="s">
        <v>336</v>
      </c>
      <c r="J96" s="350" t="s">
        <v>336</v>
      </c>
      <c r="K96" s="350" t="s">
        <v>336</v>
      </c>
      <c r="L96" s="350" t="s">
        <v>336</v>
      </c>
      <c r="M96" s="350" t="s">
        <v>336</v>
      </c>
      <c r="N96" s="350" t="s">
        <v>336</v>
      </c>
    </row>
    <row r="97" spans="1:17" ht="14" thickTop="1" thickBot="1" x14ac:dyDescent="0.35">
      <c r="A97" s="2" t="s">
        <v>123</v>
      </c>
      <c r="B97" s="350" t="s">
        <v>336</v>
      </c>
      <c r="C97" s="350" t="s">
        <v>336</v>
      </c>
      <c r="D97" s="350" t="s">
        <v>336</v>
      </c>
      <c r="E97" s="350" t="s">
        <v>336</v>
      </c>
      <c r="F97" s="350" t="s">
        <v>336</v>
      </c>
      <c r="G97" s="350" t="s">
        <v>336</v>
      </c>
      <c r="H97" s="350" t="s">
        <v>336</v>
      </c>
      <c r="I97" s="350" t="s">
        <v>336</v>
      </c>
      <c r="J97" s="350" t="s">
        <v>336</v>
      </c>
      <c r="K97" s="350" t="s">
        <v>336</v>
      </c>
      <c r="L97" s="350" t="s">
        <v>336</v>
      </c>
      <c r="M97" s="350" t="s">
        <v>336</v>
      </c>
      <c r="N97" s="350" t="s">
        <v>336</v>
      </c>
      <c r="Q97" s="45"/>
    </row>
    <row r="98" spans="1:17" ht="14" thickTop="1" thickBot="1" x14ac:dyDescent="0.35">
      <c r="A98" s="3" t="s">
        <v>12</v>
      </c>
      <c r="B98" s="351" t="s">
        <v>336</v>
      </c>
      <c r="C98" s="351" t="s">
        <v>336</v>
      </c>
      <c r="D98" s="351" t="s">
        <v>336</v>
      </c>
      <c r="E98" s="351" t="s">
        <v>336</v>
      </c>
      <c r="F98" s="351" t="s">
        <v>336</v>
      </c>
      <c r="G98" s="351" t="s">
        <v>336</v>
      </c>
      <c r="H98" s="351" t="s">
        <v>336</v>
      </c>
      <c r="I98" s="351" t="s">
        <v>336</v>
      </c>
      <c r="J98" s="351" t="s">
        <v>336</v>
      </c>
      <c r="K98" s="351" t="s">
        <v>336</v>
      </c>
      <c r="L98" s="351" t="s">
        <v>336</v>
      </c>
      <c r="M98" s="351" t="s">
        <v>336</v>
      </c>
      <c r="N98" s="351" t="s">
        <v>336</v>
      </c>
    </row>
    <row r="99" spans="1:17" ht="13.5" thickTop="1" x14ac:dyDescent="0.3">
      <c r="B99" s="41"/>
      <c r="C99" s="41"/>
      <c r="D99" s="41"/>
      <c r="E99" s="41"/>
      <c r="F99" s="41"/>
      <c r="G99" s="41"/>
      <c r="H99" s="41"/>
      <c r="I99" s="41"/>
      <c r="J99" s="41"/>
      <c r="K99" s="41"/>
      <c r="L99" s="41"/>
      <c r="M99" s="41"/>
      <c r="N99" s="41"/>
    </row>
    <row r="100" spans="1:17" ht="13.5" thickBot="1" x14ac:dyDescent="0.35">
      <c r="A100" s="3" t="s">
        <v>117</v>
      </c>
      <c r="B100" s="154" t="s">
        <v>102</v>
      </c>
      <c r="C100" s="154" t="s">
        <v>103</v>
      </c>
      <c r="D100" s="154" t="s">
        <v>104</v>
      </c>
      <c r="E100" s="154" t="s">
        <v>105</v>
      </c>
      <c r="F100" s="154" t="s">
        <v>106</v>
      </c>
      <c r="G100" s="154" t="s">
        <v>107</v>
      </c>
      <c r="H100" s="154" t="s">
        <v>108</v>
      </c>
      <c r="I100" s="154" t="s">
        <v>109</v>
      </c>
      <c r="J100" s="154" t="s">
        <v>110</v>
      </c>
      <c r="K100" s="154" t="s">
        <v>111</v>
      </c>
      <c r="L100" s="154" t="s">
        <v>112</v>
      </c>
      <c r="M100" s="154" t="s">
        <v>113</v>
      </c>
      <c r="N100" s="154" t="s">
        <v>12</v>
      </c>
    </row>
    <row r="101" spans="1:17" ht="14" thickTop="1" thickBot="1" x14ac:dyDescent="0.35">
      <c r="A101" s="2" t="s">
        <v>14</v>
      </c>
      <c r="B101" s="350" t="s">
        <v>336</v>
      </c>
      <c r="C101" s="350" t="s">
        <v>336</v>
      </c>
      <c r="D101" s="350" t="s">
        <v>336</v>
      </c>
      <c r="E101" s="350" t="s">
        <v>336</v>
      </c>
      <c r="F101" s="350" t="s">
        <v>336</v>
      </c>
      <c r="G101" s="350" t="s">
        <v>336</v>
      </c>
      <c r="H101" s="350" t="s">
        <v>336</v>
      </c>
      <c r="I101" s="350" t="s">
        <v>336</v>
      </c>
      <c r="J101" s="350" t="s">
        <v>336</v>
      </c>
      <c r="K101" s="350" t="s">
        <v>336</v>
      </c>
      <c r="L101" s="350" t="s">
        <v>336</v>
      </c>
      <c r="M101" s="350" t="s">
        <v>336</v>
      </c>
      <c r="N101" s="350" t="s">
        <v>336</v>
      </c>
    </row>
    <row r="102" spans="1:17" ht="14" thickTop="1" thickBot="1" x14ac:dyDescent="0.35">
      <c r="A102" s="2" t="s">
        <v>15</v>
      </c>
      <c r="B102" s="350" t="s">
        <v>336</v>
      </c>
      <c r="C102" s="350" t="s">
        <v>336</v>
      </c>
      <c r="D102" s="350" t="s">
        <v>336</v>
      </c>
      <c r="E102" s="350" t="s">
        <v>336</v>
      </c>
      <c r="F102" s="350" t="s">
        <v>336</v>
      </c>
      <c r="G102" s="350" t="s">
        <v>336</v>
      </c>
      <c r="H102" s="350" t="s">
        <v>336</v>
      </c>
      <c r="I102" s="350" t="s">
        <v>336</v>
      </c>
      <c r="J102" s="350" t="s">
        <v>336</v>
      </c>
      <c r="K102" s="350" t="s">
        <v>336</v>
      </c>
      <c r="L102" s="350" t="s">
        <v>336</v>
      </c>
      <c r="M102" s="350" t="s">
        <v>336</v>
      </c>
      <c r="N102" s="350" t="s">
        <v>336</v>
      </c>
    </row>
    <row r="103" spans="1:17" ht="14" thickTop="1" thickBot="1" x14ac:dyDescent="0.35">
      <c r="A103" s="2" t="s">
        <v>16</v>
      </c>
      <c r="B103" s="350" t="s">
        <v>336</v>
      </c>
      <c r="C103" s="350" t="s">
        <v>336</v>
      </c>
      <c r="D103" s="350" t="s">
        <v>336</v>
      </c>
      <c r="E103" s="350" t="s">
        <v>336</v>
      </c>
      <c r="F103" s="350" t="s">
        <v>336</v>
      </c>
      <c r="G103" s="350" t="s">
        <v>336</v>
      </c>
      <c r="H103" s="350" t="s">
        <v>336</v>
      </c>
      <c r="I103" s="350" t="s">
        <v>336</v>
      </c>
      <c r="J103" s="350" t="s">
        <v>336</v>
      </c>
      <c r="K103" s="350" t="s">
        <v>336</v>
      </c>
      <c r="L103" s="350" t="s">
        <v>336</v>
      </c>
      <c r="M103" s="350" t="s">
        <v>336</v>
      </c>
      <c r="N103" s="350" t="s">
        <v>336</v>
      </c>
    </row>
    <row r="104" spans="1:17" ht="14" thickTop="1" thickBot="1" x14ac:dyDescent="0.35">
      <c r="A104" s="2" t="s">
        <v>118</v>
      </c>
      <c r="B104" s="350" t="s">
        <v>336</v>
      </c>
      <c r="C104" s="350" t="s">
        <v>336</v>
      </c>
      <c r="D104" s="350" t="s">
        <v>336</v>
      </c>
      <c r="E104" s="350" t="s">
        <v>336</v>
      </c>
      <c r="F104" s="350" t="s">
        <v>336</v>
      </c>
      <c r="G104" s="350" t="s">
        <v>336</v>
      </c>
      <c r="H104" s="350" t="s">
        <v>336</v>
      </c>
      <c r="I104" s="350" t="s">
        <v>336</v>
      </c>
      <c r="J104" s="350" t="s">
        <v>336</v>
      </c>
      <c r="K104" s="350" t="s">
        <v>336</v>
      </c>
      <c r="L104" s="350" t="s">
        <v>336</v>
      </c>
      <c r="M104" s="350" t="s">
        <v>336</v>
      </c>
      <c r="N104" s="350" t="s">
        <v>336</v>
      </c>
    </row>
    <row r="105" spans="1:17" ht="14" thickTop="1" thickBot="1" x14ac:dyDescent="0.35">
      <c r="A105" s="2" t="s">
        <v>119</v>
      </c>
      <c r="B105" s="350" t="s">
        <v>336</v>
      </c>
      <c r="C105" s="350" t="s">
        <v>336</v>
      </c>
      <c r="D105" s="350" t="s">
        <v>336</v>
      </c>
      <c r="E105" s="350" t="s">
        <v>336</v>
      </c>
      <c r="F105" s="350" t="s">
        <v>336</v>
      </c>
      <c r="G105" s="350" t="s">
        <v>336</v>
      </c>
      <c r="H105" s="350" t="s">
        <v>336</v>
      </c>
      <c r="I105" s="350" t="s">
        <v>336</v>
      </c>
      <c r="J105" s="350" t="s">
        <v>336</v>
      </c>
      <c r="K105" s="350" t="s">
        <v>336</v>
      </c>
      <c r="L105" s="350" t="s">
        <v>336</v>
      </c>
      <c r="M105" s="350" t="s">
        <v>336</v>
      </c>
      <c r="N105" s="350" t="s">
        <v>336</v>
      </c>
    </row>
    <row r="106" spans="1:17" ht="14" thickTop="1" thickBot="1" x14ac:dyDescent="0.35">
      <c r="A106" s="2" t="s">
        <v>19</v>
      </c>
      <c r="B106" s="350" t="s">
        <v>336</v>
      </c>
      <c r="C106" s="350" t="s">
        <v>336</v>
      </c>
      <c r="D106" s="350" t="s">
        <v>336</v>
      </c>
      <c r="E106" s="350" t="s">
        <v>336</v>
      </c>
      <c r="F106" s="350" t="s">
        <v>336</v>
      </c>
      <c r="G106" s="350" t="s">
        <v>336</v>
      </c>
      <c r="H106" s="350" t="s">
        <v>336</v>
      </c>
      <c r="I106" s="350" t="s">
        <v>336</v>
      </c>
      <c r="J106" s="350" t="s">
        <v>336</v>
      </c>
      <c r="K106" s="350" t="s">
        <v>336</v>
      </c>
      <c r="L106" s="350" t="s">
        <v>336</v>
      </c>
      <c r="M106" s="350" t="s">
        <v>336</v>
      </c>
      <c r="N106" s="350" t="s">
        <v>336</v>
      </c>
    </row>
    <row r="107" spans="1:17" ht="14" thickTop="1" thickBot="1" x14ac:dyDescent="0.35">
      <c r="A107" s="2" t="s">
        <v>20</v>
      </c>
      <c r="B107" s="350" t="s">
        <v>336</v>
      </c>
      <c r="C107" s="350" t="s">
        <v>336</v>
      </c>
      <c r="D107" s="350" t="s">
        <v>336</v>
      </c>
      <c r="E107" s="350" t="s">
        <v>336</v>
      </c>
      <c r="F107" s="350" t="s">
        <v>336</v>
      </c>
      <c r="G107" s="350" t="s">
        <v>336</v>
      </c>
      <c r="H107" s="350" t="s">
        <v>336</v>
      </c>
      <c r="I107" s="350" t="s">
        <v>336</v>
      </c>
      <c r="J107" s="350" t="s">
        <v>336</v>
      </c>
      <c r="K107" s="350" t="s">
        <v>336</v>
      </c>
      <c r="L107" s="350" t="s">
        <v>336</v>
      </c>
      <c r="M107" s="350" t="s">
        <v>336</v>
      </c>
      <c r="N107" s="350" t="s">
        <v>336</v>
      </c>
    </row>
    <row r="108" spans="1:17" ht="14" thickTop="1" thickBot="1" x14ac:dyDescent="0.35">
      <c r="A108" s="2" t="s">
        <v>21</v>
      </c>
      <c r="B108" s="350" t="s">
        <v>336</v>
      </c>
      <c r="C108" s="350" t="s">
        <v>336</v>
      </c>
      <c r="D108" s="350" t="s">
        <v>336</v>
      </c>
      <c r="E108" s="350" t="s">
        <v>336</v>
      </c>
      <c r="F108" s="350" t="s">
        <v>336</v>
      </c>
      <c r="G108" s="350" t="s">
        <v>336</v>
      </c>
      <c r="H108" s="350" t="s">
        <v>336</v>
      </c>
      <c r="I108" s="350" t="s">
        <v>336</v>
      </c>
      <c r="J108" s="350" t="s">
        <v>336</v>
      </c>
      <c r="K108" s="350" t="s">
        <v>336</v>
      </c>
      <c r="L108" s="350" t="s">
        <v>336</v>
      </c>
      <c r="M108" s="350" t="s">
        <v>336</v>
      </c>
      <c r="N108" s="350" t="s">
        <v>336</v>
      </c>
    </row>
    <row r="109" spans="1:17" ht="14" thickTop="1" thickBot="1" x14ac:dyDescent="0.35">
      <c r="A109" s="2" t="s">
        <v>22</v>
      </c>
      <c r="B109" s="350" t="s">
        <v>336</v>
      </c>
      <c r="C109" s="350" t="s">
        <v>336</v>
      </c>
      <c r="D109" s="350" t="s">
        <v>336</v>
      </c>
      <c r="E109" s="350" t="s">
        <v>336</v>
      </c>
      <c r="F109" s="350" t="s">
        <v>336</v>
      </c>
      <c r="G109" s="350" t="s">
        <v>336</v>
      </c>
      <c r="H109" s="350" t="s">
        <v>336</v>
      </c>
      <c r="I109" s="350" t="s">
        <v>336</v>
      </c>
      <c r="J109" s="350" t="s">
        <v>336</v>
      </c>
      <c r="K109" s="350" t="s">
        <v>336</v>
      </c>
      <c r="L109" s="350" t="s">
        <v>336</v>
      </c>
      <c r="M109" s="350" t="s">
        <v>336</v>
      </c>
      <c r="N109" s="350" t="s">
        <v>336</v>
      </c>
    </row>
    <row r="110" spans="1:17" ht="14" thickTop="1" thickBot="1" x14ac:dyDescent="0.35">
      <c r="A110" s="2" t="s">
        <v>23</v>
      </c>
      <c r="B110" s="350" t="s">
        <v>336</v>
      </c>
      <c r="C110" s="350" t="s">
        <v>336</v>
      </c>
      <c r="D110" s="350" t="s">
        <v>336</v>
      </c>
      <c r="E110" s="350" t="s">
        <v>336</v>
      </c>
      <c r="F110" s="350" t="s">
        <v>336</v>
      </c>
      <c r="G110" s="350" t="s">
        <v>336</v>
      </c>
      <c r="H110" s="350" t="s">
        <v>336</v>
      </c>
      <c r="I110" s="350" t="s">
        <v>336</v>
      </c>
      <c r="J110" s="350" t="s">
        <v>336</v>
      </c>
      <c r="K110" s="350" t="s">
        <v>336</v>
      </c>
      <c r="L110" s="350" t="s">
        <v>336</v>
      </c>
      <c r="M110" s="350" t="s">
        <v>336</v>
      </c>
      <c r="N110" s="350" t="s">
        <v>336</v>
      </c>
    </row>
    <row r="111" spans="1:17" ht="14" thickTop="1" thickBot="1" x14ac:dyDescent="0.35">
      <c r="A111" s="2" t="s">
        <v>24</v>
      </c>
      <c r="B111" s="350" t="s">
        <v>336</v>
      </c>
      <c r="C111" s="350" t="s">
        <v>336</v>
      </c>
      <c r="D111" s="350" t="s">
        <v>336</v>
      </c>
      <c r="E111" s="350" t="s">
        <v>336</v>
      </c>
      <c r="F111" s="350" t="s">
        <v>336</v>
      </c>
      <c r="G111" s="350" t="s">
        <v>336</v>
      </c>
      <c r="H111" s="350" t="s">
        <v>336</v>
      </c>
      <c r="I111" s="350" t="s">
        <v>336</v>
      </c>
      <c r="J111" s="350" t="s">
        <v>336</v>
      </c>
      <c r="K111" s="350" t="s">
        <v>336</v>
      </c>
      <c r="L111" s="350" t="s">
        <v>336</v>
      </c>
      <c r="M111" s="350" t="s">
        <v>336</v>
      </c>
      <c r="N111" s="350" t="s">
        <v>336</v>
      </c>
    </row>
    <row r="112" spans="1:17" ht="14" thickTop="1" thickBot="1" x14ac:dyDescent="0.35">
      <c r="A112" s="2" t="s">
        <v>120</v>
      </c>
      <c r="B112" s="350" t="s">
        <v>336</v>
      </c>
      <c r="C112" s="350" t="s">
        <v>336</v>
      </c>
      <c r="D112" s="350" t="s">
        <v>336</v>
      </c>
      <c r="E112" s="350" t="s">
        <v>336</v>
      </c>
      <c r="F112" s="350" t="s">
        <v>336</v>
      </c>
      <c r="G112" s="350" t="s">
        <v>336</v>
      </c>
      <c r="H112" s="350" t="s">
        <v>336</v>
      </c>
      <c r="I112" s="350" t="s">
        <v>336</v>
      </c>
      <c r="J112" s="350" t="s">
        <v>336</v>
      </c>
      <c r="K112" s="350" t="s">
        <v>336</v>
      </c>
      <c r="L112" s="350" t="s">
        <v>336</v>
      </c>
      <c r="M112" s="350" t="s">
        <v>336</v>
      </c>
      <c r="N112" s="350" t="s">
        <v>336</v>
      </c>
    </row>
    <row r="113" spans="1:27" ht="14" thickTop="1" thickBot="1" x14ac:dyDescent="0.35">
      <c r="A113" s="2" t="s">
        <v>275</v>
      </c>
      <c r="B113" s="350" t="s">
        <v>336</v>
      </c>
      <c r="C113" s="350" t="s">
        <v>336</v>
      </c>
      <c r="D113" s="350" t="s">
        <v>336</v>
      </c>
      <c r="E113" s="350" t="s">
        <v>336</v>
      </c>
      <c r="F113" s="350" t="s">
        <v>336</v>
      </c>
      <c r="G113" s="350" t="s">
        <v>336</v>
      </c>
      <c r="H113" s="350" t="s">
        <v>336</v>
      </c>
      <c r="I113" s="350" t="s">
        <v>336</v>
      </c>
      <c r="J113" s="350" t="s">
        <v>336</v>
      </c>
      <c r="K113" s="350" t="s">
        <v>336</v>
      </c>
      <c r="L113" s="350" t="s">
        <v>336</v>
      </c>
      <c r="M113" s="350" t="s">
        <v>336</v>
      </c>
      <c r="N113" s="350" t="s">
        <v>336</v>
      </c>
    </row>
    <row r="114" spans="1:27" ht="14" thickTop="1" thickBot="1" x14ac:dyDescent="0.35">
      <c r="A114" s="2" t="s">
        <v>122</v>
      </c>
      <c r="B114" s="350" t="s">
        <v>336</v>
      </c>
      <c r="C114" s="350" t="s">
        <v>336</v>
      </c>
      <c r="D114" s="350" t="s">
        <v>336</v>
      </c>
      <c r="E114" s="350" t="s">
        <v>336</v>
      </c>
      <c r="F114" s="350" t="s">
        <v>336</v>
      </c>
      <c r="G114" s="350" t="s">
        <v>336</v>
      </c>
      <c r="H114" s="350" t="s">
        <v>336</v>
      </c>
      <c r="I114" s="350" t="s">
        <v>336</v>
      </c>
      <c r="J114" s="350" t="s">
        <v>336</v>
      </c>
      <c r="K114" s="350" t="s">
        <v>336</v>
      </c>
      <c r="L114" s="350" t="s">
        <v>336</v>
      </c>
      <c r="M114" s="350" t="s">
        <v>336</v>
      </c>
      <c r="N114" s="350" t="s">
        <v>336</v>
      </c>
    </row>
    <row r="115" spans="1:27" ht="14" thickTop="1" thickBot="1" x14ac:dyDescent="0.35">
      <c r="A115" s="2" t="s">
        <v>269</v>
      </c>
      <c r="B115" s="350" t="s">
        <v>336</v>
      </c>
      <c r="C115" s="350" t="s">
        <v>336</v>
      </c>
      <c r="D115" s="350" t="s">
        <v>336</v>
      </c>
      <c r="E115" s="350" t="s">
        <v>336</v>
      </c>
      <c r="F115" s="350" t="s">
        <v>336</v>
      </c>
      <c r="G115" s="350" t="s">
        <v>336</v>
      </c>
      <c r="H115" s="350" t="s">
        <v>336</v>
      </c>
      <c r="I115" s="350" t="s">
        <v>336</v>
      </c>
      <c r="J115" s="350" t="s">
        <v>336</v>
      </c>
      <c r="K115" s="350" t="s">
        <v>336</v>
      </c>
      <c r="L115" s="350" t="s">
        <v>336</v>
      </c>
      <c r="M115" s="350" t="s">
        <v>336</v>
      </c>
      <c r="N115" s="350" t="s">
        <v>336</v>
      </c>
      <c r="Q115" s="270"/>
    </row>
    <row r="116" spans="1:27" ht="14" thickTop="1" thickBot="1" x14ac:dyDescent="0.35">
      <c r="A116" s="2" t="s">
        <v>229</v>
      </c>
      <c r="B116" s="350" t="s">
        <v>336</v>
      </c>
      <c r="C116" s="350" t="s">
        <v>336</v>
      </c>
      <c r="D116" s="350" t="s">
        <v>336</v>
      </c>
      <c r="E116" s="350" t="s">
        <v>336</v>
      </c>
      <c r="F116" s="350" t="s">
        <v>336</v>
      </c>
      <c r="G116" s="350" t="s">
        <v>336</v>
      </c>
      <c r="H116" s="350" t="s">
        <v>336</v>
      </c>
      <c r="I116" s="350" t="s">
        <v>336</v>
      </c>
      <c r="J116" s="350" t="s">
        <v>336</v>
      </c>
      <c r="K116" s="350" t="s">
        <v>336</v>
      </c>
      <c r="L116" s="350" t="s">
        <v>336</v>
      </c>
      <c r="M116" s="350" t="s">
        <v>336</v>
      </c>
      <c r="N116" s="350" t="s">
        <v>336</v>
      </c>
    </row>
    <row r="117" spans="1:27" ht="14" thickTop="1" thickBot="1" x14ac:dyDescent="0.35">
      <c r="A117" s="2" t="s">
        <v>28</v>
      </c>
      <c r="B117" s="350" t="s">
        <v>336</v>
      </c>
      <c r="C117" s="350" t="s">
        <v>336</v>
      </c>
      <c r="D117" s="350" t="s">
        <v>336</v>
      </c>
      <c r="E117" s="350" t="s">
        <v>336</v>
      </c>
      <c r="F117" s="350" t="s">
        <v>336</v>
      </c>
      <c r="G117" s="350" t="s">
        <v>336</v>
      </c>
      <c r="H117" s="350" t="s">
        <v>336</v>
      </c>
      <c r="I117" s="350" t="s">
        <v>336</v>
      </c>
      <c r="J117" s="350" t="s">
        <v>336</v>
      </c>
      <c r="K117" s="350" t="s">
        <v>336</v>
      </c>
      <c r="L117" s="350" t="s">
        <v>336</v>
      </c>
      <c r="M117" s="350" t="s">
        <v>336</v>
      </c>
      <c r="N117" s="350" t="s">
        <v>336</v>
      </c>
    </row>
    <row r="118" spans="1:27" ht="14" thickTop="1" thickBot="1" x14ac:dyDescent="0.35">
      <c r="A118" s="2" t="s">
        <v>123</v>
      </c>
      <c r="B118" s="350" t="s">
        <v>336</v>
      </c>
      <c r="C118" s="350" t="s">
        <v>336</v>
      </c>
      <c r="D118" s="350" t="s">
        <v>336</v>
      </c>
      <c r="E118" s="350" t="s">
        <v>336</v>
      </c>
      <c r="F118" s="350" t="s">
        <v>336</v>
      </c>
      <c r="G118" s="350" t="s">
        <v>336</v>
      </c>
      <c r="H118" s="350" t="s">
        <v>336</v>
      </c>
      <c r="I118" s="350" t="s">
        <v>336</v>
      </c>
      <c r="J118" s="350" t="s">
        <v>336</v>
      </c>
      <c r="K118" s="350" t="s">
        <v>336</v>
      </c>
      <c r="L118" s="350" t="s">
        <v>336</v>
      </c>
      <c r="M118" s="350" t="s">
        <v>336</v>
      </c>
      <c r="N118" s="350" t="s">
        <v>336</v>
      </c>
      <c r="P118" s="295"/>
    </row>
    <row r="119" spans="1:27" ht="14" thickTop="1" thickBot="1" x14ac:dyDescent="0.35">
      <c r="A119" s="3" t="s">
        <v>12</v>
      </c>
      <c r="B119" s="351" t="s">
        <v>336</v>
      </c>
      <c r="C119" s="351" t="s">
        <v>336</v>
      </c>
      <c r="D119" s="351" t="s">
        <v>336</v>
      </c>
      <c r="E119" s="351" t="s">
        <v>336</v>
      </c>
      <c r="F119" s="351" t="s">
        <v>336</v>
      </c>
      <c r="G119" s="351" t="s">
        <v>336</v>
      </c>
      <c r="H119" s="351" t="s">
        <v>336</v>
      </c>
      <c r="I119" s="351" t="s">
        <v>336</v>
      </c>
      <c r="J119" s="351" t="s">
        <v>336</v>
      </c>
      <c r="K119" s="351" t="s">
        <v>336</v>
      </c>
      <c r="L119" s="351" t="s">
        <v>336</v>
      </c>
      <c r="M119" s="351" t="s">
        <v>336</v>
      </c>
      <c r="N119" s="351" t="s">
        <v>336</v>
      </c>
      <c r="P119" s="273"/>
    </row>
    <row r="120" spans="1:27" ht="13.5" thickTop="1" x14ac:dyDescent="0.3">
      <c r="P120" s="302"/>
      <c r="Q120" s="3"/>
      <c r="R120" s="3"/>
      <c r="S120" s="3"/>
      <c r="T120" s="3"/>
      <c r="U120" s="3"/>
      <c r="V120" s="3"/>
      <c r="W120" s="3"/>
      <c r="X120" s="3"/>
      <c r="Y120" s="3"/>
      <c r="Z120" s="3"/>
      <c r="AA120" s="3"/>
    </row>
    <row r="121" spans="1:27" x14ac:dyDescent="0.3">
      <c r="P121" s="302"/>
      <c r="Q121" s="3"/>
      <c r="R121" s="3"/>
      <c r="S121" s="3"/>
      <c r="T121" s="3"/>
      <c r="U121" s="3"/>
      <c r="V121" s="3"/>
      <c r="W121" s="3"/>
      <c r="X121" s="3"/>
      <c r="Y121" s="3"/>
      <c r="Z121" s="3"/>
      <c r="AA121" s="3"/>
    </row>
    <row r="122" spans="1:27" x14ac:dyDescent="0.3">
      <c r="P122" s="3"/>
      <c r="Q122" s="3"/>
      <c r="R122" s="3"/>
      <c r="S122" s="3"/>
      <c r="T122" s="3"/>
      <c r="U122" s="3"/>
      <c r="V122" s="3"/>
      <c r="W122" s="3"/>
      <c r="X122" s="3"/>
      <c r="Y122" s="3"/>
      <c r="Z122" s="3"/>
      <c r="AA122" s="3"/>
    </row>
    <row r="123" spans="1:27" x14ac:dyDescent="0.3">
      <c r="A123" s="1"/>
      <c r="B123" s="22"/>
      <c r="C123" s="22"/>
      <c r="D123" s="22"/>
      <c r="E123" s="22"/>
      <c r="F123" s="22"/>
      <c r="G123" s="22"/>
      <c r="H123" s="22"/>
      <c r="I123" s="22"/>
      <c r="J123" s="22"/>
      <c r="K123" s="22"/>
      <c r="L123" s="22"/>
      <c r="M123" s="22"/>
      <c r="N123" s="32"/>
      <c r="P123" s="3"/>
      <c r="Q123" s="3"/>
      <c r="R123" s="3"/>
      <c r="S123" s="3"/>
      <c r="T123" s="3"/>
      <c r="U123" s="3"/>
      <c r="V123" s="3"/>
      <c r="W123" s="3"/>
      <c r="X123" s="3"/>
      <c r="Y123" s="3"/>
      <c r="Z123" s="3"/>
      <c r="AA123" s="3"/>
    </row>
    <row r="124" spans="1:27" x14ac:dyDescent="0.3">
      <c r="A124" s="1"/>
      <c r="B124" s="22"/>
      <c r="C124" s="22"/>
      <c r="D124" s="22"/>
      <c r="E124" s="22"/>
      <c r="F124" s="22"/>
      <c r="G124" s="22"/>
      <c r="H124" s="22"/>
      <c r="I124" s="22"/>
      <c r="J124" s="22"/>
      <c r="K124" s="22"/>
      <c r="L124" s="22"/>
      <c r="M124" s="22"/>
      <c r="N124" s="32"/>
      <c r="P124" s="3"/>
      <c r="Q124" s="3"/>
      <c r="R124" s="3"/>
      <c r="S124" s="3"/>
      <c r="T124" s="3"/>
      <c r="U124" s="3"/>
      <c r="V124" s="3"/>
      <c r="W124" s="3"/>
      <c r="X124" s="3"/>
      <c r="Y124" s="3"/>
      <c r="Z124" s="3"/>
      <c r="AA124" s="3"/>
    </row>
    <row r="125" spans="1:27" x14ac:dyDescent="0.3">
      <c r="P125" s="3"/>
      <c r="Q125" s="3"/>
      <c r="R125" s="3"/>
      <c r="S125" s="3"/>
      <c r="T125" s="3"/>
      <c r="U125" s="3"/>
      <c r="V125" s="3"/>
      <c r="W125" s="3"/>
      <c r="X125" s="3"/>
      <c r="Y125" s="3"/>
      <c r="Z125" s="3"/>
      <c r="AA125" s="3"/>
    </row>
    <row r="126" spans="1:27" x14ac:dyDescent="0.3">
      <c r="A126" s="1"/>
      <c r="B126" s="22"/>
      <c r="C126" s="22"/>
      <c r="D126" s="22"/>
      <c r="E126" s="22"/>
      <c r="F126" s="22"/>
      <c r="G126" s="22"/>
      <c r="H126" s="22"/>
      <c r="I126" s="22"/>
      <c r="J126" s="22"/>
      <c r="K126" s="22"/>
      <c r="L126" s="22"/>
      <c r="M126" s="22"/>
      <c r="N126" s="32"/>
      <c r="P126" s="3"/>
      <c r="Q126" s="3"/>
      <c r="R126" s="3"/>
      <c r="S126" s="3"/>
      <c r="T126" s="3"/>
      <c r="U126" s="3"/>
      <c r="V126" s="3"/>
      <c r="W126" s="3"/>
      <c r="X126" s="3"/>
      <c r="Y126" s="3"/>
      <c r="Z126" s="3"/>
      <c r="AA126" s="3"/>
    </row>
    <row r="127" spans="1:27" x14ac:dyDescent="0.3">
      <c r="A127" s="1"/>
      <c r="B127" s="22"/>
      <c r="C127" s="22"/>
      <c r="D127" s="22"/>
      <c r="E127" s="22"/>
      <c r="F127" s="22"/>
      <c r="G127" s="22"/>
      <c r="H127" s="22"/>
      <c r="I127" s="22"/>
      <c r="J127" s="22"/>
      <c r="K127" s="22"/>
      <c r="L127" s="22"/>
      <c r="M127" s="22"/>
      <c r="N127" s="32"/>
      <c r="P127" s="3"/>
      <c r="Q127" s="3"/>
      <c r="R127" s="3"/>
      <c r="S127" s="3"/>
      <c r="T127" s="3"/>
      <c r="U127" s="3"/>
      <c r="V127" s="3"/>
      <c r="W127" s="3"/>
      <c r="X127" s="3"/>
      <c r="Y127" s="3"/>
      <c r="Z127" s="3"/>
      <c r="AA127" s="3"/>
    </row>
    <row r="128" spans="1:27" x14ac:dyDescent="0.3">
      <c r="P128" s="3"/>
      <c r="Q128" s="3"/>
      <c r="R128" s="3"/>
      <c r="S128" s="3"/>
      <c r="T128" s="3"/>
      <c r="U128" s="3"/>
      <c r="V128" s="3"/>
      <c r="W128" s="3"/>
      <c r="X128" s="3"/>
      <c r="Y128" s="3"/>
      <c r="Z128" s="3"/>
      <c r="AA128" s="3"/>
    </row>
    <row r="129" spans="16:27" x14ac:dyDescent="0.3">
      <c r="P129" s="3"/>
      <c r="Q129" s="3"/>
      <c r="R129" s="3"/>
      <c r="S129" s="3"/>
      <c r="T129" s="3"/>
      <c r="U129" s="3"/>
      <c r="V129" s="3"/>
      <c r="W129" s="3"/>
      <c r="X129" s="3"/>
      <c r="Y129" s="3"/>
      <c r="Z129" s="3"/>
      <c r="AA129" s="3"/>
    </row>
    <row r="130" spans="16:27" x14ac:dyDescent="0.3">
      <c r="P130" s="3"/>
      <c r="Q130" s="3"/>
      <c r="R130" s="3"/>
      <c r="S130" s="3"/>
      <c r="T130" s="3"/>
      <c r="U130" s="3"/>
      <c r="V130" s="3"/>
      <c r="W130" s="3"/>
      <c r="X130" s="3"/>
      <c r="Y130" s="3"/>
      <c r="Z130" s="3"/>
      <c r="AA130" s="3"/>
    </row>
    <row r="131" spans="16:27" x14ac:dyDescent="0.3">
      <c r="P131" s="3"/>
      <c r="Q131" s="3"/>
      <c r="R131" s="3"/>
      <c r="S131" s="3"/>
      <c r="T131" s="3"/>
      <c r="U131" s="3"/>
      <c r="V131" s="3"/>
      <c r="W131" s="3"/>
      <c r="X131" s="3"/>
      <c r="Y131" s="3"/>
      <c r="Z131" s="3"/>
      <c r="AA131" s="3"/>
    </row>
    <row r="132" spans="16:27" x14ac:dyDescent="0.3">
      <c r="P132" s="3"/>
      <c r="Q132" s="3"/>
      <c r="R132" s="3"/>
      <c r="S132" s="3"/>
      <c r="T132" s="3"/>
      <c r="U132" s="3"/>
      <c r="V132" s="3"/>
      <c r="W132" s="3"/>
      <c r="X132" s="3"/>
      <c r="Y132" s="3"/>
      <c r="Z132" s="3"/>
      <c r="AA132" s="3"/>
    </row>
    <row r="133" spans="16:27" x14ac:dyDescent="0.3">
      <c r="P133" s="3"/>
      <c r="Q133" s="3"/>
      <c r="R133" s="3"/>
      <c r="S133" s="3"/>
      <c r="T133" s="3"/>
      <c r="U133" s="3"/>
      <c r="V133" s="3"/>
      <c r="W133" s="3"/>
      <c r="X133" s="3"/>
      <c r="Y133" s="3"/>
      <c r="Z133" s="3"/>
      <c r="AA133" s="3"/>
    </row>
    <row r="134" spans="16:27" x14ac:dyDescent="0.3">
      <c r="P134" s="3"/>
      <c r="Q134" s="3"/>
      <c r="R134" s="3"/>
      <c r="S134" s="3"/>
      <c r="T134" s="3"/>
      <c r="U134" s="3"/>
      <c r="V134" s="3"/>
      <c r="W134" s="3"/>
      <c r="X134" s="3"/>
      <c r="Y134" s="3"/>
      <c r="Z134" s="3"/>
      <c r="AA134" s="3"/>
    </row>
    <row r="135" spans="16:27" x14ac:dyDescent="0.3">
      <c r="P135" s="3"/>
      <c r="Q135" s="3"/>
      <c r="R135" s="3"/>
      <c r="S135" s="3"/>
      <c r="T135" s="3"/>
      <c r="U135" s="3"/>
      <c r="V135" s="3"/>
      <c r="W135" s="3"/>
      <c r="X135" s="3"/>
      <c r="Y135" s="3"/>
      <c r="Z135" s="3"/>
      <c r="AA135" s="3"/>
    </row>
    <row r="136" spans="16:27" x14ac:dyDescent="0.3">
      <c r="P136" s="3"/>
      <c r="Q136" s="3"/>
      <c r="R136" s="3"/>
      <c r="S136" s="3"/>
      <c r="T136" s="3"/>
      <c r="U136" s="3"/>
      <c r="V136" s="3"/>
      <c r="W136" s="3"/>
      <c r="X136" s="3"/>
      <c r="Y136" s="3"/>
      <c r="Z136" s="3"/>
      <c r="AA136" s="3"/>
    </row>
    <row r="137" spans="16:27" x14ac:dyDescent="0.3">
      <c r="P137" s="3"/>
      <c r="Q137" s="3"/>
      <c r="R137" s="3"/>
      <c r="S137" s="3"/>
      <c r="T137" s="3"/>
      <c r="U137" s="3"/>
      <c r="V137" s="3"/>
      <c r="W137" s="3"/>
      <c r="X137" s="3"/>
      <c r="Y137" s="3"/>
      <c r="Z137" s="3"/>
      <c r="AA137" s="3"/>
    </row>
    <row r="138" spans="16:27" x14ac:dyDescent="0.3">
      <c r="P138" s="3"/>
      <c r="Q138" s="3"/>
      <c r="R138" s="3"/>
      <c r="S138" s="3"/>
      <c r="T138" s="3"/>
      <c r="U138" s="3"/>
      <c r="V138" s="3"/>
      <c r="W138" s="3"/>
      <c r="X138" s="3"/>
      <c r="Y138" s="3"/>
      <c r="Z138" s="3"/>
      <c r="AA138" s="3"/>
    </row>
    <row r="139" spans="16:27" x14ac:dyDescent="0.3">
      <c r="P139" s="3"/>
      <c r="Q139" s="3"/>
      <c r="R139" s="3"/>
      <c r="S139" s="3"/>
      <c r="T139" s="3"/>
      <c r="U139" s="3"/>
      <c r="V139" s="3"/>
      <c r="W139" s="3"/>
      <c r="X139" s="3"/>
      <c r="Y139" s="3"/>
      <c r="Z139" s="3"/>
      <c r="AA139" s="3"/>
    </row>
    <row r="140" spans="16:27" x14ac:dyDescent="0.3">
      <c r="P140" s="3"/>
      <c r="Q140" s="3"/>
      <c r="R140" s="3"/>
      <c r="S140" s="3"/>
      <c r="T140" s="3"/>
      <c r="U140" s="3"/>
      <c r="V140" s="3"/>
      <c r="W140" s="3"/>
      <c r="X140" s="3"/>
      <c r="Y140" s="3"/>
      <c r="Z140" s="3"/>
      <c r="AA140" s="3"/>
    </row>
    <row r="141" spans="16:27" x14ac:dyDescent="0.3">
      <c r="P141" s="3"/>
      <c r="Q141" s="3"/>
      <c r="R141" s="3"/>
      <c r="S141" s="3"/>
      <c r="T141" s="3"/>
      <c r="U141" s="3"/>
      <c r="V141" s="3"/>
      <c r="W141" s="3"/>
      <c r="X141" s="3"/>
      <c r="Y141" s="3"/>
      <c r="Z141" s="3"/>
      <c r="AA141" s="3"/>
    </row>
    <row r="142" spans="16:27" x14ac:dyDescent="0.3">
      <c r="P142" s="3"/>
      <c r="Q142" s="3"/>
      <c r="R142" s="3"/>
      <c r="S142" s="3"/>
      <c r="T142" s="3"/>
      <c r="U142" s="3"/>
      <c r="V142" s="3"/>
      <c r="W142" s="3"/>
      <c r="X142" s="3"/>
      <c r="Y142" s="3"/>
      <c r="Z142" s="3"/>
      <c r="AA142" s="3"/>
    </row>
    <row r="143" spans="16:27" x14ac:dyDescent="0.3">
      <c r="P143" s="3"/>
      <c r="Q143" s="3"/>
      <c r="R143" s="3"/>
      <c r="S143" s="3"/>
      <c r="T143" s="3"/>
      <c r="U143" s="3"/>
      <c r="V143" s="3"/>
      <c r="W143" s="3"/>
      <c r="X143" s="3"/>
      <c r="Y143" s="3"/>
      <c r="Z143" s="3"/>
      <c r="AA143" s="3"/>
    </row>
    <row r="144" spans="16:27" x14ac:dyDescent="0.3">
      <c r="P144" s="3"/>
      <c r="Q144" s="3"/>
      <c r="R144" s="3"/>
      <c r="S144" s="3"/>
      <c r="T144" s="3"/>
      <c r="U144" s="3"/>
      <c r="V144" s="3"/>
      <c r="W144" s="3"/>
      <c r="X144" s="3"/>
      <c r="Y144" s="3"/>
      <c r="Z144" s="3"/>
      <c r="AA144" s="3"/>
    </row>
    <row r="145" spans="16:27" x14ac:dyDescent="0.3">
      <c r="P145" s="3"/>
      <c r="Q145" s="3"/>
      <c r="R145" s="3"/>
      <c r="S145" s="3"/>
      <c r="T145" s="3"/>
      <c r="U145" s="3"/>
      <c r="V145" s="3"/>
      <c r="W145" s="3"/>
      <c r="X145" s="3"/>
      <c r="Y145" s="3"/>
      <c r="Z145" s="3"/>
      <c r="AA145" s="3"/>
    </row>
    <row r="146" spans="16:27" x14ac:dyDescent="0.3">
      <c r="P146" s="3"/>
      <c r="Q146" s="3"/>
      <c r="R146" s="3"/>
      <c r="S146" s="3"/>
      <c r="T146" s="3"/>
      <c r="U146" s="3"/>
      <c r="V146" s="3"/>
      <c r="W146" s="3"/>
      <c r="X146" s="3"/>
      <c r="Y146" s="3"/>
      <c r="Z146" s="3"/>
      <c r="AA146" s="3"/>
    </row>
    <row r="147" spans="16:27" x14ac:dyDescent="0.3">
      <c r="P147" s="3"/>
      <c r="Q147" s="3"/>
      <c r="R147" s="3"/>
      <c r="S147" s="3"/>
      <c r="T147" s="3"/>
      <c r="U147" s="3"/>
      <c r="V147" s="3"/>
      <c r="W147" s="3"/>
      <c r="X147" s="3"/>
      <c r="Y147" s="3"/>
      <c r="Z147" s="3"/>
      <c r="AA147" s="3"/>
    </row>
  </sheetData>
  <mergeCells count="4">
    <mergeCell ref="B6:N6"/>
    <mergeCell ref="B21:N21"/>
    <mergeCell ref="B78:N78"/>
    <mergeCell ref="B55:N5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U50"/>
  <sheetViews>
    <sheetView zoomScale="55" zoomScaleNormal="55" workbookViewId="0">
      <selection activeCell="E8" sqref="E8"/>
    </sheetView>
  </sheetViews>
  <sheetFormatPr defaultColWidth="8.54296875" defaultRowHeight="13" x14ac:dyDescent="0.3"/>
  <cols>
    <col min="1" max="1" width="42.54296875" style="2" bestFit="1" customWidth="1"/>
    <col min="2" max="13" width="13.453125" style="2" customWidth="1"/>
    <col min="14" max="14" width="13.54296875" style="2" bestFit="1" customWidth="1"/>
    <col min="15" max="15" width="7.54296875" style="2" customWidth="1"/>
    <col min="16" max="18" width="10" style="2" bestFit="1" customWidth="1"/>
    <col min="19" max="19" width="12.453125" style="2" customWidth="1"/>
    <col min="20" max="27" width="10" style="2" bestFit="1" customWidth="1"/>
    <col min="28" max="28" width="11" style="2" bestFit="1" customWidth="1"/>
    <col min="29" max="16384" width="8.54296875" style="2"/>
  </cols>
  <sheetData>
    <row r="1" spans="1:21" ht="18.5" x14ac:dyDescent="0.45">
      <c r="A1" s="29" t="s">
        <v>90</v>
      </c>
      <c r="E1" s="349" t="s">
        <v>335</v>
      </c>
      <c r="F1" s="348"/>
      <c r="G1" s="348"/>
      <c r="H1" s="348"/>
      <c r="I1" s="348"/>
      <c r="J1" s="348"/>
    </row>
    <row r="2" spans="1:21" ht="21" x14ac:dyDescent="0.5">
      <c r="A2" s="30" t="s">
        <v>95</v>
      </c>
    </row>
    <row r="3" spans="1:21" ht="15.5" x14ac:dyDescent="0.35">
      <c r="A3" s="31" t="s">
        <v>331</v>
      </c>
      <c r="B3" s="132"/>
      <c r="C3" s="132"/>
      <c r="D3" s="132"/>
      <c r="E3" s="132"/>
      <c r="F3" s="132"/>
      <c r="G3" s="132"/>
      <c r="H3" s="132"/>
      <c r="I3" s="132"/>
      <c r="J3" s="132"/>
      <c r="K3" s="132"/>
      <c r="L3" s="132"/>
      <c r="M3" s="132"/>
    </row>
    <row r="5" spans="1:21" x14ac:dyDescent="0.3">
      <c r="P5" s="295"/>
      <c r="Q5" s="295"/>
      <c r="R5" s="295"/>
      <c r="S5" s="295"/>
      <c r="T5" s="295"/>
      <c r="U5" s="295"/>
    </row>
    <row r="6" spans="1:21" x14ac:dyDescent="0.3">
      <c r="B6" s="361" t="s">
        <v>337</v>
      </c>
      <c r="C6" s="362"/>
      <c r="D6" s="362"/>
      <c r="E6" s="362"/>
      <c r="F6" s="362"/>
      <c r="G6" s="362"/>
      <c r="H6" s="362"/>
      <c r="I6" s="362"/>
      <c r="J6" s="362"/>
      <c r="K6" s="362"/>
      <c r="L6" s="362"/>
      <c r="M6" s="362"/>
      <c r="N6" s="363"/>
      <c r="P6" s="295"/>
      <c r="Q6" s="295"/>
      <c r="R6" s="295"/>
      <c r="S6" s="295"/>
      <c r="T6" s="295"/>
      <c r="U6" s="295"/>
    </row>
    <row r="7" spans="1:21" ht="13.5" thickBot="1" x14ac:dyDescent="0.35">
      <c r="A7" s="3" t="s">
        <v>11</v>
      </c>
      <c r="B7" s="35" t="s">
        <v>102</v>
      </c>
      <c r="C7" s="35" t="s">
        <v>103</v>
      </c>
      <c r="D7" s="35" t="s">
        <v>104</v>
      </c>
      <c r="E7" s="35" t="s">
        <v>105</v>
      </c>
      <c r="F7" s="35" t="s">
        <v>106</v>
      </c>
      <c r="G7" s="35" t="s">
        <v>107</v>
      </c>
      <c r="H7" s="35" t="s">
        <v>108</v>
      </c>
      <c r="I7" s="35" t="s">
        <v>109</v>
      </c>
      <c r="J7" s="35" t="s">
        <v>110</v>
      </c>
      <c r="K7" s="35" t="s">
        <v>111</v>
      </c>
      <c r="L7" s="35" t="s">
        <v>112</v>
      </c>
      <c r="M7" s="35" t="s">
        <v>113</v>
      </c>
      <c r="N7" s="36" t="s">
        <v>12</v>
      </c>
      <c r="P7" s="295"/>
      <c r="Q7" s="295"/>
      <c r="R7" s="295"/>
      <c r="S7" s="295"/>
      <c r="T7" s="295"/>
      <c r="U7" s="295"/>
    </row>
    <row r="8" spans="1:21" ht="14" thickTop="1" thickBot="1" x14ac:dyDescent="0.35">
      <c r="A8" s="2" t="s">
        <v>31</v>
      </c>
      <c r="B8" s="350" t="s">
        <v>336</v>
      </c>
      <c r="C8" s="350" t="s">
        <v>336</v>
      </c>
      <c r="D8" s="350" t="s">
        <v>336</v>
      </c>
      <c r="E8" s="350" t="s">
        <v>336</v>
      </c>
      <c r="F8" s="350" t="s">
        <v>336</v>
      </c>
      <c r="G8" s="350" t="s">
        <v>336</v>
      </c>
      <c r="H8" s="350" t="s">
        <v>336</v>
      </c>
      <c r="I8" s="350" t="s">
        <v>336</v>
      </c>
      <c r="J8" s="350" t="s">
        <v>336</v>
      </c>
      <c r="K8" s="350" t="s">
        <v>336</v>
      </c>
      <c r="L8" s="350" t="s">
        <v>336</v>
      </c>
      <c r="M8" s="350" t="s">
        <v>336</v>
      </c>
      <c r="N8" s="350" t="s">
        <v>336</v>
      </c>
      <c r="P8" s="295"/>
      <c r="Q8" s="295"/>
      <c r="R8" s="295"/>
      <c r="S8" s="295"/>
      <c r="T8" s="295"/>
      <c r="U8" s="295"/>
    </row>
    <row r="9" spans="1:21" ht="15.5" thickTop="1" thickBot="1" x14ac:dyDescent="0.4">
      <c r="A9" s="2" t="s">
        <v>32</v>
      </c>
      <c r="B9" s="350" t="s">
        <v>336</v>
      </c>
      <c r="C9" s="350" t="s">
        <v>336</v>
      </c>
      <c r="D9" s="350" t="s">
        <v>336</v>
      </c>
      <c r="E9" s="350" t="s">
        <v>336</v>
      </c>
      <c r="F9" s="350" t="s">
        <v>336</v>
      </c>
      <c r="G9" s="350" t="s">
        <v>336</v>
      </c>
      <c r="H9" s="350" t="s">
        <v>336</v>
      </c>
      <c r="I9" s="350" t="s">
        <v>336</v>
      </c>
      <c r="J9" s="350" t="s">
        <v>336</v>
      </c>
      <c r="K9" s="350" t="s">
        <v>336</v>
      </c>
      <c r="L9" s="350" t="s">
        <v>336</v>
      </c>
      <c r="M9" s="350" t="s">
        <v>336</v>
      </c>
      <c r="N9" s="350" t="s">
        <v>336</v>
      </c>
      <c r="P9" s="295"/>
      <c r="Q9" s="295"/>
      <c r="R9" s="303"/>
      <c r="S9" s="300"/>
      <c r="T9" s="295"/>
      <c r="U9" s="295"/>
    </row>
    <row r="10" spans="1:21" ht="14" thickTop="1" thickBot="1" x14ac:dyDescent="0.35">
      <c r="A10" s="3" t="s">
        <v>12</v>
      </c>
      <c r="B10" s="351" t="s">
        <v>336</v>
      </c>
      <c r="C10" s="351" t="s">
        <v>336</v>
      </c>
      <c r="D10" s="351" t="s">
        <v>336</v>
      </c>
      <c r="E10" s="351" t="s">
        <v>336</v>
      </c>
      <c r="F10" s="351" t="s">
        <v>336</v>
      </c>
      <c r="G10" s="351" t="s">
        <v>336</v>
      </c>
      <c r="H10" s="351" t="s">
        <v>336</v>
      </c>
      <c r="I10" s="351" t="s">
        <v>336</v>
      </c>
      <c r="J10" s="351" t="s">
        <v>336</v>
      </c>
      <c r="K10" s="351" t="s">
        <v>336</v>
      </c>
      <c r="L10" s="351" t="s">
        <v>336</v>
      </c>
      <c r="M10" s="351" t="s">
        <v>336</v>
      </c>
      <c r="N10" s="351" t="s">
        <v>336</v>
      </c>
      <c r="P10" s="295"/>
      <c r="Q10" s="295"/>
      <c r="R10" s="295"/>
      <c r="S10" s="295"/>
      <c r="T10" s="295"/>
      <c r="U10" s="295"/>
    </row>
    <row r="11" spans="1:21" ht="13.5" thickTop="1" x14ac:dyDescent="0.3">
      <c r="P11" s="295"/>
      <c r="Q11" s="295"/>
      <c r="R11" s="295"/>
      <c r="S11" s="295"/>
      <c r="T11" s="295"/>
      <c r="U11" s="295"/>
    </row>
    <row r="12" spans="1:21" x14ac:dyDescent="0.3">
      <c r="B12" s="361" t="s">
        <v>68</v>
      </c>
      <c r="C12" s="362"/>
      <c r="D12" s="362"/>
      <c r="E12" s="362"/>
      <c r="F12" s="362"/>
      <c r="G12" s="362"/>
      <c r="H12" s="362"/>
      <c r="I12" s="362"/>
      <c r="J12" s="362"/>
      <c r="K12" s="362"/>
      <c r="L12" s="362"/>
      <c r="M12" s="362"/>
      <c r="N12" s="363"/>
      <c r="P12" s="295"/>
      <c r="Q12" s="295"/>
      <c r="R12" s="295"/>
      <c r="S12" s="295"/>
      <c r="T12" s="295"/>
      <c r="U12" s="295"/>
    </row>
    <row r="13" spans="1:21" ht="13.5" thickBot="1" x14ac:dyDescent="0.35">
      <c r="A13" s="3" t="s">
        <v>11</v>
      </c>
      <c r="B13" s="35" t="s">
        <v>102</v>
      </c>
      <c r="C13" s="35" t="s">
        <v>103</v>
      </c>
      <c r="D13" s="35" t="s">
        <v>104</v>
      </c>
      <c r="E13" s="35" t="s">
        <v>105</v>
      </c>
      <c r="F13" s="35" t="s">
        <v>106</v>
      </c>
      <c r="G13" s="35" t="s">
        <v>107</v>
      </c>
      <c r="H13" s="35" t="s">
        <v>108</v>
      </c>
      <c r="I13" s="35" t="s">
        <v>109</v>
      </c>
      <c r="J13" s="35" t="s">
        <v>110</v>
      </c>
      <c r="K13" s="35" t="s">
        <v>111</v>
      </c>
      <c r="L13" s="35" t="s">
        <v>112</v>
      </c>
      <c r="M13" s="35" t="s">
        <v>113</v>
      </c>
      <c r="N13" s="36" t="s">
        <v>12</v>
      </c>
      <c r="P13" s="295"/>
      <c r="Q13" s="295"/>
      <c r="R13" s="295"/>
      <c r="S13" s="295"/>
      <c r="T13" s="295"/>
      <c r="U13" s="295"/>
    </row>
    <row r="14" spans="1:21" ht="14" thickTop="1" thickBot="1" x14ac:dyDescent="0.35">
      <c r="A14" s="2" t="s">
        <v>32</v>
      </c>
      <c r="B14" s="350" t="s">
        <v>336</v>
      </c>
      <c r="C14" s="350" t="s">
        <v>336</v>
      </c>
      <c r="D14" s="350" t="s">
        <v>336</v>
      </c>
      <c r="E14" s="350" t="s">
        <v>336</v>
      </c>
      <c r="F14" s="350" t="s">
        <v>336</v>
      </c>
      <c r="G14" s="350" t="s">
        <v>336</v>
      </c>
      <c r="H14" s="350" t="s">
        <v>336</v>
      </c>
      <c r="I14" s="350" t="s">
        <v>336</v>
      </c>
      <c r="J14" s="350" t="s">
        <v>336</v>
      </c>
      <c r="K14" s="350" t="s">
        <v>336</v>
      </c>
      <c r="L14" s="350" t="s">
        <v>336</v>
      </c>
      <c r="M14" s="350" t="s">
        <v>336</v>
      </c>
      <c r="N14" s="350" t="s">
        <v>336</v>
      </c>
      <c r="P14" s="295"/>
      <c r="Q14" s="295"/>
      <c r="R14" s="295"/>
      <c r="S14" s="295"/>
      <c r="T14" s="295"/>
      <c r="U14" s="295"/>
    </row>
    <row r="15" spans="1:21" ht="14" thickTop="1" thickBot="1" x14ac:dyDescent="0.35">
      <c r="A15" s="3" t="s">
        <v>12</v>
      </c>
      <c r="B15" s="351" t="s">
        <v>336</v>
      </c>
      <c r="C15" s="351" t="s">
        <v>336</v>
      </c>
      <c r="D15" s="351" t="s">
        <v>336</v>
      </c>
      <c r="E15" s="351" t="s">
        <v>336</v>
      </c>
      <c r="F15" s="351" t="s">
        <v>336</v>
      </c>
      <c r="G15" s="351" t="s">
        <v>336</v>
      </c>
      <c r="H15" s="351" t="s">
        <v>336</v>
      </c>
      <c r="I15" s="351" t="s">
        <v>336</v>
      </c>
      <c r="J15" s="351" t="s">
        <v>336</v>
      </c>
      <c r="K15" s="351" t="s">
        <v>336</v>
      </c>
      <c r="L15" s="351" t="s">
        <v>336</v>
      </c>
      <c r="M15" s="351" t="s">
        <v>336</v>
      </c>
      <c r="N15" s="351" t="s">
        <v>336</v>
      </c>
      <c r="P15" s="295"/>
      <c r="Q15" s="295"/>
      <c r="R15" s="295"/>
      <c r="S15" s="295"/>
      <c r="T15" s="295"/>
      <c r="U15" s="295"/>
    </row>
    <row r="16" spans="1:21" ht="13.5" thickTop="1" x14ac:dyDescent="0.3">
      <c r="P16" s="295"/>
      <c r="Q16" s="295"/>
      <c r="R16" s="295"/>
      <c r="S16" s="295"/>
      <c r="T16" s="295"/>
      <c r="U16" s="295"/>
    </row>
    <row r="17" spans="1:21" ht="13.5" thickBot="1" x14ac:dyDescent="0.35">
      <c r="A17" s="3" t="s">
        <v>124</v>
      </c>
      <c r="B17" s="35" t="s">
        <v>102</v>
      </c>
      <c r="C17" s="35" t="s">
        <v>103</v>
      </c>
      <c r="D17" s="35" t="s">
        <v>104</v>
      </c>
      <c r="E17" s="35" t="s">
        <v>105</v>
      </c>
      <c r="F17" s="35" t="s">
        <v>106</v>
      </c>
      <c r="G17" s="35" t="s">
        <v>107</v>
      </c>
      <c r="H17" s="35" t="s">
        <v>108</v>
      </c>
      <c r="I17" s="35" t="s">
        <v>109</v>
      </c>
      <c r="J17" s="35" t="s">
        <v>110</v>
      </c>
      <c r="K17" s="35" t="s">
        <v>111</v>
      </c>
      <c r="L17" s="35" t="s">
        <v>112</v>
      </c>
      <c r="M17" s="35" t="s">
        <v>113</v>
      </c>
      <c r="N17" s="36" t="s">
        <v>12</v>
      </c>
      <c r="P17" s="295"/>
      <c r="Q17" s="295"/>
      <c r="R17" s="295"/>
      <c r="S17" s="295"/>
      <c r="T17" s="295"/>
      <c r="U17" s="295"/>
    </row>
    <row r="18" spans="1:21" ht="14" thickTop="1" thickBot="1" x14ac:dyDescent="0.35">
      <c r="A18" s="2" t="s">
        <v>32</v>
      </c>
      <c r="B18" s="350" t="s">
        <v>336</v>
      </c>
      <c r="C18" s="350" t="s">
        <v>336</v>
      </c>
      <c r="D18" s="350" t="s">
        <v>336</v>
      </c>
      <c r="E18" s="350" t="s">
        <v>336</v>
      </c>
      <c r="F18" s="350" t="s">
        <v>336</v>
      </c>
      <c r="G18" s="350" t="s">
        <v>336</v>
      </c>
      <c r="H18" s="350" t="s">
        <v>336</v>
      </c>
      <c r="I18" s="350" t="s">
        <v>336</v>
      </c>
      <c r="J18" s="350" t="s">
        <v>336</v>
      </c>
      <c r="K18" s="350" t="s">
        <v>336</v>
      </c>
      <c r="L18" s="350" t="s">
        <v>336</v>
      </c>
      <c r="M18" s="350" t="s">
        <v>336</v>
      </c>
      <c r="N18" s="350" t="s">
        <v>336</v>
      </c>
      <c r="P18" s="304"/>
      <c r="Q18" s="295"/>
      <c r="R18" s="295"/>
      <c r="S18" s="295"/>
      <c r="T18" s="295"/>
      <c r="U18" s="295"/>
    </row>
    <row r="19" spans="1:21" ht="14" thickTop="1" thickBot="1" x14ac:dyDescent="0.35">
      <c r="A19" s="3" t="s">
        <v>12</v>
      </c>
      <c r="B19" s="351" t="s">
        <v>336</v>
      </c>
      <c r="C19" s="351" t="s">
        <v>336</v>
      </c>
      <c r="D19" s="351" t="s">
        <v>336</v>
      </c>
      <c r="E19" s="351" t="s">
        <v>336</v>
      </c>
      <c r="F19" s="351" t="s">
        <v>336</v>
      </c>
      <c r="G19" s="351" t="s">
        <v>336</v>
      </c>
      <c r="H19" s="351" t="s">
        <v>336</v>
      </c>
      <c r="I19" s="351" t="s">
        <v>336</v>
      </c>
      <c r="J19" s="351" t="s">
        <v>336</v>
      </c>
      <c r="K19" s="351" t="s">
        <v>336</v>
      </c>
      <c r="L19" s="351" t="s">
        <v>336</v>
      </c>
      <c r="M19" s="351" t="s">
        <v>336</v>
      </c>
      <c r="N19" s="351" t="s">
        <v>336</v>
      </c>
      <c r="P19" s="295"/>
      <c r="Q19" s="295"/>
      <c r="R19" s="295"/>
      <c r="S19" s="295"/>
      <c r="T19" s="295"/>
      <c r="U19" s="295"/>
    </row>
    <row r="20" spans="1:21" ht="13.5" thickTop="1" x14ac:dyDescent="0.3">
      <c r="A20" s="3"/>
      <c r="B20" s="7"/>
      <c r="C20" s="7"/>
      <c r="D20" s="7"/>
      <c r="E20" s="7"/>
      <c r="F20" s="7"/>
      <c r="G20" s="7"/>
      <c r="H20" s="7"/>
      <c r="I20" s="7"/>
      <c r="J20" s="7"/>
      <c r="K20" s="7"/>
      <c r="L20" s="7"/>
      <c r="M20" s="7"/>
      <c r="N20" s="7"/>
      <c r="P20" s="295"/>
      <c r="Q20" s="295"/>
      <c r="R20" s="295"/>
      <c r="S20" s="295"/>
      <c r="T20" s="295"/>
      <c r="U20" s="295"/>
    </row>
    <row r="21" spans="1:21" x14ac:dyDescent="0.3">
      <c r="P21" s="295"/>
      <c r="Q21" s="295"/>
      <c r="R21" s="295"/>
      <c r="S21" s="295"/>
      <c r="T21" s="295"/>
      <c r="U21" s="295"/>
    </row>
    <row r="22" spans="1:21" x14ac:dyDescent="0.3">
      <c r="B22" s="361" t="s">
        <v>337</v>
      </c>
      <c r="C22" s="362"/>
      <c r="D22" s="362"/>
      <c r="E22" s="362"/>
      <c r="F22" s="362"/>
      <c r="G22" s="362"/>
      <c r="H22" s="362"/>
      <c r="I22" s="362"/>
      <c r="J22" s="362"/>
      <c r="K22" s="362"/>
      <c r="L22" s="362"/>
      <c r="M22" s="362"/>
      <c r="N22" s="363"/>
      <c r="P22" s="295"/>
      <c r="Q22" s="295"/>
      <c r="R22" s="295"/>
      <c r="S22" s="295"/>
      <c r="T22" s="295"/>
      <c r="U22" s="295"/>
    </row>
    <row r="23" spans="1:21" ht="13.5" thickBot="1" x14ac:dyDescent="0.35">
      <c r="A23" s="3" t="s">
        <v>26</v>
      </c>
      <c r="B23" s="35" t="s">
        <v>102</v>
      </c>
      <c r="C23" s="35" t="s">
        <v>103</v>
      </c>
      <c r="D23" s="35" t="s">
        <v>104</v>
      </c>
      <c r="E23" s="35" t="s">
        <v>105</v>
      </c>
      <c r="F23" s="35" t="s">
        <v>106</v>
      </c>
      <c r="G23" s="35" t="s">
        <v>107</v>
      </c>
      <c r="H23" s="35" t="s">
        <v>108</v>
      </c>
      <c r="I23" s="35" t="s">
        <v>109</v>
      </c>
      <c r="J23" s="35" t="s">
        <v>110</v>
      </c>
      <c r="K23" s="35" t="s">
        <v>111</v>
      </c>
      <c r="L23" s="35" t="s">
        <v>112</v>
      </c>
      <c r="M23" s="35" t="s">
        <v>113</v>
      </c>
      <c r="N23" s="36" t="s">
        <v>12</v>
      </c>
      <c r="P23" s="295"/>
      <c r="Q23" s="295"/>
      <c r="R23" s="295"/>
      <c r="S23" s="295"/>
      <c r="T23" s="295"/>
      <c r="U23" s="295"/>
    </row>
    <row r="24" spans="1:21" ht="14" thickTop="1" thickBot="1" x14ac:dyDescent="0.35">
      <c r="A24" s="2" t="s">
        <v>34</v>
      </c>
      <c r="B24" s="350" t="s">
        <v>336</v>
      </c>
      <c r="C24" s="350" t="s">
        <v>336</v>
      </c>
      <c r="D24" s="350" t="s">
        <v>336</v>
      </c>
      <c r="E24" s="350" t="s">
        <v>336</v>
      </c>
      <c r="F24" s="350" t="s">
        <v>336</v>
      </c>
      <c r="G24" s="350" t="s">
        <v>336</v>
      </c>
      <c r="H24" s="350" t="s">
        <v>336</v>
      </c>
      <c r="I24" s="350" t="s">
        <v>336</v>
      </c>
      <c r="J24" s="350" t="s">
        <v>336</v>
      </c>
      <c r="K24" s="350" t="s">
        <v>336</v>
      </c>
      <c r="L24" s="350" t="s">
        <v>336</v>
      </c>
      <c r="M24" s="350" t="s">
        <v>336</v>
      </c>
      <c r="N24" s="350" t="s">
        <v>336</v>
      </c>
      <c r="P24" s="295"/>
      <c r="Q24" s="295"/>
      <c r="R24" s="295"/>
      <c r="S24" s="295"/>
      <c r="T24" s="295"/>
      <c r="U24" s="295"/>
    </row>
    <row r="25" spans="1:21" ht="14" thickTop="1" thickBot="1" x14ac:dyDescent="0.35">
      <c r="A25" s="2" t="s">
        <v>33</v>
      </c>
      <c r="B25" s="350" t="s">
        <v>336</v>
      </c>
      <c r="C25" s="350" t="s">
        <v>336</v>
      </c>
      <c r="D25" s="350" t="s">
        <v>336</v>
      </c>
      <c r="E25" s="350" t="s">
        <v>336</v>
      </c>
      <c r="F25" s="350" t="s">
        <v>336</v>
      </c>
      <c r="G25" s="350" t="s">
        <v>336</v>
      </c>
      <c r="H25" s="350" t="s">
        <v>336</v>
      </c>
      <c r="I25" s="350" t="s">
        <v>336</v>
      </c>
      <c r="J25" s="350" t="s">
        <v>336</v>
      </c>
      <c r="K25" s="350" t="s">
        <v>336</v>
      </c>
      <c r="L25" s="350" t="s">
        <v>336</v>
      </c>
      <c r="M25" s="350" t="s">
        <v>336</v>
      </c>
      <c r="N25" s="350" t="s">
        <v>336</v>
      </c>
      <c r="P25" s="295"/>
      <c r="Q25" s="295"/>
      <c r="R25" s="295"/>
      <c r="S25" s="295"/>
      <c r="T25" s="295"/>
      <c r="U25" s="295"/>
    </row>
    <row r="26" spans="1:21" s="3" customFormat="1" ht="14" thickTop="1" thickBot="1" x14ac:dyDescent="0.35">
      <c r="A26" s="3" t="s">
        <v>12</v>
      </c>
      <c r="B26" s="351" t="s">
        <v>336</v>
      </c>
      <c r="C26" s="351" t="s">
        <v>336</v>
      </c>
      <c r="D26" s="351" t="s">
        <v>336</v>
      </c>
      <c r="E26" s="351" t="s">
        <v>336</v>
      </c>
      <c r="F26" s="351" t="s">
        <v>336</v>
      </c>
      <c r="G26" s="351" t="s">
        <v>336</v>
      </c>
      <c r="H26" s="351" t="s">
        <v>336</v>
      </c>
      <c r="I26" s="351" t="s">
        <v>336</v>
      </c>
      <c r="J26" s="351" t="s">
        <v>336</v>
      </c>
      <c r="K26" s="351" t="s">
        <v>336</v>
      </c>
      <c r="L26" s="351" t="s">
        <v>336</v>
      </c>
      <c r="M26" s="351" t="s">
        <v>336</v>
      </c>
      <c r="N26" s="351" t="s">
        <v>336</v>
      </c>
      <c r="O26" s="2"/>
      <c r="P26" s="305"/>
      <c r="Q26" s="302"/>
      <c r="R26" s="306"/>
      <c r="S26" s="302"/>
      <c r="T26" s="302"/>
      <c r="U26" s="302"/>
    </row>
    <row r="27" spans="1:21" ht="13.5" thickTop="1" x14ac:dyDescent="0.3">
      <c r="B27" s="41"/>
      <c r="C27" s="41"/>
      <c r="D27" s="41"/>
      <c r="E27" s="41"/>
      <c r="F27" s="41"/>
      <c r="G27" s="41"/>
      <c r="H27" s="41"/>
      <c r="I27" s="41"/>
      <c r="J27" s="41"/>
      <c r="K27" s="41"/>
      <c r="L27" s="41"/>
      <c r="M27" s="41"/>
      <c r="N27" s="41"/>
      <c r="P27" s="295"/>
      <c r="Q27" s="295"/>
      <c r="R27" s="295"/>
      <c r="S27" s="295"/>
      <c r="T27" s="295"/>
      <c r="U27" s="295"/>
    </row>
    <row r="28" spans="1:21" x14ac:dyDescent="0.3">
      <c r="B28" s="364" t="s">
        <v>68</v>
      </c>
      <c r="C28" s="365"/>
      <c r="D28" s="365"/>
      <c r="E28" s="365"/>
      <c r="F28" s="365"/>
      <c r="G28" s="365"/>
      <c r="H28" s="365"/>
      <c r="I28" s="365"/>
      <c r="J28" s="365"/>
      <c r="K28" s="365"/>
      <c r="L28" s="365"/>
      <c r="M28" s="365"/>
      <c r="N28" s="366"/>
      <c r="P28" s="295"/>
      <c r="Q28" s="295"/>
      <c r="R28" s="295"/>
      <c r="S28" s="295"/>
      <c r="T28" s="295"/>
      <c r="U28" s="295"/>
    </row>
    <row r="29" spans="1:21" ht="13.5" thickBot="1" x14ac:dyDescent="0.35">
      <c r="A29" s="3" t="s">
        <v>26</v>
      </c>
      <c r="B29" s="154" t="s">
        <v>102</v>
      </c>
      <c r="C29" s="154" t="s">
        <v>103</v>
      </c>
      <c r="D29" s="154" t="s">
        <v>104</v>
      </c>
      <c r="E29" s="154" t="s">
        <v>105</v>
      </c>
      <c r="F29" s="154" t="s">
        <v>106</v>
      </c>
      <c r="G29" s="154" t="s">
        <v>107</v>
      </c>
      <c r="H29" s="154" t="s">
        <v>108</v>
      </c>
      <c r="I29" s="154" t="s">
        <v>109</v>
      </c>
      <c r="J29" s="154" t="s">
        <v>110</v>
      </c>
      <c r="K29" s="154" t="s">
        <v>111</v>
      </c>
      <c r="L29" s="154" t="s">
        <v>112</v>
      </c>
      <c r="M29" s="154" t="s">
        <v>113</v>
      </c>
      <c r="N29" s="154" t="s">
        <v>12</v>
      </c>
      <c r="P29" s="295"/>
      <c r="Q29" s="295"/>
      <c r="R29" s="295"/>
      <c r="S29" s="295"/>
      <c r="T29" s="295"/>
      <c r="U29" s="295"/>
    </row>
    <row r="30" spans="1:21" ht="14" thickTop="1" thickBot="1" x14ac:dyDescent="0.35">
      <c r="A30" s="2" t="s">
        <v>34</v>
      </c>
      <c r="B30" s="350" t="s">
        <v>336</v>
      </c>
      <c r="C30" s="350" t="s">
        <v>336</v>
      </c>
      <c r="D30" s="350" t="s">
        <v>336</v>
      </c>
      <c r="E30" s="350" t="s">
        <v>336</v>
      </c>
      <c r="F30" s="350" t="s">
        <v>336</v>
      </c>
      <c r="G30" s="350" t="s">
        <v>336</v>
      </c>
      <c r="H30" s="350" t="s">
        <v>336</v>
      </c>
      <c r="I30" s="350" t="s">
        <v>336</v>
      </c>
      <c r="J30" s="350" t="s">
        <v>336</v>
      </c>
      <c r="K30" s="350" t="s">
        <v>336</v>
      </c>
      <c r="L30" s="350" t="s">
        <v>336</v>
      </c>
      <c r="M30" s="350" t="s">
        <v>336</v>
      </c>
      <c r="N30" s="350" t="s">
        <v>336</v>
      </c>
      <c r="P30" s="305"/>
      <c r="Q30" s="295"/>
      <c r="R30" s="295"/>
      <c r="S30" s="295"/>
      <c r="T30" s="295"/>
      <c r="U30" s="295"/>
    </row>
    <row r="31" spans="1:21" ht="14" thickTop="1" thickBot="1" x14ac:dyDescent="0.35">
      <c r="A31" s="2" t="s">
        <v>33</v>
      </c>
      <c r="B31" s="350" t="s">
        <v>336</v>
      </c>
      <c r="C31" s="350" t="s">
        <v>336</v>
      </c>
      <c r="D31" s="350" t="s">
        <v>336</v>
      </c>
      <c r="E31" s="350" t="s">
        <v>336</v>
      </c>
      <c r="F31" s="350" t="s">
        <v>336</v>
      </c>
      <c r="G31" s="350" t="s">
        <v>336</v>
      </c>
      <c r="H31" s="350" t="s">
        <v>336</v>
      </c>
      <c r="I31" s="350" t="s">
        <v>336</v>
      </c>
      <c r="J31" s="350" t="s">
        <v>336</v>
      </c>
      <c r="K31" s="350" t="s">
        <v>336</v>
      </c>
      <c r="L31" s="350" t="s">
        <v>336</v>
      </c>
      <c r="M31" s="350" t="s">
        <v>336</v>
      </c>
      <c r="N31" s="350" t="s">
        <v>336</v>
      </c>
      <c r="P31" s="295"/>
      <c r="Q31" s="295"/>
      <c r="R31" s="295"/>
      <c r="S31" s="295"/>
      <c r="T31" s="295"/>
      <c r="U31" s="295"/>
    </row>
    <row r="32" spans="1:21" ht="14" thickTop="1" thickBot="1" x14ac:dyDescent="0.35">
      <c r="A32" s="3" t="s">
        <v>12</v>
      </c>
      <c r="B32" s="351" t="s">
        <v>336</v>
      </c>
      <c r="C32" s="351" t="s">
        <v>336</v>
      </c>
      <c r="D32" s="351" t="s">
        <v>336</v>
      </c>
      <c r="E32" s="351" t="s">
        <v>336</v>
      </c>
      <c r="F32" s="351" t="s">
        <v>336</v>
      </c>
      <c r="G32" s="351" t="s">
        <v>336</v>
      </c>
      <c r="H32" s="351" t="s">
        <v>336</v>
      </c>
      <c r="I32" s="351" t="s">
        <v>336</v>
      </c>
      <c r="J32" s="351" t="s">
        <v>336</v>
      </c>
      <c r="K32" s="351" t="s">
        <v>336</v>
      </c>
      <c r="L32" s="351" t="s">
        <v>336</v>
      </c>
      <c r="M32" s="351" t="s">
        <v>336</v>
      </c>
      <c r="N32" s="351" t="s">
        <v>336</v>
      </c>
      <c r="P32" s="295"/>
      <c r="Q32" s="295"/>
      <c r="R32" s="295"/>
      <c r="S32" s="295"/>
      <c r="T32" s="295"/>
      <c r="U32" s="295"/>
    </row>
    <row r="33" spans="1:21" ht="13.5" thickTop="1" x14ac:dyDescent="0.3">
      <c r="B33" s="41"/>
      <c r="C33" s="41"/>
      <c r="D33" s="41"/>
      <c r="E33" s="41"/>
      <c r="F33" s="41"/>
      <c r="G33" s="41"/>
      <c r="H33" s="41"/>
      <c r="I33" s="41"/>
      <c r="J33" s="41"/>
      <c r="K33" s="41"/>
      <c r="L33" s="41"/>
      <c r="M33" s="41"/>
      <c r="N33" s="41"/>
      <c r="P33" s="295"/>
      <c r="Q33" s="295"/>
      <c r="R33" s="295"/>
      <c r="S33" s="295"/>
      <c r="T33" s="295"/>
      <c r="U33" s="295"/>
    </row>
    <row r="34" spans="1:21" ht="13.5" thickBot="1" x14ac:dyDescent="0.35">
      <c r="A34" s="3" t="s">
        <v>117</v>
      </c>
      <c r="B34" s="154" t="s">
        <v>102</v>
      </c>
      <c r="C34" s="154" t="s">
        <v>103</v>
      </c>
      <c r="D34" s="154" t="s">
        <v>104</v>
      </c>
      <c r="E34" s="154" t="s">
        <v>105</v>
      </c>
      <c r="F34" s="154" t="s">
        <v>106</v>
      </c>
      <c r="G34" s="154" t="s">
        <v>107</v>
      </c>
      <c r="H34" s="154" t="s">
        <v>108</v>
      </c>
      <c r="I34" s="154" t="s">
        <v>109</v>
      </c>
      <c r="J34" s="154" t="s">
        <v>110</v>
      </c>
      <c r="K34" s="154" t="s">
        <v>111</v>
      </c>
      <c r="L34" s="154" t="s">
        <v>112</v>
      </c>
      <c r="M34" s="154" t="s">
        <v>113</v>
      </c>
      <c r="N34" s="154" t="s">
        <v>12</v>
      </c>
      <c r="P34" s="295"/>
      <c r="Q34" s="295"/>
      <c r="R34" s="295"/>
      <c r="S34" s="295"/>
      <c r="T34" s="295"/>
      <c r="U34" s="295"/>
    </row>
    <row r="35" spans="1:21" ht="14" thickTop="1" thickBot="1" x14ac:dyDescent="0.35">
      <c r="A35" s="2" t="s">
        <v>34</v>
      </c>
      <c r="B35" s="350" t="s">
        <v>336</v>
      </c>
      <c r="C35" s="350" t="s">
        <v>336</v>
      </c>
      <c r="D35" s="350" t="s">
        <v>336</v>
      </c>
      <c r="E35" s="350" t="s">
        <v>336</v>
      </c>
      <c r="F35" s="350" t="s">
        <v>336</v>
      </c>
      <c r="G35" s="350" t="s">
        <v>336</v>
      </c>
      <c r="H35" s="350" t="s">
        <v>336</v>
      </c>
      <c r="I35" s="350" t="s">
        <v>336</v>
      </c>
      <c r="J35" s="350" t="s">
        <v>336</v>
      </c>
      <c r="K35" s="350" t="s">
        <v>336</v>
      </c>
      <c r="L35" s="350" t="s">
        <v>336</v>
      </c>
      <c r="M35" s="350" t="s">
        <v>336</v>
      </c>
      <c r="N35" s="350" t="s">
        <v>336</v>
      </c>
      <c r="P35" s="295"/>
      <c r="Q35" s="295"/>
      <c r="R35" s="295"/>
      <c r="S35" s="295"/>
      <c r="T35" s="295"/>
      <c r="U35" s="295"/>
    </row>
    <row r="36" spans="1:21" ht="14" thickTop="1" thickBot="1" x14ac:dyDescent="0.35">
      <c r="A36" s="2" t="s">
        <v>33</v>
      </c>
      <c r="B36" s="350" t="s">
        <v>336</v>
      </c>
      <c r="C36" s="350" t="s">
        <v>336</v>
      </c>
      <c r="D36" s="350" t="s">
        <v>336</v>
      </c>
      <c r="E36" s="350" t="s">
        <v>336</v>
      </c>
      <c r="F36" s="350" t="s">
        <v>336</v>
      </c>
      <c r="G36" s="350" t="s">
        <v>336</v>
      </c>
      <c r="H36" s="350" t="s">
        <v>336</v>
      </c>
      <c r="I36" s="350" t="s">
        <v>336</v>
      </c>
      <c r="J36" s="350" t="s">
        <v>336</v>
      </c>
      <c r="K36" s="350" t="s">
        <v>336</v>
      </c>
      <c r="L36" s="350" t="s">
        <v>336</v>
      </c>
      <c r="M36" s="350" t="s">
        <v>336</v>
      </c>
      <c r="N36" s="350" t="s">
        <v>336</v>
      </c>
      <c r="P36" s="295"/>
      <c r="Q36" s="295"/>
      <c r="R36" s="295"/>
      <c r="S36" s="295"/>
      <c r="T36" s="295"/>
      <c r="U36" s="295"/>
    </row>
    <row r="37" spans="1:21" ht="14" thickTop="1" thickBot="1" x14ac:dyDescent="0.35">
      <c r="A37" s="3" t="s">
        <v>12</v>
      </c>
      <c r="B37" s="351" t="s">
        <v>336</v>
      </c>
      <c r="C37" s="351" t="s">
        <v>336</v>
      </c>
      <c r="D37" s="351" t="s">
        <v>336</v>
      </c>
      <c r="E37" s="351" t="s">
        <v>336</v>
      </c>
      <c r="F37" s="351" t="s">
        <v>336</v>
      </c>
      <c r="G37" s="351" t="s">
        <v>336</v>
      </c>
      <c r="H37" s="351" t="s">
        <v>336</v>
      </c>
      <c r="I37" s="351" t="s">
        <v>336</v>
      </c>
      <c r="J37" s="351" t="s">
        <v>336</v>
      </c>
      <c r="K37" s="351" t="s">
        <v>336</v>
      </c>
      <c r="L37" s="351" t="s">
        <v>336</v>
      </c>
      <c r="M37" s="351" t="s">
        <v>336</v>
      </c>
      <c r="N37" s="351" t="s">
        <v>336</v>
      </c>
      <c r="P37" s="307"/>
      <c r="Q37" s="295"/>
      <c r="R37" s="295"/>
      <c r="S37" s="295"/>
      <c r="T37" s="295"/>
      <c r="U37" s="295"/>
    </row>
    <row r="38" spans="1:21" ht="13.5" thickTop="1" x14ac:dyDescent="0.3">
      <c r="P38" s="308"/>
      <c r="Q38" s="308"/>
      <c r="R38" s="295"/>
      <c r="S38" s="295"/>
      <c r="T38" s="295"/>
      <c r="U38" s="295"/>
    </row>
    <row r="39" spans="1:21" x14ac:dyDescent="0.3">
      <c r="P39" s="295"/>
      <c r="Q39" s="295"/>
      <c r="R39" s="295"/>
      <c r="S39" s="295"/>
      <c r="T39" s="295"/>
      <c r="U39" s="295"/>
    </row>
    <row r="40" spans="1:21" x14ac:dyDescent="0.3">
      <c r="P40" s="295"/>
      <c r="Q40" s="295"/>
      <c r="R40" s="295"/>
      <c r="S40" s="295"/>
      <c r="T40" s="295"/>
      <c r="U40" s="295"/>
    </row>
    <row r="41" spans="1:21" x14ac:dyDescent="0.3">
      <c r="A41" s="1"/>
      <c r="B41" s="22"/>
      <c r="C41" s="22"/>
      <c r="D41" s="22"/>
      <c r="E41" s="22"/>
      <c r="F41" s="22"/>
      <c r="G41" s="22"/>
      <c r="H41" s="22"/>
      <c r="I41" s="22"/>
      <c r="J41" s="22"/>
      <c r="K41" s="22"/>
      <c r="L41" s="22"/>
      <c r="M41" s="22"/>
      <c r="N41" s="22"/>
      <c r="P41" s="295"/>
      <c r="Q41" s="295"/>
      <c r="R41" s="295"/>
      <c r="S41" s="295"/>
      <c r="T41" s="295"/>
      <c r="U41" s="295"/>
    </row>
    <row r="42" spans="1:21" x14ac:dyDescent="0.3">
      <c r="A42" s="1"/>
      <c r="B42" s="22"/>
      <c r="C42" s="22"/>
      <c r="D42" s="22"/>
      <c r="E42" s="22"/>
      <c r="F42" s="22"/>
      <c r="G42" s="22"/>
      <c r="H42" s="22"/>
      <c r="I42" s="22"/>
      <c r="J42" s="22"/>
      <c r="K42" s="22"/>
      <c r="L42" s="22"/>
      <c r="M42" s="22"/>
      <c r="N42" s="22"/>
      <c r="P42" s="297"/>
      <c r="Q42" s="295"/>
      <c r="R42" s="295"/>
      <c r="S42" s="295"/>
      <c r="T42" s="295"/>
      <c r="U42" s="295"/>
    </row>
    <row r="43" spans="1:21" x14ac:dyDescent="0.3">
      <c r="B43" s="22"/>
      <c r="C43" s="22"/>
      <c r="D43" s="22"/>
      <c r="E43" s="22"/>
      <c r="F43" s="22"/>
      <c r="G43" s="22"/>
      <c r="H43" s="22"/>
      <c r="I43" s="22"/>
      <c r="J43" s="22"/>
      <c r="K43" s="22"/>
      <c r="L43" s="22"/>
      <c r="M43" s="22"/>
      <c r="N43" s="22"/>
      <c r="O43" s="22"/>
      <c r="P43" s="309"/>
      <c r="Q43" s="295"/>
      <c r="R43" s="295"/>
      <c r="S43" s="295"/>
      <c r="T43" s="295"/>
      <c r="U43" s="295"/>
    </row>
    <row r="44" spans="1:21" x14ac:dyDescent="0.3">
      <c r="A44" s="1"/>
      <c r="B44" s="22"/>
      <c r="N44" s="22"/>
      <c r="O44" s="22"/>
      <c r="P44" s="309"/>
      <c r="Q44" s="295"/>
      <c r="R44" s="295"/>
      <c r="S44" s="295"/>
      <c r="T44" s="295"/>
      <c r="U44" s="295"/>
    </row>
    <row r="45" spans="1:21" x14ac:dyDescent="0.3">
      <c r="A45" s="1"/>
      <c r="B45" s="22"/>
      <c r="N45" s="22"/>
      <c r="O45" s="22"/>
      <c r="P45" s="308"/>
      <c r="Q45" s="295"/>
      <c r="R45" s="295"/>
      <c r="S45" s="295"/>
      <c r="T45" s="295"/>
      <c r="U45" s="295"/>
    </row>
    <row r="46" spans="1:21" ht="8.5" customHeight="1" x14ac:dyDescent="0.3">
      <c r="P46" s="295"/>
      <c r="Q46" s="295"/>
      <c r="R46" s="295"/>
      <c r="S46" s="295"/>
      <c r="T46" s="295"/>
      <c r="U46" s="295"/>
    </row>
    <row r="47" spans="1:21" x14ac:dyDescent="0.3">
      <c r="A47" s="1"/>
      <c r="B47" s="22"/>
      <c r="N47" s="22"/>
      <c r="O47" s="22"/>
      <c r="P47" s="27"/>
    </row>
    <row r="48" spans="1:21" x14ac:dyDescent="0.3">
      <c r="A48" s="1"/>
      <c r="B48" s="22"/>
      <c r="N48" s="22"/>
      <c r="O48" s="22"/>
      <c r="P48" s="27"/>
    </row>
    <row r="49" spans="14:16" x14ac:dyDescent="0.3">
      <c r="N49" s="22"/>
      <c r="O49" s="22"/>
      <c r="P49" s="27"/>
    </row>
    <row r="50" spans="14:16" x14ac:dyDescent="0.3">
      <c r="N50" s="22"/>
      <c r="O50" s="22"/>
      <c r="P50" s="27"/>
    </row>
  </sheetData>
  <mergeCells count="4">
    <mergeCell ref="B6:N6"/>
    <mergeCell ref="B12:N12"/>
    <mergeCell ref="B28:N28"/>
    <mergeCell ref="B22:N2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XFD153"/>
  <sheetViews>
    <sheetView topLeftCell="A131" zoomScale="40" zoomScaleNormal="40" workbookViewId="0">
      <selection activeCell="B9" sqref="B9"/>
    </sheetView>
  </sheetViews>
  <sheetFormatPr defaultColWidth="8.54296875" defaultRowHeight="13" x14ac:dyDescent="0.3"/>
  <cols>
    <col min="1" max="1" width="27.1796875" style="2" customWidth="1"/>
    <col min="2" max="13" width="13.54296875" style="2" customWidth="1"/>
    <col min="14" max="14" width="14.453125" style="2" customWidth="1"/>
    <col min="15" max="15" width="26.26953125" style="2" customWidth="1"/>
    <col min="16" max="16" width="12.453125" style="2" bestFit="1" customWidth="1"/>
    <col min="17" max="17" width="13.54296875" style="2" bestFit="1" customWidth="1"/>
    <col min="18" max="18" width="11.453125" style="2" bestFit="1" customWidth="1"/>
    <col min="19" max="19" width="15.1796875" style="2" bestFit="1" customWidth="1"/>
    <col min="20" max="27" width="11" style="2" bestFit="1" customWidth="1"/>
    <col min="28" max="28" width="12" style="2" bestFit="1" customWidth="1"/>
    <col min="29" max="16384" width="8.54296875" style="2"/>
  </cols>
  <sheetData>
    <row r="1" spans="1:28 16384:16384" ht="18.5" x14ac:dyDescent="0.45">
      <c r="A1" s="29" t="s">
        <v>90</v>
      </c>
    </row>
    <row r="2" spans="1:28 16384:16384" ht="21" x14ac:dyDescent="0.5">
      <c r="A2" s="30" t="s">
        <v>96</v>
      </c>
      <c r="F2" s="348"/>
      <c r="G2" s="349" t="s">
        <v>335</v>
      </c>
      <c r="H2" s="348"/>
      <c r="I2" s="348"/>
      <c r="J2" s="348"/>
      <c r="K2" s="348"/>
      <c r="L2" s="348"/>
    </row>
    <row r="3" spans="1:28 16384:16384" ht="15.5" x14ac:dyDescent="0.35">
      <c r="A3" s="31" t="s">
        <v>331</v>
      </c>
      <c r="B3" s="77"/>
      <c r="C3" s="77"/>
      <c r="D3" s="77"/>
      <c r="E3" s="77"/>
      <c r="F3" s="77"/>
      <c r="G3" s="77"/>
      <c r="H3" s="77"/>
      <c r="I3" s="77"/>
      <c r="J3" s="77"/>
      <c r="K3" s="77"/>
      <c r="L3" s="77"/>
      <c r="M3" s="77"/>
      <c r="XFD3" s="77"/>
    </row>
    <row r="6" spans="1:28 16384:16384" x14ac:dyDescent="0.3">
      <c r="B6" s="361" t="s">
        <v>337</v>
      </c>
      <c r="C6" s="362"/>
      <c r="D6" s="362"/>
      <c r="E6" s="362"/>
      <c r="F6" s="362"/>
      <c r="G6" s="362"/>
      <c r="H6" s="362"/>
      <c r="I6" s="362"/>
      <c r="J6" s="362"/>
      <c r="K6" s="362"/>
      <c r="L6" s="362"/>
      <c r="M6" s="362"/>
      <c r="N6" s="363"/>
      <c r="O6" s="46"/>
      <c r="P6" s="68"/>
      <c r="Q6" s="68"/>
      <c r="R6" s="68"/>
      <c r="S6" s="68"/>
      <c r="T6" s="68"/>
      <c r="U6" s="46"/>
      <c r="V6" s="46"/>
      <c r="W6" s="46"/>
      <c r="X6" s="46"/>
      <c r="Y6" s="46"/>
      <c r="Z6" s="46"/>
      <c r="AA6" s="46"/>
      <c r="AB6" s="46"/>
    </row>
    <row r="7" spans="1:28 16384:16384" ht="13.5" thickBot="1" x14ac:dyDescent="0.35">
      <c r="A7" s="3" t="s">
        <v>11</v>
      </c>
      <c r="B7" s="35" t="s">
        <v>102</v>
      </c>
      <c r="C7" s="35" t="s">
        <v>103</v>
      </c>
      <c r="D7" s="35" t="s">
        <v>104</v>
      </c>
      <c r="E7" s="35" t="s">
        <v>105</v>
      </c>
      <c r="F7" s="35" t="s">
        <v>106</v>
      </c>
      <c r="G7" s="35" t="s">
        <v>107</v>
      </c>
      <c r="H7" s="35" t="s">
        <v>108</v>
      </c>
      <c r="I7" s="35" t="s">
        <v>109</v>
      </c>
      <c r="J7" s="35" t="s">
        <v>110</v>
      </c>
      <c r="K7" s="35" t="s">
        <v>111</v>
      </c>
      <c r="L7" s="35" t="s">
        <v>112</v>
      </c>
      <c r="M7" s="35" t="s">
        <v>113</v>
      </c>
      <c r="N7" s="36" t="s">
        <v>12</v>
      </c>
      <c r="O7" s="46"/>
      <c r="P7" s="68"/>
      <c r="Q7" s="68"/>
      <c r="R7" s="68"/>
      <c r="S7" s="68"/>
      <c r="T7" s="68"/>
      <c r="U7" s="46"/>
      <c r="V7" s="46"/>
      <c r="W7" s="46"/>
      <c r="X7" s="46"/>
      <c r="Y7" s="46"/>
      <c r="Z7" s="46"/>
      <c r="AA7" s="46"/>
      <c r="AB7" s="46"/>
    </row>
    <row r="8" spans="1:28 16384:16384" ht="14" thickTop="1" thickBot="1" x14ac:dyDescent="0.35">
      <c r="A8" s="2" t="s">
        <v>7</v>
      </c>
      <c r="B8" s="350" t="s">
        <v>336</v>
      </c>
      <c r="C8" s="350" t="s">
        <v>336</v>
      </c>
      <c r="D8" s="350" t="s">
        <v>336</v>
      </c>
      <c r="E8" s="350" t="s">
        <v>336</v>
      </c>
      <c r="F8" s="350" t="s">
        <v>336</v>
      </c>
      <c r="G8" s="350" t="s">
        <v>336</v>
      </c>
      <c r="H8" s="350" t="s">
        <v>336</v>
      </c>
      <c r="I8" s="350" t="s">
        <v>336</v>
      </c>
      <c r="J8" s="350" t="s">
        <v>336</v>
      </c>
      <c r="K8" s="350" t="s">
        <v>336</v>
      </c>
      <c r="L8" s="350" t="s">
        <v>336</v>
      </c>
      <c r="M8" s="350" t="s">
        <v>336</v>
      </c>
      <c r="N8" s="350" t="s">
        <v>336</v>
      </c>
      <c r="O8" s="123"/>
      <c r="P8" s="133"/>
      <c r="Q8" s="133"/>
      <c r="R8" s="133"/>
      <c r="S8" s="133"/>
      <c r="T8" s="133"/>
      <c r="U8" s="133"/>
      <c r="V8" s="133"/>
      <c r="W8" s="133"/>
      <c r="X8" s="133"/>
      <c r="Y8" s="133"/>
      <c r="Z8" s="133"/>
      <c r="AA8" s="133"/>
      <c r="AB8" s="46"/>
    </row>
    <row r="9" spans="1:28 16384:16384" ht="14" thickTop="1" thickBot="1" x14ac:dyDescent="0.35">
      <c r="A9" s="46" t="s">
        <v>200</v>
      </c>
      <c r="B9" s="350" t="s">
        <v>336</v>
      </c>
      <c r="C9" s="350" t="s">
        <v>336</v>
      </c>
      <c r="D9" s="350" t="s">
        <v>336</v>
      </c>
      <c r="E9" s="350" t="s">
        <v>336</v>
      </c>
      <c r="F9" s="350" t="s">
        <v>336</v>
      </c>
      <c r="G9" s="350" t="s">
        <v>336</v>
      </c>
      <c r="H9" s="350" t="s">
        <v>336</v>
      </c>
      <c r="I9" s="350" t="s">
        <v>336</v>
      </c>
      <c r="J9" s="350" t="s">
        <v>336</v>
      </c>
      <c r="K9" s="350" t="s">
        <v>336</v>
      </c>
      <c r="L9" s="350" t="s">
        <v>336</v>
      </c>
      <c r="M9" s="350" t="s">
        <v>336</v>
      </c>
      <c r="N9" s="350" t="s">
        <v>336</v>
      </c>
      <c r="O9" s="46"/>
      <c r="P9" s="68"/>
      <c r="Q9" s="68"/>
      <c r="R9" s="68"/>
      <c r="S9" s="68"/>
      <c r="T9" s="68"/>
      <c r="U9" s="46"/>
      <c r="V9" s="46"/>
      <c r="W9" s="46"/>
      <c r="X9" s="46"/>
      <c r="Y9" s="46"/>
      <c r="Z9" s="46"/>
      <c r="AA9" s="46"/>
      <c r="AB9" s="46"/>
    </row>
    <row r="10" spans="1:28 16384:16384" ht="14" thickTop="1" thickBot="1" x14ac:dyDescent="0.35">
      <c r="A10" s="2" t="s">
        <v>8</v>
      </c>
      <c r="B10" s="350" t="s">
        <v>336</v>
      </c>
      <c r="C10" s="350" t="s">
        <v>336</v>
      </c>
      <c r="D10" s="350" t="s">
        <v>336</v>
      </c>
      <c r="E10" s="350" t="s">
        <v>336</v>
      </c>
      <c r="F10" s="350" t="s">
        <v>336</v>
      </c>
      <c r="G10" s="350" t="s">
        <v>336</v>
      </c>
      <c r="H10" s="350" t="s">
        <v>336</v>
      </c>
      <c r="I10" s="350" t="s">
        <v>336</v>
      </c>
      <c r="J10" s="350" t="s">
        <v>336</v>
      </c>
      <c r="K10" s="350" t="s">
        <v>336</v>
      </c>
      <c r="L10" s="350" t="s">
        <v>336</v>
      </c>
      <c r="M10" s="350" t="s">
        <v>336</v>
      </c>
      <c r="N10" s="350" t="s">
        <v>336</v>
      </c>
      <c r="O10" s="46"/>
      <c r="P10" s="68"/>
      <c r="Q10" s="68"/>
      <c r="R10" s="68"/>
      <c r="S10" s="68"/>
      <c r="T10" s="68"/>
      <c r="U10" s="46"/>
      <c r="V10" s="46"/>
      <c r="W10" s="46"/>
      <c r="X10" s="46"/>
      <c r="Y10" s="46"/>
      <c r="Z10" s="46"/>
      <c r="AA10" s="46"/>
      <c r="AB10" s="46"/>
    </row>
    <row r="11" spans="1:28 16384:16384" ht="14" thickTop="1" thickBot="1" x14ac:dyDescent="0.35">
      <c r="A11" s="2" t="s">
        <v>35</v>
      </c>
      <c r="B11" s="350" t="s">
        <v>336</v>
      </c>
      <c r="C11" s="350" t="s">
        <v>336</v>
      </c>
      <c r="D11" s="350" t="s">
        <v>336</v>
      </c>
      <c r="E11" s="350" t="s">
        <v>336</v>
      </c>
      <c r="F11" s="350" t="s">
        <v>336</v>
      </c>
      <c r="G11" s="350" t="s">
        <v>336</v>
      </c>
      <c r="H11" s="350" t="s">
        <v>336</v>
      </c>
      <c r="I11" s="350" t="s">
        <v>336</v>
      </c>
      <c r="J11" s="350" t="s">
        <v>336</v>
      </c>
      <c r="K11" s="350" t="s">
        <v>336</v>
      </c>
      <c r="L11" s="350" t="s">
        <v>336</v>
      </c>
      <c r="M11" s="350" t="s">
        <v>336</v>
      </c>
      <c r="N11" s="350" t="s">
        <v>336</v>
      </c>
      <c r="O11" s="46"/>
      <c r="P11" s="68"/>
      <c r="Q11" s="68"/>
      <c r="R11" s="68"/>
      <c r="S11" s="68"/>
      <c r="T11" s="68"/>
      <c r="U11" s="46"/>
      <c r="V11" s="46"/>
      <c r="W11" s="46"/>
      <c r="X11" s="46"/>
      <c r="Y11" s="46"/>
      <c r="Z11" s="46"/>
      <c r="AA11" s="46"/>
      <c r="AB11" s="46"/>
    </row>
    <row r="12" spans="1:28 16384:16384" ht="14" thickTop="1" thickBot="1" x14ac:dyDescent="0.35">
      <c r="A12" s="2" t="s">
        <v>9</v>
      </c>
      <c r="B12" s="350" t="s">
        <v>336</v>
      </c>
      <c r="C12" s="350" t="s">
        <v>336</v>
      </c>
      <c r="D12" s="350" t="s">
        <v>336</v>
      </c>
      <c r="E12" s="350" t="s">
        <v>336</v>
      </c>
      <c r="F12" s="350" t="s">
        <v>336</v>
      </c>
      <c r="G12" s="350" t="s">
        <v>336</v>
      </c>
      <c r="H12" s="350" t="s">
        <v>336</v>
      </c>
      <c r="I12" s="350" t="s">
        <v>336</v>
      </c>
      <c r="J12" s="350" t="s">
        <v>336</v>
      </c>
      <c r="K12" s="350" t="s">
        <v>336</v>
      </c>
      <c r="L12" s="350" t="s">
        <v>336</v>
      </c>
      <c r="M12" s="350" t="s">
        <v>336</v>
      </c>
      <c r="N12" s="350" t="s">
        <v>336</v>
      </c>
      <c r="P12" s="295"/>
      <c r="Q12" s="295"/>
      <c r="R12" s="295"/>
      <c r="S12" s="295"/>
      <c r="T12" s="295"/>
    </row>
    <row r="13" spans="1:28 16384:16384" ht="14" thickTop="1" thickBot="1" x14ac:dyDescent="0.35">
      <c r="A13" s="2" t="s">
        <v>36</v>
      </c>
      <c r="B13" s="350" t="s">
        <v>336</v>
      </c>
      <c r="C13" s="350" t="s">
        <v>336</v>
      </c>
      <c r="D13" s="350" t="s">
        <v>336</v>
      </c>
      <c r="E13" s="350" t="s">
        <v>336</v>
      </c>
      <c r="F13" s="350" t="s">
        <v>336</v>
      </c>
      <c r="G13" s="350" t="s">
        <v>336</v>
      </c>
      <c r="H13" s="350" t="s">
        <v>336</v>
      </c>
      <c r="I13" s="350" t="s">
        <v>336</v>
      </c>
      <c r="J13" s="350" t="s">
        <v>336</v>
      </c>
      <c r="K13" s="350" t="s">
        <v>336</v>
      </c>
      <c r="L13" s="350" t="s">
        <v>336</v>
      </c>
      <c r="M13" s="350" t="s">
        <v>336</v>
      </c>
      <c r="N13" s="350" t="s">
        <v>336</v>
      </c>
      <c r="P13" s="295"/>
      <c r="Q13" s="295"/>
      <c r="R13" s="295"/>
      <c r="S13" s="295"/>
      <c r="T13" s="295"/>
    </row>
    <row r="14" spans="1:28 16384:16384" ht="15.5" thickTop="1" thickBot="1" x14ac:dyDescent="0.4">
      <c r="A14" s="2" t="s">
        <v>37</v>
      </c>
      <c r="B14" s="350" t="s">
        <v>336</v>
      </c>
      <c r="C14" s="350" t="s">
        <v>336</v>
      </c>
      <c r="D14" s="350" t="s">
        <v>336</v>
      </c>
      <c r="E14" s="350" t="s">
        <v>336</v>
      </c>
      <c r="F14" s="350" t="s">
        <v>336</v>
      </c>
      <c r="G14" s="350" t="s">
        <v>336</v>
      </c>
      <c r="H14" s="350" t="s">
        <v>336</v>
      </c>
      <c r="I14" s="350" t="s">
        <v>336</v>
      </c>
      <c r="J14" s="350" t="s">
        <v>336</v>
      </c>
      <c r="K14" s="350" t="s">
        <v>336</v>
      </c>
      <c r="L14" s="350" t="s">
        <v>336</v>
      </c>
      <c r="M14" s="350" t="s">
        <v>336</v>
      </c>
      <c r="N14" s="350" t="s">
        <v>336</v>
      </c>
      <c r="P14" s="311"/>
      <c r="Q14" s="300"/>
      <c r="R14" s="312"/>
      <c r="S14" s="313"/>
      <c r="T14" s="295"/>
    </row>
    <row r="15" spans="1:28 16384:16384" ht="14" thickTop="1" thickBot="1" x14ac:dyDescent="0.35">
      <c r="A15" s="2" t="s">
        <v>38</v>
      </c>
      <c r="B15" s="350" t="s">
        <v>336</v>
      </c>
      <c r="C15" s="350" t="s">
        <v>336</v>
      </c>
      <c r="D15" s="350" t="s">
        <v>336</v>
      </c>
      <c r="E15" s="350" t="s">
        <v>336</v>
      </c>
      <c r="F15" s="350" t="s">
        <v>336</v>
      </c>
      <c r="G15" s="350" t="s">
        <v>336</v>
      </c>
      <c r="H15" s="350" t="s">
        <v>336</v>
      </c>
      <c r="I15" s="350" t="s">
        <v>336</v>
      </c>
      <c r="J15" s="350" t="s">
        <v>336</v>
      </c>
      <c r="K15" s="350" t="s">
        <v>336</v>
      </c>
      <c r="L15" s="350" t="s">
        <v>336</v>
      </c>
      <c r="M15" s="350" t="s">
        <v>336</v>
      </c>
      <c r="N15" s="350" t="s">
        <v>336</v>
      </c>
      <c r="P15" s="295"/>
      <c r="Q15" s="295"/>
      <c r="R15" s="295"/>
      <c r="S15" s="295"/>
      <c r="T15" s="295"/>
    </row>
    <row r="16" spans="1:28 16384:16384" ht="14" thickTop="1" thickBot="1" x14ac:dyDescent="0.35">
      <c r="A16" s="2" t="s">
        <v>39</v>
      </c>
      <c r="B16" s="350" t="s">
        <v>336</v>
      </c>
      <c r="C16" s="350" t="s">
        <v>336</v>
      </c>
      <c r="D16" s="350" t="s">
        <v>336</v>
      </c>
      <c r="E16" s="350" t="s">
        <v>336</v>
      </c>
      <c r="F16" s="350" t="s">
        <v>336</v>
      </c>
      <c r="G16" s="350" t="s">
        <v>336</v>
      </c>
      <c r="H16" s="350" t="s">
        <v>336</v>
      </c>
      <c r="I16" s="350" t="s">
        <v>336</v>
      </c>
      <c r="J16" s="350" t="s">
        <v>336</v>
      </c>
      <c r="K16" s="350" t="s">
        <v>336</v>
      </c>
      <c r="L16" s="350" t="s">
        <v>336</v>
      </c>
      <c r="M16" s="350" t="s">
        <v>336</v>
      </c>
      <c r="N16" s="350" t="s">
        <v>336</v>
      </c>
      <c r="P16" s="295"/>
      <c r="Q16" s="295"/>
      <c r="R16" s="295"/>
      <c r="S16" s="295"/>
      <c r="T16" s="295"/>
    </row>
    <row r="17" spans="1:20" ht="14" thickTop="1" thickBot="1" x14ac:dyDescent="0.35">
      <c r="A17" s="2" t="s">
        <v>40</v>
      </c>
      <c r="B17" s="350" t="s">
        <v>336</v>
      </c>
      <c r="C17" s="350" t="s">
        <v>336</v>
      </c>
      <c r="D17" s="350" t="s">
        <v>336</v>
      </c>
      <c r="E17" s="350" t="s">
        <v>336</v>
      </c>
      <c r="F17" s="350" t="s">
        <v>336</v>
      </c>
      <c r="G17" s="350" t="s">
        <v>336</v>
      </c>
      <c r="H17" s="350" t="s">
        <v>336</v>
      </c>
      <c r="I17" s="350" t="s">
        <v>336</v>
      </c>
      <c r="J17" s="350" t="s">
        <v>336</v>
      </c>
      <c r="K17" s="350" t="s">
        <v>336</v>
      </c>
      <c r="L17" s="350" t="s">
        <v>336</v>
      </c>
      <c r="M17" s="350" t="s">
        <v>336</v>
      </c>
      <c r="N17" s="350" t="s">
        <v>336</v>
      </c>
      <c r="P17" s="295"/>
      <c r="Q17" s="295"/>
      <c r="R17" s="295"/>
      <c r="S17" s="295"/>
      <c r="T17" s="295"/>
    </row>
    <row r="18" spans="1:20" ht="14" thickTop="1" thickBot="1" x14ac:dyDescent="0.35">
      <c r="A18" s="2" t="s">
        <v>130</v>
      </c>
      <c r="B18" s="350" t="s">
        <v>336</v>
      </c>
      <c r="C18" s="350" t="s">
        <v>336</v>
      </c>
      <c r="D18" s="350" t="s">
        <v>336</v>
      </c>
      <c r="E18" s="350" t="s">
        <v>336</v>
      </c>
      <c r="F18" s="350" t="s">
        <v>336</v>
      </c>
      <c r="G18" s="350" t="s">
        <v>336</v>
      </c>
      <c r="H18" s="350" t="s">
        <v>336</v>
      </c>
      <c r="I18" s="350" t="s">
        <v>336</v>
      </c>
      <c r="J18" s="350" t="s">
        <v>336</v>
      </c>
      <c r="K18" s="350" t="s">
        <v>336</v>
      </c>
      <c r="L18" s="350" t="s">
        <v>336</v>
      </c>
      <c r="M18" s="350" t="s">
        <v>336</v>
      </c>
      <c r="N18" s="350" t="s">
        <v>336</v>
      </c>
      <c r="P18" s="295"/>
      <c r="Q18" s="295"/>
      <c r="R18" s="295"/>
      <c r="S18" s="295"/>
      <c r="T18" s="295"/>
    </row>
    <row r="19" spans="1:20" ht="14" thickTop="1" thickBot="1" x14ac:dyDescent="0.35">
      <c r="A19" s="46" t="s">
        <v>129</v>
      </c>
      <c r="B19" s="350" t="s">
        <v>336</v>
      </c>
      <c r="C19" s="350" t="s">
        <v>336</v>
      </c>
      <c r="D19" s="350" t="s">
        <v>336</v>
      </c>
      <c r="E19" s="350" t="s">
        <v>336</v>
      </c>
      <c r="F19" s="350" t="s">
        <v>336</v>
      </c>
      <c r="G19" s="350" t="s">
        <v>336</v>
      </c>
      <c r="H19" s="350" t="s">
        <v>336</v>
      </c>
      <c r="I19" s="350" t="s">
        <v>336</v>
      </c>
      <c r="J19" s="350" t="s">
        <v>336</v>
      </c>
      <c r="K19" s="350" t="s">
        <v>336</v>
      </c>
      <c r="L19" s="350" t="s">
        <v>336</v>
      </c>
      <c r="M19" s="350" t="s">
        <v>336</v>
      </c>
      <c r="N19" s="350" t="s">
        <v>336</v>
      </c>
      <c r="P19" s="295"/>
      <c r="Q19" s="295"/>
      <c r="R19" s="295"/>
      <c r="S19" s="295"/>
      <c r="T19" s="295"/>
    </row>
    <row r="20" spans="1:20" ht="15.5" thickTop="1" thickBot="1" x14ac:dyDescent="0.4">
      <c r="A20" s="46" t="s">
        <v>139</v>
      </c>
      <c r="B20" s="350" t="s">
        <v>336</v>
      </c>
      <c r="C20" s="350" t="s">
        <v>336</v>
      </c>
      <c r="D20" s="350" t="s">
        <v>336</v>
      </c>
      <c r="E20" s="350" t="s">
        <v>336</v>
      </c>
      <c r="F20" s="350" t="s">
        <v>336</v>
      </c>
      <c r="G20" s="350" t="s">
        <v>336</v>
      </c>
      <c r="H20" s="350" t="s">
        <v>336</v>
      </c>
      <c r="I20" s="350" t="s">
        <v>336</v>
      </c>
      <c r="J20" s="350" t="s">
        <v>336</v>
      </c>
      <c r="K20" s="350" t="s">
        <v>336</v>
      </c>
      <c r="L20" s="350" t="s">
        <v>336</v>
      </c>
      <c r="M20" s="350" t="s">
        <v>336</v>
      </c>
      <c r="N20" s="350" t="s">
        <v>336</v>
      </c>
      <c r="P20" s="311"/>
      <c r="Q20" s="300"/>
      <c r="R20" s="312"/>
      <c r="S20" s="313"/>
      <c r="T20" s="295"/>
    </row>
    <row r="21" spans="1:20" ht="14" thickTop="1" thickBot="1" x14ac:dyDescent="0.35">
      <c r="A21" s="46" t="s">
        <v>140</v>
      </c>
      <c r="B21" s="350" t="s">
        <v>336</v>
      </c>
      <c r="C21" s="350" t="s">
        <v>336</v>
      </c>
      <c r="D21" s="350" t="s">
        <v>336</v>
      </c>
      <c r="E21" s="350" t="s">
        <v>336</v>
      </c>
      <c r="F21" s="350" t="s">
        <v>336</v>
      </c>
      <c r="G21" s="350" t="s">
        <v>336</v>
      </c>
      <c r="H21" s="350" t="s">
        <v>336</v>
      </c>
      <c r="I21" s="350" t="s">
        <v>336</v>
      </c>
      <c r="J21" s="350" t="s">
        <v>336</v>
      </c>
      <c r="K21" s="350" t="s">
        <v>336</v>
      </c>
      <c r="L21" s="350" t="s">
        <v>336</v>
      </c>
      <c r="M21" s="350" t="s">
        <v>336</v>
      </c>
      <c r="N21" s="350" t="s">
        <v>336</v>
      </c>
      <c r="P21" s="295"/>
      <c r="Q21" s="295"/>
      <c r="R21" s="295"/>
      <c r="S21" s="295"/>
      <c r="T21" s="295"/>
    </row>
    <row r="22" spans="1:20" ht="14" thickTop="1" thickBot="1" x14ac:dyDescent="0.35">
      <c r="A22" s="46" t="s">
        <v>203</v>
      </c>
      <c r="B22" s="350" t="s">
        <v>336</v>
      </c>
      <c r="C22" s="350" t="s">
        <v>336</v>
      </c>
      <c r="D22" s="350" t="s">
        <v>336</v>
      </c>
      <c r="E22" s="350" t="s">
        <v>336</v>
      </c>
      <c r="F22" s="350" t="s">
        <v>336</v>
      </c>
      <c r="G22" s="350" t="s">
        <v>336</v>
      </c>
      <c r="H22" s="350" t="s">
        <v>336</v>
      </c>
      <c r="I22" s="350" t="s">
        <v>336</v>
      </c>
      <c r="J22" s="350" t="s">
        <v>336</v>
      </c>
      <c r="K22" s="350" t="s">
        <v>336</v>
      </c>
      <c r="L22" s="350" t="s">
        <v>336</v>
      </c>
      <c r="M22" s="350" t="s">
        <v>336</v>
      </c>
      <c r="N22" s="350" t="s">
        <v>336</v>
      </c>
      <c r="P22" s="295"/>
      <c r="Q22" s="295"/>
      <c r="R22" s="295"/>
      <c r="S22" s="295"/>
      <c r="T22" s="295"/>
    </row>
    <row r="23" spans="1:20" ht="15.5" thickTop="1" thickBot="1" x14ac:dyDescent="0.4">
      <c r="A23" s="46" t="s">
        <v>206</v>
      </c>
      <c r="B23" s="350" t="s">
        <v>336</v>
      </c>
      <c r="C23" s="350" t="s">
        <v>336</v>
      </c>
      <c r="D23" s="350" t="s">
        <v>336</v>
      </c>
      <c r="E23" s="350" t="s">
        <v>336</v>
      </c>
      <c r="F23" s="350" t="s">
        <v>336</v>
      </c>
      <c r="G23" s="350" t="s">
        <v>336</v>
      </c>
      <c r="H23" s="350" t="s">
        <v>336</v>
      </c>
      <c r="I23" s="350" t="s">
        <v>336</v>
      </c>
      <c r="J23" s="350" t="s">
        <v>336</v>
      </c>
      <c r="K23" s="350" t="s">
        <v>336</v>
      </c>
      <c r="L23" s="350" t="s">
        <v>336</v>
      </c>
      <c r="M23" s="350" t="s">
        <v>336</v>
      </c>
      <c r="N23" s="350" t="s">
        <v>336</v>
      </c>
      <c r="P23" s="311"/>
      <c r="Q23" s="300"/>
      <c r="R23" s="312"/>
      <c r="S23" s="313"/>
      <c r="T23" s="295"/>
    </row>
    <row r="24" spans="1:20" ht="14" thickTop="1" thickBot="1" x14ac:dyDescent="0.35">
      <c r="A24" s="46" t="s">
        <v>232</v>
      </c>
      <c r="B24" s="350" t="s">
        <v>336</v>
      </c>
      <c r="C24" s="350" t="s">
        <v>336</v>
      </c>
      <c r="D24" s="350" t="s">
        <v>336</v>
      </c>
      <c r="E24" s="350" t="s">
        <v>336</v>
      </c>
      <c r="F24" s="350" t="s">
        <v>336</v>
      </c>
      <c r="G24" s="350" t="s">
        <v>336</v>
      </c>
      <c r="H24" s="350" t="s">
        <v>336</v>
      </c>
      <c r="I24" s="350" t="s">
        <v>336</v>
      </c>
      <c r="J24" s="350" t="s">
        <v>336</v>
      </c>
      <c r="K24" s="350" t="s">
        <v>336</v>
      </c>
      <c r="L24" s="350" t="s">
        <v>336</v>
      </c>
      <c r="M24" s="350" t="s">
        <v>336</v>
      </c>
      <c r="N24" s="350" t="s">
        <v>336</v>
      </c>
      <c r="P24" s="295"/>
      <c r="Q24" s="295"/>
      <c r="R24" s="295"/>
      <c r="S24" s="295"/>
      <c r="T24" s="295"/>
    </row>
    <row r="25" spans="1:20" ht="14" thickTop="1" thickBot="1" x14ac:dyDescent="0.35">
      <c r="A25" s="3" t="s">
        <v>12</v>
      </c>
      <c r="B25" s="351" t="s">
        <v>336</v>
      </c>
      <c r="C25" s="351" t="s">
        <v>336</v>
      </c>
      <c r="D25" s="351" t="s">
        <v>336</v>
      </c>
      <c r="E25" s="351" t="s">
        <v>336</v>
      </c>
      <c r="F25" s="351" t="s">
        <v>336</v>
      </c>
      <c r="G25" s="351" t="s">
        <v>336</v>
      </c>
      <c r="H25" s="351" t="s">
        <v>336</v>
      </c>
      <c r="I25" s="351" t="s">
        <v>336</v>
      </c>
      <c r="J25" s="351" t="s">
        <v>336</v>
      </c>
      <c r="K25" s="351" t="s">
        <v>336</v>
      </c>
      <c r="L25" s="351" t="s">
        <v>336</v>
      </c>
      <c r="M25" s="351" t="s">
        <v>336</v>
      </c>
      <c r="N25" s="351" t="s">
        <v>336</v>
      </c>
      <c r="O25" s="8"/>
      <c r="P25" s="295"/>
      <c r="Q25" s="295"/>
      <c r="R25" s="295"/>
      <c r="S25" s="295"/>
      <c r="T25" s="295"/>
    </row>
    <row r="26" spans="1:20" ht="13.5" thickTop="1" x14ac:dyDescent="0.3">
      <c r="P26" s="295"/>
      <c r="Q26" s="295"/>
      <c r="R26" s="295"/>
      <c r="S26" s="295"/>
      <c r="T26" s="295"/>
    </row>
    <row r="27" spans="1:20" x14ac:dyDescent="0.3">
      <c r="B27" s="361" t="s">
        <v>68</v>
      </c>
      <c r="C27" s="362"/>
      <c r="D27" s="362"/>
      <c r="E27" s="362"/>
      <c r="F27" s="362"/>
      <c r="G27" s="362"/>
      <c r="H27" s="362"/>
      <c r="I27" s="362"/>
      <c r="J27" s="362"/>
      <c r="K27" s="362"/>
      <c r="L27" s="362"/>
      <c r="M27" s="362"/>
      <c r="N27" s="363"/>
      <c r="P27" s="295"/>
      <c r="Q27" s="295"/>
      <c r="R27" s="295"/>
      <c r="S27" s="295"/>
      <c r="T27" s="295"/>
    </row>
    <row r="28" spans="1:20" ht="13.5" thickBot="1" x14ac:dyDescent="0.35">
      <c r="A28" s="3" t="s">
        <v>11</v>
      </c>
      <c r="B28" s="35" t="s">
        <v>102</v>
      </c>
      <c r="C28" s="35" t="s">
        <v>103</v>
      </c>
      <c r="D28" s="35" t="s">
        <v>104</v>
      </c>
      <c r="E28" s="35" t="s">
        <v>105</v>
      </c>
      <c r="F28" s="35" t="s">
        <v>106</v>
      </c>
      <c r="G28" s="35" t="s">
        <v>107</v>
      </c>
      <c r="H28" s="35" t="s">
        <v>108</v>
      </c>
      <c r="I28" s="35" t="s">
        <v>109</v>
      </c>
      <c r="J28" s="35" t="s">
        <v>110</v>
      </c>
      <c r="K28" s="35" t="s">
        <v>111</v>
      </c>
      <c r="L28" s="35" t="s">
        <v>112</v>
      </c>
      <c r="M28" s="35" t="s">
        <v>113</v>
      </c>
      <c r="N28" s="36" t="s">
        <v>12</v>
      </c>
      <c r="P28" s="295"/>
      <c r="Q28" s="295"/>
      <c r="R28" s="295"/>
      <c r="S28" s="295"/>
      <c r="T28" s="295"/>
    </row>
    <row r="29" spans="1:20" ht="14" thickTop="1" thickBot="1" x14ac:dyDescent="0.35">
      <c r="A29" s="2" t="s">
        <v>7</v>
      </c>
      <c r="B29" s="350" t="s">
        <v>336</v>
      </c>
      <c r="C29" s="350" t="s">
        <v>336</v>
      </c>
      <c r="D29" s="350" t="s">
        <v>336</v>
      </c>
      <c r="E29" s="350" t="s">
        <v>336</v>
      </c>
      <c r="F29" s="350" t="s">
        <v>336</v>
      </c>
      <c r="G29" s="350" t="s">
        <v>336</v>
      </c>
      <c r="H29" s="350" t="s">
        <v>336</v>
      </c>
      <c r="I29" s="350" t="s">
        <v>336</v>
      </c>
      <c r="J29" s="350" t="s">
        <v>336</v>
      </c>
      <c r="K29" s="350" t="s">
        <v>336</v>
      </c>
      <c r="L29" s="350" t="s">
        <v>336</v>
      </c>
      <c r="M29" s="350" t="s">
        <v>336</v>
      </c>
      <c r="N29" s="350" t="s">
        <v>336</v>
      </c>
      <c r="P29" s="295"/>
      <c r="Q29" s="295"/>
      <c r="R29" s="295"/>
      <c r="S29" s="295"/>
      <c r="T29" s="295"/>
    </row>
    <row r="30" spans="1:20" ht="14" thickTop="1" thickBot="1" x14ac:dyDescent="0.35">
      <c r="A30" s="2" t="s">
        <v>233</v>
      </c>
      <c r="B30" s="350" t="s">
        <v>336</v>
      </c>
      <c r="C30" s="350" t="s">
        <v>336</v>
      </c>
      <c r="D30" s="350" t="s">
        <v>336</v>
      </c>
      <c r="E30" s="350" t="s">
        <v>336</v>
      </c>
      <c r="F30" s="350" t="s">
        <v>336</v>
      </c>
      <c r="G30" s="350" t="s">
        <v>336</v>
      </c>
      <c r="H30" s="350" t="s">
        <v>336</v>
      </c>
      <c r="I30" s="350" t="s">
        <v>336</v>
      </c>
      <c r="J30" s="350" t="s">
        <v>336</v>
      </c>
      <c r="K30" s="350" t="s">
        <v>336</v>
      </c>
      <c r="L30" s="350" t="s">
        <v>336</v>
      </c>
      <c r="M30" s="350" t="s">
        <v>336</v>
      </c>
      <c r="N30" s="350" t="s">
        <v>336</v>
      </c>
      <c r="P30" s="295"/>
      <c r="Q30" s="295"/>
      <c r="R30" s="295"/>
      <c r="S30" s="295"/>
      <c r="T30" s="295"/>
    </row>
    <row r="31" spans="1:20" ht="14" thickTop="1" thickBot="1" x14ac:dyDescent="0.35">
      <c r="A31" s="2" t="s">
        <v>8</v>
      </c>
      <c r="B31" s="350" t="s">
        <v>336</v>
      </c>
      <c r="C31" s="350" t="s">
        <v>336</v>
      </c>
      <c r="D31" s="350" t="s">
        <v>336</v>
      </c>
      <c r="E31" s="350" t="s">
        <v>336</v>
      </c>
      <c r="F31" s="350" t="s">
        <v>336</v>
      </c>
      <c r="G31" s="350" t="s">
        <v>336</v>
      </c>
      <c r="H31" s="350" t="s">
        <v>336</v>
      </c>
      <c r="I31" s="350" t="s">
        <v>336</v>
      </c>
      <c r="J31" s="350" t="s">
        <v>336</v>
      </c>
      <c r="K31" s="350" t="s">
        <v>336</v>
      </c>
      <c r="L31" s="350" t="s">
        <v>336</v>
      </c>
      <c r="M31" s="350" t="s">
        <v>336</v>
      </c>
      <c r="N31" s="350" t="s">
        <v>336</v>
      </c>
      <c r="P31" s="295"/>
      <c r="Q31" s="295"/>
      <c r="R31" s="295"/>
      <c r="S31" s="295"/>
      <c r="T31" s="295"/>
    </row>
    <row r="32" spans="1:20" ht="14" thickTop="1" thickBot="1" x14ac:dyDescent="0.35">
      <c r="A32" s="2" t="s">
        <v>35</v>
      </c>
      <c r="B32" s="350" t="s">
        <v>336</v>
      </c>
      <c r="C32" s="350" t="s">
        <v>336</v>
      </c>
      <c r="D32" s="350" t="s">
        <v>336</v>
      </c>
      <c r="E32" s="350" t="s">
        <v>336</v>
      </c>
      <c r="F32" s="350" t="s">
        <v>336</v>
      </c>
      <c r="G32" s="350" t="s">
        <v>336</v>
      </c>
      <c r="H32" s="350" t="s">
        <v>336</v>
      </c>
      <c r="I32" s="350" t="s">
        <v>336</v>
      </c>
      <c r="J32" s="350" t="s">
        <v>336</v>
      </c>
      <c r="K32" s="350" t="s">
        <v>336</v>
      </c>
      <c r="L32" s="350" t="s">
        <v>336</v>
      </c>
      <c r="M32" s="350" t="s">
        <v>336</v>
      </c>
      <c r="N32" s="350" t="s">
        <v>336</v>
      </c>
      <c r="P32" s="295"/>
      <c r="Q32" s="295"/>
      <c r="R32" s="295"/>
      <c r="S32" s="295"/>
      <c r="T32" s="295"/>
    </row>
    <row r="33" spans="1:20" ht="14" thickTop="1" thickBot="1" x14ac:dyDescent="0.35">
      <c r="A33" s="2" t="s">
        <v>9</v>
      </c>
      <c r="B33" s="350" t="s">
        <v>336</v>
      </c>
      <c r="C33" s="350" t="s">
        <v>336</v>
      </c>
      <c r="D33" s="350" t="s">
        <v>336</v>
      </c>
      <c r="E33" s="350" t="s">
        <v>336</v>
      </c>
      <c r="F33" s="350" t="s">
        <v>336</v>
      </c>
      <c r="G33" s="350" t="s">
        <v>336</v>
      </c>
      <c r="H33" s="350" t="s">
        <v>336</v>
      </c>
      <c r="I33" s="350" t="s">
        <v>336</v>
      </c>
      <c r="J33" s="350" t="s">
        <v>336</v>
      </c>
      <c r="K33" s="350" t="s">
        <v>336</v>
      </c>
      <c r="L33" s="350" t="s">
        <v>336</v>
      </c>
      <c r="M33" s="350" t="s">
        <v>336</v>
      </c>
      <c r="N33" s="350" t="s">
        <v>336</v>
      </c>
      <c r="P33" s="295"/>
      <c r="Q33" s="295"/>
      <c r="R33" s="295"/>
      <c r="S33" s="295"/>
      <c r="T33" s="295"/>
    </row>
    <row r="34" spans="1:20" ht="14" thickTop="1" thickBot="1" x14ac:dyDescent="0.35">
      <c r="A34" s="2" t="s">
        <v>36</v>
      </c>
      <c r="B34" s="350" t="s">
        <v>336</v>
      </c>
      <c r="C34" s="350" t="s">
        <v>336</v>
      </c>
      <c r="D34" s="350" t="s">
        <v>336</v>
      </c>
      <c r="E34" s="350" t="s">
        <v>336</v>
      </c>
      <c r="F34" s="350" t="s">
        <v>336</v>
      </c>
      <c r="G34" s="350" t="s">
        <v>336</v>
      </c>
      <c r="H34" s="350" t="s">
        <v>336</v>
      </c>
      <c r="I34" s="350" t="s">
        <v>336</v>
      </c>
      <c r="J34" s="350" t="s">
        <v>336</v>
      </c>
      <c r="K34" s="350" t="s">
        <v>336</v>
      </c>
      <c r="L34" s="350" t="s">
        <v>336</v>
      </c>
      <c r="M34" s="350" t="s">
        <v>336</v>
      </c>
      <c r="N34" s="350" t="s">
        <v>336</v>
      </c>
      <c r="P34" s="295"/>
      <c r="Q34" s="295"/>
      <c r="R34" s="295"/>
      <c r="S34" s="295"/>
      <c r="T34" s="295"/>
    </row>
    <row r="35" spans="1:20" ht="14" thickTop="1" thickBot="1" x14ac:dyDescent="0.35">
      <c r="A35" s="2" t="s">
        <v>37</v>
      </c>
      <c r="B35" s="350" t="s">
        <v>336</v>
      </c>
      <c r="C35" s="350" t="s">
        <v>336</v>
      </c>
      <c r="D35" s="350" t="s">
        <v>336</v>
      </c>
      <c r="E35" s="350" t="s">
        <v>336</v>
      </c>
      <c r="F35" s="350" t="s">
        <v>336</v>
      </c>
      <c r="G35" s="350" t="s">
        <v>336</v>
      </c>
      <c r="H35" s="350" t="s">
        <v>336</v>
      </c>
      <c r="I35" s="350" t="s">
        <v>336</v>
      </c>
      <c r="J35" s="350" t="s">
        <v>336</v>
      </c>
      <c r="K35" s="350" t="s">
        <v>336</v>
      </c>
      <c r="L35" s="350" t="s">
        <v>336</v>
      </c>
      <c r="M35" s="350" t="s">
        <v>336</v>
      </c>
      <c r="N35" s="350" t="s">
        <v>336</v>
      </c>
      <c r="P35" s="295"/>
      <c r="Q35" s="295"/>
      <c r="R35" s="295"/>
      <c r="S35" s="295"/>
      <c r="T35" s="295"/>
    </row>
    <row r="36" spans="1:20" ht="14" thickTop="1" thickBot="1" x14ac:dyDescent="0.35">
      <c r="A36" s="2" t="s">
        <v>38</v>
      </c>
      <c r="B36" s="350" t="s">
        <v>336</v>
      </c>
      <c r="C36" s="350" t="s">
        <v>336</v>
      </c>
      <c r="D36" s="350" t="s">
        <v>336</v>
      </c>
      <c r="E36" s="350" t="s">
        <v>336</v>
      </c>
      <c r="F36" s="350" t="s">
        <v>336</v>
      </c>
      <c r="G36" s="350" t="s">
        <v>336</v>
      </c>
      <c r="H36" s="350" t="s">
        <v>336</v>
      </c>
      <c r="I36" s="350" t="s">
        <v>336</v>
      </c>
      <c r="J36" s="350" t="s">
        <v>336</v>
      </c>
      <c r="K36" s="350" t="s">
        <v>336</v>
      </c>
      <c r="L36" s="350" t="s">
        <v>336</v>
      </c>
      <c r="M36" s="350" t="s">
        <v>336</v>
      </c>
      <c r="N36" s="350" t="s">
        <v>336</v>
      </c>
      <c r="P36" s="295"/>
      <c r="Q36" s="295"/>
      <c r="R36" s="295"/>
      <c r="S36" s="295"/>
      <c r="T36" s="295"/>
    </row>
    <row r="37" spans="1:20" ht="14" thickTop="1" thickBot="1" x14ac:dyDescent="0.35">
      <c r="A37" s="2" t="s">
        <v>39</v>
      </c>
      <c r="B37" s="350" t="s">
        <v>336</v>
      </c>
      <c r="C37" s="350" t="s">
        <v>336</v>
      </c>
      <c r="D37" s="350" t="s">
        <v>336</v>
      </c>
      <c r="E37" s="350" t="s">
        <v>336</v>
      </c>
      <c r="F37" s="350" t="s">
        <v>336</v>
      </c>
      <c r="G37" s="350" t="s">
        <v>336</v>
      </c>
      <c r="H37" s="350" t="s">
        <v>336</v>
      </c>
      <c r="I37" s="350" t="s">
        <v>336</v>
      </c>
      <c r="J37" s="350" t="s">
        <v>336</v>
      </c>
      <c r="K37" s="350" t="s">
        <v>336</v>
      </c>
      <c r="L37" s="350" t="s">
        <v>336</v>
      </c>
      <c r="M37" s="350" t="s">
        <v>336</v>
      </c>
      <c r="N37" s="350" t="s">
        <v>336</v>
      </c>
      <c r="P37" s="314"/>
      <c r="Q37" s="295"/>
      <c r="R37" s="295"/>
      <c r="S37" s="295"/>
      <c r="T37" s="295"/>
    </row>
    <row r="38" spans="1:20" ht="14" thickTop="1" thickBot="1" x14ac:dyDescent="0.35">
      <c r="A38" s="2" t="s">
        <v>40</v>
      </c>
      <c r="B38" s="350" t="s">
        <v>336</v>
      </c>
      <c r="C38" s="350" t="s">
        <v>336</v>
      </c>
      <c r="D38" s="350" t="s">
        <v>336</v>
      </c>
      <c r="E38" s="350" t="s">
        <v>336</v>
      </c>
      <c r="F38" s="350" t="s">
        <v>336</v>
      </c>
      <c r="G38" s="350" t="s">
        <v>336</v>
      </c>
      <c r="H38" s="350" t="s">
        <v>336</v>
      </c>
      <c r="I38" s="350" t="s">
        <v>336</v>
      </c>
      <c r="J38" s="350" t="s">
        <v>336</v>
      </c>
      <c r="K38" s="350" t="s">
        <v>336</v>
      </c>
      <c r="L38" s="350" t="s">
        <v>336</v>
      </c>
      <c r="M38" s="350" t="s">
        <v>336</v>
      </c>
      <c r="N38" s="350" t="s">
        <v>336</v>
      </c>
      <c r="P38" s="295"/>
      <c r="Q38" s="295"/>
      <c r="R38" s="295"/>
      <c r="S38" s="295"/>
      <c r="T38" s="295"/>
    </row>
    <row r="39" spans="1:20" ht="14" thickTop="1" thickBot="1" x14ac:dyDescent="0.35">
      <c r="A39" s="2" t="s">
        <v>130</v>
      </c>
      <c r="B39" s="350" t="s">
        <v>336</v>
      </c>
      <c r="C39" s="350" t="s">
        <v>336</v>
      </c>
      <c r="D39" s="350" t="s">
        <v>336</v>
      </c>
      <c r="E39" s="350" t="s">
        <v>336</v>
      </c>
      <c r="F39" s="350" t="s">
        <v>336</v>
      </c>
      <c r="G39" s="350" t="s">
        <v>336</v>
      </c>
      <c r="H39" s="350" t="s">
        <v>336</v>
      </c>
      <c r="I39" s="350" t="s">
        <v>336</v>
      </c>
      <c r="J39" s="350" t="s">
        <v>336</v>
      </c>
      <c r="K39" s="350" t="s">
        <v>336</v>
      </c>
      <c r="L39" s="350" t="s">
        <v>336</v>
      </c>
      <c r="M39" s="350" t="s">
        <v>336</v>
      </c>
      <c r="N39" s="350" t="s">
        <v>336</v>
      </c>
      <c r="P39" s="295"/>
      <c r="Q39" s="295"/>
      <c r="R39" s="295"/>
      <c r="S39" s="295"/>
      <c r="T39" s="295"/>
    </row>
    <row r="40" spans="1:20" ht="14" thickTop="1" thickBot="1" x14ac:dyDescent="0.35">
      <c r="A40" s="2" t="s">
        <v>129</v>
      </c>
      <c r="B40" s="350" t="s">
        <v>336</v>
      </c>
      <c r="C40" s="350" t="s">
        <v>336</v>
      </c>
      <c r="D40" s="350" t="s">
        <v>336</v>
      </c>
      <c r="E40" s="350" t="s">
        <v>336</v>
      </c>
      <c r="F40" s="350" t="s">
        <v>336</v>
      </c>
      <c r="G40" s="350" t="s">
        <v>336</v>
      </c>
      <c r="H40" s="350" t="s">
        <v>336</v>
      </c>
      <c r="I40" s="350" t="s">
        <v>336</v>
      </c>
      <c r="J40" s="350" t="s">
        <v>336</v>
      </c>
      <c r="K40" s="350" t="s">
        <v>336</v>
      </c>
      <c r="L40" s="350" t="s">
        <v>336</v>
      </c>
      <c r="M40" s="350" t="s">
        <v>336</v>
      </c>
      <c r="N40" s="350" t="s">
        <v>336</v>
      </c>
      <c r="P40" s="295"/>
      <c r="Q40" s="295"/>
      <c r="R40" s="295"/>
      <c r="S40" s="295"/>
      <c r="T40" s="295"/>
    </row>
    <row r="41" spans="1:20" ht="14" thickTop="1" thickBot="1" x14ac:dyDescent="0.35">
      <c r="A41" s="2" t="s">
        <v>139</v>
      </c>
      <c r="B41" s="350" t="s">
        <v>336</v>
      </c>
      <c r="C41" s="350" t="s">
        <v>336</v>
      </c>
      <c r="D41" s="350" t="s">
        <v>336</v>
      </c>
      <c r="E41" s="350" t="s">
        <v>336</v>
      </c>
      <c r="F41" s="350" t="s">
        <v>336</v>
      </c>
      <c r="G41" s="350" t="s">
        <v>336</v>
      </c>
      <c r="H41" s="350" t="s">
        <v>336</v>
      </c>
      <c r="I41" s="350" t="s">
        <v>336</v>
      </c>
      <c r="J41" s="350" t="s">
        <v>336</v>
      </c>
      <c r="K41" s="350" t="s">
        <v>336</v>
      </c>
      <c r="L41" s="350" t="s">
        <v>336</v>
      </c>
      <c r="M41" s="350" t="s">
        <v>336</v>
      </c>
      <c r="N41" s="350" t="s">
        <v>336</v>
      </c>
      <c r="O41" s="78"/>
      <c r="P41" s="295"/>
      <c r="Q41" s="295"/>
      <c r="R41" s="295"/>
      <c r="S41" s="295"/>
      <c r="T41" s="295"/>
    </row>
    <row r="42" spans="1:20" ht="14" thickTop="1" thickBot="1" x14ac:dyDescent="0.35">
      <c r="A42" s="2" t="s">
        <v>140</v>
      </c>
      <c r="B42" s="350" t="s">
        <v>336</v>
      </c>
      <c r="C42" s="350" t="s">
        <v>336</v>
      </c>
      <c r="D42" s="350" t="s">
        <v>336</v>
      </c>
      <c r="E42" s="350" t="s">
        <v>336</v>
      </c>
      <c r="F42" s="350" t="s">
        <v>336</v>
      </c>
      <c r="G42" s="350" t="s">
        <v>336</v>
      </c>
      <c r="H42" s="350" t="s">
        <v>336</v>
      </c>
      <c r="I42" s="350" t="s">
        <v>336</v>
      </c>
      <c r="J42" s="350" t="s">
        <v>336</v>
      </c>
      <c r="K42" s="350" t="s">
        <v>336</v>
      </c>
      <c r="L42" s="350" t="s">
        <v>336</v>
      </c>
      <c r="M42" s="350" t="s">
        <v>336</v>
      </c>
      <c r="N42" s="350" t="s">
        <v>336</v>
      </c>
      <c r="O42" s="78"/>
      <c r="P42" s="295"/>
      <c r="Q42" s="295"/>
      <c r="R42" s="295"/>
      <c r="S42" s="295"/>
      <c r="T42" s="295"/>
    </row>
    <row r="43" spans="1:20" ht="14" thickTop="1" thickBot="1" x14ac:dyDescent="0.35">
      <c r="A43" s="2" t="s">
        <v>203</v>
      </c>
      <c r="B43" s="350" t="s">
        <v>336</v>
      </c>
      <c r="C43" s="350" t="s">
        <v>336</v>
      </c>
      <c r="D43" s="350" t="s">
        <v>336</v>
      </c>
      <c r="E43" s="350" t="s">
        <v>336</v>
      </c>
      <c r="F43" s="350" t="s">
        <v>336</v>
      </c>
      <c r="G43" s="350" t="s">
        <v>336</v>
      </c>
      <c r="H43" s="350" t="s">
        <v>336</v>
      </c>
      <c r="I43" s="350" t="s">
        <v>336</v>
      </c>
      <c r="J43" s="350" t="s">
        <v>336</v>
      </c>
      <c r="K43" s="350" t="s">
        <v>336</v>
      </c>
      <c r="L43" s="350" t="s">
        <v>336</v>
      </c>
      <c r="M43" s="350" t="s">
        <v>336</v>
      </c>
      <c r="N43" s="350" t="s">
        <v>336</v>
      </c>
      <c r="O43" s="78"/>
      <c r="P43" s="295"/>
      <c r="Q43" s="295"/>
      <c r="R43" s="295"/>
      <c r="S43" s="295"/>
      <c r="T43" s="295"/>
    </row>
    <row r="44" spans="1:20" ht="14" thickTop="1" thickBot="1" x14ac:dyDescent="0.35">
      <c r="A44" s="2" t="s">
        <v>234</v>
      </c>
      <c r="B44" s="350" t="s">
        <v>336</v>
      </c>
      <c r="C44" s="350" t="s">
        <v>336</v>
      </c>
      <c r="D44" s="350" t="s">
        <v>336</v>
      </c>
      <c r="E44" s="350" t="s">
        <v>336</v>
      </c>
      <c r="F44" s="350" t="s">
        <v>336</v>
      </c>
      <c r="G44" s="350" t="s">
        <v>336</v>
      </c>
      <c r="H44" s="350" t="s">
        <v>336</v>
      </c>
      <c r="I44" s="350" t="s">
        <v>336</v>
      </c>
      <c r="J44" s="350" t="s">
        <v>336</v>
      </c>
      <c r="K44" s="350" t="s">
        <v>336</v>
      </c>
      <c r="L44" s="350" t="s">
        <v>336</v>
      </c>
      <c r="M44" s="350" t="s">
        <v>336</v>
      </c>
      <c r="N44" s="350" t="s">
        <v>336</v>
      </c>
      <c r="O44" s="78"/>
      <c r="P44" s="295"/>
      <c r="Q44" s="295"/>
      <c r="R44" s="295"/>
      <c r="S44" s="295"/>
      <c r="T44" s="295"/>
    </row>
    <row r="45" spans="1:20" ht="14" thickTop="1" thickBot="1" x14ac:dyDescent="0.35">
      <c r="A45" s="2" t="s">
        <v>232</v>
      </c>
      <c r="B45" s="350" t="s">
        <v>336</v>
      </c>
      <c r="C45" s="350" t="s">
        <v>336</v>
      </c>
      <c r="D45" s="350" t="s">
        <v>336</v>
      </c>
      <c r="E45" s="350" t="s">
        <v>336</v>
      </c>
      <c r="F45" s="350" t="s">
        <v>336</v>
      </c>
      <c r="G45" s="350" t="s">
        <v>336</v>
      </c>
      <c r="H45" s="350" t="s">
        <v>336</v>
      </c>
      <c r="I45" s="350" t="s">
        <v>336</v>
      </c>
      <c r="J45" s="350" t="s">
        <v>336</v>
      </c>
      <c r="K45" s="350" t="s">
        <v>336</v>
      </c>
      <c r="L45" s="350" t="s">
        <v>336</v>
      </c>
      <c r="M45" s="350" t="s">
        <v>336</v>
      </c>
      <c r="N45" s="350" t="s">
        <v>336</v>
      </c>
      <c r="P45" s="295"/>
      <c r="Q45" s="295"/>
      <c r="R45" s="295"/>
      <c r="S45" s="295"/>
      <c r="T45" s="295"/>
    </row>
    <row r="46" spans="1:20" ht="14" thickTop="1" thickBot="1" x14ac:dyDescent="0.35">
      <c r="A46" s="3" t="s">
        <v>12</v>
      </c>
      <c r="B46" s="351" t="s">
        <v>336</v>
      </c>
      <c r="C46" s="351" t="s">
        <v>336</v>
      </c>
      <c r="D46" s="351" t="s">
        <v>336</v>
      </c>
      <c r="E46" s="351" t="s">
        <v>336</v>
      </c>
      <c r="F46" s="351" t="s">
        <v>336</v>
      </c>
      <c r="G46" s="351" t="s">
        <v>336</v>
      </c>
      <c r="H46" s="351" t="s">
        <v>336</v>
      </c>
      <c r="I46" s="351" t="s">
        <v>336</v>
      </c>
      <c r="J46" s="351" t="s">
        <v>336</v>
      </c>
      <c r="K46" s="351" t="s">
        <v>336</v>
      </c>
      <c r="L46" s="351" t="s">
        <v>336</v>
      </c>
      <c r="M46" s="351" t="s">
        <v>336</v>
      </c>
      <c r="N46" s="351" t="s">
        <v>336</v>
      </c>
      <c r="O46" s="8"/>
      <c r="P46" s="298"/>
      <c r="Q46" s="295"/>
      <c r="R46" s="295"/>
      <c r="S46" s="295"/>
      <c r="T46" s="295"/>
    </row>
    <row r="47" spans="1:20" ht="13.5" thickTop="1" x14ac:dyDescent="0.3">
      <c r="P47" s="295"/>
      <c r="Q47" s="295"/>
      <c r="R47" s="295"/>
      <c r="S47" s="295"/>
      <c r="T47" s="295"/>
    </row>
    <row r="48" spans="1:20" ht="13.5" thickBot="1" x14ac:dyDescent="0.35">
      <c r="A48" s="3" t="s">
        <v>128</v>
      </c>
      <c r="B48" s="35" t="s">
        <v>102</v>
      </c>
      <c r="C48" s="35" t="s">
        <v>103</v>
      </c>
      <c r="D48" s="35" t="s">
        <v>104</v>
      </c>
      <c r="E48" s="35" t="s">
        <v>105</v>
      </c>
      <c r="F48" s="35" t="s">
        <v>106</v>
      </c>
      <c r="G48" s="35" t="s">
        <v>107</v>
      </c>
      <c r="H48" s="35" t="s">
        <v>108</v>
      </c>
      <c r="I48" s="35" t="s">
        <v>109</v>
      </c>
      <c r="J48" s="35" t="s">
        <v>110</v>
      </c>
      <c r="K48" s="35" t="s">
        <v>111</v>
      </c>
      <c r="L48" s="35" t="s">
        <v>112</v>
      </c>
      <c r="M48" s="35" t="s">
        <v>113</v>
      </c>
      <c r="N48" s="36" t="s">
        <v>12</v>
      </c>
      <c r="P48" s="295"/>
      <c r="Q48" s="295"/>
      <c r="R48" s="295"/>
      <c r="S48" s="295"/>
      <c r="T48" s="295"/>
    </row>
    <row r="49" spans="1:20" ht="14" thickTop="1" thickBot="1" x14ac:dyDescent="0.35">
      <c r="A49" s="2" t="s">
        <v>7</v>
      </c>
      <c r="B49" s="350" t="s">
        <v>336</v>
      </c>
      <c r="C49" s="350" t="s">
        <v>336</v>
      </c>
      <c r="D49" s="350" t="s">
        <v>336</v>
      </c>
      <c r="E49" s="350" t="s">
        <v>336</v>
      </c>
      <c r="F49" s="350" t="s">
        <v>336</v>
      </c>
      <c r="G49" s="350" t="s">
        <v>336</v>
      </c>
      <c r="H49" s="350" t="s">
        <v>336</v>
      </c>
      <c r="I49" s="350" t="s">
        <v>336</v>
      </c>
      <c r="J49" s="350" t="s">
        <v>336</v>
      </c>
      <c r="K49" s="350" t="s">
        <v>336</v>
      </c>
      <c r="L49" s="350" t="s">
        <v>336</v>
      </c>
      <c r="M49" s="350" t="s">
        <v>336</v>
      </c>
      <c r="N49" s="350" t="s">
        <v>336</v>
      </c>
      <c r="P49" s="295"/>
      <c r="Q49" s="295"/>
      <c r="R49" s="295"/>
      <c r="S49" s="295"/>
      <c r="T49" s="295"/>
    </row>
    <row r="50" spans="1:20" ht="14" thickTop="1" thickBot="1" x14ac:dyDescent="0.35">
      <c r="A50" s="2" t="s">
        <v>200</v>
      </c>
      <c r="B50" s="350" t="s">
        <v>336</v>
      </c>
      <c r="C50" s="350" t="s">
        <v>336</v>
      </c>
      <c r="D50" s="350" t="s">
        <v>336</v>
      </c>
      <c r="E50" s="350" t="s">
        <v>336</v>
      </c>
      <c r="F50" s="350" t="s">
        <v>336</v>
      </c>
      <c r="G50" s="350" t="s">
        <v>336</v>
      </c>
      <c r="H50" s="350" t="s">
        <v>336</v>
      </c>
      <c r="I50" s="350" t="s">
        <v>336</v>
      </c>
      <c r="J50" s="350" t="s">
        <v>336</v>
      </c>
      <c r="K50" s="350" t="s">
        <v>336</v>
      </c>
      <c r="L50" s="350" t="s">
        <v>336</v>
      </c>
      <c r="M50" s="350" t="s">
        <v>336</v>
      </c>
      <c r="N50" s="350" t="s">
        <v>336</v>
      </c>
    </row>
    <row r="51" spans="1:20" ht="14" thickTop="1" thickBot="1" x14ac:dyDescent="0.35">
      <c r="A51" s="2" t="s">
        <v>8</v>
      </c>
      <c r="B51" s="350" t="s">
        <v>336</v>
      </c>
      <c r="C51" s="350" t="s">
        <v>336</v>
      </c>
      <c r="D51" s="350" t="s">
        <v>336</v>
      </c>
      <c r="E51" s="350" t="s">
        <v>336</v>
      </c>
      <c r="F51" s="350" t="s">
        <v>336</v>
      </c>
      <c r="G51" s="350" t="s">
        <v>336</v>
      </c>
      <c r="H51" s="350" t="s">
        <v>336</v>
      </c>
      <c r="I51" s="350" t="s">
        <v>336</v>
      </c>
      <c r="J51" s="350" t="s">
        <v>336</v>
      </c>
      <c r="K51" s="350" t="s">
        <v>336</v>
      </c>
      <c r="L51" s="350" t="s">
        <v>336</v>
      </c>
      <c r="M51" s="350" t="s">
        <v>336</v>
      </c>
      <c r="N51" s="350" t="s">
        <v>336</v>
      </c>
    </row>
    <row r="52" spans="1:20" ht="14" thickTop="1" thickBot="1" x14ac:dyDescent="0.35">
      <c r="A52" s="2" t="s">
        <v>35</v>
      </c>
      <c r="B52" s="350" t="s">
        <v>336</v>
      </c>
      <c r="C52" s="350" t="s">
        <v>336</v>
      </c>
      <c r="D52" s="350" t="s">
        <v>336</v>
      </c>
      <c r="E52" s="350" t="s">
        <v>336</v>
      </c>
      <c r="F52" s="350" t="s">
        <v>336</v>
      </c>
      <c r="G52" s="350" t="s">
        <v>336</v>
      </c>
      <c r="H52" s="350" t="s">
        <v>336</v>
      </c>
      <c r="I52" s="350" t="s">
        <v>336</v>
      </c>
      <c r="J52" s="350" t="s">
        <v>336</v>
      </c>
      <c r="K52" s="350" t="s">
        <v>336</v>
      </c>
      <c r="L52" s="350" t="s">
        <v>336</v>
      </c>
      <c r="M52" s="350" t="s">
        <v>336</v>
      </c>
      <c r="N52" s="350" t="s">
        <v>336</v>
      </c>
    </row>
    <row r="53" spans="1:20" ht="14" thickTop="1" thickBot="1" x14ac:dyDescent="0.35">
      <c r="A53" s="2" t="s">
        <v>9</v>
      </c>
      <c r="B53" s="350" t="s">
        <v>336</v>
      </c>
      <c r="C53" s="350" t="s">
        <v>336</v>
      </c>
      <c r="D53" s="350" t="s">
        <v>336</v>
      </c>
      <c r="E53" s="350" t="s">
        <v>336</v>
      </c>
      <c r="F53" s="350" t="s">
        <v>336</v>
      </c>
      <c r="G53" s="350" t="s">
        <v>336</v>
      </c>
      <c r="H53" s="350" t="s">
        <v>336</v>
      </c>
      <c r="I53" s="350" t="s">
        <v>336</v>
      </c>
      <c r="J53" s="350" t="s">
        <v>336</v>
      </c>
      <c r="K53" s="350" t="s">
        <v>336</v>
      </c>
      <c r="L53" s="350" t="s">
        <v>336</v>
      </c>
      <c r="M53" s="350" t="s">
        <v>336</v>
      </c>
      <c r="N53" s="350" t="s">
        <v>336</v>
      </c>
    </row>
    <row r="54" spans="1:20" ht="14" thickTop="1" thickBot="1" x14ac:dyDescent="0.35">
      <c r="A54" s="2" t="s">
        <v>36</v>
      </c>
      <c r="B54" s="350" t="s">
        <v>336</v>
      </c>
      <c r="C54" s="350" t="s">
        <v>336</v>
      </c>
      <c r="D54" s="350" t="s">
        <v>336</v>
      </c>
      <c r="E54" s="350" t="s">
        <v>336</v>
      </c>
      <c r="F54" s="350" t="s">
        <v>336</v>
      </c>
      <c r="G54" s="350" t="s">
        <v>336</v>
      </c>
      <c r="H54" s="350" t="s">
        <v>336</v>
      </c>
      <c r="I54" s="350" t="s">
        <v>336</v>
      </c>
      <c r="J54" s="350" t="s">
        <v>336</v>
      </c>
      <c r="K54" s="350" t="s">
        <v>336</v>
      </c>
      <c r="L54" s="350" t="s">
        <v>336</v>
      </c>
      <c r="M54" s="350" t="s">
        <v>336</v>
      </c>
      <c r="N54" s="350" t="s">
        <v>336</v>
      </c>
    </row>
    <row r="55" spans="1:20" ht="14" thickTop="1" thickBot="1" x14ac:dyDescent="0.35">
      <c r="A55" s="2" t="s">
        <v>37</v>
      </c>
      <c r="B55" s="350" t="s">
        <v>336</v>
      </c>
      <c r="C55" s="350" t="s">
        <v>336</v>
      </c>
      <c r="D55" s="350" t="s">
        <v>336</v>
      </c>
      <c r="E55" s="350" t="s">
        <v>336</v>
      </c>
      <c r="F55" s="350" t="s">
        <v>336</v>
      </c>
      <c r="G55" s="350" t="s">
        <v>336</v>
      </c>
      <c r="H55" s="350" t="s">
        <v>336</v>
      </c>
      <c r="I55" s="350" t="s">
        <v>336</v>
      </c>
      <c r="J55" s="350" t="s">
        <v>336</v>
      </c>
      <c r="K55" s="350" t="s">
        <v>336</v>
      </c>
      <c r="L55" s="350" t="s">
        <v>336</v>
      </c>
      <c r="M55" s="350" t="s">
        <v>336</v>
      </c>
      <c r="N55" s="350" t="s">
        <v>336</v>
      </c>
    </row>
    <row r="56" spans="1:20" ht="14" thickTop="1" thickBot="1" x14ac:dyDescent="0.35">
      <c r="A56" s="2" t="s">
        <v>38</v>
      </c>
      <c r="B56" s="350" t="s">
        <v>336</v>
      </c>
      <c r="C56" s="350" t="s">
        <v>336</v>
      </c>
      <c r="D56" s="350" t="s">
        <v>336</v>
      </c>
      <c r="E56" s="350" t="s">
        <v>336</v>
      </c>
      <c r="F56" s="350" t="s">
        <v>336</v>
      </c>
      <c r="G56" s="350" t="s">
        <v>336</v>
      </c>
      <c r="H56" s="350" t="s">
        <v>336</v>
      </c>
      <c r="I56" s="350" t="s">
        <v>336</v>
      </c>
      <c r="J56" s="350" t="s">
        <v>336</v>
      </c>
      <c r="K56" s="350" t="s">
        <v>336</v>
      </c>
      <c r="L56" s="350" t="s">
        <v>336</v>
      </c>
      <c r="M56" s="350" t="s">
        <v>336</v>
      </c>
      <c r="N56" s="350" t="s">
        <v>336</v>
      </c>
    </row>
    <row r="57" spans="1:20" ht="14" thickTop="1" thickBot="1" x14ac:dyDescent="0.35">
      <c r="A57" s="2" t="s">
        <v>39</v>
      </c>
      <c r="B57" s="350" t="s">
        <v>336</v>
      </c>
      <c r="C57" s="350" t="s">
        <v>336</v>
      </c>
      <c r="D57" s="350" t="s">
        <v>336</v>
      </c>
      <c r="E57" s="350" t="s">
        <v>336</v>
      </c>
      <c r="F57" s="350" t="s">
        <v>336</v>
      </c>
      <c r="G57" s="350" t="s">
        <v>336</v>
      </c>
      <c r="H57" s="350" t="s">
        <v>336</v>
      </c>
      <c r="I57" s="350" t="s">
        <v>336</v>
      </c>
      <c r="J57" s="350" t="s">
        <v>336</v>
      </c>
      <c r="K57" s="350" t="s">
        <v>336</v>
      </c>
      <c r="L57" s="350" t="s">
        <v>336</v>
      </c>
      <c r="M57" s="350" t="s">
        <v>336</v>
      </c>
      <c r="N57" s="350" t="s">
        <v>336</v>
      </c>
    </row>
    <row r="58" spans="1:20" ht="14" thickTop="1" thickBot="1" x14ac:dyDescent="0.35">
      <c r="A58" s="2" t="s">
        <v>40</v>
      </c>
      <c r="B58" s="350" t="s">
        <v>336</v>
      </c>
      <c r="C58" s="350" t="s">
        <v>336</v>
      </c>
      <c r="D58" s="350" t="s">
        <v>336</v>
      </c>
      <c r="E58" s="350" t="s">
        <v>336</v>
      </c>
      <c r="F58" s="350" t="s">
        <v>336</v>
      </c>
      <c r="G58" s="350" t="s">
        <v>336</v>
      </c>
      <c r="H58" s="350" t="s">
        <v>336</v>
      </c>
      <c r="I58" s="350" t="s">
        <v>336</v>
      </c>
      <c r="J58" s="350" t="s">
        <v>336</v>
      </c>
      <c r="K58" s="350" t="s">
        <v>336</v>
      </c>
      <c r="L58" s="350" t="s">
        <v>336</v>
      </c>
      <c r="M58" s="350" t="s">
        <v>336</v>
      </c>
      <c r="N58" s="350" t="s">
        <v>336</v>
      </c>
    </row>
    <row r="59" spans="1:20" ht="14" thickTop="1" thickBot="1" x14ac:dyDescent="0.35">
      <c r="A59" s="2" t="s">
        <v>130</v>
      </c>
      <c r="B59" s="350" t="s">
        <v>336</v>
      </c>
      <c r="C59" s="350" t="s">
        <v>336</v>
      </c>
      <c r="D59" s="350" t="s">
        <v>336</v>
      </c>
      <c r="E59" s="350" t="s">
        <v>336</v>
      </c>
      <c r="F59" s="350" t="s">
        <v>336</v>
      </c>
      <c r="G59" s="350" t="s">
        <v>336</v>
      </c>
      <c r="H59" s="350" t="s">
        <v>336</v>
      </c>
      <c r="I59" s="350" t="s">
        <v>336</v>
      </c>
      <c r="J59" s="350" t="s">
        <v>336</v>
      </c>
      <c r="K59" s="350" t="s">
        <v>336</v>
      </c>
      <c r="L59" s="350" t="s">
        <v>336</v>
      </c>
      <c r="M59" s="350" t="s">
        <v>336</v>
      </c>
      <c r="N59" s="350" t="s">
        <v>336</v>
      </c>
    </row>
    <row r="60" spans="1:20" ht="14" thickTop="1" thickBot="1" x14ac:dyDescent="0.35">
      <c r="A60" s="2" t="s">
        <v>129</v>
      </c>
      <c r="B60" s="350" t="s">
        <v>336</v>
      </c>
      <c r="C60" s="350" t="s">
        <v>336</v>
      </c>
      <c r="D60" s="350" t="s">
        <v>336</v>
      </c>
      <c r="E60" s="350" t="s">
        <v>336</v>
      </c>
      <c r="F60" s="350" t="s">
        <v>336</v>
      </c>
      <c r="G60" s="350" t="s">
        <v>336</v>
      </c>
      <c r="H60" s="350" t="s">
        <v>336</v>
      </c>
      <c r="I60" s="350" t="s">
        <v>336</v>
      </c>
      <c r="J60" s="350" t="s">
        <v>336</v>
      </c>
      <c r="K60" s="350" t="s">
        <v>336</v>
      </c>
      <c r="L60" s="350" t="s">
        <v>336</v>
      </c>
      <c r="M60" s="350" t="s">
        <v>336</v>
      </c>
      <c r="N60" s="350" t="s">
        <v>336</v>
      </c>
    </row>
    <row r="61" spans="1:20" ht="14" thickTop="1" thickBot="1" x14ac:dyDescent="0.35">
      <c r="A61" s="2" t="s">
        <v>139</v>
      </c>
      <c r="B61" s="350" t="s">
        <v>336</v>
      </c>
      <c r="C61" s="350" t="s">
        <v>336</v>
      </c>
      <c r="D61" s="350" t="s">
        <v>336</v>
      </c>
      <c r="E61" s="350" t="s">
        <v>336</v>
      </c>
      <c r="F61" s="350" t="s">
        <v>336</v>
      </c>
      <c r="G61" s="350" t="s">
        <v>336</v>
      </c>
      <c r="H61" s="350" t="s">
        <v>336</v>
      </c>
      <c r="I61" s="350" t="s">
        <v>336</v>
      </c>
      <c r="J61" s="350" t="s">
        <v>336</v>
      </c>
      <c r="K61" s="350" t="s">
        <v>336</v>
      </c>
      <c r="L61" s="350" t="s">
        <v>336</v>
      </c>
      <c r="M61" s="350" t="s">
        <v>336</v>
      </c>
      <c r="N61" s="350" t="s">
        <v>336</v>
      </c>
    </row>
    <row r="62" spans="1:20" ht="14" thickTop="1" thickBot="1" x14ac:dyDescent="0.35">
      <c r="A62" s="46" t="s">
        <v>140</v>
      </c>
      <c r="B62" s="350" t="s">
        <v>336</v>
      </c>
      <c r="C62" s="350" t="s">
        <v>336</v>
      </c>
      <c r="D62" s="350" t="s">
        <v>336</v>
      </c>
      <c r="E62" s="350" t="s">
        <v>336</v>
      </c>
      <c r="F62" s="350" t="s">
        <v>336</v>
      </c>
      <c r="G62" s="350" t="s">
        <v>336</v>
      </c>
      <c r="H62" s="350" t="s">
        <v>336</v>
      </c>
      <c r="I62" s="350" t="s">
        <v>336</v>
      </c>
      <c r="J62" s="350" t="s">
        <v>336</v>
      </c>
      <c r="K62" s="350" t="s">
        <v>336</v>
      </c>
      <c r="L62" s="350" t="s">
        <v>336</v>
      </c>
      <c r="M62" s="350" t="s">
        <v>336</v>
      </c>
      <c r="N62" s="350" t="s">
        <v>336</v>
      </c>
    </row>
    <row r="63" spans="1:20" ht="14" thickTop="1" thickBot="1" x14ac:dyDescent="0.35">
      <c r="A63" s="46" t="s">
        <v>203</v>
      </c>
      <c r="B63" s="350" t="s">
        <v>336</v>
      </c>
      <c r="C63" s="350" t="s">
        <v>336</v>
      </c>
      <c r="D63" s="350" t="s">
        <v>336</v>
      </c>
      <c r="E63" s="350" t="s">
        <v>336</v>
      </c>
      <c r="F63" s="350" t="s">
        <v>336</v>
      </c>
      <c r="G63" s="350" t="s">
        <v>336</v>
      </c>
      <c r="H63" s="350" t="s">
        <v>336</v>
      </c>
      <c r="I63" s="350" t="s">
        <v>336</v>
      </c>
      <c r="J63" s="350" t="s">
        <v>336</v>
      </c>
      <c r="K63" s="350" t="s">
        <v>336</v>
      </c>
      <c r="L63" s="350" t="s">
        <v>336</v>
      </c>
      <c r="M63" s="350" t="s">
        <v>336</v>
      </c>
      <c r="N63" s="350" t="s">
        <v>336</v>
      </c>
    </row>
    <row r="64" spans="1:20" ht="14" thickTop="1" thickBot="1" x14ac:dyDescent="0.35">
      <c r="A64" s="46" t="s">
        <v>199</v>
      </c>
      <c r="B64" s="350" t="s">
        <v>336</v>
      </c>
      <c r="C64" s="350" t="s">
        <v>336</v>
      </c>
      <c r="D64" s="350" t="s">
        <v>336</v>
      </c>
      <c r="E64" s="350" t="s">
        <v>336</v>
      </c>
      <c r="F64" s="350" t="s">
        <v>336</v>
      </c>
      <c r="G64" s="350" t="s">
        <v>336</v>
      </c>
      <c r="H64" s="350" t="s">
        <v>336</v>
      </c>
      <c r="I64" s="350" t="s">
        <v>336</v>
      </c>
      <c r="J64" s="350" t="s">
        <v>336</v>
      </c>
      <c r="K64" s="350" t="s">
        <v>336</v>
      </c>
      <c r="L64" s="350" t="s">
        <v>336</v>
      </c>
      <c r="M64" s="350" t="s">
        <v>336</v>
      </c>
      <c r="N64" s="350" t="s">
        <v>336</v>
      </c>
    </row>
    <row r="65" spans="1:19" ht="14" thickTop="1" thickBot="1" x14ac:dyDescent="0.35">
      <c r="A65" s="2" t="s">
        <v>232</v>
      </c>
      <c r="B65" s="350" t="s">
        <v>336</v>
      </c>
      <c r="C65" s="350" t="s">
        <v>336</v>
      </c>
      <c r="D65" s="350" t="s">
        <v>336</v>
      </c>
      <c r="E65" s="350" t="s">
        <v>336</v>
      </c>
      <c r="F65" s="350" t="s">
        <v>336</v>
      </c>
      <c r="G65" s="350" t="s">
        <v>336</v>
      </c>
      <c r="H65" s="350" t="s">
        <v>336</v>
      </c>
      <c r="I65" s="350" t="s">
        <v>336</v>
      </c>
      <c r="J65" s="350" t="s">
        <v>336</v>
      </c>
      <c r="K65" s="350" t="s">
        <v>336</v>
      </c>
      <c r="L65" s="350" t="s">
        <v>336</v>
      </c>
      <c r="M65" s="350" t="s">
        <v>336</v>
      </c>
      <c r="N65" s="350" t="s">
        <v>336</v>
      </c>
    </row>
    <row r="66" spans="1:19" ht="14" thickTop="1" thickBot="1" x14ac:dyDescent="0.35">
      <c r="A66" s="3" t="s">
        <v>12</v>
      </c>
      <c r="B66" s="351" t="s">
        <v>336</v>
      </c>
      <c r="C66" s="351" t="s">
        <v>336</v>
      </c>
      <c r="D66" s="351" t="s">
        <v>336</v>
      </c>
      <c r="E66" s="351" t="s">
        <v>336</v>
      </c>
      <c r="F66" s="351" t="s">
        <v>336</v>
      </c>
      <c r="G66" s="351" t="s">
        <v>336</v>
      </c>
      <c r="H66" s="351" t="s">
        <v>336</v>
      </c>
      <c r="I66" s="351" t="s">
        <v>336</v>
      </c>
      <c r="J66" s="351" t="s">
        <v>336</v>
      </c>
      <c r="K66" s="351" t="s">
        <v>336</v>
      </c>
      <c r="L66" s="351" t="s">
        <v>336</v>
      </c>
      <c r="M66" s="351" t="s">
        <v>336</v>
      </c>
      <c r="N66" s="351" t="s">
        <v>336</v>
      </c>
      <c r="P66" s="125"/>
    </row>
    <row r="67" spans="1:19" ht="13.5" thickTop="1" x14ac:dyDescent="0.3">
      <c r="A67" s="3"/>
      <c r="B67" s="7"/>
      <c r="C67" s="7"/>
      <c r="D67" s="7"/>
      <c r="E67" s="7"/>
      <c r="F67" s="7"/>
      <c r="G67" s="7"/>
      <c r="H67" s="7"/>
      <c r="I67" s="7"/>
      <c r="J67" s="7"/>
      <c r="K67" s="7"/>
      <c r="L67" s="7"/>
      <c r="M67" s="7"/>
      <c r="N67" s="7"/>
      <c r="P67" s="125"/>
    </row>
    <row r="69" spans="1:19" x14ac:dyDescent="0.3">
      <c r="B69" s="361" t="s">
        <v>337</v>
      </c>
      <c r="C69" s="362"/>
      <c r="D69" s="362"/>
      <c r="E69" s="362"/>
      <c r="F69" s="362"/>
      <c r="G69" s="362"/>
      <c r="H69" s="362"/>
      <c r="I69" s="362"/>
      <c r="J69" s="362"/>
      <c r="K69" s="362"/>
      <c r="L69" s="362"/>
      <c r="M69" s="362"/>
      <c r="N69" s="363"/>
    </row>
    <row r="70" spans="1:19" ht="13.5" thickBot="1" x14ac:dyDescent="0.35">
      <c r="A70" s="3" t="s">
        <v>26</v>
      </c>
      <c r="B70" s="35" t="s">
        <v>102</v>
      </c>
      <c r="C70" s="35" t="s">
        <v>103</v>
      </c>
      <c r="D70" s="35" t="s">
        <v>104</v>
      </c>
      <c r="E70" s="35" t="s">
        <v>105</v>
      </c>
      <c r="F70" s="35" t="s">
        <v>106</v>
      </c>
      <c r="G70" s="35" t="s">
        <v>107</v>
      </c>
      <c r="H70" s="35" t="s">
        <v>108</v>
      </c>
      <c r="I70" s="35" t="s">
        <v>109</v>
      </c>
      <c r="J70" s="35" t="s">
        <v>110</v>
      </c>
      <c r="K70" s="35" t="s">
        <v>111</v>
      </c>
      <c r="L70" s="35" t="s">
        <v>112</v>
      </c>
      <c r="M70" s="35" t="s">
        <v>113</v>
      </c>
      <c r="N70" s="36" t="s">
        <v>12</v>
      </c>
    </row>
    <row r="71" spans="1:19" ht="14" thickTop="1" thickBot="1" x14ac:dyDescent="0.35">
      <c r="A71" s="46" t="s">
        <v>224</v>
      </c>
      <c r="B71" s="350" t="s">
        <v>336</v>
      </c>
      <c r="C71" s="350" t="s">
        <v>336</v>
      </c>
      <c r="D71" s="350" t="s">
        <v>336</v>
      </c>
      <c r="E71" s="350" t="s">
        <v>336</v>
      </c>
      <c r="F71" s="350" t="s">
        <v>336</v>
      </c>
      <c r="G71" s="350" t="s">
        <v>336</v>
      </c>
      <c r="H71" s="350" t="s">
        <v>336</v>
      </c>
      <c r="I71" s="350" t="s">
        <v>336</v>
      </c>
      <c r="J71" s="350" t="s">
        <v>336</v>
      </c>
      <c r="K71" s="350" t="s">
        <v>336</v>
      </c>
      <c r="L71" s="350" t="s">
        <v>336</v>
      </c>
      <c r="M71" s="350" t="s">
        <v>336</v>
      </c>
      <c r="N71" s="350" t="s">
        <v>336</v>
      </c>
      <c r="O71" s="8"/>
      <c r="P71" s="285"/>
      <c r="Q71" s="202"/>
      <c r="R71" s="202"/>
      <c r="S71" s="91"/>
    </row>
    <row r="72" spans="1:19" ht="14" thickTop="1" thickBot="1" x14ac:dyDescent="0.35">
      <c r="A72" s="46" t="s">
        <v>225</v>
      </c>
      <c r="B72" s="350" t="s">
        <v>336</v>
      </c>
      <c r="C72" s="350" t="s">
        <v>336</v>
      </c>
      <c r="D72" s="350" t="s">
        <v>336</v>
      </c>
      <c r="E72" s="350" t="s">
        <v>336</v>
      </c>
      <c r="F72" s="350" t="s">
        <v>336</v>
      </c>
      <c r="G72" s="350" t="s">
        <v>336</v>
      </c>
      <c r="H72" s="350" t="s">
        <v>336</v>
      </c>
      <c r="I72" s="350" t="s">
        <v>336</v>
      </c>
      <c r="J72" s="350" t="s">
        <v>336</v>
      </c>
      <c r="K72" s="350" t="s">
        <v>336</v>
      </c>
      <c r="L72" s="350" t="s">
        <v>336</v>
      </c>
      <c r="M72" s="350" t="s">
        <v>336</v>
      </c>
      <c r="N72" s="350" t="s">
        <v>336</v>
      </c>
      <c r="O72" s="8"/>
      <c r="P72" s="285"/>
      <c r="Q72" s="202"/>
      <c r="R72" s="202"/>
    </row>
    <row r="73" spans="1:19" ht="14" thickTop="1" thickBot="1" x14ac:dyDescent="0.35">
      <c r="A73" s="46" t="s">
        <v>226</v>
      </c>
      <c r="B73" s="350" t="s">
        <v>336</v>
      </c>
      <c r="C73" s="350" t="s">
        <v>336</v>
      </c>
      <c r="D73" s="350" t="s">
        <v>336</v>
      </c>
      <c r="E73" s="350" t="s">
        <v>336</v>
      </c>
      <c r="F73" s="350" t="s">
        <v>336</v>
      </c>
      <c r="G73" s="350" t="s">
        <v>336</v>
      </c>
      <c r="H73" s="350" t="s">
        <v>336</v>
      </c>
      <c r="I73" s="350" t="s">
        <v>336</v>
      </c>
      <c r="J73" s="350" t="s">
        <v>336</v>
      </c>
      <c r="K73" s="350" t="s">
        <v>336</v>
      </c>
      <c r="L73" s="350" t="s">
        <v>336</v>
      </c>
      <c r="M73" s="350" t="s">
        <v>336</v>
      </c>
      <c r="N73" s="350" t="s">
        <v>336</v>
      </c>
      <c r="P73" s="282"/>
      <c r="Q73" s="202"/>
      <c r="R73" s="202"/>
    </row>
    <row r="74" spans="1:19" ht="14" thickTop="1" thickBot="1" x14ac:dyDescent="0.35">
      <c r="A74" s="46" t="s">
        <v>227</v>
      </c>
      <c r="B74" s="350" t="s">
        <v>336</v>
      </c>
      <c r="C74" s="350" t="s">
        <v>336</v>
      </c>
      <c r="D74" s="350" t="s">
        <v>336</v>
      </c>
      <c r="E74" s="350" t="s">
        <v>336</v>
      </c>
      <c r="F74" s="350" t="s">
        <v>336</v>
      </c>
      <c r="G74" s="350" t="s">
        <v>336</v>
      </c>
      <c r="H74" s="350" t="s">
        <v>336</v>
      </c>
      <c r="I74" s="350" t="s">
        <v>336</v>
      </c>
      <c r="J74" s="350" t="s">
        <v>336</v>
      </c>
      <c r="K74" s="350" t="s">
        <v>336</v>
      </c>
      <c r="L74" s="350" t="s">
        <v>336</v>
      </c>
      <c r="M74" s="350" t="s">
        <v>336</v>
      </c>
      <c r="N74" s="350" t="s">
        <v>336</v>
      </c>
      <c r="P74" s="282"/>
      <c r="Q74" s="202"/>
      <c r="R74" s="202"/>
    </row>
    <row r="75" spans="1:19" ht="14" thickTop="1" thickBot="1" x14ac:dyDescent="0.35">
      <c r="A75" s="46" t="s">
        <v>7</v>
      </c>
      <c r="B75" s="350" t="s">
        <v>336</v>
      </c>
      <c r="C75" s="350" t="s">
        <v>336</v>
      </c>
      <c r="D75" s="350" t="s">
        <v>336</v>
      </c>
      <c r="E75" s="350" t="s">
        <v>336</v>
      </c>
      <c r="F75" s="350" t="s">
        <v>336</v>
      </c>
      <c r="G75" s="350" t="s">
        <v>336</v>
      </c>
      <c r="H75" s="350" t="s">
        <v>336</v>
      </c>
      <c r="I75" s="350" t="s">
        <v>336</v>
      </c>
      <c r="J75" s="350" t="s">
        <v>336</v>
      </c>
      <c r="K75" s="350" t="s">
        <v>336</v>
      </c>
      <c r="L75" s="350" t="s">
        <v>336</v>
      </c>
      <c r="M75" s="350" t="s">
        <v>336</v>
      </c>
      <c r="N75" s="350" t="s">
        <v>336</v>
      </c>
      <c r="P75" s="282"/>
    </row>
    <row r="76" spans="1:19" ht="14" thickTop="1" thickBot="1" x14ac:dyDescent="0.35">
      <c r="A76" s="46" t="s">
        <v>233</v>
      </c>
      <c r="B76" s="350" t="s">
        <v>336</v>
      </c>
      <c r="C76" s="350" t="s">
        <v>336</v>
      </c>
      <c r="D76" s="350" t="s">
        <v>336</v>
      </c>
      <c r="E76" s="350" t="s">
        <v>336</v>
      </c>
      <c r="F76" s="350" t="s">
        <v>336</v>
      </c>
      <c r="G76" s="350" t="s">
        <v>336</v>
      </c>
      <c r="H76" s="350" t="s">
        <v>336</v>
      </c>
      <c r="I76" s="350" t="s">
        <v>336</v>
      </c>
      <c r="J76" s="350" t="s">
        <v>336</v>
      </c>
      <c r="K76" s="350" t="s">
        <v>336</v>
      </c>
      <c r="L76" s="350" t="s">
        <v>336</v>
      </c>
      <c r="M76" s="350" t="s">
        <v>336</v>
      </c>
      <c r="N76" s="350" t="s">
        <v>336</v>
      </c>
      <c r="P76" s="282"/>
    </row>
    <row r="77" spans="1:19" ht="14" thickTop="1" thickBot="1" x14ac:dyDescent="0.35">
      <c r="A77" s="46" t="s">
        <v>8</v>
      </c>
      <c r="B77" s="350" t="s">
        <v>336</v>
      </c>
      <c r="C77" s="350" t="s">
        <v>336</v>
      </c>
      <c r="D77" s="350" t="s">
        <v>336</v>
      </c>
      <c r="E77" s="350" t="s">
        <v>336</v>
      </c>
      <c r="F77" s="350" t="s">
        <v>336</v>
      </c>
      <c r="G77" s="350" t="s">
        <v>336</v>
      </c>
      <c r="H77" s="350" t="s">
        <v>336</v>
      </c>
      <c r="I77" s="350" t="s">
        <v>336</v>
      </c>
      <c r="J77" s="350" t="s">
        <v>336</v>
      </c>
      <c r="K77" s="350" t="s">
        <v>336</v>
      </c>
      <c r="L77" s="350" t="s">
        <v>336</v>
      </c>
      <c r="M77" s="350" t="s">
        <v>336</v>
      </c>
      <c r="N77" s="350" t="s">
        <v>336</v>
      </c>
      <c r="P77" s="282"/>
    </row>
    <row r="78" spans="1:19" ht="14" thickTop="1" thickBot="1" x14ac:dyDescent="0.35">
      <c r="A78" s="46" t="s">
        <v>41</v>
      </c>
      <c r="B78" s="350" t="s">
        <v>336</v>
      </c>
      <c r="C78" s="350" t="s">
        <v>336</v>
      </c>
      <c r="D78" s="350" t="s">
        <v>336</v>
      </c>
      <c r="E78" s="350" t="s">
        <v>336</v>
      </c>
      <c r="F78" s="350" t="s">
        <v>336</v>
      </c>
      <c r="G78" s="350" t="s">
        <v>336</v>
      </c>
      <c r="H78" s="350" t="s">
        <v>336</v>
      </c>
      <c r="I78" s="350" t="s">
        <v>336</v>
      </c>
      <c r="J78" s="350" t="s">
        <v>336</v>
      </c>
      <c r="K78" s="350" t="s">
        <v>336</v>
      </c>
      <c r="L78" s="350" t="s">
        <v>336</v>
      </c>
      <c r="M78" s="350" t="s">
        <v>336</v>
      </c>
      <c r="N78" s="350" t="s">
        <v>336</v>
      </c>
      <c r="P78" s="282"/>
    </row>
    <row r="79" spans="1:19" ht="14" thickTop="1" thickBot="1" x14ac:dyDescent="0.35">
      <c r="A79" s="68" t="s">
        <v>42</v>
      </c>
      <c r="B79" s="350" t="s">
        <v>336</v>
      </c>
      <c r="C79" s="350" t="s">
        <v>336</v>
      </c>
      <c r="D79" s="350" t="s">
        <v>336</v>
      </c>
      <c r="E79" s="350" t="s">
        <v>336</v>
      </c>
      <c r="F79" s="350" t="s">
        <v>336</v>
      </c>
      <c r="G79" s="350" t="s">
        <v>336</v>
      </c>
      <c r="H79" s="350" t="s">
        <v>336</v>
      </c>
      <c r="I79" s="350" t="s">
        <v>336</v>
      </c>
      <c r="J79" s="350" t="s">
        <v>336</v>
      </c>
      <c r="K79" s="350" t="s">
        <v>336</v>
      </c>
      <c r="L79" s="350" t="s">
        <v>336</v>
      </c>
      <c r="M79" s="350" t="s">
        <v>336</v>
      </c>
      <c r="N79" s="350" t="s">
        <v>336</v>
      </c>
      <c r="P79" s="282"/>
    </row>
    <row r="80" spans="1:19" ht="14" thickTop="1" thickBot="1" x14ac:dyDescent="0.35">
      <c r="A80" s="68" t="s">
        <v>44</v>
      </c>
      <c r="B80" s="350" t="s">
        <v>336</v>
      </c>
      <c r="C80" s="350" t="s">
        <v>336</v>
      </c>
      <c r="D80" s="350" t="s">
        <v>336</v>
      </c>
      <c r="E80" s="350" t="s">
        <v>336</v>
      </c>
      <c r="F80" s="350" t="s">
        <v>336</v>
      </c>
      <c r="G80" s="350" t="s">
        <v>336</v>
      </c>
      <c r="H80" s="350" t="s">
        <v>336</v>
      </c>
      <c r="I80" s="350" t="s">
        <v>336</v>
      </c>
      <c r="J80" s="350" t="s">
        <v>336</v>
      </c>
      <c r="K80" s="350" t="s">
        <v>336</v>
      </c>
      <c r="L80" s="350" t="s">
        <v>336</v>
      </c>
      <c r="M80" s="350" t="s">
        <v>336</v>
      </c>
      <c r="N80" s="350" t="s">
        <v>336</v>
      </c>
      <c r="P80" s="282"/>
    </row>
    <row r="81" spans="1:19" ht="14" thickTop="1" thickBot="1" x14ac:dyDescent="0.35">
      <c r="A81" s="46" t="s">
        <v>45</v>
      </c>
      <c r="B81" s="350" t="s">
        <v>336</v>
      </c>
      <c r="C81" s="350" t="s">
        <v>336</v>
      </c>
      <c r="D81" s="350" t="s">
        <v>336</v>
      </c>
      <c r="E81" s="350" t="s">
        <v>336</v>
      </c>
      <c r="F81" s="350" t="s">
        <v>336</v>
      </c>
      <c r="G81" s="350" t="s">
        <v>336</v>
      </c>
      <c r="H81" s="350" t="s">
        <v>336</v>
      </c>
      <c r="I81" s="350" t="s">
        <v>336</v>
      </c>
      <c r="J81" s="350" t="s">
        <v>336</v>
      </c>
      <c r="K81" s="350" t="s">
        <v>336</v>
      </c>
      <c r="L81" s="350" t="s">
        <v>336</v>
      </c>
      <c r="M81" s="350" t="s">
        <v>336</v>
      </c>
      <c r="N81" s="350" t="s">
        <v>336</v>
      </c>
      <c r="P81" s="284"/>
      <c r="Q81" s="202"/>
      <c r="R81" s="91"/>
      <c r="S81" s="27"/>
    </row>
    <row r="82" spans="1:19" ht="14" thickTop="1" thickBot="1" x14ac:dyDescent="0.35">
      <c r="A82" s="46" t="s">
        <v>43</v>
      </c>
      <c r="B82" s="350" t="s">
        <v>336</v>
      </c>
      <c r="C82" s="350" t="s">
        <v>336</v>
      </c>
      <c r="D82" s="350" t="s">
        <v>336</v>
      </c>
      <c r="E82" s="350" t="s">
        <v>336</v>
      </c>
      <c r="F82" s="350" t="s">
        <v>336</v>
      </c>
      <c r="G82" s="350" t="s">
        <v>336</v>
      </c>
      <c r="H82" s="350" t="s">
        <v>336</v>
      </c>
      <c r="I82" s="350" t="s">
        <v>336</v>
      </c>
      <c r="J82" s="350" t="s">
        <v>336</v>
      </c>
      <c r="K82" s="350" t="s">
        <v>336</v>
      </c>
      <c r="L82" s="350" t="s">
        <v>336</v>
      </c>
      <c r="M82" s="350" t="s">
        <v>336</v>
      </c>
      <c r="N82" s="350" t="s">
        <v>336</v>
      </c>
      <c r="O82" s="8"/>
      <c r="P82" s="282"/>
    </row>
    <row r="83" spans="1:19" ht="14" thickTop="1" thickBot="1" x14ac:dyDescent="0.35">
      <c r="A83" s="46" t="s">
        <v>76</v>
      </c>
      <c r="B83" s="350" t="s">
        <v>336</v>
      </c>
      <c r="C83" s="350" t="s">
        <v>336</v>
      </c>
      <c r="D83" s="350" t="s">
        <v>336</v>
      </c>
      <c r="E83" s="350" t="s">
        <v>336</v>
      </c>
      <c r="F83" s="350" t="s">
        <v>336</v>
      </c>
      <c r="G83" s="350" t="s">
        <v>336</v>
      </c>
      <c r="H83" s="350" t="s">
        <v>336</v>
      </c>
      <c r="I83" s="350" t="s">
        <v>336</v>
      </c>
      <c r="J83" s="350" t="s">
        <v>336</v>
      </c>
      <c r="K83" s="350" t="s">
        <v>336</v>
      </c>
      <c r="L83" s="350" t="s">
        <v>336</v>
      </c>
      <c r="M83" s="350" t="s">
        <v>336</v>
      </c>
      <c r="N83" s="350" t="s">
        <v>336</v>
      </c>
      <c r="P83" s="282"/>
      <c r="Q83" s="68"/>
      <c r="R83" s="84"/>
    </row>
    <row r="84" spans="1:19" ht="14" thickTop="1" thickBot="1" x14ac:dyDescent="0.35">
      <c r="A84" s="46" t="s">
        <v>129</v>
      </c>
      <c r="B84" s="350" t="s">
        <v>336</v>
      </c>
      <c r="C84" s="350" t="s">
        <v>336</v>
      </c>
      <c r="D84" s="350" t="s">
        <v>336</v>
      </c>
      <c r="E84" s="350" t="s">
        <v>336</v>
      </c>
      <c r="F84" s="350" t="s">
        <v>336</v>
      </c>
      <c r="G84" s="350" t="s">
        <v>336</v>
      </c>
      <c r="H84" s="350" t="s">
        <v>336</v>
      </c>
      <c r="I84" s="350" t="s">
        <v>336</v>
      </c>
      <c r="J84" s="350" t="s">
        <v>336</v>
      </c>
      <c r="K84" s="350" t="s">
        <v>336</v>
      </c>
      <c r="L84" s="350" t="s">
        <v>336</v>
      </c>
      <c r="M84" s="350" t="s">
        <v>336</v>
      </c>
      <c r="N84" s="350" t="s">
        <v>336</v>
      </c>
      <c r="P84" s="282"/>
      <c r="Q84" s="68"/>
      <c r="R84" s="84"/>
    </row>
    <row r="85" spans="1:19" ht="14" thickTop="1" thickBot="1" x14ac:dyDescent="0.35">
      <c r="A85" s="46" t="s">
        <v>139</v>
      </c>
      <c r="B85" s="350" t="s">
        <v>336</v>
      </c>
      <c r="C85" s="350" t="s">
        <v>336</v>
      </c>
      <c r="D85" s="350" t="s">
        <v>336</v>
      </c>
      <c r="E85" s="350" t="s">
        <v>336</v>
      </c>
      <c r="F85" s="350" t="s">
        <v>336</v>
      </c>
      <c r="G85" s="350" t="s">
        <v>336</v>
      </c>
      <c r="H85" s="350" t="s">
        <v>336</v>
      </c>
      <c r="I85" s="350" t="s">
        <v>336</v>
      </c>
      <c r="J85" s="350" t="s">
        <v>336</v>
      </c>
      <c r="K85" s="350" t="s">
        <v>336</v>
      </c>
      <c r="L85" s="350" t="s">
        <v>336</v>
      </c>
      <c r="M85" s="350" t="s">
        <v>336</v>
      </c>
      <c r="N85" s="350" t="s">
        <v>336</v>
      </c>
      <c r="P85" s="282"/>
      <c r="Q85" s="68"/>
      <c r="R85" s="84"/>
    </row>
    <row r="86" spans="1:19" ht="14" thickTop="1" thickBot="1" x14ac:dyDescent="0.35">
      <c r="A86" s="46" t="s">
        <v>138</v>
      </c>
      <c r="B86" s="350" t="s">
        <v>336</v>
      </c>
      <c r="C86" s="350" t="s">
        <v>336</v>
      </c>
      <c r="D86" s="350" t="s">
        <v>336</v>
      </c>
      <c r="E86" s="350" t="s">
        <v>336</v>
      </c>
      <c r="F86" s="350" t="s">
        <v>336</v>
      </c>
      <c r="G86" s="350" t="s">
        <v>336</v>
      </c>
      <c r="H86" s="350" t="s">
        <v>336</v>
      </c>
      <c r="I86" s="350" t="s">
        <v>336</v>
      </c>
      <c r="J86" s="350" t="s">
        <v>336</v>
      </c>
      <c r="K86" s="350" t="s">
        <v>336</v>
      </c>
      <c r="L86" s="350" t="s">
        <v>336</v>
      </c>
      <c r="M86" s="350" t="s">
        <v>336</v>
      </c>
      <c r="N86" s="350" t="s">
        <v>336</v>
      </c>
      <c r="P86" s="282"/>
      <c r="Q86" s="68"/>
      <c r="R86" s="84"/>
    </row>
    <row r="87" spans="1:19" ht="14" thickTop="1" thickBot="1" x14ac:dyDescent="0.35">
      <c r="A87" s="46" t="s">
        <v>140</v>
      </c>
      <c r="B87" s="350" t="s">
        <v>336</v>
      </c>
      <c r="C87" s="350" t="s">
        <v>336</v>
      </c>
      <c r="D87" s="350" t="s">
        <v>336</v>
      </c>
      <c r="E87" s="350" t="s">
        <v>336</v>
      </c>
      <c r="F87" s="350" t="s">
        <v>336</v>
      </c>
      <c r="G87" s="350" t="s">
        <v>336</v>
      </c>
      <c r="H87" s="350" t="s">
        <v>336</v>
      </c>
      <c r="I87" s="350" t="s">
        <v>336</v>
      </c>
      <c r="J87" s="350" t="s">
        <v>336</v>
      </c>
      <c r="K87" s="350" t="s">
        <v>336</v>
      </c>
      <c r="L87" s="350" t="s">
        <v>336</v>
      </c>
      <c r="M87" s="350" t="s">
        <v>336</v>
      </c>
      <c r="N87" s="350" t="s">
        <v>336</v>
      </c>
      <c r="P87" s="282"/>
      <c r="Q87" s="68"/>
      <c r="R87" s="84"/>
    </row>
    <row r="88" spans="1:19" ht="14" thickTop="1" thickBot="1" x14ac:dyDescent="0.35">
      <c r="A88" s="46" t="s">
        <v>142</v>
      </c>
      <c r="B88" s="350" t="s">
        <v>336</v>
      </c>
      <c r="C88" s="350" t="s">
        <v>336</v>
      </c>
      <c r="D88" s="350" t="s">
        <v>336</v>
      </c>
      <c r="E88" s="350" t="s">
        <v>336</v>
      </c>
      <c r="F88" s="350" t="s">
        <v>336</v>
      </c>
      <c r="G88" s="350" t="s">
        <v>336</v>
      </c>
      <c r="H88" s="350" t="s">
        <v>336</v>
      </c>
      <c r="I88" s="350" t="s">
        <v>336</v>
      </c>
      <c r="J88" s="350" t="s">
        <v>336</v>
      </c>
      <c r="K88" s="350" t="s">
        <v>336</v>
      </c>
      <c r="L88" s="350" t="s">
        <v>336</v>
      </c>
      <c r="M88" s="350" t="s">
        <v>336</v>
      </c>
      <c r="N88" s="350" t="s">
        <v>336</v>
      </c>
      <c r="P88" s="284"/>
      <c r="Q88" s="283"/>
      <c r="R88" s="84"/>
    </row>
    <row r="89" spans="1:19" ht="14" thickTop="1" thickBot="1" x14ac:dyDescent="0.35">
      <c r="A89" s="46" t="s">
        <v>234</v>
      </c>
      <c r="B89" s="350" t="s">
        <v>336</v>
      </c>
      <c r="C89" s="350" t="s">
        <v>336</v>
      </c>
      <c r="D89" s="350" t="s">
        <v>336</v>
      </c>
      <c r="E89" s="350" t="s">
        <v>336</v>
      </c>
      <c r="F89" s="350" t="s">
        <v>336</v>
      </c>
      <c r="G89" s="350" t="s">
        <v>336</v>
      </c>
      <c r="H89" s="350" t="s">
        <v>336</v>
      </c>
      <c r="I89" s="350" t="s">
        <v>336</v>
      </c>
      <c r="J89" s="350" t="s">
        <v>336</v>
      </c>
      <c r="K89" s="350" t="s">
        <v>336</v>
      </c>
      <c r="L89" s="350" t="s">
        <v>336</v>
      </c>
      <c r="M89" s="350" t="s">
        <v>336</v>
      </c>
      <c r="N89" s="350" t="s">
        <v>336</v>
      </c>
      <c r="P89" s="282"/>
      <c r="Q89" s="68"/>
      <c r="R89" s="84"/>
    </row>
    <row r="90" spans="1:19" ht="14" thickTop="1" thickBot="1" x14ac:dyDescent="0.35">
      <c r="A90" s="46" t="s">
        <v>46</v>
      </c>
      <c r="B90" s="350" t="s">
        <v>336</v>
      </c>
      <c r="C90" s="350" t="s">
        <v>336</v>
      </c>
      <c r="D90" s="350" t="s">
        <v>336</v>
      </c>
      <c r="E90" s="350" t="s">
        <v>336</v>
      </c>
      <c r="F90" s="350" t="s">
        <v>336</v>
      </c>
      <c r="G90" s="350" t="s">
        <v>336</v>
      </c>
      <c r="H90" s="350" t="s">
        <v>336</v>
      </c>
      <c r="I90" s="350" t="s">
        <v>336</v>
      </c>
      <c r="J90" s="350" t="s">
        <v>336</v>
      </c>
      <c r="K90" s="350" t="s">
        <v>336</v>
      </c>
      <c r="L90" s="350" t="s">
        <v>336</v>
      </c>
      <c r="M90" s="350" t="s">
        <v>336</v>
      </c>
      <c r="N90" s="350" t="s">
        <v>336</v>
      </c>
      <c r="P90" s="310"/>
      <c r="Q90" s="68"/>
      <c r="R90" s="84"/>
      <c r="S90" s="295"/>
    </row>
    <row r="91" spans="1:19" ht="14" thickTop="1" thickBot="1" x14ac:dyDescent="0.35">
      <c r="A91" s="2" t="s">
        <v>130</v>
      </c>
      <c r="B91" s="350" t="s">
        <v>336</v>
      </c>
      <c r="C91" s="350" t="s">
        <v>336</v>
      </c>
      <c r="D91" s="350" t="s">
        <v>336</v>
      </c>
      <c r="E91" s="350" t="s">
        <v>336</v>
      </c>
      <c r="F91" s="350" t="s">
        <v>336</v>
      </c>
      <c r="G91" s="350" t="s">
        <v>336</v>
      </c>
      <c r="H91" s="350" t="s">
        <v>336</v>
      </c>
      <c r="I91" s="350" t="s">
        <v>336</v>
      </c>
      <c r="J91" s="350" t="s">
        <v>336</v>
      </c>
      <c r="K91" s="350" t="s">
        <v>336</v>
      </c>
      <c r="L91" s="350" t="s">
        <v>336</v>
      </c>
      <c r="M91" s="350" t="s">
        <v>336</v>
      </c>
      <c r="N91" s="350" t="s">
        <v>336</v>
      </c>
      <c r="P91" s="310"/>
      <c r="Q91" s="68"/>
      <c r="R91" s="84"/>
      <c r="S91" s="295"/>
    </row>
    <row r="92" spans="1:19" ht="14" thickTop="1" thickBot="1" x14ac:dyDescent="0.35">
      <c r="A92" s="2" t="s">
        <v>228</v>
      </c>
      <c r="B92" s="350" t="s">
        <v>336</v>
      </c>
      <c r="C92" s="350" t="s">
        <v>336</v>
      </c>
      <c r="D92" s="350" t="s">
        <v>336</v>
      </c>
      <c r="E92" s="350" t="s">
        <v>336</v>
      </c>
      <c r="F92" s="350" t="s">
        <v>336</v>
      </c>
      <c r="G92" s="350" t="s">
        <v>336</v>
      </c>
      <c r="H92" s="350" t="s">
        <v>336</v>
      </c>
      <c r="I92" s="350" t="s">
        <v>336</v>
      </c>
      <c r="J92" s="350" t="s">
        <v>336</v>
      </c>
      <c r="K92" s="350" t="s">
        <v>336</v>
      </c>
      <c r="L92" s="350" t="s">
        <v>336</v>
      </c>
      <c r="M92" s="350" t="s">
        <v>336</v>
      </c>
      <c r="N92" s="350" t="s">
        <v>336</v>
      </c>
      <c r="O92" s="271"/>
      <c r="P92" s="310"/>
      <c r="Q92" s="273"/>
      <c r="R92" s="273"/>
      <c r="S92" s="295"/>
    </row>
    <row r="93" spans="1:19" ht="14" thickTop="1" thickBot="1" x14ac:dyDescent="0.35">
      <c r="A93" s="2" t="s">
        <v>35</v>
      </c>
      <c r="B93" s="350" t="s">
        <v>336</v>
      </c>
      <c r="C93" s="350" t="s">
        <v>336</v>
      </c>
      <c r="D93" s="350" t="s">
        <v>336</v>
      </c>
      <c r="E93" s="350" t="s">
        <v>336</v>
      </c>
      <c r="F93" s="350" t="s">
        <v>336</v>
      </c>
      <c r="G93" s="350" t="s">
        <v>336</v>
      </c>
      <c r="H93" s="350" t="s">
        <v>336</v>
      </c>
      <c r="I93" s="350" t="s">
        <v>336</v>
      </c>
      <c r="J93" s="350" t="s">
        <v>336</v>
      </c>
      <c r="K93" s="350" t="s">
        <v>336</v>
      </c>
      <c r="L93" s="350" t="s">
        <v>336</v>
      </c>
      <c r="M93" s="350" t="s">
        <v>336</v>
      </c>
      <c r="N93" s="350" t="s">
        <v>336</v>
      </c>
      <c r="P93" s="310"/>
      <c r="Q93" s="68"/>
      <c r="R93" s="84"/>
      <c r="S93" s="295"/>
    </row>
    <row r="94" spans="1:19" ht="14" thickTop="1" thickBot="1" x14ac:dyDescent="0.35">
      <c r="A94" s="47"/>
      <c r="B94" s="350" t="s">
        <v>336</v>
      </c>
      <c r="C94" s="350" t="s">
        <v>336</v>
      </c>
      <c r="D94" s="350" t="s">
        <v>336</v>
      </c>
      <c r="E94" s="350" t="s">
        <v>336</v>
      </c>
      <c r="F94" s="350" t="s">
        <v>336</v>
      </c>
      <c r="G94" s="350" t="s">
        <v>336</v>
      </c>
      <c r="H94" s="350" t="s">
        <v>336</v>
      </c>
      <c r="I94" s="350" t="s">
        <v>336</v>
      </c>
      <c r="J94" s="350" t="s">
        <v>336</v>
      </c>
      <c r="K94" s="350" t="s">
        <v>336</v>
      </c>
      <c r="L94" s="350" t="s">
        <v>336</v>
      </c>
      <c r="M94" s="350" t="s">
        <v>336</v>
      </c>
      <c r="N94" s="350" t="s">
        <v>336</v>
      </c>
      <c r="P94" s="295"/>
      <c r="Q94" s="68"/>
      <c r="R94" s="84"/>
      <c r="S94" s="295"/>
    </row>
    <row r="95" spans="1:19" s="3" customFormat="1" ht="14" thickTop="1" thickBot="1" x14ac:dyDescent="0.35">
      <c r="A95" s="3" t="s">
        <v>12</v>
      </c>
      <c r="B95" s="351" t="s">
        <v>336</v>
      </c>
      <c r="C95" s="351" t="s">
        <v>336</v>
      </c>
      <c r="D95" s="351" t="s">
        <v>336</v>
      </c>
      <c r="E95" s="351" t="s">
        <v>336</v>
      </c>
      <c r="F95" s="351" t="s">
        <v>336</v>
      </c>
      <c r="G95" s="351" t="s">
        <v>336</v>
      </c>
      <c r="H95" s="351" t="s">
        <v>336</v>
      </c>
      <c r="I95" s="351" t="s">
        <v>336</v>
      </c>
      <c r="J95" s="351" t="s">
        <v>336</v>
      </c>
      <c r="K95" s="351" t="s">
        <v>336</v>
      </c>
      <c r="L95" s="351" t="s">
        <v>336</v>
      </c>
      <c r="M95" s="351" t="s">
        <v>336</v>
      </c>
      <c r="N95" s="351" t="s">
        <v>336</v>
      </c>
      <c r="O95" s="8"/>
      <c r="P95" s="302"/>
      <c r="Q95" s="85"/>
      <c r="R95" s="86"/>
      <c r="S95" s="302"/>
    </row>
    <row r="96" spans="1:19" s="3" customFormat="1" ht="13.5" thickTop="1" x14ac:dyDescent="0.3">
      <c r="B96" s="17"/>
      <c r="C96" s="17"/>
      <c r="D96" s="17"/>
      <c r="E96" s="17"/>
      <c r="F96" s="17"/>
      <c r="G96" s="17"/>
      <c r="H96" s="17"/>
      <c r="I96" s="17"/>
      <c r="J96" s="17"/>
      <c r="K96" s="17"/>
      <c r="L96" s="17"/>
      <c r="M96" s="88"/>
      <c r="N96" s="85"/>
      <c r="O96" s="2"/>
      <c r="P96" s="84"/>
      <c r="Q96" s="85"/>
      <c r="R96" s="86"/>
    </row>
    <row r="97" spans="1:28" x14ac:dyDescent="0.3">
      <c r="P97" s="68"/>
      <c r="Q97" s="68"/>
      <c r="R97" s="68"/>
      <c r="AB97" s="22"/>
    </row>
    <row r="98" spans="1:28" x14ac:dyDescent="0.3">
      <c r="B98" s="361" t="s">
        <v>68</v>
      </c>
      <c r="C98" s="362"/>
      <c r="D98" s="362"/>
      <c r="E98" s="362"/>
      <c r="F98" s="362"/>
      <c r="G98" s="362"/>
      <c r="H98" s="362"/>
      <c r="I98" s="362"/>
      <c r="J98" s="362"/>
      <c r="K98" s="362"/>
      <c r="L98" s="362"/>
      <c r="M98" s="362"/>
      <c r="N98" s="363"/>
      <c r="P98" s="68"/>
      <c r="Q98" s="68"/>
      <c r="R98" s="68"/>
      <c r="AB98" s="22"/>
    </row>
    <row r="99" spans="1:28" ht="13.5" thickBot="1" x14ac:dyDescent="0.35">
      <c r="A99" s="3" t="s">
        <v>26</v>
      </c>
      <c r="B99" s="35" t="s">
        <v>102</v>
      </c>
      <c r="C99" s="35" t="s">
        <v>103</v>
      </c>
      <c r="D99" s="35" t="s">
        <v>104</v>
      </c>
      <c r="E99" s="35" t="s">
        <v>105</v>
      </c>
      <c r="F99" s="35" t="s">
        <v>106</v>
      </c>
      <c r="G99" s="35" t="s">
        <v>107</v>
      </c>
      <c r="H99" s="35" t="s">
        <v>108</v>
      </c>
      <c r="I99" s="35" t="s">
        <v>109</v>
      </c>
      <c r="J99" s="35" t="s">
        <v>110</v>
      </c>
      <c r="K99" s="35" t="s">
        <v>111</v>
      </c>
      <c r="L99" s="35" t="s">
        <v>112</v>
      </c>
      <c r="M99" s="35" t="s">
        <v>113</v>
      </c>
      <c r="N99" s="36" t="s">
        <v>12</v>
      </c>
      <c r="P99" s="68"/>
      <c r="Q99" s="68"/>
      <c r="R99" s="68"/>
      <c r="AB99" s="22"/>
    </row>
    <row r="100" spans="1:28" ht="14" thickTop="1" thickBot="1" x14ac:dyDescent="0.35">
      <c r="A100" s="2" t="s">
        <v>75</v>
      </c>
      <c r="B100" s="351" t="s">
        <v>336</v>
      </c>
      <c r="C100" s="351" t="s">
        <v>336</v>
      </c>
      <c r="D100" s="351" t="s">
        <v>336</v>
      </c>
      <c r="E100" s="351" t="s">
        <v>336</v>
      </c>
      <c r="F100" s="351" t="s">
        <v>336</v>
      </c>
      <c r="G100" s="351" t="s">
        <v>336</v>
      </c>
      <c r="H100" s="351" t="s">
        <v>336</v>
      </c>
      <c r="I100" s="351" t="s">
        <v>336</v>
      </c>
      <c r="J100" s="351" t="s">
        <v>336</v>
      </c>
      <c r="K100" s="351" t="s">
        <v>336</v>
      </c>
      <c r="L100" s="351" t="s">
        <v>336</v>
      </c>
      <c r="M100" s="351" t="s">
        <v>336</v>
      </c>
      <c r="N100" s="351" t="s">
        <v>336</v>
      </c>
      <c r="O100" s="8"/>
      <c r="P100" s="68"/>
      <c r="Q100" s="68"/>
      <c r="R100" s="68"/>
      <c r="AB100" s="22"/>
    </row>
    <row r="101" spans="1:28" ht="14" thickTop="1" thickBot="1" x14ac:dyDescent="0.35">
      <c r="A101" s="2" t="s">
        <v>7</v>
      </c>
      <c r="B101" s="351" t="s">
        <v>336</v>
      </c>
      <c r="C101" s="351" t="s">
        <v>336</v>
      </c>
      <c r="D101" s="351" t="s">
        <v>336</v>
      </c>
      <c r="E101" s="351" t="s">
        <v>336</v>
      </c>
      <c r="F101" s="351" t="s">
        <v>336</v>
      </c>
      <c r="G101" s="351" t="s">
        <v>336</v>
      </c>
      <c r="H101" s="351" t="s">
        <v>336</v>
      </c>
      <c r="I101" s="351" t="s">
        <v>336</v>
      </c>
      <c r="J101" s="351" t="s">
        <v>336</v>
      </c>
      <c r="K101" s="351" t="s">
        <v>336</v>
      </c>
      <c r="L101" s="351" t="s">
        <v>336</v>
      </c>
      <c r="M101" s="351" t="s">
        <v>336</v>
      </c>
      <c r="N101" s="351" t="s">
        <v>336</v>
      </c>
      <c r="O101" s="294"/>
      <c r="P101" s="68"/>
      <c r="Q101" s="68"/>
      <c r="R101" s="68"/>
      <c r="AB101" s="22"/>
    </row>
    <row r="102" spans="1:28" ht="14" thickTop="1" thickBot="1" x14ac:dyDescent="0.35">
      <c r="A102" s="2" t="s">
        <v>233</v>
      </c>
      <c r="B102" s="351" t="s">
        <v>336</v>
      </c>
      <c r="C102" s="351" t="s">
        <v>336</v>
      </c>
      <c r="D102" s="351" t="s">
        <v>336</v>
      </c>
      <c r="E102" s="351" t="s">
        <v>336</v>
      </c>
      <c r="F102" s="351" t="s">
        <v>336</v>
      </c>
      <c r="G102" s="351" t="s">
        <v>336</v>
      </c>
      <c r="H102" s="351" t="s">
        <v>336</v>
      </c>
      <c r="I102" s="351" t="s">
        <v>336</v>
      </c>
      <c r="J102" s="351" t="s">
        <v>336</v>
      </c>
      <c r="K102" s="351" t="s">
        <v>336</v>
      </c>
      <c r="L102" s="351" t="s">
        <v>336</v>
      </c>
      <c r="M102" s="351" t="s">
        <v>336</v>
      </c>
      <c r="N102" s="351" t="s">
        <v>336</v>
      </c>
      <c r="O102" s="8"/>
      <c r="P102" s="68"/>
      <c r="Q102" s="68"/>
      <c r="R102" s="68"/>
      <c r="AB102" s="22"/>
    </row>
    <row r="103" spans="1:28" ht="14" thickTop="1" thickBot="1" x14ac:dyDescent="0.35">
      <c r="A103" s="2" t="s">
        <v>8</v>
      </c>
      <c r="B103" s="351" t="s">
        <v>336</v>
      </c>
      <c r="C103" s="351" t="s">
        <v>336</v>
      </c>
      <c r="D103" s="351" t="s">
        <v>336</v>
      </c>
      <c r="E103" s="351" t="s">
        <v>336</v>
      </c>
      <c r="F103" s="351" t="s">
        <v>336</v>
      </c>
      <c r="G103" s="351" t="s">
        <v>336</v>
      </c>
      <c r="H103" s="351" t="s">
        <v>336</v>
      </c>
      <c r="I103" s="351" t="s">
        <v>336</v>
      </c>
      <c r="J103" s="351" t="s">
        <v>336</v>
      </c>
      <c r="K103" s="351" t="s">
        <v>336</v>
      </c>
      <c r="L103" s="351" t="s">
        <v>336</v>
      </c>
      <c r="M103" s="351" t="s">
        <v>336</v>
      </c>
      <c r="N103" s="351" t="s">
        <v>336</v>
      </c>
      <c r="O103" s="8"/>
      <c r="P103" s="68"/>
      <c r="Q103" s="68"/>
      <c r="R103" s="68"/>
      <c r="AB103" s="22"/>
    </row>
    <row r="104" spans="1:28" ht="14" thickTop="1" thickBot="1" x14ac:dyDescent="0.35">
      <c r="A104" s="2" t="s">
        <v>41</v>
      </c>
      <c r="B104" s="351" t="s">
        <v>336</v>
      </c>
      <c r="C104" s="351" t="s">
        <v>336</v>
      </c>
      <c r="D104" s="351" t="s">
        <v>336</v>
      </c>
      <c r="E104" s="351" t="s">
        <v>336</v>
      </c>
      <c r="F104" s="351" t="s">
        <v>336</v>
      </c>
      <c r="G104" s="351" t="s">
        <v>336</v>
      </c>
      <c r="H104" s="351" t="s">
        <v>336</v>
      </c>
      <c r="I104" s="351" t="s">
        <v>336</v>
      </c>
      <c r="J104" s="351" t="s">
        <v>336</v>
      </c>
      <c r="K104" s="351" t="s">
        <v>336</v>
      </c>
      <c r="L104" s="351" t="s">
        <v>336</v>
      </c>
      <c r="M104" s="351" t="s">
        <v>336</v>
      </c>
      <c r="N104" s="351" t="s">
        <v>336</v>
      </c>
      <c r="O104" s="271"/>
      <c r="P104" s="68"/>
      <c r="Q104" s="68"/>
      <c r="R104" s="68"/>
      <c r="AB104" s="22"/>
    </row>
    <row r="105" spans="1:28" ht="14" thickTop="1" thickBot="1" x14ac:dyDescent="0.35">
      <c r="A105" s="2" t="s">
        <v>42</v>
      </c>
      <c r="B105" s="351" t="s">
        <v>336</v>
      </c>
      <c r="C105" s="351" t="s">
        <v>336</v>
      </c>
      <c r="D105" s="351" t="s">
        <v>336</v>
      </c>
      <c r="E105" s="351" t="s">
        <v>336</v>
      </c>
      <c r="F105" s="351" t="s">
        <v>336</v>
      </c>
      <c r="G105" s="351" t="s">
        <v>336</v>
      </c>
      <c r="H105" s="351" t="s">
        <v>336</v>
      </c>
      <c r="I105" s="351" t="s">
        <v>336</v>
      </c>
      <c r="J105" s="351" t="s">
        <v>336</v>
      </c>
      <c r="K105" s="351" t="s">
        <v>336</v>
      </c>
      <c r="L105" s="351" t="s">
        <v>336</v>
      </c>
      <c r="M105" s="351" t="s">
        <v>336</v>
      </c>
      <c r="N105" s="351" t="s">
        <v>336</v>
      </c>
      <c r="P105" s="68"/>
      <c r="Q105" s="68"/>
      <c r="R105" s="68"/>
      <c r="AB105" s="22"/>
    </row>
    <row r="106" spans="1:28" ht="14" thickTop="1" thickBot="1" x14ac:dyDescent="0.35">
      <c r="A106" s="2" t="s">
        <v>44</v>
      </c>
      <c r="B106" s="351" t="s">
        <v>336</v>
      </c>
      <c r="C106" s="351" t="s">
        <v>336</v>
      </c>
      <c r="D106" s="351" t="s">
        <v>336</v>
      </c>
      <c r="E106" s="351" t="s">
        <v>336</v>
      </c>
      <c r="F106" s="351" t="s">
        <v>336</v>
      </c>
      <c r="G106" s="351" t="s">
        <v>336</v>
      </c>
      <c r="H106" s="351" t="s">
        <v>336</v>
      </c>
      <c r="I106" s="351" t="s">
        <v>336</v>
      </c>
      <c r="J106" s="351" t="s">
        <v>336</v>
      </c>
      <c r="K106" s="351" t="s">
        <v>336</v>
      </c>
      <c r="L106" s="351" t="s">
        <v>336</v>
      </c>
      <c r="M106" s="351" t="s">
        <v>336</v>
      </c>
      <c r="N106" s="351" t="s">
        <v>336</v>
      </c>
      <c r="O106" s="8"/>
      <c r="P106" s="68"/>
      <c r="Q106" s="68"/>
      <c r="R106" s="68"/>
      <c r="S106" s="295"/>
      <c r="AB106" s="22"/>
    </row>
    <row r="107" spans="1:28" ht="14" thickTop="1" thickBot="1" x14ac:dyDescent="0.35">
      <c r="A107" s="2" t="s">
        <v>45</v>
      </c>
      <c r="B107" s="351" t="s">
        <v>336</v>
      </c>
      <c r="C107" s="351" t="s">
        <v>336</v>
      </c>
      <c r="D107" s="351" t="s">
        <v>336</v>
      </c>
      <c r="E107" s="351" t="s">
        <v>336</v>
      </c>
      <c r="F107" s="351" t="s">
        <v>336</v>
      </c>
      <c r="G107" s="351" t="s">
        <v>336</v>
      </c>
      <c r="H107" s="351" t="s">
        <v>336</v>
      </c>
      <c r="I107" s="351" t="s">
        <v>336</v>
      </c>
      <c r="J107" s="351" t="s">
        <v>336</v>
      </c>
      <c r="K107" s="351" t="s">
        <v>336</v>
      </c>
      <c r="L107" s="351" t="s">
        <v>336</v>
      </c>
      <c r="M107" s="351" t="s">
        <v>336</v>
      </c>
      <c r="N107" s="351" t="s">
        <v>336</v>
      </c>
      <c r="P107" s="68"/>
      <c r="Q107" s="273"/>
      <c r="R107" s="273"/>
      <c r="S107" s="295"/>
      <c r="AB107" s="22"/>
    </row>
    <row r="108" spans="1:28" ht="14" thickTop="1" thickBot="1" x14ac:dyDescent="0.35">
      <c r="A108" s="2" t="s">
        <v>43</v>
      </c>
      <c r="B108" s="351" t="s">
        <v>336</v>
      </c>
      <c r="C108" s="351" t="s">
        <v>336</v>
      </c>
      <c r="D108" s="351" t="s">
        <v>336</v>
      </c>
      <c r="E108" s="351" t="s">
        <v>336</v>
      </c>
      <c r="F108" s="351" t="s">
        <v>336</v>
      </c>
      <c r="G108" s="351" t="s">
        <v>336</v>
      </c>
      <c r="H108" s="351" t="s">
        <v>336</v>
      </c>
      <c r="I108" s="351" t="s">
        <v>336</v>
      </c>
      <c r="J108" s="351" t="s">
        <v>336</v>
      </c>
      <c r="K108" s="351" t="s">
        <v>336</v>
      </c>
      <c r="L108" s="351" t="s">
        <v>336</v>
      </c>
      <c r="M108" s="351" t="s">
        <v>336</v>
      </c>
      <c r="N108" s="351" t="s">
        <v>336</v>
      </c>
      <c r="P108" s="68"/>
      <c r="Q108" s="68"/>
      <c r="R108" s="68"/>
      <c r="S108" s="295"/>
      <c r="AB108" s="22"/>
    </row>
    <row r="109" spans="1:28" ht="14" thickTop="1" thickBot="1" x14ac:dyDescent="0.35">
      <c r="A109" s="2" t="s">
        <v>76</v>
      </c>
      <c r="B109" s="351" t="s">
        <v>336</v>
      </c>
      <c r="C109" s="351" t="s">
        <v>336</v>
      </c>
      <c r="D109" s="351" t="s">
        <v>336</v>
      </c>
      <c r="E109" s="351" t="s">
        <v>336</v>
      </c>
      <c r="F109" s="351" t="s">
        <v>336</v>
      </c>
      <c r="G109" s="351" t="s">
        <v>336</v>
      </c>
      <c r="H109" s="351" t="s">
        <v>336</v>
      </c>
      <c r="I109" s="351" t="s">
        <v>336</v>
      </c>
      <c r="J109" s="351" t="s">
        <v>336</v>
      </c>
      <c r="K109" s="351" t="s">
        <v>336</v>
      </c>
      <c r="L109" s="351" t="s">
        <v>336</v>
      </c>
      <c r="M109" s="351" t="s">
        <v>336</v>
      </c>
      <c r="N109" s="351" t="s">
        <v>336</v>
      </c>
      <c r="P109" s="68"/>
      <c r="Q109" s="119"/>
      <c r="R109" s="119"/>
      <c r="S109" s="295"/>
      <c r="AB109" s="22"/>
    </row>
    <row r="110" spans="1:28" ht="14" thickTop="1" thickBot="1" x14ac:dyDescent="0.35">
      <c r="A110" s="2" t="s">
        <v>129</v>
      </c>
      <c r="B110" s="351" t="s">
        <v>336</v>
      </c>
      <c r="C110" s="351" t="s">
        <v>336</v>
      </c>
      <c r="D110" s="351" t="s">
        <v>336</v>
      </c>
      <c r="E110" s="351" t="s">
        <v>336</v>
      </c>
      <c r="F110" s="351" t="s">
        <v>336</v>
      </c>
      <c r="G110" s="351" t="s">
        <v>336</v>
      </c>
      <c r="H110" s="351" t="s">
        <v>336</v>
      </c>
      <c r="I110" s="351" t="s">
        <v>336</v>
      </c>
      <c r="J110" s="351" t="s">
        <v>336</v>
      </c>
      <c r="K110" s="351" t="s">
        <v>336</v>
      </c>
      <c r="L110" s="351" t="s">
        <v>336</v>
      </c>
      <c r="M110" s="351" t="s">
        <v>336</v>
      </c>
      <c r="N110" s="351" t="s">
        <v>336</v>
      </c>
      <c r="P110" s="68"/>
      <c r="Q110" s="68"/>
      <c r="R110" s="68"/>
      <c r="S110" s="295"/>
      <c r="AB110" s="22"/>
    </row>
    <row r="111" spans="1:28" ht="14" thickTop="1" thickBot="1" x14ac:dyDescent="0.35">
      <c r="A111" s="2" t="s">
        <v>139</v>
      </c>
      <c r="B111" s="351" t="s">
        <v>336</v>
      </c>
      <c r="C111" s="351" t="s">
        <v>336</v>
      </c>
      <c r="D111" s="351" t="s">
        <v>336</v>
      </c>
      <c r="E111" s="351" t="s">
        <v>336</v>
      </c>
      <c r="F111" s="351" t="s">
        <v>336</v>
      </c>
      <c r="G111" s="351" t="s">
        <v>336</v>
      </c>
      <c r="H111" s="351" t="s">
        <v>336</v>
      </c>
      <c r="I111" s="351" t="s">
        <v>336</v>
      </c>
      <c r="J111" s="351" t="s">
        <v>336</v>
      </c>
      <c r="K111" s="351" t="s">
        <v>336</v>
      </c>
      <c r="L111" s="351" t="s">
        <v>336</v>
      </c>
      <c r="M111" s="351" t="s">
        <v>336</v>
      </c>
      <c r="N111" s="351" t="s">
        <v>336</v>
      </c>
      <c r="P111" s="68"/>
      <c r="Q111" s="278"/>
      <c r="R111" s="68"/>
      <c r="S111" s="295"/>
      <c r="AB111" s="22"/>
    </row>
    <row r="112" spans="1:28" ht="14" thickTop="1" thickBot="1" x14ac:dyDescent="0.35">
      <c r="A112" s="2" t="s">
        <v>138</v>
      </c>
      <c r="B112" s="351" t="s">
        <v>336</v>
      </c>
      <c r="C112" s="351" t="s">
        <v>336</v>
      </c>
      <c r="D112" s="351" t="s">
        <v>336</v>
      </c>
      <c r="E112" s="351" t="s">
        <v>336</v>
      </c>
      <c r="F112" s="351" t="s">
        <v>336</v>
      </c>
      <c r="G112" s="351" t="s">
        <v>336</v>
      </c>
      <c r="H112" s="351" t="s">
        <v>336</v>
      </c>
      <c r="I112" s="351" t="s">
        <v>336</v>
      </c>
      <c r="J112" s="351" t="s">
        <v>336</v>
      </c>
      <c r="K112" s="351" t="s">
        <v>336</v>
      </c>
      <c r="L112" s="351" t="s">
        <v>336</v>
      </c>
      <c r="M112" s="351" t="s">
        <v>336</v>
      </c>
      <c r="N112" s="351" t="s">
        <v>336</v>
      </c>
      <c r="P112" s="68"/>
      <c r="Q112" s="68"/>
      <c r="R112" s="68"/>
      <c r="S112" s="295"/>
      <c r="AB112" s="22"/>
    </row>
    <row r="113" spans="1:28" ht="14" thickTop="1" thickBot="1" x14ac:dyDescent="0.35">
      <c r="A113" s="2" t="s">
        <v>140</v>
      </c>
      <c r="B113" s="351" t="s">
        <v>336</v>
      </c>
      <c r="C113" s="351" t="s">
        <v>336</v>
      </c>
      <c r="D113" s="351" t="s">
        <v>336</v>
      </c>
      <c r="E113" s="351" t="s">
        <v>336</v>
      </c>
      <c r="F113" s="351" t="s">
        <v>336</v>
      </c>
      <c r="G113" s="351" t="s">
        <v>336</v>
      </c>
      <c r="H113" s="351" t="s">
        <v>336</v>
      </c>
      <c r="I113" s="351" t="s">
        <v>336</v>
      </c>
      <c r="J113" s="351" t="s">
        <v>336</v>
      </c>
      <c r="K113" s="351" t="s">
        <v>336</v>
      </c>
      <c r="L113" s="351" t="s">
        <v>336</v>
      </c>
      <c r="M113" s="351" t="s">
        <v>336</v>
      </c>
      <c r="N113" s="351" t="s">
        <v>336</v>
      </c>
      <c r="P113" s="68"/>
      <c r="Q113" s="68"/>
      <c r="R113" s="68"/>
      <c r="AB113" s="22"/>
    </row>
    <row r="114" spans="1:28" ht="14" thickTop="1" thickBot="1" x14ac:dyDescent="0.35">
      <c r="A114" s="2" t="s">
        <v>142</v>
      </c>
      <c r="B114" s="351" t="s">
        <v>336</v>
      </c>
      <c r="C114" s="351" t="s">
        <v>336</v>
      </c>
      <c r="D114" s="351" t="s">
        <v>336</v>
      </c>
      <c r="E114" s="351" t="s">
        <v>336</v>
      </c>
      <c r="F114" s="351" t="s">
        <v>336</v>
      </c>
      <c r="G114" s="351" t="s">
        <v>336</v>
      </c>
      <c r="H114" s="351" t="s">
        <v>336</v>
      </c>
      <c r="I114" s="351" t="s">
        <v>336</v>
      </c>
      <c r="J114" s="351" t="s">
        <v>336</v>
      </c>
      <c r="K114" s="351" t="s">
        <v>336</v>
      </c>
      <c r="L114" s="351" t="s">
        <v>336</v>
      </c>
      <c r="M114" s="351" t="s">
        <v>336</v>
      </c>
      <c r="N114" s="351" t="s">
        <v>336</v>
      </c>
      <c r="P114" s="68"/>
      <c r="Q114" s="68"/>
      <c r="R114" s="68"/>
      <c r="AB114" s="22"/>
    </row>
    <row r="115" spans="1:28" ht="14" thickTop="1" thickBot="1" x14ac:dyDescent="0.35">
      <c r="A115" s="2" t="s">
        <v>234</v>
      </c>
      <c r="B115" s="351" t="s">
        <v>336</v>
      </c>
      <c r="C115" s="351" t="s">
        <v>336</v>
      </c>
      <c r="D115" s="351" t="s">
        <v>336</v>
      </c>
      <c r="E115" s="351" t="s">
        <v>336</v>
      </c>
      <c r="F115" s="351" t="s">
        <v>336</v>
      </c>
      <c r="G115" s="351" t="s">
        <v>336</v>
      </c>
      <c r="H115" s="351" t="s">
        <v>336</v>
      </c>
      <c r="I115" s="351" t="s">
        <v>336</v>
      </c>
      <c r="J115" s="351" t="s">
        <v>336</v>
      </c>
      <c r="K115" s="351" t="s">
        <v>336</v>
      </c>
      <c r="L115" s="351" t="s">
        <v>336</v>
      </c>
      <c r="M115" s="351" t="s">
        <v>336</v>
      </c>
      <c r="N115" s="351" t="s">
        <v>336</v>
      </c>
      <c r="P115" s="68"/>
      <c r="Q115" s="68"/>
      <c r="R115" s="68"/>
      <c r="AB115" s="22"/>
    </row>
    <row r="116" spans="1:28" ht="14" thickTop="1" thickBot="1" x14ac:dyDescent="0.35">
      <c r="A116" s="2" t="s">
        <v>46</v>
      </c>
      <c r="B116" s="351" t="s">
        <v>336</v>
      </c>
      <c r="C116" s="351" t="s">
        <v>336</v>
      </c>
      <c r="D116" s="351" t="s">
        <v>336</v>
      </c>
      <c r="E116" s="351" t="s">
        <v>336</v>
      </c>
      <c r="F116" s="351" t="s">
        <v>336</v>
      </c>
      <c r="G116" s="351" t="s">
        <v>336</v>
      </c>
      <c r="H116" s="351" t="s">
        <v>336</v>
      </c>
      <c r="I116" s="351" t="s">
        <v>336</v>
      </c>
      <c r="J116" s="351" t="s">
        <v>336</v>
      </c>
      <c r="K116" s="351" t="s">
        <v>336</v>
      </c>
      <c r="L116" s="351" t="s">
        <v>336</v>
      </c>
      <c r="M116" s="351" t="s">
        <v>336</v>
      </c>
      <c r="N116" s="351" t="s">
        <v>336</v>
      </c>
      <c r="P116" s="68"/>
      <c r="Q116" s="68"/>
      <c r="R116" s="68"/>
      <c r="AB116" s="22"/>
    </row>
    <row r="117" spans="1:28" ht="14" thickTop="1" thickBot="1" x14ac:dyDescent="0.35">
      <c r="A117" s="2" t="s">
        <v>130</v>
      </c>
      <c r="B117" s="351" t="s">
        <v>336</v>
      </c>
      <c r="C117" s="351" t="s">
        <v>336</v>
      </c>
      <c r="D117" s="351" t="s">
        <v>336</v>
      </c>
      <c r="E117" s="351" t="s">
        <v>336</v>
      </c>
      <c r="F117" s="351" t="s">
        <v>336</v>
      </c>
      <c r="G117" s="351" t="s">
        <v>336</v>
      </c>
      <c r="H117" s="351" t="s">
        <v>336</v>
      </c>
      <c r="I117" s="351" t="s">
        <v>336</v>
      </c>
      <c r="J117" s="351" t="s">
        <v>336</v>
      </c>
      <c r="K117" s="351" t="s">
        <v>336</v>
      </c>
      <c r="L117" s="351" t="s">
        <v>336</v>
      </c>
      <c r="M117" s="351" t="s">
        <v>336</v>
      </c>
      <c r="N117" s="351" t="s">
        <v>336</v>
      </c>
      <c r="P117" s="68"/>
      <c r="Q117" s="68"/>
      <c r="R117" s="68"/>
      <c r="AB117" s="22"/>
    </row>
    <row r="118" spans="1:28" ht="14" thickTop="1" thickBot="1" x14ac:dyDescent="0.35">
      <c r="A118" s="2" t="s">
        <v>228</v>
      </c>
      <c r="B118" s="351" t="s">
        <v>336</v>
      </c>
      <c r="C118" s="351" t="s">
        <v>336</v>
      </c>
      <c r="D118" s="351" t="s">
        <v>336</v>
      </c>
      <c r="E118" s="351" t="s">
        <v>336</v>
      </c>
      <c r="F118" s="351" t="s">
        <v>336</v>
      </c>
      <c r="G118" s="351" t="s">
        <v>336</v>
      </c>
      <c r="H118" s="351" t="s">
        <v>336</v>
      </c>
      <c r="I118" s="351" t="s">
        <v>336</v>
      </c>
      <c r="J118" s="351" t="s">
        <v>336</v>
      </c>
      <c r="K118" s="351" t="s">
        <v>336</v>
      </c>
      <c r="L118" s="351" t="s">
        <v>336</v>
      </c>
      <c r="M118" s="351" t="s">
        <v>336</v>
      </c>
      <c r="N118" s="351" t="s">
        <v>336</v>
      </c>
      <c r="P118" s="68"/>
      <c r="Q118" s="68"/>
      <c r="R118" s="68"/>
      <c r="AB118" s="22"/>
    </row>
    <row r="119" spans="1:28" ht="14" thickTop="1" thickBot="1" x14ac:dyDescent="0.35">
      <c r="A119" s="2" t="s">
        <v>35</v>
      </c>
      <c r="B119" s="351" t="s">
        <v>336</v>
      </c>
      <c r="C119" s="351" t="s">
        <v>336</v>
      </c>
      <c r="D119" s="351" t="s">
        <v>336</v>
      </c>
      <c r="E119" s="351" t="s">
        <v>336</v>
      </c>
      <c r="F119" s="351" t="s">
        <v>336</v>
      </c>
      <c r="G119" s="351" t="s">
        <v>336</v>
      </c>
      <c r="H119" s="351" t="s">
        <v>336</v>
      </c>
      <c r="I119" s="351" t="s">
        <v>336</v>
      </c>
      <c r="J119" s="351" t="s">
        <v>336</v>
      </c>
      <c r="K119" s="351" t="s">
        <v>336</v>
      </c>
      <c r="L119" s="351" t="s">
        <v>336</v>
      </c>
      <c r="M119" s="351" t="s">
        <v>336</v>
      </c>
      <c r="N119" s="351" t="s">
        <v>336</v>
      </c>
      <c r="P119" s="68"/>
      <c r="Q119" s="68"/>
      <c r="R119" s="68"/>
      <c r="AB119" s="22"/>
    </row>
    <row r="120" spans="1:28" ht="14" thickTop="1" thickBot="1" x14ac:dyDescent="0.35">
      <c r="A120" s="2" t="s">
        <v>241</v>
      </c>
      <c r="B120" s="351" t="s">
        <v>336</v>
      </c>
      <c r="C120" s="351" t="s">
        <v>336</v>
      </c>
      <c r="D120" s="351" t="s">
        <v>336</v>
      </c>
      <c r="E120" s="351" t="s">
        <v>336</v>
      </c>
      <c r="F120" s="351" t="s">
        <v>336</v>
      </c>
      <c r="G120" s="351" t="s">
        <v>336</v>
      </c>
      <c r="H120" s="351" t="s">
        <v>336</v>
      </c>
      <c r="I120" s="351" t="s">
        <v>336</v>
      </c>
      <c r="J120" s="351" t="s">
        <v>336</v>
      </c>
      <c r="K120" s="351" t="s">
        <v>336</v>
      </c>
      <c r="L120" s="351" t="s">
        <v>336</v>
      </c>
      <c r="M120" s="351" t="s">
        <v>336</v>
      </c>
      <c r="N120" s="351" t="s">
        <v>336</v>
      </c>
      <c r="P120" s="68"/>
      <c r="Q120" s="68"/>
      <c r="R120" s="68"/>
      <c r="AB120" s="22"/>
    </row>
    <row r="121" spans="1:28" ht="14" thickTop="1" thickBot="1" x14ac:dyDescent="0.35">
      <c r="A121" s="47" t="s">
        <v>12</v>
      </c>
      <c r="B121" s="351" t="s">
        <v>336</v>
      </c>
      <c r="C121" s="351" t="s">
        <v>336</v>
      </c>
      <c r="D121" s="351" t="s">
        <v>336</v>
      </c>
      <c r="E121" s="351" t="s">
        <v>336</v>
      </c>
      <c r="F121" s="351" t="s">
        <v>336</v>
      </c>
      <c r="G121" s="351" t="s">
        <v>336</v>
      </c>
      <c r="H121" s="351" t="s">
        <v>336</v>
      </c>
      <c r="I121" s="351" t="s">
        <v>336</v>
      </c>
      <c r="J121" s="351" t="s">
        <v>336</v>
      </c>
      <c r="K121" s="351" t="s">
        <v>336</v>
      </c>
      <c r="L121" s="351" t="s">
        <v>336</v>
      </c>
      <c r="M121" s="351" t="s">
        <v>336</v>
      </c>
      <c r="N121" s="351" t="s">
        <v>336</v>
      </c>
      <c r="O121" s="8"/>
      <c r="P121" s="84"/>
      <c r="Q121" s="87"/>
      <c r="R121" s="68"/>
      <c r="AB121" s="22"/>
    </row>
    <row r="122" spans="1:28" s="3" customFormat="1" ht="13.5" thickTop="1" x14ac:dyDescent="0.3">
      <c r="B122" s="85"/>
      <c r="C122" s="17"/>
      <c r="D122" s="17"/>
      <c r="E122" s="17"/>
      <c r="F122" s="17"/>
      <c r="G122" s="17"/>
      <c r="H122" s="17"/>
      <c r="I122" s="17"/>
      <c r="J122" s="17"/>
      <c r="K122" s="17"/>
      <c r="L122" s="17"/>
      <c r="M122" s="88"/>
      <c r="N122" s="85"/>
      <c r="O122" s="2"/>
      <c r="P122" s="84"/>
      <c r="Q122" s="85"/>
      <c r="R122" s="86"/>
    </row>
    <row r="123" spans="1:28" x14ac:dyDescent="0.3">
      <c r="B123" s="8"/>
      <c r="N123" s="22"/>
      <c r="P123" s="68"/>
      <c r="Q123" s="68"/>
      <c r="R123" s="68"/>
      <c r="AB123" s="22"/>
    </row>
    <row r="124" spans="1:28" ht="13.5" thickBot="1" x14ac:dyDescent="0.35">
      <c r="A124" s="3" t="s">
        <v>117</v>
      </c>
      <c r="B124" s="35" t="s">
        <v>102</v>
      </c>
      <c r="C124" s="35" t="s">
        <v>103</v>
      </c>
      <c r="D124" s="35" t="s">
        <v>104</v>
      </c>
      <c r="E124" s="35" t="s">
        <v>105</v>
      </c>
      <c r="F124" s="35" t="s">
        <v>106</v>
      </c>
      <c r="G124" s="35" t="s">
        <v>107</v>
      </c>
      <c r="H124" s="35" t="s">
        <v>108</v>
      </c>
      <c r="I124" s="35" t="s">
        <v>109</v>
      </c>
      <c r="J124" s="35" t="s">
        <v>110</v>
      </c>
      <c r="K124" s="35" t="s">
        <v>111</v>
      </c>
      <c r="L124" s="35" t="s">
        <v>112</v>
      </c>
      <c r="M124" s="35" t="s">
        <v>113</v>
      </c>
      <c r="N124" s="36" t="s">
        <v>12</v>
      </c>
      <c r="P124" s="68"/>
      <c r="Q124" s="68"/>
      <c r="R124" s="68"/>
    </row>
    <row r="125" spans="1:28" ht="14" thickTop="1" thickBot="1" x14ac:dyDescent="0.35">
      <c r="A125" s="2" t="s">
        <v>75</v>
      </c>
      <c r="B125" s="351" t="s">
        <v>336</v>
      </c>
      <c r="C125" s="351" t="s">
        <v>336</v>
      </c>
      <c r="D125" s="351" t="s">
        <v>336</v>
      </c>
      <c r="E125" s="351" t="s">
        <v>336</v>
      </c>
      <c r="F125" s="351" t="s">
        <v>336</v>
      </c>
      <c r="G125" s="351" t="s">
        <v>336</v>
      </c>
      <c r="H125" s="351" t="s">
        <v>336</v>
      </c>
      <c r="I125" s="351" t="s">
        <v>336</v>
      </c>
      <c r="J125" s="351" t="s">
        <v>336</v>
      </c>
      <c r="K125" s="351" t="s">
        <v>336</v>
      </c>
      <c r="L125" s="351" t="s">
        <v>336</v>
      </c>
      <c r="M125" s="351" t="s">
        <v>336</v>
      </c>
      <c r="N125" s="351" t="s">
        <v>336</v>
      </c>
      <c r="P125" s="68"/>
      <c r="Q125" s="68"/>
      <c r="R125" s="68"/>
    </row>
    <row r="126" spans="1:28" ht="14" thickTop="1" thickBot="1" x14ac:dyDescent="0.35">
      <c r="A126" s="2" t="s">
        <v>7</v>
      </c>
      <c r="B126" s="351" t="s">
        <v>336</v>
      </c>
      <c r="C126" s="351" t="s">
        <v>336</v>
      </c>
      <c r="D126" s="351" t="s">
        <v>336</v>
      </c>
      <c r="E126" s="351" t="s">
        <v>336</v>
      </c>
      <c r="F126" s="351" t="s">
        <v>336</v>
      </c>
      <c r="G126" s="351" t="s">
        <v>336</v>
      </c>
      <c r="H126" s="351" t="s">
        <v>336</v>
      </c>
      <c r="I126" s="351" t="s">
        <v>336</v>
      </c>
      <c r="J126" s="351" t="s">
        <v>336</v>
      </c>
      <c r="K126" s="351" t="s">
        <v>336</v>
      </c>
      <c r="L126" s="351" t="s">
        <v>336</v>
      </c>
      <c r="M126" s="351" t="s">
        <v>336</v>
      </c>
      <c r="N126" s="351" t="s">
        <v>336</v>
      </c>
      <c r="P126" s="68"/>
      <c r="Q126" s="68"/>
      <c r="R126" s="68"/>
    </row>
    <row r="127" spans="1:28" ht="14" thickTop="1" thickBot="1" x14ac:dyDescent="0.35">
      <c r="A127" s="2" t="s">
        <v>233</v>
      </c>
      <c r="B127" s="351" t="s">
        <v>336</v>
      </c>
      <c r="C127" s="351" t="s">
        <v>336</v>
      </c>
      <c r="D127" s="351" t="s">
        <v>336</v>
      </c>
      <c r="E127" s="351" t="s">
        <v>336</v>
      </c>
      <c r="F127" s="351" t="s">
        <v>336</v>
      </c>
      <c r="G127" s="351" t="s">
        <v>336</v>
      </c>
      <c r="H127" s="351" t="s">
        <v>336</v>
      </c>
      <c r="I127" s="351" t="s">
        <v>336</v>
      </c>
      <c r="J127" s="351" t="s">
        <v>336</v>
      </c>
      <c r="K127" s="351" t="s">
        <v>336</v>
      </c>
      <c r="L127" s="351" t="s">
        <v>336</v>
      </c>
      <c r="M127" s="351" t="s">
        <v>336</v>
      </c>
      <c r="N127" s="351" t="s">
        <v>336</v>
      </c>
      <c r="P127" s="68"/>
      <c r="Q127" s="68"/>
      <c r="R127" s="68"/>
    </row>
    <row r="128" spans="1:28" ht="14" thickTop="1" thickBot="1" x14ac:dyDescent="0.35">
      <c r="A128" s="2" t="s">
        <v>8</v>
      </c>
      <c r="B128" s="351" t="s">
        <v>336</v>
      </c>
      <c r="C128" s="351" t="s">
        <v>336</v>
      </c>
      <c r="D128" s="351" t="s">
        <v>336</v>
      </c>
      <c r="E128" s="351" t="s">
        <v>336</v>
      </c>
      <c r="F128" s="351" t="s">
        <v>336</v>
      </c>
      <c r="G128" s="351" t="s">
        <v>336</v>
      </c>
      <c r="H128" s="351" t="s">
        <v>336</v>
      </c>
      <c r="I128" s="351" t="s">
        <v>336</v>
      </c>
      <c r="J128" s="351" t="s">
        <v>336</v>
      </c>
      <c r="K128" s="351" t="s">
        <v>336</v>
      </c>
      <c r="L128" s="351" t="s">
        <v>336</v>
      </c>
      <c r="M128" s="351" t="s">
        <v>336</v>
      </c>
      <c r="N128" s="351" t="s">
        <v>336</v>
      </c>
      <c r="P128" s="68"/>
      <c r="Q128" s="68"/>
      <c r="R128" s="68"/>
    </row>
    <row r="129" spans="1:18" ht="14" thickTop="1" thickBot="1" x14ac:dyDescent="0.35">
      <c r="A129" s="2" t="s">
        <v>41</v>
      </c>
      <c r="B129" s="351" t="s">
        <v>336</v>
      </c>
      <c r="C129" s="351" t="s">
        <v>336</v>
      </c>
      <c r="D129" s="351" t="s">
        <v>336</v>
      </c>
      <c r="E129" s="351" t="s">
        <v>336</v>
      </c>
      <c r="F129" s="351" t="s">
        <v>336</v>
      </c>
      <c r="G129" s="351" t="s">
        <v>336</v>
      </c>
      <c r="H129" s="351" t="s">
        <v>336</v>
      </c>
      <c r="I129" s="351" t="s">
        <v>336</v>
      </c>
      <c r="J129" s="351" t="s">
        <v>336</v>
      </c>
      <c r="K129" s="351" t="s">
        <v>336</v>
      </c>
      <c r="L129" s="351" t="s">
        <v>336</v>
      </c>
      <c r="M129" s="351" t="s">
        <v>336</v>
      </c>
      <c r="N129" s="351" t="s">
        <v>336</v>
      </c>
      <c r="P129" s="17"/>
      <c r="Q129" s="17"/>
      <c r="R129" s="68"/>
    </row>
    <row r="130" spans="1:18" ht="14" thickTop="1" thickBot="1" x14ac:dyDescent="0.35">
      <c r="A130" s="2" t="s">
        <v>42</v>
      </c>
      <c r="B130" s="351" t="s">
        <v>336</v>
      </c>
      <c r="C130" s="351" t="s">
        <v>336</v>
      </c>
      <c r="D130" s="351" t="s">
        <v>336</v>
      </c>
      <c r="E130" s="351" t="s">
        <v>336</v>
      </c>
      <c r="F130" s="351" t="s">
        <v>336</v>
      </c>
      <c r="G130" s="351" t="s">
        <v>336</v>
      </c>
      <c r="H130" s="351" t="s">
        <v>336</v>
      </c>
      <c r="I130" s="351" t="s">
        <v>336</v>
      </c>
      <c r="J130" s="351" t="s">
        <v>336</v>
      </c>
      <c r="K130" s="351" t="s">
        <v>336</v>
      </c>
      <c r="L130" s="351" t="s">
        <v>336</v>
      </c>
      <c r="M130" s="351" t="s">
        <v>336</v>
      </c>
      <c r="N130" s="351" t="s">
        <v>336</v>
      </c>
      <c r="P130" s="68"/>
      <c r="Q130" s="68"/>
      <c r="R130" s="68"/>
    </row>
    <row r="131" spans="1:18" ht="14" thickTop="1" thickBot="1" x14ac:dyDescent="0.35">
      <c r="A131" s="2" t="s">
        <v>44</v>
      </c>
      <c r="B131" s="351" t="s">
        <v>336</v>
      </c>
      <c r="C131" s="351" t="s">
        <v>336</v>
      </c>
      <c r="D131" s="351" t="s">
        <v>336</v>
      </c>
      <c r="E131" s="351" t="s">
        <v>336</v>
      </c>
      <c r="F131" s="351" t="s">
        <v>336</v>
      </c>
      <c r="G131" s="351" t="s">
        <v>336</v>
      </c>
      <c r="H131" s="351" t="s">
        <v>336</v>
      </c>
      <c r="I131" s="351" t="s">
        <v>336</v>
      </c>
      <c r="J131" s="351" t="s">
        <v>336</v>
      </c>
      <c r="K131" s="351" t="s">
        <v>336</v>
      </c>
      <c r="L131" s="351" t="s">
        <v>336</v>
      </c>
      <c r="M131" s="351" t="s">
        <v>336</v>
      </c>
      <c r="N131" s="351" t="s">
        <v>336</v>
      </c>
      <c r="P131" s="68"/>
      <c r="Q131" s="68"/>
      <c r="R131" s="68"/>
    </row>
    <row r="132" spans="1:18" ht="14" thickTop="1" thickBot="1" x14ac:dyDescent="0.35">
      <c r="A132" s="2" t="s">
        <v>45</v>
      </c>
      <c r="B132" s="351" t="s">
        <v>336</v>
      </c>
      <c r="C132" s="351" t="s">
        <v>336</v>
      </c>
      <c r="D132" s="351" t="s">
        <v>336</v>
      </c>
      <c r="E132" s="351" t="s">
        <v>336</v>
      </c>
      <c r="F132" s="351" t="s">
        <v>336</v>
      </c>
      <c r="G132" s="351" t="s">
        <v>336</v>
      </c>
      <c r="H132" s="351" t="s">
        <v>336</v>
      </c>
      <c r="I132" s="351" t="s">
        <v>336</v>
      </c>
      <c r="J132" s="351" t="s">
        <v>336</v>
      </c>
      <c r="K132" s="351" t="s">
        <v>336</v>
      </c>
      <c r="L132" s="351" t="s">
        <v>336</v>
      </c>
      <c r="M132" s="351" t="s">
        <v>336</v>
      </c>
      <c r="N132" s="351" t="s">
        <v>336</v>
      </c>
      <c r="P132" s="68"/>
      <c r="Q132" s="84"/>
      <c r="R132" s="68"/>
    </row>
    <row r="133" spans="1:18" ht="14" thickTop="1" thickBot="1" x14ac:dyDescent="0.35">
      <c r="A133" s="2" t="s">
        <v>43</v>
      </c>
      <c r="B133" s="351" t="s">
        <v>336</v>
      </c>
      <c r="C133" s="351" t="s">
        <v>336</v>
      </c>
      <c r="D133" s="351" t="s">
        <v>336</v>
      </c>
      <c r="E133" s="351" t="s">
        <v>336</v>
      </c>
      <c r="F133" s="351" t="s">
        <v>336</v>
      </c>
      <c r="G133" s="351" t="s">
        <v>336</v>
      </c>
      <c r="H133" s="351" t="s">
        <v>336</v>
      </c>
      <c r="I133" s="351" t="s">
        <v>336</v>
      </c>
      <c r="J133" s="351" t="s">
        <v>336</v>
      </c>
      <c r="K133" s="351" t="s">
        <v>336</v>
      </c>
      <c r="L133" s="351" t="s">
        <v>336</v>
      </c>
      <c r="M133" s="351" t="s">
        <v>336</v>
      </c>
      <c r="N133" s="351" t="s">
        <v>336</v>
      </c>
      <c r="P133" s="68"/>
      <c r="Q133" s="68"/>
      <c r="R133" s="68"/>
    </row>
    <row r="134" spans="1:18" ht="14" thickTop="1" thickBot="1" x14ac:dyDescent="0.35">
      <c r="A134" s="2" t="s">
        <v>76</v>
      </c>
      <c r="B134" s="351" t="s">
        <v>336</v>
      </c>
      <c r="C134" s="351" t="s">
        <v>336</v>
      </c>
      <c r="D134" s="351" t="s">
        <v>336</v>
      </c>
      <c r="E134" s="351" t="s">
        <v>336</v>
      </c>
      <c r="F134" s="351" t="s">
        <v>336</v>
      </c>
      <c r="G134" s="351" t="s">
        <v>336</v>
      </c>
      <c r="H134" s="351" t="s">
        <v>336</v>
      </c>
      <c r="I134" s="351" t="s">
        <v>336</v>
      </c>
      <c r="J134" s="351" t="s">
        <v>336</v>
      </c>
      <c r="K134" s="351" t="s">
        <v>336</v>
      </c>
      <c r="L134" s="351" t="s">
        <v>336</v>
      </c>
      <c r="M134" s="351" t="s">
        <v>336</v>
      </c>
      <c r="N134" s="351" t="s">
        <v>336</v>
      </c>
      <c r="P134" s="68"/>
      <c r="Q134" s="68"/>
      <c r="R134" s="68"/>
    </row>
    <row r="135" spans="1:18" ht="14" thickTop="1" thickBot="1" x14ac:dyDescent="0.35">
      <c r="A135" s="2" t="s">
        <v>129</v>
      </c>
      <c r="B135" s="351" t="s">
        <v>336</v>
      </c>
      <c r="C135" s="351" t="s">
        <v>336</v>
      </c>
      <c r="D135" s="351" t="s">
        <v>336</v>
      </c>
      <c r="E135" s="351" t="s">
        <v>336</v>
      </c>
      <c r="F135" s="351" t="s">
        <v>336</v>
      </c>
      <c r="G135" s="351" t="s">
        <v>336</v>
      </c>
      <c r="H135" s="351" t="s">
        <v>336</v>
      </c>
      <c r="I135" s="351" t="s">
        <v>336</v>
      </c>
      <c r="J135" s="351" t="s">
        <v>336</v>
      </c>
      <c r="K135" s="351" t="s">
        <v>336</v>
      </c>
      <c r="L135" s="351" t="s">
        <v>336</v>
      </c>
      <c r="M135" s="351" t="s">
        <v>336</v>
      </c>
      <c r="N135" s="351" t="s">
        <v>336</v>
      </c>
      <c r="P135" s="68"/>
      <c r="Q135" s="68"/>
      <c r="R135" s="68"/>
    </row>
    <row r="136" spans="1:18" ht="14" thickTop="1" thickBot="1" x14ac:dyDescent="0.35">
      <c r="A136" s="2" t="s">
        <v>139</v>
      </c>
      <c r="B136" s="351" t="s">
        <v>336</v>
      </c>
      <c r="C136" s="351" t="s">
        <v>336</v>
      </c>
      <c r="D136" s="351" t="s">
        <v>336</v>
      </c>
      <c r="E136" s="351" t="s">
        <v>336</v>
      </c>
      <c r="F136" s="351" t="s">
        <v>336</v>
      </c>
      <c r="G136" s="351" t="s">
        <v>336</v>
      </c>
      <c r="H136" s="351" t="s">
        <v>336</v>
      </c>
      <c r="I136" s="351" t="s">
        <v>336</v>
      </c>
      <c r="J136" s="351" t="s">
        <v>336</v>
      </c>
      <c r="K136" s="351" t="s">
        <v>336</v>
      </c>
      <c r="L136" s="351" t="s">
        <v>336</v>
      </c>
      <c r="M136" s="351" t="s">
        <v>336</v>
      </c>
      <c r="N136" s="351" t="s">
        <v>336</v>
      </c>
      <c r="P136" s="68"/>
      <c r="Q136" s="68"/>
      <c r="R136" s="68"/>
    </row>
    <row r="137" spans="1:18" ht="14" thickTop="1" thickBot="1" x14ac:dyDescent="0.35">
      <c r="A137" s="2" t="s">
        <v>138</v>
      </c>
      <c r="B137" s="351" t="s">
        <v>336</v>
      </c>
      <c r="C137" s="351" t="s">
        <v>336</v>
      </c>
      <c r="D137" s="351" t="s">
        <v>336</v>
      </c>
      <c r="E137" s="351" t="s">
        <v>336</v>
      </c>
      <c r="F137" s="351" t="s">
        <v>336</v>
      </c>
      <c r="G137" s="351" t="s">
        <v>336</v>
      </c>
      <c r="H137" s="351" t="s">
        <v>336</v>
      </c>
      <c r="I137" s="351" t="s">
        <v>336</v>
      </c>
      <c r="J137" s="351" t="s">
        <v>336</v>
      </c>
      <c r="K137" s="351" t="s">
        <v>336</v>
      </c>
      <c r="L137" s="351" t="s">
        <v>336</v>
      </c>
      <c r="M137" s="351" t="s">
        <v>336</v>
      </c>
      <c r="N137" s="351" t="s">
        <v>336</v>
      </c>
      <c r="P137" s="68"/>
      <c r="Q137" s="68"/>
      <c r="R137" s="68"/>
    </row>
    <row r="138" spans="1:18" ht="14" thickTop="1" thickBot="1" x14ac:dyDescent="0.35">
      <c r="A138" s="2" t="s">
        <v>140</v>
      </c>
      <c r="B138" s="351" t="s">
        <v>336</v>
      </c>
      <c r="C138" s="351" t="s">
        <v>336</v>
      </c>
      <c r="D138" s="351" t="s">
        <v>336</v>
      </c>
      <c r="E138" s="351" t="s">
        <v>336</v>
      </c>
      <c r="F138" s="351" t="s">
        <v>336</v>
      </c>
      <c r="G138" s="351" t="s">
        <v>336</v>
      </c>
      <c r="H138" s="351" t="s">
        <v>336</v>
      </c>
      <c r="I138" s="351" t="s">
        <v>336</v>
      </c>
      <c r="J138" s="351" t="s">
        <v>336</v>
      </c>
      <c r="K138" s="351" t="s">
        <v>336</v>
      </c>
      <c r="L138" s="351" t="s">
        <v>336</v>
      </c>
      <c r="M138" s="351" t="s">
        <v>336</v>
      </c>
      <c r="N138" s="351" t="s">
        <v>336</v>
      </c>
      <c r="P138" s="68"/>
      <c r="Q138" s="68"/>
      <c r="R138" s="68"/>
    </row>
    <row r="139" spans="1:18" ht="14" thickTop="1" thickBot="1" x14ac:dyDescent="0.35">
      <c r="A139" s="2" t="s">
        <v>142</v>
      </c>
      <c r="B139" s="351" t="s">
        <v>336</v>
      </c>
      <c r="C139" s="351" t="s">
        <v>336</v>
      </c>
      <c r="D139" s="351" t="s">
        <v>336</v>
      </c>
      <c r="E139" s="351" t="s">
        <v>336</v>
      </c>
      <c r="F139" s="351" t="s">
        <v>336</v>
      </c>
      <c r="G139" s="351" t="s">
        <v>336</v>
      </c>
      <c r="H139" s="351" t="s">
        <v>336</v>
      </c>
      <c r="I139" s="351" t="s">
        <v>336</v>
      </c>
      <c r="J139" s="351" t="s">
        <v>336</v>
      </c>
      <c r="K139" s="351" t="s">
        <v>336</v>
      </c>
      <c r="L139" s="351" t="s">
        <v>336</v>
      </c>
      <c r="M139" s="351" t="s">
        <v>336</v>
      </c>
      <c r="N139" s="351" t="s">
        <v>336</v>
      </c>
      <c r="P139" s="68"/>
      <c r="Q139" s="68"/>
      <c r="R139" s="68"/>
    </row>
    <row r="140" spans="1:18" ht="14" thickTop="1" thickBot="1" x14ac:dyDescent="0.35">
      <c r="A140" s="2" t="s">
        <v>234</v>
      </c>
      <c r="B140" s="351" t="s">
        <v>336</v>
      </c>
      <c r="C140" s="351" t="s">
        <v>336</v>
      </c>
      <c r="D140" s="351" t="s">
        <v>336</v>
      </c>
      <c r="E140" s="351" t="s">
        <v>336</v>
      </c>
      <c r="F140" s="351" t="s">
        <v>336</v>
      </c>
      <c r="G140" s="351" t="s">
        <v>336</v>
      </c>
      <c r="H140" s="351" t="s">
        <v>336</v>
      </c>
      <c r="I140" s="351" t="s">
        <v>336</v>
      </c>
      <c r="J140" s="351" t="s">
        <v>336</v>
      </c>
      <c r="K140" s="351" t="s">
        <v>336</v>
      </c>
      <c r="L140" s="351" t="s">
        <v>336</v>
      </c>
      <c r="M140" s="351" t="s">
        <v>336</v>
      </c>
      <c r="N140" s="351" t="s">
        <v>336</v>
      </c>
      <c r="P140" s="68"/>
      <c r="Q140" s="68"/>
      <c r="R140" s="68"/>
    </row>
    <row r="141" spans="1:18" ht="14" thickTop="1" thickBot="1" x14ac:dyDescent="0.35">
      <c r="A141" s="2" t="s">
        <v>46</v>
      </c>
      <c r="B141" s="351" t="s">
        <v>336</v>
      </c>
      <c r="C141" s="351" t="s">
        <v>336</v>
      </c>
      <c r="D141" s="351" t="s">
        <v>336</v>
      </c>
      <c r="E141" s="351" t="s">
        <v>336</v>
      </c>
      <c r="F141" s="351" t="s">
        <v>336</v>
      </c>
      <c r="G141" s="351" t="s">
        <v>336</v>
      </c>
      <c r="H141" s="351" t="s">
        <v>336</v>
      </c>
      <c r="I141" s="351" t="s">
        <v>336</v>
      </c>
      <c r="J141" s="351" t="s">
        <v>336</v>
      </c>
      <c r="K141" s="351" t="s">
        <v>336</v>
      </c>
      <c r="L141" s="351" t="s">
        <v>336</v>
      </c>
      <c r="M141" s="351" t="s">
        <v>336</v>
      </c>
      <c r="N141" s="351" t="s">
        <v>336</v>
      </c>
      <c r="P141" s="68"/>
      <c r="Q141" s="68"/>
      <c r="R141" s="68"/>
    </row>
    <row r="142" spans="1:18" ht="14" thickTop="1" thickBot="1" x14ac:dyDescent="0.35">
      <c r="A142" s="2" t="s">
        <v>130</v>
      </c>
      <c r="B142" s="351" t="s">
        <v>336</v>
      </c>
      <c r="C142" s="351" t="s">
        <v>336</v>
      </c>
      <c r="D142" s="351" t="s">
        <v>336</v>
      </c>
      <c r="E142" s="351" t="s">
        <v>336</v>
      </c>
      <c r="F142" s="351" t="s">
        <v>336</v>
      </c>
      <c r="G142" s="351" t="s">
        <v>336</v>
      </c>
      <c r="H142" s="351" t="s">
        <v>336</v>
      </c>
      <c r="I142" s="351" t="s">
        <v>336</v>
      </c>
      <c r="J142" s="351" t="s">
        <v>336</v>
      </c>
      <c r="K142" s="351" t="s">
        <v>336</v>
      </c>
      <c r="L142" s="351" t="s">
        <v>336</v>
      </c>
      <c r="M142" s="351" t="s">
        <v>336</v>
      </c>
      <c r="N142" s="351" t="s">
        <v>336</v>
      </c>
      <c r="P142" s="68"/>
      <c r="Q142" s="68"/>
      <c r="R142" s="68"/>
    </row>
    <row r="143" spans="1:18" ht="14" thickTop="1" thickBot="1" x14ac:dyDescent="0.35">
      <c r="A143" s="2" t="s">
        <v>228</v>
      </c>
      <c r="B143" s="351" t="s">
        <v>336</v>
      </c>
      <c r="C143" s="351" t="s">
        <v>336</v>
      </c>
      <c r="D143" s="351" t="s">
        <v>336</v>
      </c>
      <c r="E143" s="351" t="s">
        <v>336</v>
      </c>
      <c r="F143" s="351" t="s">
        <v>336</v>
      </c>
      <c r="G143" s="351" t="s">
        <v>336</v>
      </c>
      <c r="H143" s="351" t="s">
        <v>336</v>
      </c>
      <c r="I143" s="351" t="s">
        <v>336</v>
      </c>
      <c r="J143" s="351" t="s">
        <v>336</v>
      </c>
      <c r="K143" s="351" t="s">
        <v>336</v>
      </c>
      <c r="L143" s="351" t="s">
        <v>336</v>
      </c>
      <c r="M143" s="351" t="s">
        <v>336</v>
      </c>
      <c r="N143" s="351" t="s">
        <v>336</v>
      </c>
      <c r="P143" s="277"/>
      <c r="Q143" s="68"/>
      <c r="R143" s="68"/>
    </row>
    <row r="144" spans="1:18" ht="14" thickTop="1" thickBot="1" x14ac:dyDescent="0.35">
      <c r="A144" s="2" t="s">
        <v>35</v>
      </c>
      <c r="B144" s="351" t="s">
        <v>336</v>
      </c>
      <c r="C144" s="351" t="s">
        <v>336</v>
      </c>
      <c r="D144" s="351" t="s">
        <v>336</v>
      </c>
      <c r="E144" s="351" t="s">
        <v>336</v>
      </c>
      <c r="F144" s="351" t="s">
        <v>336</v>
      </c>
      <c r="G144" s="351" t="s">
        <v>336</v>
      </c>
      <c r="H144" s="351" t="s">
        <v>336</v>
      </c>
      <c r="I144" s="351" t="s">
        <v>336</v>
      </c>
      <c r="J144" s="351" t="s">
        <v>336</v>
      </c>
      <c r="K144" s="351" t="s">
        <v>336</v>
      </c>
      <c r="L144" s="351" t="s">
        <v>336</v>
      </c>
      <c r="M144" s="351" t="s">
        <v>336</v>
      </c>
      <c r="N144" s="351" t="s">
        <v>336</v>
      </c>
      <c r="P144" s="68"/>
      <c r="Q144" s="68"/>
      <c r="R144" s="68"/>
    </row>
    <row r="145" spans="1:18" ht="14" thickTop="1" thickBot="1" x14ac:dyDescent="0.35">
      <c r="A145" s="2" t="s">
        <v>241</v>
      </c>
      <c r="B145" s="351" t="s">
        <v>336</v>
      </c>
      <c r="C145" s="351" t="s">
        <v>336</v>
      </c>
      <c r="D145" s="351" t="s">
        <v>336</v>
      </c>
      <c r="E145" s="351" t="s">
        <v>336</v>
      </c>
      <c r="F145" s="351" t="s">
        <v>336</v>
      </c>
      <c r="G145" s="351" t="s">
        <v>336</v>
      </c>
      <c r="H145" s="351" t="s">
        <v>336</v>
      </c>
      <c r="I145" s="351" t="s">
        <v>336</v>
      </c>
      <c r="J145" s="351" t="s">
        <v>336</v>
      </c>
      <c r="K145" s="351" t="s">
        <v>336</v>
      </c>
      <c r="L145" s="351" t="s">
        <v>336</v>
      </c>
      <c r="M145" s="351" t="s">
        <v>336</v>
      </c>
      <c r="N145" s="351" t="s">
        <v>336</v>
      </c>
      <c r="P145" s="68"/>
      <c r="Q145" s="68"/>
      <c r="R145" s="68"/>
    </row>
    <row r="146" spans="1:18" ht="14" thickTop="1" thickBot="1" x14ac:dyDescent="0.35">
      <c r="A146" s="3" t="s">
        <v>12</v>
      </c>
      <c r="B146" s="351" t="s">
        <v>336</v>
      </c>
      <c r="C146" s="351" t="s">
        <v>336</v>
      </c>
      <c r="D146" s="351" t="s">
        <v>336</v>
      </c>
      <c r="E146" s="351" t="s">
        <v>336</v>
      </c>
      <c r="F146" s="351" t="s">
        <v>336</v>
      </c>
      <c r="G146" s="351" t="s">
        <v>336</v>
      </c>
      <c r="H146" s="351" t="s">
        <v>336</v>
      </c>
      <c r="I146" s="351" t="s">
        <v>336</v>
      </c>
      <c r="J146" s="351" t="s">
        <v>336</v>
      </c>
      <c r="K146" s="351" t="s">
        <v>336</v>
      </c>
      <c r="L146" s="351" t="s">
        <v>336</v>
      </c>
      <c r="M146" s="351" t="s">
        <v>336</v>
      </c>
      <c r="N146" s="351" t="s">
        <v>336</v>
      </c>
      <c r="O146" s="8"/>
      <c r="P146" s="119"/>
      <c r="Q146" s="68"/>
      <c r="R146" s="68"/>
    </row>
    <row r="147" spans="1:18" s="3" customFormat="1" ht="13.5" thickTop="1" x14ac:dyDescent="0.3">
      <c r="B147" s="17"/>
      <c r="C147" s="17"/>
      <c r="D147" s="17"/>
      <c r="E147" s="17"/>
      <c r="F147" s="17"/>
      <c r="G147" s="17"/>
      <c r="H147" s="17"/>
      <c r="I147" s="17"/>
      <c r="J147" s="17"/>
      <c r="K147" s="17"/>
      <c r="L147" s="17"/>
      <c r="M147" s="88"/>
      <c r="N147" s="85"/>
      <c r="O147" s="2"/>
      <c r="P147" s="84"/>
      <c r="Q147" s="85"/>
      <c r="R147" s="86"/>
    </row>
    <row r="149" spans="1:18" x14ac:dyDescent="0.3">
      <c r="A149" s="3" t="s">
        <v>273</v>
      </c>
    </row>
    <row r="150" spans="1:18" ht="13.5" thickBot="1" x14ac:dyDescent="0.35">
      <c r="A150" s="2" t="s">
        <v>13</v>
      </c>
      <c r="B150" s="167">
        <v>137.73709677419356</v>
      </c>
      <c r="C150" s="167">
        <v>69.972857142857151</v>
      </c>
      <c r="D150" s="167">
        <v>73.577741935483857</v>
      </c>
      <c r="E150" s="167">
        <v>70.532333333333327</v>
      </c>
      <c r="F150" s="167">
        <v>15.686451612903223</v>
      </c>
      <c r="G150" s="167">
        <v>35.544333333333299</v>
      </c>
      <c r="H150" s="167">
        <v>71.131290322580654</v>
      </c>
      <c r="I150" s="167">
        <v>69.789677419354845</v>
      </c>
      <c r="J150" s="167">
        <v>45.70933333333334</v>
      </c>
      <c r="K150" s="167">
        <v>80.722258064516112</v>
      </c>
      <c r="L150" s="167">
        <v>64.185666666666663</v>
      </c>
      <c r="M150" s="167">
        <v>49.962580645161303</v>
      </c>
    </row>
    <row r="151" spans="1:18" ht="14" thickTop="1" thickBot="1" x14ac:dyDescent="0.35">
      <c r="A151" s="2" t="s">
        <v>271</v>
      </c>
      <c r="B151" s="351" t="s">
        <v>336</v>
      </c>
      <c r="C151" s="351" t="s">
        <v>336</v>
      </c>
      <c r="D151" s="351" t="s">
        <v>336</v>
      </c>
      <c r="E151" s="351" t="s">
        <v>336</v>
      </c>
      <c r="F151" s="351" t="s">
        <v>336</v>
      </c>
      <c r="G151" s="351" t="s">
        <v>336</v>
      </c>
      <c r="H151" s="351" t="s">
        <v>336</v>
      </c>
      <c r="I151" s="351" t="s">
        <v>336</v>
      </c>
      <c r="J151" s="351" t="s">
        <v>336</v>
      </c>
      <c r="K151" s="351" t="s">
        <v>336</v>
      </c>
      <c r="L151" s="351" t="s">
        <v>336</v>
      </c>
      <c r="M151" s="351" t="s">
        <v>336</v>
      </c>
      <c r="N151" s="351" t="s">
        <v>336</v>
      </c>
      <c r="P151" s="271"/>
    </row>
    <row r="152" spans="1:18" ht="14" thickTop="1" thickBot="1" x14ac:dyDescent="0.35">
      <c r="A152" s="2" t="s">
        <v>272</v>
      </c>
      <c r="B152" s="351" t="s">
        <v>336</v>
      </c>
      <c r="C152" s="351" t="s">
        <v>336</v>
      </c>
      <c r="D152" s="351" t="s">
        <v>336</v>
      </c>
      <c r="E152" s="351" t="s">
        <v>336</v>
      </c>
      <c r="F152" s="351" t="s">
        <v>336</v>
      </c>
      <c r="G152" s="351" t="s">
        <v>336</v>
      </c>
      <c r="H152" s="351" t="s">
        <v>336</v>
      </c>
      <c r="I152" s="351" t="s">
        <v>336</v>
      </c>
      <c r="J152" s="351" t="s">
        <v>336</v>
      </c>
      <c r="K152" s="351" t="s">
        <v>336</v>
      </c>
      <c r="L152" s="351" t="s">
        <v>336</v>
      </c>
      <c r="M152" s="351" t="s">
        <v>336</v>
      </c>
      <c r="N152" s="351" t="s">
        <v>336</v>
      </c>
    </row>
    <row r="153" spans="1:18" ht="13.5" thickTop="1" x14ac:dyDescent="0.3">
      <c r="N153" s="22"/>
    </row>
  </sheetData>
  <mergeCells count="4">
    <mergeCell ref="B6:N6"/>
    <mergeCell ref="B69:N69"/>
    <mergeCell ref="B98:N98"/>
    <mergeCell ref="B27:N2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AA55"/>
  <sheetViews>
    <sheetView zoomScale="55" zoomScaleNormal="55" workbookViewId="0">
      <selection activeCell="B11" sqref="B11"/>
    </sheetView>
  </sheetViews>
  <sheetFormatPr defaultColWidth="8.54296875" defaultRowHeight="13" x14ac:dyDescent="0.3"/>
  <cols>
    <col min="1" max="1" width="36.26953125" style="2" customWidth="1"/>
    <col min="2" max="13" width="13.453125" style="2" customWidth="1"/>
    <col min="14" max="14" width="13.54296875" style="2" bestFit="1" customWidth="1"/>
    <col min="15" max="15" width="5.54296875" style="2" customWidth="1"/>
    <col min="16" max="16" width="11.453125" style="2" bestFit="1" customWidth="1"/>
    <col min="17" max="17" width="21.453125" style="2" bestFit="1" customWidth="1"/>
    <col min="18" max="27" width="10" style="2" bestFit="1" customWidth="1"/>
    <col min="28" max="28" width="12" style="2" bestFit="1" customWidth="1"/>
    <col min="29" max="16384" width="8.54296875" style="2"/>
  </cols>
  <sheetData>
    <row r="1" spans="1:18" ht="18.5" x14ac:dyDescent="0.45">
      <c r="A1" s="29" t="s">
        <v>90</v>
      </c>
      <c r="B1" s="22"/>
      <c r="C1" s="22"/>
      <c r="D1" s="22"/>
      <c r="E1" s="354" t="s">
        <v>335</v>
      </c>
      <c r="F1" s="353"/>
      <c r="G1" s="353"/>
      <c r="H1" s="353"/>
      <c r="I1" s="353"/>
      <c r="J1" s="353"/>
      <c r="K1" s="22"/>
      <c r="L1" s="22"/>
      <c r="M1" s="22"/>
    </row>
    <row r="2" spans="1:18" ht="21" x14ac:dyDescent="0.5">
      <c r="A2" s="30" t="s">
        <v>98</v>
      </c>
      <c r="B2" s="22"/>
      <c r="C2" s="22"/>
      <c r="D2" s="22"/>
      <c r="E2" s="22"/>
      <c r="F2" s="22"/>
      <c r="G2" s="22"/>
      <c r="H2" s="22"/>
      <c r="I2" s="22"/>
      <c r="J2" s="22"/>
      <c r="K2" s="22"/>
      <c r="L2" s="22"/>
      <c r="M2" s="22"/>
    </row>
    <row r="3" spans="1:18" ht="15.5" x14ac:dyDescent="0.35">
      <c r="A3" s="31" t="s">
        <v>331</v>
      </c>
    </row>
    <row r="5" spans="1:18" x14ac:dyDescent="0.3">
      <c r="B5" s="180"/>
    </row>
    <row r="6" spans="1:18" x14ac:dyDescent="0.3">
      <c r="B6" s="361" t="s">
        <v>337</v>
      </c>
      <c r="C6" s="362"/>
      <c r="D6" s="362"/>
      <c r="E6" s="362"/>
      <c r="F6" s="362"/>
      <c r="G6" s="362"/>
      <c r="H6" s="362"/>
      <c r="I6" s="362"/>
      <c r="J6" s="362"/>
      <c r="K6" s="362"/>
      <c r="L6" s="362"/>
      <c r="M6" s="362"/>
      <c r="N6" s="363"/>
    </row>
    <row r="7" spans="1:18" ht="13.5" thickBot="1" x14ac:dyDescent="0.35">
      <c r="A7" s="3" t="s">
        <v>26</v>
      </c>
      <c r="B7" s="35" t="s">
        <v>102</v>
      </c>
      <c r="C7" s="35" t="s">
        <v>103</v>
      </c>
      <c r="D7" s="35" t="s">
        <v>104</v>
      </c>
      <c r="E7" s="35" t="s">
        <v>105</v>
      </c>
      <c r="F7" s="35" t="s">
        <v>106</v>
      </c>
      <c r="G7" s="35" t="s">
        <v>107</v>
      </c>
      <c r="H7" s="35" t="s">
        <v>108</v>
      </c>
      <c r="I7" s="35" t="s">
        <v>109</v>
      </c>
      <c r="J7" s="35" t="s">
        <v>110</v>
      </c>
      <c r="K7" s="35" t="s">
        <v>111</v>
      </c>
      <c r="L7" s="35" t="s">
        <v>112</v>
      </c>
      <c r="M7" s="35" t="s">
        <v>113</v>
      </c>
      <c r="N7" s="36" t="s">
        <v>12</v>
      </c>
    </row>
    <row r="8" spans="1:18" ht="14" thickTop="1" thickBot="1" x14ac:dyDescent="0.35">
      <c r="A8" s="2" t="s">
        <v>82</v>
      </c>
      <c r="B8" s="350" t="s">
        <v>336</v>
      </c>
      <c r="C8" s="350" t="s">
        <v>336</v>
      </c>
      <c r="D8" s="350" t="s">
        <v>336</v>
      </c>
      <c r="E8" s="350" t="s">
        <v>336</v>
      </c>
      <c r="F8" s="350" t="s">
        <v>336</v>
      </c>
      <c r="G8" s="350" t="s">
        <v>336</v>
      </c>
      <c r="H8" s="350" t="s">
        <v>336</v>
      </c>
      <c r="I8" s="350" t="s">
        <v>336</v>
      </c>
      <c r="J8" s="350" t="s">
        <v>336</v>
      </c>
      <c r="K8" s="350" t="s">
        <v>336</v>
      </c>
      <c r="L8" s="350" t="s">
        <v>336</v>
      </c>
      <c r="M8" s="350" t="s">
        <v>336</v>
      </c>
      <c r="N8" s="350" t="s">
        <v>336</v>
      </c>
      <c r="Q8" s="8"/>
      <c r="R8" s="281"/>
    </row>
    <row r="9" spans="1:18" ht="14" thickTop="1" thickBot="1" x14ac:dyDescent="0.35">
      <c r="A9" s="2" t="s">
        <v>83</v>
      </c>
      <c r="B9" s="350" t="s">
        <v>336</v>
      </c>
      <c r="C9" s="350" t="s">
        <v>336</v>
      </c>
      <c r="D9" s="350" t="s">
        <v>336</v>
      </c>
      <c r="E9" s="350" t="s">
        <v>336</v>
      </c>
      <c r="F9" s="350" t="s">
        <v>336</v>
      </c>
      <c r="G9" s="350" t="s">
        <v>336</v>
      </c>
      <c r="H9" s="350" t="s">
        <v>336</v>
      </c>
      <c r="I9" s="350" t="s">
        <v>336</v>
      </c>
      <c r="J9" s="350" t="s">
        <v>336</v>
      </c>
      <c r="K9" s="350" t="s">
        <v>336</v>
      </c>
      <c r="L9" s="350" t="s">
        <v>336</v>
      </c>
      <c r="M9" s="350" t="s">
        <v>336</v>
      </c>
      <c r="N9" s="350" t="s">
        <v>336</v>
      </c>
      <c r="Q9" s="8"/>
      <c r="R9" s="281"/>
    </row>
    <row r="10" spans="1:18" ht="14" thickTop="1" thickBot="1" x14ac:dyDescent="0.35">
      <c r="A10" s="2" t="s">
        <v>84</v>
      </c>
      <c r="B10" s="350" t="s">
        <v>336</v>
      </c>
      <c r="C10" s="350" t="s">
        <v>336</v>
      </c>
      <c r="D10" s="350" t="s">
        <v>336</v>
      </c>
      <c r="E10" s="350" t="s">
        <v>336</v>
      </c>
      <c r="F10" s="350" t="s">
        <v>336</v>
      </c>
      <c r="G10" s="350" t="s">
        <v>336</v>
      </c>
      <c r="H10" s="350" t="s">
        <v>336</v>
      </c>
      <c r="I10" s="350" t="s">
        <v>336</v>
      </c>
      <c r="J10" s="350" t="s">
        <v>336</v>
      </c>
      <c r="K10" s="350" t="s">
        <v>336</v>
      </c>
      <c r="L10" s="350" t="s">
        <v>336</v>
      </c>
      <c r="M10" s="350" t="s">
        <v>336</v>
      </c>
      <c r="N10" s="350" t="s">
        <v>336</v>
      </c>
      <c r="Q10" s="8"/>
      <c r="R10" s="281"/>
    </row>
    <row r="11" spans="1:18" s="3" customFormat="1" ht="14" thickTop="1" thickBot="1" x14ac:dyDescent="0.35">
      <c r="A11" s="3" t="s">
        <v>12</v>
      </c>
      <c r="B11" s="351" t="s">
        <v>336</v>
      </c>
      <c r="C11" s="351" t="s">
        <v>336</v>
      </c>
      <c r="D11" s="351" t="s">
        <v>336</v>
      </c>
      <c r="E11" s="351" t="s">
        <v>336</v>
      </c>
      <c r="F11" s="351" t="s">
        <v>336</v>
      </c>
      <c r="G11" s="351" t="s">
        <v>336</v>
      </c>
      <c r="H11" s="351" t="s">
        <v>336</v>
      </c>
      <c r="I11" s="351" t="s">
        <v>336</v>
      </c>
      <c r="J11" s="351" t="s">
        <v>336</v>
      </c>
      <c r="K11" s="351" t="s">
        <v>336</v>
      </c>
      <c r="L11" s="351" t="s">
        <v>336</v>
      </c>
      <c r="M11" s="351" t="s">
        <v>336</v>
      </c>
      <c r="N11" s="351" t="s">
        <v>336</v>
      </c>
      <c r="O11" s="2"/>
    </row>
    <row r="12" spans="1:18" ht="13.5" thickTop="1" x14ac:dyDescent="0.3"/>
    <row r="13" spans="1:18" x14ac:dyDescent="0.3">
      <c r="B13" s="361" t="s">
        <v>68</v>
      </c>
      <c r="C13" s="362"/>
      <c r="D13" s="362"/>
      <c r="E13" s="362"/>
      <c r="F13" s="362"/>
      <c r="G13" s="362"/>
      <c r="H13" s="362"/>
      <c r="I13" s="362"/>
      <c r="J13" s="362"/>
      <c r="K13" s="362"/>
      <c r="L13" s="362"/>
      <c r="M13" s="362"/>
      <c r="N13" s="363"/>
    </row>
    <row r="14" spans="1:18" ht="13.5" thickBot="1" x14ac:dyDescent="0.35">
      <c r="A14" s="3" t="s">
        <v>26</v>
      </c>
      <c r="B14" s="35" t="s">
        <v>102</v>
      </c>
      <c r="C14" s="35" t="s">
        <v>103</v>
      </c>
      <c r="D14" s="35" t="s">
        <v>104</v>
      </c>
      <c r="E14" s="35" t="s">
        <v>105</v>
      </c>
      <c r="F14" s="35" t="s">
        <v>106</v>
      </c>
      <c r="G14" s="35" t="s">
        <v>107</v>
      </c>
      <c r="H14" s="35" t="s">
        <v>108</v>
      </c>
      <c r="I14" s="35" t="s">
        <v>109</v>
      </c>
      <c r="J14" s="35" t="s">
        <v>110</v>
      </c>
      <c r="K14" s="35" t="s">
        <v>111</v>
      </c>
      <c r="L14" s="35" t="s">
        <v>112</v>
      </c>
      <c r="M14" s="35" t="s">
        <v>113</v>
      </c>
      <c r="N14" s="36" t="s">
        <v>12</v>
      </c>
    </row>
    <row r="15" spans="1:18" ht="14" thickTop="1" thickBot="1" x14ac:dyDescent="0.35">
      <c r="A15" s="2" t="s">
        <v>82</v>
      </c>
      <c r="B15" s="351" t="s">
        <v>336</v>
      </c>
      <c r="C15" s="351" t="s">
        <v>336</v>
      </c>
      <c r="D15" s="351" t="s">
        <v>336</v>
      </c>
      <c r="E15" s="351" t="s">
        <v>336</v>
      </c>
      <c r="F15" s="351" t="s">
        <v>336</v>
      </c>
      <c r="G15" s="351" t="s">
        <v>336</v>
      </c>
      <c r="H15" s="351" t="s">
        <v>336</v>
      </c>
      <c r="I15" s="351" t="s">
        <v>336</v>
      </c>
      <c r="J15" s="351" t="s">
        <v>336</v>
      </c>
      <c r="K15" s="351" t="s">
        <v>336</v>
      </c>
      <c r="L15" s="351" t="s">
        <v>336</v>
      </c>
      <c r="M15" s="351" t="s">
        <v>336</v>
      </c>
      <c r="N15" s="351" t="s">
        <v>336</v>
      </c>
    </row>
    <row r="16" spans="1:18" ht="14" thickTop="1" thickBot="1" x14ac:dyDescent="0.35">
      <c r="A16" s="2" t="s">
        <v>83</v>
      </c>
      <c r="B16" s="351" t="s">
        <v>336</v>
      </c>
      <c r="C16" s="351" t="s">
        <v>336</v>
      </c>
      <c r="D16" s="351" t="s">
        <v>336</v>
      </c>
      <c r="E16" s="351" t="s">
        <v>336</v>
      </c>
      <c r="F16" s="351" t="s">
        <v>336</v>
      </c>
      <c r="G16" s="351" t="s">
        <v>336</v>
      </c>
      <c r="H16" s="351" t="s">
        <v>336</v>
      </c>
      <c r="I16" s="351" t="s">
        <v>336</v>
      </c>
      <c r="J16" s="351" t="s">
        <v>336</v>
      </c>
      <c r="K16" s="351" t="s">
        <v>336</v>
      </c>
      <c r="L16" s="351" t="s">
        <v>336</v>
      </c>
      <c r="M16" s="351" t="s">
        <v>336</v>
      </c>
      <c r="N16" s="351" t="s">
        <v>336</v>
      </c>
    </row>
    <row r="17" spans="1:27" ht="14" thickTop="1" thickBot="1" x14ac:dyDescent="0.35">
      <c r="A17" s="2" t="s">
        <v>84</v>
      </c>
      <c r="B17" s="351" t="s">
        <v>336</v>
      </c>
      <c r="C17" s="351" t="s">
        <v>336</v>
      </c>
      <c r="D17" s="351" t="s">
        <v>336</v>
      </c>
      <c r="E17" s="351" t="s">
        <v>336</v>
      </c>
      <c r="F17" s="351" t="s">
        <v>336</v>
      </c>
      <c r="G17" s="351" t="s">
        <v>336</v>
      </c>
      <c r="H17" s="351" t="s">
        <v>336</v>
      </c>
      <c r="I17" s="351" t="s">
        <v>336</v>
      </c>
      <c r="J17" s="351" t="s">
        <v>336</v>
      </c>
      <c r="K17" s="351" t="s">
        <v>336</v>
      </c>
      <c r="L17" s="351" t="s">
        <v>336</v>
      </c>
      <c r="M17" s="351" t="s">
        <v>336</v>
      </c>
      <c r="N17" s="351" t="s">
        <v>336</v>
      </c>
    </row>
    <row r="18" spans="1:27" ht="14" thickTop="1" thickBot="1" x14ac:dyDescent="0.35">
      <c r="A18" s="3" t="s">
        <v>12</v>
      </c>
      <c r="B18" s="351" t="s">
        <v>336</v>
      </c>
      <c r="C18" s="351" t="s">
        <v>336</v>
      </c>
      <c r="D18" s="351" t="s">
        <v>336</v>
      </c>
      <c r="E18" s="351" t="s">
        <v>336</v>
      </c>
      <c r="F18" s="351" t="s">
        <v>336</v>
      </c>
      <c r="G18" s="351" t="s">
        <v>336</v>
      </c>
      <c r="H18" s="351" t="s">
        <v>336</v>
      </c>
      <c r="I18" s="351" t="s">
        <v>336</v>
      </c>
      <c r="J18" s="351" t="s">
        <v>336</v>
      </c>
      <c r="K18" s="351" t="s">
        <v>336</v>
      </c>
      <c r="L18" s="351" t="s">
        <v>336</v>
      </c>
      <c r="M18" s="351" t="s">
        <v>336</v>
      </c>
      <c r="N18" s="351" t="s">
        <v>336</v>
      </c>
    </row>
    <row r="19" spans="1:27" ht="13.5" thickTop="1" x14ac:dyDescent="0.3"/>
    <row r="21" spans="1:27" ht="13.5" thickBot="1" x14ac:dyDescent="0.35">
      <c r="A21" s="3" t="s">
        <v>117</v>
      </c>
      <c r="B21" s="35" t="s">
        <v>102</v>
      </c>
      <c r="C21" s="35" t="s">
        <v>103</v>
      </c>
      <c r="D21" s="35" t="s">
        <v>104</v>
      </c>
      <c r="E21" s="35" t="s">
        <v>105</v>
      </c>
      <c r="F21" s="35" t="s">
        <v>106</v>
      </c>
      <c r="G21" s="35" t="s">
        <v>107</v>
      </c>
      <c r="H21" s="35" t="s">
        <v>108</v>
      </c>
      <c r="I21" s="35" t="s">
        <v>109</v>
      </c>
      <c r="J21" s="35" t="s">
        <v>110</v>
      </c>
      <c r="K21" s="35" t="s">
        <v>111</v>
      </c>
      <c r="L21" s="35" t="s">
        <v>112</v>
      </c>
      <c r="M21" s="35" t="s">
        <v>113</v>
      </c>
      <c r="N21" s="36" t="s">
        <v>12</v>
      </c>
    </row>
    <row r="22" spans="1:27" ht="14" thickTop="1" thickBot="1" x14ac:dyDescent="0.35">
      <c r="A22" s="2" t="s">
        <v>82</v>
      </c>
      <c r="B22" s="351" t="s">
        <v>336</v>
      </c>
      <c r="C22" s="351" t="s">
        <v>336</v>
      </c>
      <c r="D22" s="351" t="s">
        <v>336</v>
      </c>
      <c r="E22" s="351" t="s">
        <v>336</v>
      </c>
      <c r="F22" s="351" t="s">
        <v>336</v>
      </c>
      <c r="G22" s="351" t="s">
        <v>336</v>
      </c>
      <c r="H22" s="351" t="s">
        <v>336</v>
      </c>
      <c r="I22" s="351" t="s">
        <v>336</v>
      </c>
      <c r="J22" s="351" t="s">
        <v>336</v>
      </c>
      <c r="K22" s="351" t="s">
        <v>336</v>
      </c>
      <c r="L22" s="351" t="s">
        <v>336</v>
      </c>
      <c r="M22" s="351" t="s">
        <v>336</v>
      </c>
      <c r="N22" s="351" t="s">
        <v>336</v>
      </c>
    </row>
    <row r="23" spans="1:27" ht="14" thickTop="1" thickBot="1" x14ac:dyDescent="0.35">
      <c r="A23" s="2" t="s">
        <v>83</v>
      </c>
      <c r="B23" s="351" t="s">
        <v>336</v>
      </c>
      <c r="C23" s="351" t="s">
        <v>336</v>
      </c>
      <c r="D23" s="351" t="s">
        <v>336</v>
      </c>
      <c r="E23" s="351" t="s">
        <v>336</v>
      </c>
      <c r="F23" s="351" t="s">
        <v>336</v>
      </c>
      <c r="G23" s="351" t="s">
        <v>336</v>
      </c>
      <c r="H23" s="351" t="s">
        <v>336</v>
      </c>
      <c r="I23" s="351" t="s">
        <v>336</v>
      </c>
      <c r="J23" s="351" t="s">
        <v>336</v>
      </c>
      <c r="K23" s="351" t="s">
        <v>336</v>
      </c>
      <c r="L23" s="351" t="s">
        <v>336</v>
      </c>
      <c r="M23" s="351" t="s">
        <v>336</v>
      </c>
      <c r="N23" s="351" t="s">
        <v>336</v>
      </c>
      <c r="P23" s="8"/>
      <c r="Q23" s="271"/>
    </row>
    <row r="24" spans="1:27" ht="14" thickTop="1" thickBot="1" x14ac:dyDescent="0.35">
      <c r="A24" s="2" t="s">
        <v>84</v>
      </c>
      <c r="B24" s="351" t="s">
        <v>336</v>
      </c>
      <c r="C24" s="351" t="s">
        <v>336</v>
      </c>
      <c r="D24" s="351" t="s">
        <v>336</v>
      </c>
      <c r="E24" s="351" t="s">
        <v>336</v>
      </c>
      <c r="F24" s="351" t="s">
        <v>336</v>
      </c>
      <c r="G24" s="351" t="s">
        <v>336</v>
      </c>
      <c r="H24" s="351" t="s">
        <v>336</v>
      </c>
      <c r="I24" s="351" t="s">
        <v>336</v>
      </c>
      <c r="J24" s="351" t="s">
        <v>336</v>
      </c>
      <c r="K24" s="351" t="s">
        <v>336</v>
      </c>
      <c r="L24" s="351" t="s">
        <v>336</v>
      </c>
      <c r="M24" s="351" t="s">
        <v>336</v>
      </c>
      <c r="N24" s="351" t="s">
        <v>336</v>
      </c>
      <c r="Q24" s="271"/>
    </row>
    <row r="25" spans="1:27" ht="14" thickTop="1" thickBot="1" x14ac:dyDescent="0.35">
      <c r="A25" s="3" t="s">
        <v>12</v>
      </c>
      <c r="B25" s="351" t="s">
        <v>336</v>
      </c>
      <c r="C25" s="351" t="s">
        <v>336</v>
      </c>
      <c r="D25" s="351" t="s">
        <v>336</v>
      </c>
      <c r="E25" s="351" t="s">
        <v>336</v>
      </c>
      <c r="F25" s="351" t="s">
        <v>336</v>
      </c>
      <c r="G25" s="351" t="s">
        <v>336</v>
      </c>
      <c r="H25" s="351" t="s">
        <v>336</v>
      </c>
      <c r="I25" s="351" t="s">
        <v>336</v>
      </c>
      <c r="J25" s="351" t="s">
        <v>336</v>
      </c>
      <c r="K25" s="351" t="s">
        <v>336</v>
      </c>
      <c r="L25" s="351" t="s">
        <v>336</v>
      </c>
      <c r="M25" s="351" t="s">
        <v>336</v>
      </c>
      <c r="N25" s="351" t="s">
        <v>336</v>
      </c>
    </row>
    <row r="26" spans="1:27" ht="14" thickTop="1" thickBot="1" x14ac:dyDescent="0.35"/>
    <row r="27" spans="1:27" s="3" customFormat="1" ht="14" thickTop="1" thickBot="1" x14ac:dyDescent="0.35">
      <c r="A27" s="3" t="s">
        <v>29</v>
      </c>
      <c r="B27" s="351" t="s">
        <v>336</v>
      </c>
      <c r="C27" s="351" t="s">
        <v>336</v>
      </c>
      <c r="D27" s="351" t="s">
        <v>336</v>
      </c>
      <c r="E27" s="351" t="s">
        <v>336</v>
      </c>
      <c r="F27" s="351" t="s">
        <v>336</v>
      </c>
      <c r="G27" s="351" t="s">
        <v>336</v>
      </c>
      <c r="H27" s="351" t="s">
        <v>336</v>
      </c>
      <c r="I27" s="351" t="s">
        <v>336</v>
      </c>
      <c r="J27" s="351" t="s">
        <v>336</v>
      </c>
      <c r="K27" s="351" t="s">
        <v>336</v>
      </c>
      <c r="L27" s="351" t="s">
        <v>336</v>
      </c>
      <c r="M27" s="351" t="s">
        <v>336</v>
      </c>
      <c r="N27" s="351" t="s">
        <v>336</v>
      </c>
    </row>
    <row r="28" spans="1:27" ht="13.5" thickTop="1" x14ac:dyDescent="0.3">
      <c r="P28" s="3"/>
      <c r="Q28" s="3"/>
      <c r="R28" s="3"/>
      <c r="S28" s="3"/>
      <c r="T28" s="3"/>
      <c r="U28" s="3"/>
      <c r="V28" s="3"/>
      <c r="W28" s="3"/>
      <c r="X28" s="3"/>
      <c r="Y28" s="3"/>
      <c r="Z28" s="3"/>
      <c r="AA28" s="3"/>
    </row>
    <row r="29" spans="1:27" x14ac:dyDescent="0.3">
      <c r="P29" s="3"/>
      <c r="Q29" s="3"/>
      <c r="R29" s="3"/>
      <c r="S29" s="3"/>
      <c r="T29" s="3"/>
      <c r="U29" s="3"/>
      <c r="V29" s="3"/>
      <c r="W29" s="3"/>
      <c r="X29" s="3"/>
      <c r="Y29" s="3"/>
      <c r="Z29" s="3"/>
      <c r="AA29" s="3"/>
    </row>
    <row r="30" spans="1:27" x14ac:dyDescent="0.3">
      <c r="P30" s="3"/>
      <c r="Q30" s="3"/>
      <c r="R30" s="3"/>
      <c r="S30" s="3"/>
      <c r="T30" s="3"/>
      <c r="U30" s="3"/>
      <c r="V30" s="3"/>
      <c r="W30" s="3"/>
      <c r="X30" s="3"/>
      <c r="Y30" s="3"/>
      <c r="Z30" s="3"/>
      <c r="AA30" s="3"/>
    </row>
    <row r="31" spans="1:27" x14ac:dyDescent="0.3">
      <c r="P31" s="3"/>
      <c r="Q31" s="3"/>
      <c r="R31" s="3"/>
      <c r="S31" s="3"/>
      <c r="T31" s="3"/>
      <c r="U31" s="3"/>
      <c r="V31" s="3"/>
      <c r="W31" s="3"/>
      <c r="X31" s="3"/>
      <c r="Y31" s="3"/>
      <c r="Z31" s="3"/>
      <c r="AA31" s="3"/>
    </row>
    <row r="32" spans="1:27" x14ac:dyDescent="0.3">
      <c r="O32" s="3"/>
      <c r="P32" s="3"/>
      <c r="Q32" s="3"/>
      <c r="R32" s="3"/>
      <c r="S32" s="3"/>
      <c r="T32" s="3"/>
      <c r="U32" s="3"/>
      <c r="V32" s="3"/>
      <c r="W32" s="3"/>
      <c r="X32" s="3"/>
      <c r="Y32" s="3"/>
      <c r="Z32" s="3"/>
    </row>
    <row r="33" spans="15:27" x14ac:dyDescent="0.3">
      <c r="O33" s="3"/>
      <c r="P33" s="3"/>
      <c r="Q33" s="3"/>
      <c r="R33" s="3"/>
      <c r="S33" s="3"/>
      <c r="T33" s="3"/>
      <c r="U33" s="3"/>
      <c r="V33" s="3"/>
      <c r="W33" s="3"/>
      <c r="X33" s="3"/>
      <c r="Y33" s="3"/>
      <c r="Z33" s="3"/>
    </row>
    <row r="34" spans="15:27" x14ac:dyDescent="0.3">
      <c r="O34" s="3"/>
      <c r="P34" s="3"/>
      <c r="Q34" s="3"/>
      <c r="R34" s="3"/>
      <c r="S34" s="3"/>
      <c r="T34" s="3"/>
      <c r="U34" s="3"/>
      <c r="V34" s="3"/>
      <c r="W34" s="3"/>
      <c r="X34" s="3"/>
      <c r="Y34" s="3"/>
      <c r="Z34" s="3"/>
    </row>
    <row r="35" spans="15:27" x14ac:dyDescent="0.3">
      <c r="P35" s="3"/>
      <c r="Q35" s="3"/>
      <c r="R35" s="3"/>
      <c r="S35" s="3"/>
      <c r="T35" s="3"/>
      <c r="U35" s="3"/>
      <c r="V35" s="3"/>
      <c r="W35" s="3"/>
      <c r="X35" s="3"/>
      <c r="Y35" s="3"/>
      <c r="Z35" s="3"/>
      <c r="AA35" s="3"/>
    </row>
    <row r="36" spans="15:27" x14ac:dyDescent="0.3">
      <c r="P36" s="3"/>
      <c r="Q36" s="3"/>
      <c r="R36" s="3"/>
      <c r="S36" s="3"/>
      <c r="T36" s="3"/>
      <c r="U36" s="3"/>
      <c r="V36" s="3"/>
      <c r="W36" s="3"/>
      <c r="X36" s="3"/>
      <c r="Y36" s="3"/>
      <c r="Z36" s="3"/>
      <c r="AA36" s="3"/>
    </row>
    <row r="37" spans="15:27" x14ac:dyDescent="0.3">
      <c r="P37" s="3"/>
      <c r="Q37" s="3"/>
      <c r="R37" s="3"/>
      <c r="S37" s="3"/>
      <c r="T37" s="3"/>
      <c r="U37" s="3"/>
      <c r="V37" s="3"/>
      <c r="W37" s="3"/>
      <c r="X37" s="3"/>
      <c r="Y37" s="3"/>
      <c r="Z37" s="3"/>
      <c r="AA37" s="3"/>
    </row>
    <row r="38" spans="15:27" x14ac:dyDescent="0.3">
      <c r="P38" s="3"/>
      <c r="Q38" s="3"/>
      <c r="R38" s="3"/>
      <c r="S38" s="3"/>
      <c r="T38" s="3"/>
      <c r="U38" s="3"/>
      <c r="V38" s="3"/>
      <c r="W38" s="3"/>
      <c r="X38" s="3"/>
      <c r="Y38" s="3"/>
      <c r="Z38" s="3"/>
      <c r="AA38" s="3"/>
    </row>
    <row r="39" spans="15:27" x14ac:dyDescent="0.3">
      <c r="P39" s="3"/>
      <c r="Q39" s="3"/>
      <c r="R39" s="3"/>
      <c r="S39" s="3"/>
      <c r="T39" s="3"/>
      <c r="U39" s="3"/>
      <c r="V39" s="3"/>
      <c r="W39" s="3"/>
      <c r="X39" s="3"/>
      <c r="Y39" s="3"/>
      <c r="Z39" s="3"/>
      <c r="AA39" s="3"/>
    </row>
    <row r="40" spans="15:27" x14ac:dyDescent="0.3">
      <c r="P40" s="3"/>
      <c r="Q40" s="3"/>
      <c r="R40" s="3"/>
      <c r="S40" s="3"/>
      <c r="T40" s="3"/>
      <c r="U40" s="3"/>
      <c r="V40" s="3"/>
      <c r="W40" s="3"/>
      <c r="X40" s="3"/>
      <c r="Y40" s="3"/>
      <c r="Z40" s="3"/>
      <c r="AA40" s="3"/>
    </row>
    <row r="41" spans="15:27" x14ac:dyDescent="0.3">
      <c r="P41" s="3"/>
      <c r="Q41" s="3"/>
      <c r="R41" s="3"/>
      <c r="S41" s="3"/>
      <c r="T41" s="3"/>
      <c r="U41" s="3"/>
      <c r="V41" s="3"/>
      <c r="W41" s="3"/>
      <c r="X41" s="3"/>
      <c r="Y41" s="3"/>
      <c r="Z41" s="3"/>
      <c r="AA41" s="3"/>
    </row>
    <row r="42" spans="15:27" x14ac:dyDescent="0.3">
      <c r="P42" s="3"/>
      <c r="Q42" s="3"/>
      <c r="R42" s="3"/>
      <c r="S42" s="3"/>
      <c r="T42" s="3"/>
      <c r="U42" s="3"/>
      <c r="V42" s="3"/>
      <c r="W42" s="3"/>
      <c r="X42" s="3"/>
      <c r="Y42" s="3"/>
      <c r="Z42" s="3"/>
      <c r="AA42" s="3"/>
    </row>
    <row r="43" spans="15:27" x14ac:dyDescent="0.3">
      <c r="P43" s="3"/>
      <c r="Q43" s="3"/>
      <c r="R43" s="3"/>
      <c r="S43" s="3"/>
      <c r="T43" s="3"/>
      <c r="U43" s="3"/>
      <c r="V43" s="3"/>
      <c r="W43" s="3"/>
      <c r="X43" s="3"/>
      <c r="Y43" s="3"/>
      <c r="Z43" s="3"/>
      <c r="AA43" s="3"/>
    </row>
    <row r="44" spans="15:27" x14ac:dyDescent="0.3">
      <c r="P44" s="3"/>
      <c r="Q44" s="3"/>
      <c r="R44" s="3"/>
      <c r="S44" s="3"/>
      <c r="T44" s="3"/>
      <c r="U44" s="3"/>
      <c r="V44" s="3"/>
      <c r="W44" s="3"/>
      <c r="X44" s="3"/>
      <c r="Y44" s="3"/>
      <c r="Z44" s="3"/>
      <c r="AA44" s="3"/>
    </row>
    <row r="45" spans="15:27" x14ac:dyDescent="0.3">
      <c r="P45" s="3"/>
      <c r="Q45" s="3"/>
      <c r="R45" s="3"/>
      <c r="S45" s="3"/>
      <c r="T45" s="3"/>
      <c r="U45" s="3"/>
      <c r="V45" s="3"/>
      <c r="W45" s="3"/>
      <c r="X45" s="3"/>
      <c r="Y45" s="3"/>
      <c r="Z45" s="3"/>
      <c r="AA45" s="3"/>
    </row>
    <row r="46" spans="15:27" x14ac:dyDescent="0.3">
      <c r="P46" s="3"/>
      <c r="Q46" s="3"/>
      <c r="R46" s="3"/>
      <c r="S46" s="3"/>
      <c r="T46" s="3"/>
      <c r="U46" s="3"/>
      <c r="V46" s="3"/>
      <c r="W46" s="3"/>
      <c r="X46" s="3"/>
      <c r="Y46" s="3"/>
      <c r="Z46" s="3"/>
      <c r="AA46" s="3"/>
    </row>
    <row r="47" spans="15:27" x14ac:dyDescent="0.3">
      <c r="P47" s="3"/>
      <c r="Q47" s="3"/>
      <c r="R47" s="3"/>
      <c r="S47" s="3"/>
      <c r="T47" s="3"/>
      <c r="U47" s="3"/>
      <c r="V47" s="3"/>
      <c r="W47" s="3"/>
      <c r="X47" s="3"/>
      <c r="Y47" s="3"/>
      <c r="Z47" s="3"/>
      <c r="AA47" s="3"/>
    </row>
    <row r="48" spans="15:27" x14ac:dyDescent="0.3">
      <c r="P48" s="3"/>
      <c r="Q48" s="3"/>
      <c r="R48" s="3"/>
      <c r="S48" s="3"/>
      <c r="T48" s="3"/>
      <c r="U48" s="3"/>
      <c r="V48" s="3"/>
      <c r="W48" s="3"/>
      <c r="X48" s="3"/>
      <c r="Y48" s="3"/>
      <c r="Z48" s="3"/>
      <c r="AA48" s="3"/>
    </row>
    <row r="49" spans="16:27" x14ac:dyDescent="0.3">
      <c r="P49" s="3"/>
      <c r="Q49" s="3"/>
      <c r="R49" s="3"/>
      <c r="S49" s="3"/>
      <c r="T49" s="3"/>
      <c r="U49" s="3"/>
      <c r="V49" s="3"/>
      <c r="W49" s="3"/>
      <c r="X49" s="3"/>
      <c r="Y49" s="3"/>
      <c r="Z49" s="3"/>
      <c r="AA49" s="3"/>
    </row>
    <row r="50" spans="16:27" x14ac:dyDescent="0.3">
      <c r="P50" s="3"/>
      <c r="Q50" s="3"/>
      <c r="R50" s="3"/>
      <c r="S50" s="3"/>
      <c r="T50" s="3"/>
      <c r="U50" s="3"/>
      <c r="V50" s="3"/>
      <c r="W50" s="3"/>
      <c r="X50" s="3"/>
      <c r="Y50" s="3"/>
      <c r="Z50" s="3"/>
      <c r="AA50" s="3"/>
    </row>
    <row r="51" spans="16:27" x14ac:dyDescent="0.3">
      <c r="P51" s="3"/>
      <c r="Q51" s="3"/>
      <c r="R51" s="3"/>
      <c r="S51" s="3"/>
      <c r="T51" s="3"/>
      <c r="U51" s="3"/>
      <c r="V51" s="3"/>
      <c r="W51" s="3"/>
      <c r="X51" s="3"/>
      <c r="Y51" s="3"/>
      <c r="Z51" s="3"/>
      <c r="AA51" s="3"/>
    </row>
    <row r="52" spans="16:27" x14ac:dyDescent="0.3">
      <c r="P52" s="3"/>
      <c r="Q52" s="3"/>
      <c r="R52" s="3"/>
      <c r="S52" s="3"/>
      <c r="T52" s="3"/>
      <c r="U52" s="3"/>
      <c r="V52" s="3"/>
      <c r="W52" s="3"/>
      <c r="X52" s="3"/>
      <c r="Y52" s="3"/>
      <c r="Z52" s="3"/>
      <c r="AA52" s="3"/>
    </row>
    <row r="53" spans="16:27" x14ac:dyDescent="0.3">
      <c r="P53" s="3"/>
      <c r="Q53" s="3"/>
      <c r="R53" s="3"/>
      <c r="S53" s="3"/>
      <c r="T53" s="3"/>
      <c r="U53" s="3"/>
      <c r="V53" s="3"/>
      <c r="W53" s="3"/>
      <c r="X53" s="3"/>
      <c r="Y53" s="3"/>
      <c r="Z53" s="3"/>
      <c r="AA53" s="3"/>
    </row>
    <row r="54" spans="16:27" x14ac:dyDescent="0.3">
      <c r="P54" s="3"/>
      <c r="Q54" s="3"/>
      <c r="R54" s="3"/>
      <c r="S54" s="3"/>
      <c r="T54" s="3"/>
      <c r="U54" s="3"/>
      <c r="V54" s="3"/>
      <c r="W54" s="3"/>
      <c r="X54" s="3"/>
      <c r="Y54" s="3"/>
      <c r="Z54" s="3"/>
      <c r="AA54" s="3"/>
    </row>
    <row r="55" spans="16:27" x14ac:dyDescent="0.3">
      <c r="P55" s="3"/>
      <c r="Q55" s="3"/>
      <c r="R55" s="3"/>
      <c r="S55" s="3"/>
      <c r="T55" s="3"/>
      <c r="U55" s="3"/>
      <c r="V55" s="3"/>
      <c r="W55" s="3"/>
      <c r="X55" s="3"/>
      <c r="Y55" s="3"/>
      <c r="Z55" s="3"/>
      <c r="AA55" s="3"/>
    </row>
  </sheetData>
  <mergeCells count="2">
    <mergeCell ref="B6:N6"/>
    <mergeCell ref="B13:N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AI99"/>
  <sheetViews>
    <sheetView topLeftCell="B11" zoomScale="40" zoomScaleNormal="40" workbookViewId="0">
      <selection activeCell="B11" sqref="B11"/>
    </sheetView>
  </sheetViews>
  <sheetFormatPr defaultColWidth="8.54296875" defaultRowHeight="13" x14ac:dyDescent="0.3"/>
  <cols>
    <col min="1" max="1" width="46.453125" style="2" bestFit="1" customWidth="1"/>
    <col min="2" max="13" width="15.54296875" style="2" customWidth="1"/>
    <col min="14" max="14" width="17.26953125" style="2" bestFit="1" customWidth="1"/>
    <col min="15" max="15" width="11.453125" style="2" customWidth="1"/>
    <col min="16" max="16" width="14" style="2" bestFit="1" customWidth="1"/>
    <col min="17" max="18" width="11" style="2" bestFit="1" customWidth="1"/>
    <col min="19" max="19" width="14.1796875" style="2" bestFit="1" customWidth="1"/>
    <col min="20" max="20" width="16.1796875" style="2" bestFit="1" customWidth="1"/>
    <col min="21" max="21" width="13.54296875" style="2" bestFit="1" customWidth="1"/>
    <col min="22" max="22" width="11" style="2" bestFit="1" customWidth="1"/>
    <col min="23" max="23" width="16.1796875" style="2" bestFit="1" customWidth="1"/>
    <col min="24" max="24" width="11" style="2" bestFit="1" customWidth="1"/>
    <col min="25" max="25" width="13" style="2" customWidth="1"/>
    <col min="26" max="26" width="14.1796875" style="2" bestFit="1" customWidth="1"/>
    <col min="27" max="27" width="11" style="2" bestFit="1" customWidth="1"/>
    <col min="28" max="29" width="14.54296875" style="2" bestFit="1" customWidth="1"/>
    <col min="30" max="16384" width="8.54296875" style="2"/>
  </cols>
  <sheetData>
    <row r="1" spans="1:30" ht="18.5" x14ac:dyDescent="0.45">
      <c r="A1" s="29" t="s">
        <v>90</v>
      </c>
      <c r="E1" s="354" t="s">
        <v>335</v>
      </c>
      <c r="F1" s="348"/>
      <c r="G1" s="348"/>
      <c r="H1" s="348"/>
      <c r="I1" s="348"/>
      <c r="J1" s="348"/>
    </row>
    <row r="2" spans="1:30" ht="21" x14ac:dyDescent="0.5">
      <c r="A2" s="30" t="s">
        <v>97</v>
      </c>
    </row>
    <row r="3" spans="1:30" ht="15.5" x14ac:dyDescent="0.35">
      <c r="A3" s="31" t="s">
        <v>331</v>
      </c>
    </row>
    <row r="6" spans="1:30" x14ac:dyDescent="0.3">
      <c r="B6" s="361" t="s">
        <v>337</v>
      </c>
      <c r="C6" s="362"/>
      <c r="D6" s="362"/>
      <c r="E6" s="362"/>
      <c r="F6" s="362"/>
      <c r="G6" s="362"/>
      <c r="H6" s="362"/>
      <c r="I6" s="362"/>
      <c r="J6" s="362"/>
      <c r="K6" s="362"/>
      <c r="L6" s="362"/>
      <c r="M6" s="362"/>
      <c r="N6" s="363"/>
    </row>
    <row r="7" spans="1:30" ht="13.5" thickBot="1" x14ac:dyDescent="0.35">
      <c r="A7" s="3" t="s">
        <v>11</v>
      </c>
      <c r="B7" s="35" t="s">
        <v>102</v>
      </c>
      <c r="C7" s="35" t="s">
        <v>103</v>
      </c>
      <c r="D7" s="35" t="s">
        <v>104</v>
      </c>
      <c r="E7" s="35" t="s">
        <v>105</v>
      </c>
      <c r="F7" s="35" t="s">
        <v>106</v>
      </c>
      <c r="G7" s="35" t="s">
        <v>107</v>
      </c>
      <c r="H7" s="35" t="s">
        <v>108</v>
      </c>
      <c r="I7" s="35" t="s">
        <v>109</v>
      </c>
      <c r="J7" s="35" t="s">
        <v>110</v>
      </c>
      <c r="K7" s="35" t="s">
        <v>111</v>
      </c>
      <c r="L7" s="35" t="s">
        <v>112</v>
      </c>
      <c r="M7" s="35" t="s">
        <v>113</v>
      </c>
      <c r="N7" s="36" t="s">
        <v>12</v>
      </c>
      <c r="P7" s="68"/>
      <c r="Q7" s="68"/>
      <c r="R7" s="68"/>
      <c r="S7" s="317"/>
      <c r="T7" s="317"/>
      <c r="U7" s="317"/>
      <c r="V7" s="317"/>
      <c r="W7" s="317"/>
      <c r="X7" s="317"/>
      <c r="Y7" s="317"/>
      <c r="Z7" s="317"/>
      <c r="AA7" s="68"/>
      <c r="AB7" s="68"/>
      <c r="AC7" s="68"/>
    </row>
    <row r="8" spans="1:30" ht="14" thickTop="1" thickBot="1" x14ac:dyDescent="0.35">
      <c r="A8" s="2" t="s">
        <v>62</v>
      </c>
      <c r="B8" s="351" t="s">
        <v>336</v>
      </c>
      <c r="C8" s="351" t="s">
        <v>336</v>
      </c>
      <c r="D8" s="351" t="s">
        <v>336</v>
      </c>
      <c r="E8" s="351" t="s">
        <v>336</v>
      </c>
      <c r="F8" s="351" t="s">
        <v>336</v>
      </c>
      <c r="G8" s="351" t="s">
        <v>336</v>
      </c>
      <c r="H8" s="351" t="s">
        <v>336</v>
      </c>
      <c r="I8" s="351" t="s">
        <v>336</v>
      </c>
      <c r="J8" s="351" t="s">
        <v>336</v>
      </c>
      <c r="K8" s="351" t="s">
        <v>336</v>
      </c>
      <c r="L8" s="351" t="s">
        <v>336</v>
      </c>
      <c r="M8" s="351" t="s">
        <v>336</v>
      </c>
      <c r="N8" s="351" t="s">
        <v>336</v>
      </c>
      <c r="P8" s="119"/>
      <c r="Q8" s="68"/>
      <c r="R8" s="68"/>
      <c r="S8" s="133"/>
      <c r="T8" s="84"/>
      <c r="U8" s="87"/>
      <c r="V8" s="133"/>
      <c r="W8" s="84"/>
      <c r="X8" s="87"/>
      <c r="Y8" s="119"/>
      <c r="Z8" s="119"/>
      <c r="AA8" s="133"/>
      <c r="AB8" s="133"/>
      <c r="AC8" s="68"/>
    </row>
    <row r="9" spans="1:30" ht="14" thickTop="1" thickBot="1" x14ac:dyDescent="0.35">
      <c r="A9" s="2" t="s">
        <v>63</v>
      </c>
      <c r="B9" s="351" t="s">
        <v>336</v>
      </c>
      <c r="C9" s="351" t="s">
        <v>336</v>
      </c>
      <c r="D9" s="351" t="s">
        <v>336</v>
      </c>
      <c r="E9" s="351" t="s">
        <v>336</v>
      </c>
      <c r="F9" s="351" t="s">
        <v>336</v>
      </c>
      <c r="G9" s="351" t="s">
        <v>336</v>
      </c>
      <c r="H9" s="351" t="s">
        <v>336</v>
      </c>
      <c r="I9" s="351" t="s">
        <v>336</v>
      </c>
      <c r="J9" s="351" t="s">
        <v>336</v>
      </c>
      <c r="K9" s="351" t="s">
        <v>336</v>
      </c>
      <c r="L9" s="351" t="s">
        <v>336</v>
      </c>
      <c r="M9" s="351" t="s">
        <v>336</v>
      </c>
      <c r="N9" s="351" t="s">
        <v>336</v>
      </c>
      <c r="P9" s="119"/>
      <c r="Q9" s="68"/>
      <c r="R9" s="68"/>
      <c r="S9" s="133"/>
      <c r="T9" s="84"/>
      <c r="U9" s="87"/>
      <c r="V9" s="133"/>
      <c r="W9" s="84"/>
      <c r="X9" s="87"/>
      <c r="Y9" s="119"/>
      <c r="Z9" s="119"/>
      <c r="AA9" s="133"/>
      <c r="AB9" s="133"/>
      <c r="AC9" s="87"/>
      <c r="AD9" s="279"/>
    </row>
    <row r="10" spans="1:30" ht="14" thickTop="1" thickBot="1" x14ac:dyDescent="0.35">
      <c r="A10" s="2" t="s">
        <v>77</v>
      </c>
      <c r="B10" s="351" t="s">
        <v>336</v>
      </c>
      <c r="C10" s="351" t="s">
        <v>336</v>
      </c>
      <c r="D10" s="351" t="s">
        <v>336</v>
      </c>
      <c r="E10" s="351" t="s">
        <v>336</v>
      </c>
      <c r="F10" s="351" t="s">
        <v>336</v>
      </c>
      <c r="G10" s="351" t="s">
        <v>336</v>
      </c>
      <c r="H10" s="351" t="s">
        <v>336</v>
      </c>
      <c r="I10" s="351" t="s">
        <v>336</v>
      </c>
      <c r="J10" s="351" t="s">
        <v>336</v>
      </c>
      <c r="K10" s="351" t="s">
        <v>336</v>
      </c>
      <c r="L10" s="351" t="s">
        <v>336</v>
      </c>
      <c r="M10" s="351" t="s">
        <v>336</v>
      </c>
      <c r="N10" s="351" t="s">
        <v>336</v>
      </c>
      <c r="P10" s="68"/>
      <c r="Q10" s="68"/>
      <c r="R10" s="68"/>
      <c r="S10" s="133"/>
      <c r="T10" s="133"/>
      <c r="U10" s="68"/>
      <c r="V10" s="133"/>
      <c r="W10" s="133"/>
      <c r="X10" s="68"/>
      <c r="Y10" s="119"/>
      <c r="Z10" s="119"/>
      <c r="AA10" s="133"/>
      <c r="AB10" s="133"/>
      <c r="AC10" s="68"/>
    </row>
    <row r="11" spans="1:30" ht="14" thickTop="1" thickBot="1" x14ac:dyDescent="0.35">
      <c r="A11" s="3" t="s">
        <v>12</v>
      </c>
      <c r="B11" s="351" t="s">
        <v>336</v>
      </c>
      <c r="C11" s="351" t="s">
        <v>336</v>
      </c>
      <c r="D11" s="351" t="s">
        <v>336</v>
      </c>
      <c r="E11" s="351" t="s">
        <v>336</v>
      </c>
      <c r="F11" s="351" t="s">
        <v>336</v>
      </c>
      <c r="G11" s="351" t="s">
        <v>336</v>
      </c>
      <c r="H11" s="351" t="s">
        <v>336</v>
      </c>
      <c r="I11" s="351" t="s">
        <v>336</v>
      </c>
      <c r="J11" s="351" t="s">
        <v>336</v>
      </c>
      <c r="K11" s="351" t="s">
        <v>336</v>
      </c>
      <c r="L11" s="351" t="s">
        <v>336</v>
      </c>
      <c r="M11" s="351" t="s">
        <v>336</v>
      </c>
      <c r="N11" s="351" t="s">
        <v>336</v>
      </c>
      <c r="P11" s="68"/>
      <c r="Q11" s="68"/>
      <c r="R11" s="68"/>
      <c r="S11" s="68"/>
      <c r="T11" s="68"/>
      <c r="U11" s="68"/>
      <c r="V11" s="68"/>
      <c r="W11" s="68"/>
      <c r="X11" s="68"/>
      <c r="Y11" s="68"/>
      <c r="Z11" s="68"/>
      <c r="AA11" s="68"/>
      <c r="AB11" s="68"/>
      <c r="AC11" s="68"/>
    </row>
    <row r="12" spans="1:30" ht="13.5" thickTop="1" x14ac:dyDescent="0.3">
      <c r="P12" s="68"/>
      <c r="Q12" s="68"/>
      <c r="R12" s="120"/>
      <c r="S12" s="133"/>
      <c r="T12" s="87"/>
      <c r="U12" s="87"/>
      <c r="V12" s="68"/>
      <c r="W12" s="84"/>
      <c r="X12" s="87"/>
      <c r="Y12" s="84"/>
      <c r="Z12" s="283"/>
      <c r="AA12" s="68"/>
      <c r="AB12" s="133"/>
      <c r="AC12" s="87"/>
    </row>
    <row r="13" spans="1:30" x14ac:dyDescent="0.3">
      <c r="B13" s="361" t="s">
        <v>68</v>
      </c>
      <c r="C13" s="362"/>
      <c r="D13" s="362"/>
      <c r="E13" s="362"/>
      <c r="F13" s="362"/>
      <c r="G13" s="362"/>
      <c r="H13" s="362"/>
      <c r="I13" s="362"/>
      <c r="J13" s="362"/>
      <c r="K13" s="362"/>
      <c r="L13" s="362"/>
      <c r="M13" s="362"/>
      <c r="N13" s="363"/>
      <c r="P13" s="68"/>
      <c r="Q13" s="133"/>
      <c r="R13" s="120"/>
      <c r="S13" s="133"/>
      <c r="T13" s="87"/>
      <c r="U13" s="87"/>
      <c r="V13" s="68"/>
      <c r="W13" s="87"/>
      <c r="X13" s="87"/>
      <c r="Y13" s="84"/>
      <c r="Z13" s="283"/>
      <c r="AA13" s="68"/>
      <c r="AB13" s="87"/>
      <c r="AC13" s="68"/>
    </row>
    <row r="14" spans="1:30" ht="13.5" thickBot="1" x14ac:dyDescent="0.35">
      <c r="A14" s="3" t="s">
        <v>11</v>
      </c>
      <c r="B14" s="35" t="s">
        <v>102</v>
      </c>
      <c r="C14" s="35" t="s">
        <v>103</v>
      </c>
      <c r="D14" s="35" t="s">
        <v>104</v>
      </c>
      <c r="E14" s="35" t="s">
        <v>105</v>
      </c>
      <c r="F14" s="35" t="s">
        <v>106</v>
      </c>
      <c r="G14" s="35" t="s">
        <v>107</v>
      </c>
      <c r="H14" s="35" t="s">
        <v>108</v>
      </c>
      <c r="I14" s="35" t="s">
        <v>109</v>
      </c>
      <c r="J14" s="35" t="s">
        <v>110</v>
      </c>
      <c r="K14" s="35" t="s">
        <v>111</v>
      </c>
      <c r="L14" s="35" t="s">
        <v>112</v>
      </c>
      <c r="M14" s="35" t="s">
        <v>113</v>
      </c>
      <c r="N14" s="36" t="s">
        <v>12</v>
      </c>
      <c r="P14" s="68"/>
      <c r="Q14" s="68"/>
      <c r="R14" s="68"/>
      <c r="S14" s="68"/>
      <c r="T14" s="68"/>
      <c r="U14" s="68"/>
      <c r="V14" s="68"/>
      <c r="W14" s="68"/>
      <c r="X14" s="68"/>
      <c r="Y14" s="68"/>
      <c r="Z14" s="68"/>
      <c r="AA14" s="68"/>
      <c r="AB14" s="87"/>
      <c r="AC14" s="68"/>
    </row>
    <row r="15" spans="1:30" ht="14" thickTop="1" thickBot="1" x14ac:dyDescent="0.35">
      <c r="A15" s="2" t="s">
        <v>62</v>
      </c>
      <c r="B15" s="351" t="s">
        <v>336</v>
      </c>
      <c r="C15" s="351" t="s">
        <v>336</v>
      </c>
      <c r="D15" s="351" t="s">
        <v>336</v>
      </c>
      <c r="E15" s="351" t="s">
        <v>336</v>
      </c>
      <c r="F15" s="351" t="s">
        <v>336</v>
      </c>
      <c r="G15" s="351" t="s">
        <v>336</v>
      </c>
      <c r="H15" s="351" t="s">
        <v>336</v>
      </c>
      <c r="I15" s="351" t="s">
        <v>336</v>
      </c>
      <c r="J15" s="351" t="s">
        <v>336</v>
      </c>
      <c r="K15" s="351" t="s">
        <v>336</v>
      </c>
      <c r="L15" s="351" t="s">
        <v>336</v>
      </c>
      <c r="M15" s="351" t="s">
        <v>336</v>
      </c>
      <c r="N15" s="351" t="s">
        <v>336</v>
      </c>
      <c r="P15" s="68"/>
      <c r="Q15" s="68"/>
      <c r="R15" s="68"/>
      <c r="S15" s="68"/>
      <c r="T15" s="84"/>
      <c r="U15" s="68"/>
      <c r="V15" s="68"/>
      <c r="W15" s="68"/>
      <c r="X15" s="68"/>
      <c r="Y15" s="68"/>
      <c r="Z15" s="68"/>
      <c r="AA15" s="68"/>
      <c r="AB15" s="68"/>
      <c r="AC15" s="68"/>
    </row>
    <row r="16" spans="1:30" ht="14" thickTop="1" thickBot="1" x14ac:dyDescent="0.35">
      <c r="A16" s="2" t="s">
        <v>63</v>
      </c>
      <c r="B16" s="351" t="s">
        <v>336</v>
      </c>
      <c r="C16" s="351" t="s">
        <v>336</v>
      </c>
      <c r="D16" s="351" t="s">
        <v>336</v>
      </c>
      <c r="E16" s="351" t="s">
        <v>336</v>
      </c>
      <c r="F16" s="351" t="s">
        <v>336</v>
      </c>
      <c r="G16" s="351" t="s">
        <v>336</v>
      </c>
      <c r="H16" s="351" t="s">
        <v>336</v>
      </c>
      <c r="I16" s="351" t="s">
        <v>336</v>
      </c>
      <c r="J16" s="351" t="s">
        <v>336</v>
      </c>
      <c r="K16" s="351" t="s">
        <v>336</v>
      </c>
      <c r="L16" s="351" t="s">
        <v>336</v>
      </c>
      <c r="M16" s="351" t="s">
        <v>336</v>
      </c>
      <c r="N16" s="351" t="s">
        <v>336</v>
      </c>
      <c r="P16" s="87"/>
      <c r="Q16" s="68"/>
      <c r="R16" s="68"/>
      <c r="S16" s="68"/>
      <c r="T16" s="84"/>
      <c r="U16" s="68"/>
      <c r="V16" s="68"/>
      <c r="W16" s="68"/>
      <c r="X16" s="68"/>
      <c r="Y16" s="68"/>
      <c r="Z16" s="68"/>
      <c r="AA16" s="68"/>
      <c r="AB16" s="68"/>
      <c r="AC16" s="68"/>
    </row>
    <row r="17" spans="1:35" ht="14" thickTop="1" thickBot="1" x14ac:dyDescent="0.35">
      <c r="A17" s="2" t="s">
        <v>77</v>
      </c>
      <c r="B17" s="351" t="s">
        <v>336</v>
      </c>
      <c r="C17" s="351" t="s">
        <v>336</v>
      </c>
      <c r="D17" s="351" t="s">
        <v>336</v>
      </c>
      <c r="E17" s="351" t="s">
        <v>336</v>
      </c>
      <c r="F17" s="351" t="s">
        <v>336</v>
      </c>
      <c r="G17" s="351" t="s">
        <v>336</v>
      </c>
      <c r="H17" s="351" t="s">
        <v>336</v>
      </c>
      <c r="I17" s="351" t="s">
        <v>336</v>
      </c>
      <c r="J17" s="351" t="s">
        <v>336</v>
      </c>
      <c r="K17" s="351" t="s">
        <v>336</v>
      </c>
      <c r="L17" s="351" t="s">
        <v>336</v>
      </c>
      <c r="M17" s="351" t="s">
        <v>336</v>
      </c>
      <c r="N17" s="351" t="s">
        <v>336</v>
      </c>
      <c r="P17" s="68"/>
      <c r="Q17" s="68"/>
      <c r="R17" s="68"/>
      <c r="S17" s="68"/>
      <c r="T17" s="68"/>
      <c r="U17" s="68"/>
      <c r="V17" s="68"/>
      <c r="W17" s="68"/>
      <c r="X17" s="68"/>
      <c r="Y17" s="68"/>
      <c r="Z17" s="68"/>
      <c r="AA17" s="68"/>
      <c r="AB17" s="68"/>
      <c r="AC17" s="68"/>
    </row>
    <row r="18" spans="1:35" ht="14" thickTop="1" thickBot="1" x14ac:dyDescent="0.35">
      <c r="A18" s="3" t="s">
        <v>12</v>
      </c>
      <c r="B18" s="351" t="s">
        <v>336</v>
      </c>
      <c r="C18" s="351" t="s">
        <v>336</v>
      </c>
      <c r="D18" s="351" t="s">
        <v>336</v>
      </c>
      <c r="E18" s="351" t="s">
        <v>336</v>
      </c>
      <c r="F18" s="351" t="s">
        <v>336</v>
      </c>
      <c r="G18" s="351" t="s">
        <v>336</v>
      </c>
      <c r="H18" s="351" t="s">
        <v>336</v>
      </c>
      <c r="I18" s="351" t="s">
        <v>336</v>
      </c>
      <c r="J18" s="351" t="s">
        <v>336</v>
      </c>
      <c r="K18" s="351" t="s">
        <v>336</v>
      </c>
      <c r="L18" s="351" t="s">
        <v>336</v>
      </c>
      <c r="M18" s="351" t="s">
        <v>336</v>
      </c>
      <c r="N18" s="351" t="s">
        <v>336</v>
      </c>
      <c r="P18" s="68"/>
      <c r="Q18" s="68"/>
      <c r="R18" s="68"/>
      <c r="S18" s="127"/>
      <c r="T18" s="42"/>
      <c r="U18" s="87"/>
      <c r="V18" s="133"/>
      <c r="W18" s="133"/>
      <c r="X18" s="87"/>
      <c r="Y18" s="68"/>
      <c r="Z18" s="68"/>
      <c r="AA18" s="68"/>
      <c r="AB18" s="87"/>
      <c r="AC18" s="68"/>
    </row>
    <row r="19" spans="1:35" ht="13.5" thickTop="1" x14ac:dyDescent="0.3">
      <c r="P19" s="68"/>
      <c r="Q19" s="68"/>
      <c r="R19" s="68"/>
      <c r="S19" s="127"/>
      <c r="T19" s="42"/>
      <c r="U19" s="87"/>
      <c r="V19" s="133"/>
      <c r="W19" s="84"/>
      <c r="X19" s="87"/>
      <c r="Y19" s="68"/>
      <c r="Z19" s="68"/>
      <c r="AA19" s="68"/>
      <c r="AB19" s="68"/>
      <c r="AC19" s="68"/>
    </row>
    <row r="20" spans="1:35" ht="13.5" thickBot="1" x14ac:dyDescent="0.35">
      <c r="A20" s="3" t="s">
        <v>125</v>
      </c>
      <c r="B20" s="35" t="s">
        <v>102</v>
      </c>
      <c r="C20" s="35" t="s">
        <v>103</v>
      </c>
      <c r="D20" s="35" t="s">
        <v>104</v>
      </c>
      <c r="E20" s="35" t="s">
        <v>105</v>
      </c>
      <c r="F20" s="35" t="s">
        <v>106</v>
      </c>
      <c r="G20" s="35" t="s">
        <v>107</v>
      </c>
      <c r="H20" s="35" t="s">
        <v>108</v>
      </c>
      <c r="I20" s="35" t="s">
        <v>109</v>
      </c>
      <c r="J20" s="35" t="s">
        <v>110</v>
      </c>
      <c r="K20" s="35" t="s">
        <v>111</v>
      </c>
      <c r="L20" s="35" t="s">
        <v>112</v>
      </c>
      <c r="M20" s="35" t="s">
        <v>113</v>
      </c>
      <c r="N20" s="36" t="s">
        <v>12</v>
      </c>
      <c r="P20" s="68"/>
      <c r="Q20" s="68"/>
      <c r="R20" s="68"/>
      <c r="S20" s="126"/>
      <c r="T20" s="316"/>
      <c r="U20" s="68"/>
      <c r="V20" s="126"/>
      <c r="W20" s="316"/>
      <c r="X20" s="68"/>
      <c r="Y20" s="68"/>
      <c r="Z20" s="119"/>
      <c r="AA20" s="133"/>
      <c r="AB20" s="133"/>
      <c r="AC20" s="68"/>
    </row>
    <row r="21" spans="1:35" ht="14" thickTop="1" thickBot="1" x14ac:dyDescent="0.35">
      <c r="A21" s="2" t="s">
        <v>62</v>
      </c>
      <c r="B21" s="351" t="s">
        <v>336</v>
      </c>
      <c r="C21" s="351" t="s">
        <v>336</v>
      </c>
      <c r="D21" s="351" t="s">
        <v>336</v>
      </c>
      <c r="E21" s="351" t="s">
        <v>336</v>
      </c>
      <c r="F21" s="351" t="s">
        <v>336</v>
      </c>
      <c r="G21" s="351" t="s">
        <v>336</v>
      </c>
      <c r="H21" s="351" t="s">
        <v>336</v>
      </c>
      <c r="I21" s="351" t="s">
        <v>336</v>
      </c>
      <c r="J21" s="351" t="s">
        <v>336</v>
      </c>
      <c r="K21" s="351" t="s">
        <v>336</v>
      </c>
      <c r="L21" s="351" t="s">
        <v>336</v>
      </c>
      <c r="M21" s="351" t="s">
        <v>336</v>
      </c>
      <c r="N21" s="351" t="s">
        <v>336</v>
      </c>
      <c r="P21" s="68"/>
      <c r="Q21" s="68"/>
      <c r="R21" s="68"/>
      <c r="S21" s="68"/>
      <c r="T21" s="68"/>
      <c r="U21" s="68"/>
      <c r="V21" s="68"/>
      <c r="W21" s="68"/>
      <c r="X21" s="68"/>
      <c r="Y21" s="68"/>
      <c r="Z21" s="68"/>
      <c r="AA21" s="68"/>
      <c r="AB21" s="68"/>
      <c r="AC21" s="68"/>
    </row>
    <row r="22" spans="1:35" ht="14" thickTop="1" thickBot="1" x14ac:dyDescent="0.35">
      <c r="A22" s="2" t="s">
        <v>63</v>
      </c>
      <c r="B22" s="351" t="s">
        <v>336</v>
      </c>
      <c r="C22" s="351" t="s">
        <v>336</v>
      </c>
      <c r="D22" s="351" t="s">
        <v>336</v>
      </c>
      <c r="E22" s="351" t="s">
        <v>336</v>
      </c>
      <c r="F22" s="351" t="s">
        <v>336</v>
      </c>
      <c r="G22" s="351" t="s">
        <v>336</v>
      </c>
      <c r="H22" s="351" t="s">
        <v>336</v>
      </c>
      <c r="I22" s="351" t="s">
        <v>336</v>
      </c>
      <c r="J22" s="351" t="s">
        <v>336</v>
      </c>
      <c r="K22" s="351" t="s">
        <v>336</v>
      </c>
      <c r="L22" s="351" t="s">
        <v>336</v>
      </c>
      <c r="M22" s="351" t="s">
        <v>336</v>
      </c>
      <c r="N22" s="351" t="s">
        <v>336</v>
      </c>
      <c r="P22" s="68"/>
      <c r="Q22" s="68"/>
      <c r="R22" s="68"/>
      <c r="S22" s="68"/>
      <c r="T22" s="68"/>
      <c r="U22" s="68"/>
      <c r="V22" s="68"/>
      <c r="W22" s="68"/>
      <c r="X22" s="68"/>
      <c r="Y22" s="68"/>
      <c r="Z22" s="68"/>
      <c r="AA22" s="68"/>
      <c r="AB22" s="68"/>
      <c r="AC22" s="68"/>
    </row>
    <row r="23" spans="1:35" ht="14" thickTop="1" thickBot="1" x14ac:dyDescent="0.35">
      <c r="A23" s="2" t="s">
        <v>77</v>
      </c>
      <c r="B23" s="351" t="s">
        <v>336</v>
      </c>
      <c r="C23" s="351" t="s">
        <v>336</v>
      </c>
      <c r="D23" s="351" t="s">
        <v>336</v>
      </c>
      <c r="E23" s="351" t="s">
        <v>336</v>
      </c>
      <c r="F23" s="351" t="s">
        <v>336</v>
      </c>
      <c r="G23" s="351" t="s">
        <v>336</v>
      </c>
      <c r="H23" s="351" t="s">
        <v>336</v>
      </c>
      <c r="I23" s="351" t="s">
        <v>336</v>
      </c>
      <c r="J23" s="351" t="s">
        <v>336</v>
      </c>
      <c r="K23" s="351" t="s">
        <v>336</v>
      </c>
      <c r="L23" s="351" t="s">
        <v>336</v>
      </c>
      <c r="M23" s="351" t="s">
        <v>336</v>
      </c>
      <c r="N23" s="351" t="s">
        <v>336</v>
      </c>
      <c r="P23" s="119"/>
      <c r="Q23" s="68"/>
      <c r="R23" s="68"/>
      <c r="S23" s="68"/>
      <c r="T23" s="68"/>
      <c r="U23" s="68"/>
      <c r="V23" s="68"/>
      <c r="W23" s="68"/>
      <c r="X23" s="68"/>
      <c r="Y23" s="68"/>
      <c r="Z23" s="68"/>
      <c r="AA23" s="68"/>
      <c r="AB23" s="68"/>
      <c r="AC23" s="68"/>
    </row>
    <row r="24" spans="1:35" ht="14" thickTop="1" thickBot="1" x14ac:dyDescent="0.35">
      <c r="A24" s="3" t="s">
        <v>12</v>
      </c>
      <c r="B24" s="351" t="s">
        <v>336</v>
      </c>
      <c r="C24" s="351" t="s">
        <v>336</v>
      </c>
      <c r="D24" s="351" t="s">
        <v>336</v>
      </c>
      <c r="E24" s="351" t="s">
        <v>336</v>
      </c>
      <c r="F24" s="351" t="s">
        <v>336</v>
      </c>
      <c r="G24" s="351" t="s">
        <v>336</v>
      </c>
      <c r="H24" s="351" t="s">
        <v>336</v>
      </c>
      <c r="I24" s="351" t="s">
        <v>336</v>
      </c>
      <c r="J24" s="351" t="s">
        <v>336</v>
      </c>
      <c r="K24" s="351" t="s">
        <v>336</v>
      </c>
      <c r="L24" s="351" t="s">
        <v>336</v>
      </c>
      <c r="M24" s="351" t="s">
        <v>336</v>
      </c>
      <c r="N24" s="351" t="s">
        <v>336</v>
      </c>
      <c r="P24" s="318"/>
      <c r="Q24" s="68"/>
      <c r="R24" s="68"/>
      <c r="S24" s="68"/>
      <c r="T24" s="68"/>
      <c r="U24" s="68"/>
      <c r="V24" s="68"/>
      <c r="W24" s="68"/>
      <c r="X24" s="68"/>
      <c r="Y24" s="68"/>
      <c r="Z24" s="68"/>
      <c r="AA24" s="68"/>
      <c r="AB24" s="68"/>
      <c r="AC24" s="68"/>
    </row>
    <row r="25" spans="1:35" ht="13.5" thickTop="1" x14ac:dyDescent="0.3">
      <c r="A25" s="3"/>
      <c r="B25" s="7"/>
      <c r="C25" s="7"/>
      <c r="D25" s="7"/>
      <c r="E25" s="7"/>
      <c r="F25" s="7"/>
      <c r="G25" s="7"/>
      <c r="H25" s="7"/>
      <c r="I25" s="7"/>
      <c r="J25" s="7"/>
      <c r="K25" s="7"/>
      <c r="L25" s="7"/>
      <c r="M25" s="7"/>
      <c r="N25" s="7"/>
      <c r="P25" s="68"/>
      <c r="Q25" s="68"/>
      <c r="R25" s="68"/>
      <c r="S25" s="68"/>
      <c r="T25" s="68"/>
      <c r="U25" s="68"/>
      <c r="V25" s="68"/>
      <c r="W25" s="68"/>
      <c r="X25" s="68"/>
      <c r="Y25" s="68"/>
      <c r="Z25" s="68"/>
      <c r="AA25" s="68"/>
      <c r="AB25" s="68"/>
      <c r="AC25" s="68"/>
    </row>
    <row r="26" spans="1:35" x14ac:dyDescent="0.3">
      <c r="A26" s="3"/>
      <c r="B26" s="361" t="s">
        <v>337</v>
      </c>
      <c r="C26" s="362"/>
      <c r="D26" s="362"/>
      <c r="E26" s="362"/>
      <c r="F26" s="362"/>
      <c r="G26" s="362"/>
      <c r="H26" s="362"/>
      <c r="I26" s="362"/>
      <c r="J26" s="362"/>
      <c r="K26" s="362"/>
      <c r="L26" s="362"/>
      <c r="M26" s="362"/>
      <c r="N26" s="363"/>
      <c r="P26" s="68"/>
      <c r="Q26" s="68"/>
      <c r="R26" s="68"/>
      <c r="S26" s="68"/>
      <c r="T26" s="68"/>
      <c r="U26" s="68"/>
      <c r="V26" s="68"/>
      <c r="W26" s="68"/>
      <c r="X26" s="68"/>
      <c r="Y26" s="68"/>
      <c r="Z26" s="68"/>
      <c r="AA26" s="68"/>
      <c r="AB26" s="68"/>
      <c r="AC26" s="68"/>
    </row>
    <row r="27" spans="1:35" ht="13.5" thickBot="1" x14ac:dyDescent="0.35">
      <c r="A27" s="3" t="s">
        <v>26</v>
      </c>
      <c r="B27" s="35" t="s">
        <v>102</v>
      </c>
      <c r="C27" s="35" t="s">
        <v>103</v>
      </c>
      <c r="D27" s="35" t="s">
        <v>104</v>
      </c>
      <c r="E27" s="35" t="s">
        <v>105</v>
      </c>
      <c r="F27" s="35" t="s">
        <v>106</v>
      </c>
      <c r="G27" s="35" t="s">
        <v>107</v>
      </c>
      <c r="H27" s="35" t="s">
        <v>108</v>
      </c>
      <c r="I27" s="35" t="s">
        <v>109</v>
      </c>
      <c r="J27" s="35" t="s">
        <v>110</v>
      </c>
      <c r="K27" s="35" t="s">
        <v>111</v>
      </c>
      <c r="L27" s="35" t="s">
        <v>112</v>
      </c>
      <c r="M27" s="35" t="s">
        <v>113</v>
      </c>
      <c r="N27" s="36" t="s">
        <v>12</v>
      </c>
      <c r="P27" s="68"/>
      <c r="Q27" s="68"/>
      <c r="R27" s="68"/>
      <c r="S27" s="68"/>
      <c r="T27" s="68"/>
      <c r="U27" s="68"/>
      <c r="V27" s="68"/>
      <c r="W27" s="68"/>
      <c r="X27" s="68"/>
      <c r="Y27" s="68"/>
      <c r="Z27" s="68"/>
      <c r="AA27" s="68"/>
      <c r="AB27" s="68"/>
      <c r="AC27" s="68"/>
    </row>
    <row r="28" spans="1:35" ht="14" thickTop="1" thickBot="1" x14ac:dyDescent="0.35">
      <c r="A28" s="2" t="s">
        <v>78</v>
      </c>
      <c r="B28" s="351" t="s">
        <v>336</v>
      </c>
      <c r="C28" s="351" t="s">
        <v>336</v>
      </c>
      <c r="D28" s="351" t="s">
        <v>336</v>
      </c>
      <c r="E28" s="351" t="s">
        <v>336</v>
      </c>
      <c r="F28" s="351" t="s">
        <v>336</v>
      </c>
      <c r="G28" s="351" t="s">
        <v>336</v>
      </c>
      <c r="H28" s="351" t="s">
        <v>336</v>
      </c>
      <c r="I28" s="351" t="s">
        <v>336</v>
      </c>
      <c r="J28" s="351" t="s">
        <v>336</v>
      </c>
      <c r="K28" s="351" t="s">
        <v>336</v>
      </c>
      <c r="L28" s="351" t="s">
        <v>336</v>
      </c>
      <c r="M28" s="351" t="s">
        <v>336</v>
      </c>
      <c r="N28" s="351" t="s">
        <v>336</v>
      </c>
      <c r="P28" s="316"/>
      <c r="Q28" s="119"/>
      <c r="R28" s="68"/>
      <c r="S28" s="68"/>
      <c r="T28" s="253"/>
      <c r="U28" s="253"/>
      <c r="V28" s="253"/>
      <c r="W28" s="253"/>
      <c r="X28" s="253"/>
      <c r="Y28" s="253"/>
      <c r="Z28" s="253"/>
      <c r="AA28" s="253"/>
      <c r="AB28" s="253"/>
      <c r="AC28" s="253"/>
      <c r="AD28" s="253"/>
      <c r="AE28" s="253"/>
      <c r="AF28" s="68"/>
      <c r="AG28" s="68"/>
      <c r="AH28" s="68"/>
      <c r="AI28" s="68"/>
    </row>
    <row r="29" spans="1:35" ht="14" thickTop="1" thickBot="1" x14ac:dyDescent="0.35">
      <c r="A29" s="2" t="s">
        <v>79</v>
      </c>
      <c r="B29" s="351" t="s">
        <v>336</v>
      </c>
      <c r="C29" s="351" t="s">
        <v>336</v>
      </c>
      <c r="D29" s="351" t="s">
        <v>336</v>
      </c>
      <c r="E29" s="351" t="s">
        <v>336</v>
      </c>
      <c r="F29" s="351" t="s">
        <v>336</v>
      </c>
      <c r="G29" s="351" t="s">
        <v>336</v>
      </c>
      <c r="H29" s="351" t="s">
        <v>336</v>
      </c>
      <c r="I29" s="351" t="s">
        <v>336</v>
      </c>
      <c r="J29" s="351" t="s">
        <v>336</v>
      </c>
      <c r="K29" s="351" t="s">
        <v>336</v>
      </c>
      <c r="L29" s="351" t="s">
        <v>336</v>
      </c>
      <c r="M29" s="351" t="s">
        <v>336</v>
      </c>
      <c r="N29" s="351" t="s">
        <v>336</v>
      </c>
      <c r="P29" s="316"/>
      <c r="Q29" s="68"/>
      <c r="R29" s="68"/>
      <c r="S29" s="68"/>
      <c r="T29" s="253"/>
      <c r="U29" s="253"/>
      <c r="V29" s="253"/>
      <c r="W29" s="253"/>
      <c r="X29" s="253"/>
      <c r="Y29" s="253"/>
      <c r="Z29" s="253"/>
      <c r="AA29" s="253"/>
      <c r="AB29" s="253"/>
      <c r="AC29" s="253"/>
      <c r="AD29" s="253"/>
      <c r="AE29" s="253"/>
      <c r="AF29" s="68"/>
      <c r="AG29" s="68"/>
      <c r="AH29" s="68"/>
      <c r="AI29" s="68"/>
    </row>
    <row r="30" spans="1:35" ht="14" thickTop="1" thickBot="1" x14ac:dyDescent="0.35">
      <c r="A30" s="2" t="s">
        <v>80</v>
      </c>
      <c r="B30" s="351" t="s">
        <v>336</v>
      </c>
      <c r="C30" s="351" t="s">
        <v>336</v>
      </c>
      <c r="D30" s="351" t="s">
        <v>336</v>
      </c>
      <c r="E30" s="351" t="s">
        <v>336</v>
      </c>
      <c r="F30" s="351" t="s">
        <v>336</v>
      </c>
      <c r="G30" s="351" t="s">
        <v>336</v>
      </c>
      <c r="H30" s="351" t="s">
        <v>336</v>
      </c>
      <c r="I30" s="351" t="s">
        <v>336</v>
      </c>
      <c r="J30" s="351" t="s">
        <v>336</v>
      </c>
      <c r="K30" s="351" t="s">
        <v>336</v>
      </c>
      <c r="L30" s="351" t="s">
        <v>336</v>
      </c>
      <c r="M30" s="351" t="s">
        <v>336</v>
      </c>
      <c r="N30" s="351" t="s">
        <v>336</v>
      </c>
      <c r="P30" s="316"/>
      <c r="Q30" s="68"/>
      <c r="R30" s="68"/>
      <c r="S30" s="68"/>
      <c r="T30" s="68"/>
      <c r="U30" s="68"/>
      <c r="V30" s="68"/>
      <c r="W30" s="68"/>
      <c r="X30" s="68"/>
      <c r="Y30" s="68"/>
      <c r="Z30" s="68"/>
      <c r="AA30" s="68"/>
      <c r="AB30" s="68"/>
      <c r="AC30" s="68"/>
    </row>
    <row r="31" spans="1:35" ht="14" thickTop="1" thickBot="1" x14ac:dyDescent="0.35">
      <c r="A31" s="2" t="s">
        <v>52</v>
      </c>
      <c r="B31" s="351" t="s">
        <v>336</v>
      </c>
      <c r="C31" s="351" t="s">
        <v>336</v>
      </c>
      <c r="D31" s="351" t="s">
        <v>336</v>
      </c>
      <c r="E31" s="351" t="s">
        <v>336</v>
      </c>
      <c r="F31" s="351" t="s">
        <v>336</v>
      </c>
      <c r="G31" s="351" t="s">
        <v>336</v>
      </c>
      <c r="H31" s="351" t="s">
        <v>336</v>
      </c>
      <c r="I31" s="351" t="s">
        <v>336</v>
      </c>
      <c r="J31" s="351" t="s">
        <v>336</v>
      </c>
      <c r="K31" s="351" t="s">
        <v>336</v>
      </c>
      <c r="L31" s="351" t="s">
        <v>336</v>
      </c>
      <c r="M31" s="351" t="s">
        <v>336</v>
      </c>
      <c r="N31" s="351" t="s">
        <v>336</v>
      </c>
      <c r="P31" s="316"/>
      <c r="Q31" s="68"/>
      <c r="R31" s="68"/>
      <c r="S31" s="68"/>
      <c r="T31" s="84"/>
      <c r="U31" s="68"/>
      <c r="V31" s="68"/>
      <c r="W31" s="68"/>
      <c r="X31" s="68"/>
      <c r="Y31" s="68"/>
      <c r="Z31" s="68"/>
      <c r="AA31" s="68"/>
      <c r="AB31" s="68"/>
      <c r="AC31" s="68"/>
    </row>
    <row r="32" spans="1:35" ht="14" thickTop="1" thickBot="1" x14ac:dyDescent="0.35">
      <c r="A32" s="2" t="s">
        <v>154</v>
      </c>
      <c r="B32" s="351" t="s">
        <v>336</v>
      </c>
      <c r="C32" s="351" t="s">
        <v>336</v>
      </c>
      <c r="D32" s="351" t="s">
        <v>336</v>
      </c>
      <c r="E32" s="351" t="s">
        <v>336</v>
      </c>
      <c r="F32" s="351" t="s">
        <v>336</v>
      </c>
      <c r="G32" s="351" t="s">
        <v>336</v>
      </c>
      <c r="H32" s="351" t="s">
        <v>336</v>
      </c>
      <c r="I32" s="351" t="s">
        <v>336</v>
      </c>
      <c r="J32" s="351" t="s">
        <v>336</v>
      </c>
      <c r="K32" s="351" t="s">
        <v>336</v>
      </c>
      <c r="L32" s="351" t="s">
        <v>336</v>
      </c>
      <c r="M32" s="351" t="s">
        <v>336</v>
      </c>
      <c r="N32" s="351" t="s">
        <v>336</v>
      </c>
      <c r="P32" s="316"/>
      <c r="Q32" s="68"/>
      <c r="R32" s="68"/>
      <c r="S32" s="68"/>
      <c r="T32" s="68"/>
      <c r="U32" s="68"/>
      <c r="V32" s="68"/>
      <c r="W32" s="68"/>
      <c r="X32" s="68"/>
      <c r="Y32" s="68"/>
      <c r="Z32" s="68"/>
      <c r="AA32" s="68"/>
      <c r="AB32" s="68"/>
      <c r="AC32" s="68"/>
    </row>
    <row r="33" spans="1:29" ht="14" thickTop="1" thickBot="1" x14ac:dyDescent="0.35">
      <c r="A33" s="2" t="s">
        <v>81</v>
      </c>
      <c r="B33" s="351" t="s">
        <v>336</v>
      </c>
      <c r="C33" s="351" t="s">
        <v>336</v>
      </c>
      <c r="D33" s="351" t="s">
        <v>336</v>
      </c>
      <c r="E33" s="351" t="s">
        <v>336</v>
      </c>
      <c r="F33" s="351" t="s">
        <v>336</v>
      </c>
      <c r="G33" s="351" t="s">
        <v>336</v>
      </c>
      <c r="H33" s="351" t="s">
        <v>336</v>
      </c>
      <c r="I33" s="351" t="s">
        <v>336</v>
      </c>
      <c r="J33" s="351" t="s">
        <v>336</v>
      </c>
      <c r="K33" s="351" t="s">
        <v>336</v>
      </c>
      <c r="L33" s="351" t="s">
        <v>336</v>
      </c>
      <c r="M33" s="351" t="s">
        <v>336</v>
      </c>
      <c r="N33" s="351" t="s">
        <v>336</v>
      </c>
      <c r="P33" s="316"/>
      <c r="Q33" s="119"/>
      <c r="R33" s="68"/>
      <c r="S33" s="68"/>
      <c r="T33" s="68"/>
      <c r="U33" s="68"/>
      <c r="V33" s="68"/>
      <c r="W33" s="68"/>
      <c r="X33" s="68"/>
      <c r="Y33" s="68"/>
      <c r="Z33" s="68"/>
      <c r="AA33" s="68"/>
      <c r="AB33" s="68"/>
      <c r="AC33" s="68"/>
    </row>
    <row r="34" spans="1:29" s="3" customFormat="1" ht="14" thickTop="1" thickBot="1" x14ac:dyDescent="0.35">
      <c r="A34" s="3" t="s">
        <v>12</v>
      </c>
      <c r="B34" s="351" t="s">
        <v>336</v>
      </c>
      <c r="C34" s="351" t="s">
        <v>336</v>
      </c>
      <c r="D34" s="351" t="s">
        <v>336</v>
      </c>
      <c r="E34" s="351" t="s">
        <v>336</v>
      </c>
      <c r="F34" s="351" t="s">
        <v>336</v>
      </c>
      <c r="G34" s="351" t="s">
        <v>336</v>
      </c>
      <c r="H34" s="351" t="s">
        <v>336</v>
      </c>
      <c r="I34" s="351" t="s">
        <v>336</v>
      </c>
      <c r="J34" s="351" t="s">
        <v>336</v>
      </c>
      <c r="K34" s="351" t="s">
        <v>336</v>
      </c>
      <c r="L34" s="351" t="s">
        <v>336</v>
      </c>
      <c r="M34" s="351" t="s">
        <v>336</v>
      </c>
      <c r="N34" s="351" t="s">
        <v>336</v>
      </c>
      <c r="O34" s="32"/>
      <c r="P34" s="315"/>
      <c r="Q34" s="319"/>
      <c r="R34" s="86"/>
      <c r="S34" s="86"/>
      <c r="T34" s="86"/>
      <c r="U34" s="86"/>
      <c r="V34" s="86"/>
      <c r="W34" s="86"/>
      <c r="X34" s="86"/>
      <c r="Y34" s="86"/>
      <c r="Z34" s="86"/>
      <c r="AA34" s="86"/>
      <c r="AB34" s="86"/>
      <c r="AC34" s="86"/>
    </row>
    <row r="35" spans="1:29" ht="13.5" thickTop="1" x14ac:dyDescent="0.3">
      <c r="B35" s="8"/>
      <c r="C35" s="8"/>
      <c r="D35" s="8"/>
      <c r="E35" s="8"/>
      <c r="F35" s="8"/>
      <c r="G35" s="8"/>
      <c r="H35" s="8"/>
      <c r="I35" s="8"/>
      <c r="J35" s="8"/>
      <c r="K35" s="8"/>
      <c r="L35" s="8"/>
      <c r="M35" s="8"/>
      <c r="P35" s="315"/>
      <c r="Q35" s="68"/>
      <c r="R35" s="68"/>
      <c r="S35" s="68"/>
      <c r="T35" s="68"/>
      <c r="U35" s="68"/>
      <c r="V35" s="68"/>
      <c r="W35" s="68"/>
      <c r="X35" s="68"/>
      <c r="Y35" s="68"/>
      <c r="Z35" s="68"/>
      <c r="AA35" s="68"/>
      <c r="AB35" s="68"/>
      <c r="AC35" s="68"/>
    </row>
    <row r="36" spans="1:29" x14ac:dyDescent="0.3">
      <c r="B36" s="361" t="s">
        <v>68</v>
      </c>
      <c r="C36" s="362"/>
      <c r="D36" s="362"/>
      <c r="E36" s="362"/>
      <c r="F36" s="362"/>
      <c r="G36" s="362"/>
      <c r="H36" s="362"/>
      <c r="I36" s="362"/>
      <c r="J36" s="362"/>
      <c r="K36" s="362"/>
      <c r="L36" s="362"/>
      <c r="M36" s="362"/>
      <c r="N36" s="363"/>
      <c r="P36" s="315"/>
      <c r="Q36" s="68"/>
      <c r="R36" s="68"/>
      <c r="S36" s="68"/>
      <c r="T36" s="68"/>
      <c r="U36" s="68"/>
      <c r="V36" s="68"/>
      <c r="W36" s="68"/>
      <c r="X36" s="68"/>
      <c r="Y36" s="68"/>
      <c r="Z36" s="68"/>
      <c r="AA36" s="68"/>
      <c r="AB36" s="68"/>
      <c r="AC36" s="68"/>
    </row>
    <row r="37" spans="1:29" ht="13.5" thickBot="1" x14ac:dyDescent="0.35">
      <c r="A37" s="3" t="s">
        <v>26</v>
      </c>
      <c r="B37" s="35" t="s">
        <v>102</v>
      </c>
      <c r="C37" s="35" t="s">
        <v>103</v>
      </c>
      <c r="D37" s="35" t="s">
        <v>104</v>
      </c>
      <c r="E37" s="35" t="s">
        <v>105</v>
      </c>
      <c r="F37" s="35" t="s">
        <v>106</v>
      </c>
      <c r="G37" s="35" t="s">
        <v>107</v>
      </c>
      <c r="H37" s="35" t="s">
        <v>108</v>
      </c>
      <c r="I37" s="35" t="s">
        <v>109</v>
      </c>
      <c r="J37" s="35" t="s">
        <v>110</v>
      </c>
      <c r="K37" s="35" t="s">
        <v>111</v>
      </c>
      <c r="L37" s="35" t="s">
        <v>112</v>
      </c>
      <c r="M37" s="35" t="s">
        <v>113</v>
      </c>
      <c r="N37" s="36" t="s">
        <v>12</v>
      </c>
      <c r="P37" s="316"/>
      <c r="Q37" s="68"/>
      <c r="R37" s="68"/>
      <c r="S37" s="68"/>
      <c r="T37" s="68"/>
      <c r="U37" s="68"/>
      <c r="V37" s="68"/>
      <c r="W37" s="68"/>
      <c r="X37" s="68"/>
      <c r="Y37" s="68"/>
      <c r="Z37" s="68"/>
      <c r="AA37" s="68"/>
      <c r="AB37" s="68"/>
      <c r="AC37" s="68"/>
    </row>
    <row r="38" spans="1:29" ht="14" thickTop="1" thickBot="1" x14ac:dyDescent="0.35">
      <c r="A38" s="2" t="s">
        <v>78</v>
      </c>
      <c r="B38" s="351" t="s">
        <v>336</v>
      </c>
      <c r="C38" s="351" t="s">
        <v>336</v>
      </c>
      <c r="D38" s="351" t="s">
        <v>336</v>
      </c>
      <c r="E38" s="351" t="s">
        <v>336</v>
      </c>
      <c r="F38" s="351" t="s">
        <v>336</v>
      </c>
      <c r="G38" s="351" t="s">
        <v>336</v>
      </c>
      <c r="H38" s="351" t="s">
        <v>336</v>
      </c>
      <c r="I38" s="351" t="s">
        <v>336</v>
      </c>
      <c r="J38" s="351" t="s">
        <v>336</v>
      </c>
      <c r="K38" s="351" t="s">
        <v>336</v>
      </c>
      <c r="L38" s="351" t="s">
        <v>336</v>
      </c>
      <c r="M38" s="351" t="s">
        <v>336</v>
      </c>
      <c r="N38" s="351" t="s">
        <v>336</v>
      </c>
      <c r="P38" s="316"/>
      <c r="Q38" s="68"/>
      <c r="R38" s="68"/>
      <c r="S38" s="68"/>
      <c r="T38" s="68"/>
      <c r="U38" s="68"/>
      <c r="V38" s="68"/>
      <c r="W38" s="68"/>
      <c r="X38" s="68"/>
      <c r="Y38" s="68"/>
      <c r="Z38" s="68"/>
      <c r="AA38" s="68"/>
      <c r="AB38" s="68"/>
      <c r="AC38" s="68"/>
    </row>
    <row r="39" spans="1:29" ht="14" thickTop="1" thickBot="1" x14ac:dyDescent="0.35">
      <c r="A39" s="2" t="s">
        <v>79</v>
      </c>
      <c r="B39" s="351" t="s">
        <v>336</v>
      </c>
      <c r="C39" s="351" t="s">
        <v>336</v>
      </c>
      <c r="D39" s="351" t="s">
        <v>336</v>
      </c>
      <c r="E39" s="351" t="s">
        <v>336</v>
      </c>
      <c r="F39" s="351" t="s">
        <v>336</v>
      </c>
      <c r="G39" s="351" t="s">
        <v>336</v>
      </c>
      <c r="H39" s="351" t="s">
        <v>336</v>
      </c>
      <c r="I39" s="351" t="s">
        <v>336</v>
      </c>
      <c r="J39" s="351" t="s">
        <v>336</v>
      </c>
      <c r="K39" s="351" t="s">
        <v>336</v>
      </c>
      <c r="L39" s="351" t="s">
        <v>336</v>
      </c>
      <c r="M39" s="351" t="s">
        <v>336</v>
      </c>
      <c r="N39" s="351" t="s">
        <v>336</v>
      </c>
      <c r="P39" s="316"/>
      <c r="Q39" s="68"/>
      <c r="R39" s="68"/>
      <c r="S39" s="68"/>
      <c r="T39" s="68"/>
      <c r="U39" s="68"/>
      <c r="V39" s="68"/>
      <c r="W39" s="68"/>
      <c r="X39" s="68"/>
      <c r="Y39" s="68"/>
      <c r="Z39" s="68"/>
      <c r="AA39" s="68"/>
      <c r="AB39" s="68"/>
      <c r="AC39" s="68"/>
    </row>
    <row r="40" spans="1:29" ht="14" thickTop="1" thickBot="1" x14ac:dyDescent="0.35">
      <c r="A40" s="2" t="s">
        <v>80</v>
      </c>
      <c r="B40" s="351" t="s">
        <v>336</v>
      </c>
      <c r="C40" s="351" t="s">
        <v>336</v>
      </c>
      <c r="D40" s="351" t="s">
        <v>336</v>
      </c>
      <c r="E40" s="351" t="s">
        <v>336</v>
      </c>
      <c r="F40" s="351" t="s">
        <v>336</v>
      </c>
      <c r="G40" s="351" t="s">
        <v>336</v>
      </c>
      <c r="H40" s="351" t="s">
        <v>336</v>
      </c>
      <c r="I40" s="351" t="s">
        <v>336</v>
      </c>
      <c r="J40" s="351" t="s">
        <v>336</v>
      </c>
      <c r="K40" s="351" t="s">
        <v>336</v>
      </c>
      <c r="L40" s="351" t="s">
        <v>336</v>
      </c>
      <c r="M40" s="351" t="s">
        <v>336</v>
      </c>
      <c r="N40" s="351" t="s">
        <v>336</v>
      </c>
      <c r="P40" s="316"/>
      <c r="Q40" s="68"/>
      <c r="R40" s="68"/>
      <c r="S40" s="68"/>
      <c r="T40" s="68"/>
      <c r="U40" s="68"/>
      <c r="V40" s="68"/>
      <c r="W40" s="68"/>
      <c r="X40" s="68"/>
      <c r="Y40" s="68"/>
      <c r="Z40" s="68"/>
      <c r="AA40" s="68"/>
      <c r="AB40" s="68"/>
      <c r="AC40" s="68"/>
    </row>
    <row r="41" spans="1:29" ht="14" thickTop="1" thickBot="1" x14ac:dyDescent="0.35">
      <c r="A41" s="2" t="s">
        <v>52</v>
      </c>
      <c r="B41" s="351" t="s">
        <v>336</v>
      </c>
      <c r="C41" s="351" t="s">
        <v>336</v>
      </c>
      <c r="D41" s="351" t="s">
        <v>336</v>
      </c>
      <c r="E41" s="351" t="s">
        <v>336</v>
      </c>
      <c r="F41" s="351" t="s">
        <v>336</v>
      </c>
      <c r="G41" s="351" t="s">
        <v>336</v>
      </c>
      <c r="H41" s="351" t="s">
        <v>336</v>
      </c>
      <c r="I41" s="351" t="s">
        <v>336</v>
      </c>
      <c r="J41" s="351" t="s">
        <v>336</v>
      </c>
      <c r="K41" s="351" t="s">
        <v>336</v>
      </c>
      <c r="L41" s="351" t="s">
        <v>336</v>
      </c>
      <c r="M41" s="351" t="s">
        <v>336</v>
      </c>
      <c r="N41" s="351" t="s">
        <v>336</v>
      </c>
      <c r="P41" s="316"/>
      <c r="Q41" s="68"/>
      <c r="R41" s="68"/>
      <c r="S41" s="68"/>
      <c r="T41" s="68"/>
      <c r="U41" s="68"/>
      <c r="V41" s="68"/>
      <c r="W41" s="68"/>
      <c r="X41" s="68"/>
      <c r="Y41" s="68"/>
      <c r="Z41" s="68"/>
      <c r="AA41" s="68"/>
      <c r="AB41" s="68"/>
      <c r="AC41" s="68"/>
    </row>
    <row r="42" spans="1:29" ht="14" thickTop="1" thickBot="1" x14ac:dyDescent="0.35">
      <c r="A42" s="2" t="s">
        <v>154</v>
      </c>
      <c r="B42" s="351" t="s">
        <v>336</v>
      </c>
      <c r="C42" s="351" t="s">
        <v>336</v>
      </c>
      <c r="D42" s="351" t="s">
        <v>336</v>
      </c>
      <c r="E42" s="351" t="s">
        <v>336</v>
      </c>
      <c r="F42" s="351" t="s">
        <v>336</v>
      </c>
      <c r="G42" s="351" t="s">
        <v>336</v>
      </c>
      <c r="H42" s="351" t="s">
        <v>336</v>
      </c>
      <c r="I42" s="351" t="s">
        <v>336</v>
      </c>
      <c r="J42" s="351" t="s">
        <v>336</v>
      </c>
      <c r="K42" s="351" t="s">
        <v>336</v>
      </c>
      <c r="L42" s="351" t="s">
        <v>336</v>
      </c>
      <c r="M42" s="351" t="s">
        <v>336</v>
      </c>
      <c r="N42" s="351" t="s">
        <v>336</v>
      </c>
      <c r="P42" s="316"/>
      <c r="Q42" s="68"/>
      <c r="R42" s="68"/>
      <c r="S42" s="68"/>
      <c r="T42" s="68"/>
      <c r="U42" s="68"/>
      <c r="V42" s="68"/>
      <c r="W42" s="68"/>
      <c r="X42" s="68"/>
      <c r="Y42" s="68"/>
      <c r="Z42" s="68"/>
      <c r="AA42" s="68"/>
      <c r="AB42" s="68"/>
      <c r="AC42" s="68"/>
    </row>
    <row r="43" spans="1:29" ht="14" thickTop="1" thickBot="1" x14ac:dyDescent="0.35">
      <c r="A43" s="2" t="s">
        <v>81</v>
      </c>
      <c r="B43" s="351" t="s">
        <v>336</v>
      </c>
      <c r="C43" s="351" t="s">
        <v>336</v>
      </c>
      <c r="D43" s="351" t="s">
        <v>336</v>
      </c>
      <c r="E43" s="351" t="s">
        <v>336</v>
      </c>
      <c r="F43" s="351" t="s">
        <v>336</v>
      </c>
      <c r="G43" s="351" t="s">
        <v>336</v>
      </c>
      <c r="H43" s="351" t="s">
        <v>336</v>
      </c>
      <c r="I43" s="351" t="s">
        <v>336</v>
      </c>
      <c r="J43" s="351" t="s">
        <v>336</v>
      </c>
      <c r="K43" s="351" t="s">
        <v>336</v>
      </c>
      <c r="L43" s="351" t="s">
        <v>336</v>
      </c>
      <c r="M43" s="351" t="s">
        <v>336</v>
      </c>
      <c r="N43" s="351" t="s">
        <v>336</v>
      </c>
      <c r="P43" s="316"/>
      <c r="Q43" s="319"/>
      <c r="R43" s="68"/>
      <c r="S43" s="68"/>
      <c r="T43" s="68"/>
      <c r="U43" s="68"/>
      <c r="V43" s="68"/>
      <c r="W43" s="68"/>
      <c r="X43" s="68"/>
      <c r="Y43" s="68"/>
      <c r="Z43" s="68"/>
      <c r="AA43" s="68"/>
      <c r="AB43" s="68"/>
      <c r="AC43" s="68"/>
    </row>
    <row r="44" spans="1:29" ht="14" thickTop="1" thickBot="1" x14ac:dyDescent="0.35">
      <c r="A44" s="3" t="s">
        <v>12</v>
      </c>
      <c r="B44" s="351" t="s">
        <v>336</v>
      </c>
      <c r="C44" s="351" t="s">
        <v>336</v>
      </c>
      <c r="D44" s="351" t="s">
        <v>336</v>
      </c>
      <c r="E44" s="351" t="s">
        <v>336</v>
      </c>
      <c r="F44" s="351" t="s">
        <v>336</v>
      </c>
      <c r="G44" s="351" t="s">
        <v>336</v>
      </c>
      <c r="H44" s="351" t="s">
        <v>336</v>
      </c>
      <c r="I44" s="351" t="s">
        <v>336</v>
      </c>
      <c r="J44" s="351" t="s">
        <v>336</v>
      </c>
      <c r="K44" s="351" t="s">
        <v>336</v>
      </c>
      <c r="L44" s="351" t="s">
        <v>336</v>
      </c>
      <c r="M44" s="351" t="s">
        <v>336</v>
      </c>
      <c r="N44" s="351" t="s">
        <v>336</v>
      </c>
      <c r="O44" s="32"/>
      <c r="P44" s="17"/>
      <c r="Q44" s="319"/>
      <c r="R44" s="68"/>
      <c r="S44" s="68"/>
      <c r="T44" s="68"/>
      <c r="U44" s="68"/>
      <c r="V44" s="68"/>
      <c r="W44" s="68"/>
      <c r="X44" s="68"/>
      <c r="Y44" s="68"/>
      <c r="Z44" s="68"/>
      <c r="AA44" s="68"/>
      <c r="AB44" s="68"/>
      <c r="AC44" s="68"/>
    </row>
    <row r="45" spans="1:29" s="68" customFormat="1" ht="13.5" thickTop="1" x14ac:dyDescent="0.3">
      <c r="B45" s="84"/>
      <c r="C45" s="84"/>
      <c r="D45" s="84"/>
      <c r="E45" s="84"/>
      <c r="F45" s="84"/>
      <c r="G45" s="84"/>
      <c r="H45" s="84"/>
      <c r="I45" s="84"/>
      <c r="J45" s="84"/>
      <c r="K45" s="84"/>
      <c r="L45" s="84"/>
      <c r="M45" s="84"/>
      <c r="N45" s="84"/>
    </row>
    <row r="46" spans="1:29" ht="13.5" thickBot="1" x14ac:dyDescent="0.35">
      <c r="A46" s="3" t="s">
        <v>117</v>
      </c>
      <c r="B46" s="35" t="s">
        <v>102</v>
      </c>
      <c r="C46" s="35" t="s">
        <v>103</v>
      </c>
      <c r="D46" s="35" t="s">
        <v>104</v>
      </c>
      <c r="E46" s="35" t="s">
        <v>105</v>
      </c>
      <c r="F46" s="35" t="s">
        <v>106</v>
      </c>
      <c r="G46" s="35" t="s">
        <v>107</v>
      </c>
      <c r="H46" s="35" t="s">
        <v>108</v>
      </c>
      <c r="I46" s="35" t="s">
        <v>109</v>
      </c>
      <c r="J46" s="35" t="s">
        <v>110</v>
      </c>
      <c r="K46" s="35" t="s">
        <v>111</v>
      </c>
      <c r="L46" s="35" t="s">
        <v>112</v>
      </c>
      <c r="M46" s="35" t="s">
        <v>113</v>
      </c>
      <c r="N46" s="36" t="s">
        <v>12</v>
      </c>
      <c r="P46" s="68"/>
      <c r="Q46" s="68"/>
      <c r="R46" s="68"/>
      <c r="S46" s="68"/>
      <c r="T46" s="68"/>
      <c r="U46" s="68"/>
      <c r="V46" s="68"/>
      <c r="W46" s="68"/>
      <c r="X46" s="68"/>
      <c r="Y46" s="68"/>
      <c r="Z46" s="68"/>
      <c r="AA46" s="68"/>
      <c r="AB46" s="68"/>
      <c r="AC46" s="68"/>
    </row>
    <row r="47" spans="1:29" ht="14" thickTop="1" thickBot="1" x14ac:dyDescent="0.35">
      <c r="A47" s="2" t="s">
        <v>78</v>
      </c>
      <c r="B47" s="351" t="s">
        <v>336</v>
      </c>
      <c r="C47" s="351" t="s">
        <v>336</v>
      </c>
      <c r="D47" s="351" t="s">
        <v>336</v>
      </c>
      <c r="E47" s="351" t="s">
        <v>336</v>
      </c>
      <c r="F47" s="351" t="s">
        <v>336</v>
      </c>
      <c r="G47" s="351" t="s">
        <v>336</v>
      </c>
      <c r="H47" s="351" t="s">
        <v>336</v>
      </c>
      <c r="I47" s="351" t="s">
        <v>336</v>
      </c>
      <c r="J47" s="351" t="s">
        <v>336</v>
      </c>
      <c r="K47" s="351" t="s">
        <v>336</v>
      </c>
      <c r="L47" s="351" t="s">
        <v>336</v>
      </c>
      <c r="M47" s="351" t="s">
        <v>336</v>
      </c>
      <c r="N47" s="351" t="s">
        <v>336</v>
      </c>
      <c r="P47" s="68"/>
      <c r="Q47" s="68"/>
      <c r="R47" s="68"/>
      <c r="S47" s="68"/>
      <c r="T47" s="68"/>
      <c r="U47" s="68"/>
      <c r="V47" s="68"/>
      <c r="W47" s="68"/>
      <c r="X47" s="68"/>
      <c r="Y47" s="68"/>
      <c r="Z47" s="68"/>
      <c r="AA47" s="68"/>
      <c r="AB47" s="68"/>
      <c r="AC47" s="68"/>
    </row>
    <row r="48" spans="1:29" ht="14" thickTop="1" thickBot="1" x14ac:dyDescent="0.35">
      <c r="A48" s="2" t="s">
        <v>79</v>
      </c>
      <c r="B48" s="351" t="s">
        <v>336</v>
      </c>
      <c r="C48" s="351" t="s">
        <v>336</v>
      </c>
      <c r="D48" s="351" t="s">
        <v>336</v>
      </c>
      <c r="E48" s="351" t="s">
        <v>336</v>
      </c>
      <c r="F48" s="351" t="s">
        <v>336</v>
      </c>
      <c r="G48" s="351" t="s">
        <v>336</v>
      </c>
      <c r="H48" s="351" t="s">
        <v>336</v>
      </c>
      <c r="I48" s="351" t="s">
        <v>336</v>
      </c>
      <c r="J48" s="351" t="s">
        <v>336</v>
      </c>
      <c r="K48" s="351" t="s">
        <v>336</v>
      </c>
      <c r="L48" s="351" t="s">
        <v>336</v>
      </c>
      <c r="M48" s="351" t="s">
        <v>336</v>
      </c>
      <c r="N48" s="351" t="s">
        <v>336</v>
      </c>
      <c r="P48" s="271"/>
    </row>
    <row r="49" spans="1:27" ht="14" thickTop="1" thickBot="1" x14ac:dyDescent="0.35">
      <c r="A49" s="2" t="s">
        <v>80</v>
      </c>
      <c r="B49" s="351" t="s">
        <v>336</v>
      </c>
      <c r="C49" s="351" t="s">
        <v>336</v>
      </c>
      <c r="D49" s="351" t="s">
        <v>336</v>
      </c>
      <c r="E49" s="351" t="s">
        <v>336</v>
      </c>
      <c r="F49" s="351" t="s">
        <v>336</v>
      </c>
      <c r="G49" s="351" t="s">
        <v>336</v>
      </c>
      <c r="H49" s="351" t="s">
        <v>336</v>
      </c>
      <c r="I49" s="351" t="s">
        <v>336</v>
      </c>
      <c r="J49" s="351" t="s">
        <v>336</v>
      </c>
      <c r="K49" s="351" t="s">
        <v>336</v>
      </c>
      <c r="L49" s="351" t="s">
        <v>336</v>
      </c>
      <c r="M49" s="351" t="s">
        <v>336</v>
      </c>
      <c r="N49" s="351" t="s">
        <v>336</v>
      </c>
    </row>
    <row r="50" spans="1:27" ht="14" thickTop="1" thickBot="1" x14ac:dyDescent="0.35">
      <c r="A50" s="2" t="s">
        <v>52</v>
      </c>
      <c r="B50" s="351" t="s">
        <v>336</v>
      </c>
      <c r="C50" s="351" t="s">
        <v>336</v>
      </c>
      <c r="D50" s="351" t="s">
        <v>336</v>
      </c>
      <c r="E50" s="351" t="s">
        <v>336</v>
      </c>
      <c r="F50" s="351" t="s">
        <v>336</v>
      </c>
      <c r="G50" s="351" t="s">
        <v>336</v>
      </c>
      <c r="H50" s="351" t="s">
        <v>336</v>
      </c>
      <c r="I50" s="351" t="s">
        <v>336</v>
      </c>
      <c r="J50" s="351" t="s">
        <v>336</v>
      </c>
      <c r="K50" s="351" t="s">
        <v>336</v>
      </c>
      <c r="L50" s="351" t="s">
        <v>336</v>
      </c>
      <c r="M50" s="351" t="s">
        <v>336</v>
      </c>
      <c r="N50" s="351" t="s">
        <v>336</v>
      </c>
    </row>
    <row r="51" spans="1:27" ht="14" thickTop="1" thickBot="1" x14ac:dyDescent="0.35">
      <c r="A51" s="2" t="s">
        <v>154</v>
      </c>
      <c r="B51" s="351" t="s">
        <v>336</v>
      </c>
      <c r="C51" s="351" t="s">
        <v>336</v>
      </c>
      <c r="D51" s="351" t="s">
        <v>336</v>
      </c>
      <c r="E51" s="351" t="s">
        <v>336</v>
      </c>
      <c r="F51" s="351" t="s">
        <v>336</v>
      </c>
      <c r="G51" s="351" t="s">
        <v>336</v>
      </c>
      <c r="H51" s="351" t="s">
        <v>336</v>
      </c>
      <c r="I51" s="351" t="s">
        <v>336</v>
      </c>
      <c r="J51" s="351" t="s">
        <v>336</v>
      </c>
      <c r="K51" s="351" t="s">
        <v>336</v>
      </c>
      <c r="L51" s="351" t="s">
        <v>336</v>
      </c>
      <c r="M51" s="351" t="s">
        <v>336</v>
      </c>
      <c r="N51" s="351" t="s">
        <v>336</v>
      </c>
      <c r="O51" s="1"/>
      <c r="P51" s="8"/>
    </row>
    <row r="52" spans="1:27" ht="14" thickTop="1" thickBot="1" x14ac:dyDescent="0.35">
      <c r="A52" s="2" t="s">
        <v>81</v>
      </c>
      <c r="B52" s="351" t="s">
        <v>336</v>
      </c>
      <c r="C52" s="351" t="s">
        <v>336</v>
      </c>
      <c r="D52" s="351" t="s">
        <v>336</v>
      </c>
      <c r="E52" s="351" t="s">
        <v>336</v>
      </c>
      <c r="F52" s="351" t="s">
        <v>336</v>
      </c>
      <c r="G52" s="351" t="s">
        <v>336</v>
      </c>
      <c r="H52" s="351" t="s">
        <v>336</v>
      </c>
      <c r="I52" s="351" t="s">
        <v>336</v>
      </c>
      <c r="J52" s="351" t="s">
        <v>336</v>
      </c>
      <c r="K52" s="351" t="s">
        <v>336</v>
      </c>
      <c r="L52" s="351" t="s">
        <v>336</v>
      </c>
      <c r="M52" s="351" t="s">
        <v>336</v>
      </c>
      <c r="N52" s="351" t="s">
        <v>336</v>
      </c>
      <c r="O52" s="1"/>
      <c r="P52" s="8"/>
    </row>
    <row r="53" spans="1:27" ht="14" thickTop="1" thickBot="1" x14ac:dyDescent="0.35">
      <c r="A53" s="3" t="s">
        <v>12</v>
      </c>
      <c r="B53" s="351" t="s">
        <v>336</v>
      </c>
      <c r="C53" s="351" t="s">
        <v>336</v>
      </c>
      <c r="D53" s="351" t="s">
        <v>336</v>
      </c>
      <c r="E53" s="351" t="s">
        <v>336</v>
      </c>
      <c r="F53" s="351" t="s">
        <v>336</v>
      </c>
      <c r="G53" s="351" t="s">
        <v>336</v>
      </c>
      <c r="H53" s="351" t="s">
        <v>336</v>
      </c>
      <c r="I53" s="351" t="s">
        <v>336</v>
      </c>
      <c r="J53" s="351" t="s">
        <v>336</v>
      </c>
      <c r="K53" s="351" t="s">
        <v>336</v>
      </c>
      <c r="L53" s="351" t="s">
        <v>336</v>
      </c>
      <c r="M53" s="351" t="s">
        <v>336</v>
      </c>
      <c r="N53" s="351" t="s">
        <v>336</v>
      </c>
      <c r="P53" s="274"/>
    </row>
    <row r="54" spans="1:27" ht="13.5" thickTop="1" x14ac:dyDescent="0.3"/>
    <row r="55" spans="1:27" x14ac:dyDescent="0.3">
      <c r="N55" s="8"/>
      <c r="P55" s="3"/>
      <c r="Q55" s="3"/>
      <c r="R55" s="3"/>
      <c r="S55" s="3"/>
      <c r="T55" s="3"/>
      <c r="U55" s="3"/>
      <c r="V55" s="3"/>
      <c r="W55" s="3"/>
      <c r="X55" s="3"/>
      <c r="Y55" s="3"/>
      <c r="Z55" s="3"/>
      <c r="AA55" s="3"/>
    </row>
    <row r="56" spans="1:27" ht="13.5" thickBot="1" x14ac:dyDescent="0.35">
      <c r="A56" s="3" t="s">
        <v>259</v>
      </c>
      <c r="B56" s="84"/>
      <c r="C56" s="84"/>
      <c r="D56" s="84"/>
      <c r="E56" s="84"/>
      <c r="F56" s="84"/>
      <c r="G56" s="84"/>
      <c r="H56" s="84"/>
      <c r="I56" s="84"/>
      <c r="J56" s="84"/>
      <c r="K56" s="84"/>
      <c r="L56" s="84"/>
      <c r="M56" s="84"/>
      <c r="N56" s="84"/>
      <c r="P56" s="3"/>
      <c r="Q56" s="3"/>
      <c r="R56" s="3"/>
      <c r="S56" s="3"/>
      <c r="T56" s="3"/>
      <c r="U56" s="3"/>
      <c r="V56" s="3"/>
      <c r="W56" s="3"/>
      <c r="X56" s="3"/>
      <c r="Y56" s="3"/>
      <c r="Z56" s="3"/>
      <c r="AA56" s="3"/>
    </row>
    <row r="57" spans="1:27" ht="14" thickTop="1" thickBot="1" x14ac:dyDescent="0.35">
      <c r="A57" s="2" t="s">
        <v>81</v>
      </c>
      <c r="B57" s="351" t="s">
        <v>336</v>
      </c>
      <c r="C57" s="351" t="s">
        <v>336</v>
      </c>
      <c r="D57" s="351" t="s">
        <v>336</v>
      </c>
      <c r="E57" s="351" t="s">
        <v>336</v>
      </c>
      <c r="F57" s="351" t="s">
        <v>336</v>
      </c>
      <c r="G57" s="351" t="s">
        <v>336</v>
      </c>
      <c r="H57" s="351" t="s">
        <v>336</v>
      </c>
      <c r="I57" s="351" t="s">
        <v>336</v>
      </c>
      <c r="J57" s="351" t="s">
        <v>336</v>
      </c>
      <c r="K57" s="351" t="s">
        <v>336</v>
      </c>
      <c r="L57" s="351" t="s">
        <v>336</v>
      </c>
      <c r="M57" s="351" t="s">
        <v>336</v>
      </c>
      <c r="N57" s="351" t="s">
        <v>336</v>
      </c>
      <c r="P57" s="3"/>
      <c r="Q57" s="3"/>
      <c r="R57" s="3"/>
      <c r="S57" s="3"/>
      <c r="T57" s="3"/>
      <c r="U57" s="3"/>
      <c r="V57" s="3"/>
      <c r="W57" s="3"/>
      <c r="X57" s="3"/>
      <c r="Y57" s="3"/>
      <c r="Z57" s="3"/>
      <c r="AA57" s="3"/>
    </row>
    <row r="58" spans="1:27" ht="14" thickTop="1" thickBot="1" x14ac:dyDescent="0.35">
      <c r="A58" s="2" t="s">
        <v>235</v>
      </c>
      <c r="B58" s="351" t="s">
        <v>336</v>
      </c>
      <c r="C58" s="351" t="s">
        <v>336</v>
      </c>
      <c r="D58" s="351" t="s">
        <v>336</v>
      </c>
      <c r="E58" s="351" t="s">
        <v>336</v>
      </c>
      <c r="F58" s="351" t="s">
        <v>336</v>
      </c>
      <c r="G58" s="351" t="s">
        <v>336</v>
      </c>
      <c r="H58" s="351" t="s">
        <v>336</v>
      </c>
      <c r="I58" s="351" t="s">
        <v>336</v>
      </c>
      <c r="J58" s="351" t="s">
        <v>336</v>
      </c>
      <c r="K58" s="351" t="s">
        <v>336</v>
      </c>
      <c r="L58" s="351" t="s">
        <v>336</v>
      </c>
      <c r="M58" s="351" t="s">
        <v>336</v>
      </c>
      <c r="N58" s="351" t="s">
        <v>336</v>
      </c>
      <c r="P58" s="3"/>
      <c r="Q58" s="3"/>
      <c r="R58" s="3"/>
      <c r="S58" s="3"/>
      <c r="T58" s="3"/>
      <c r="U58" s="3"/>
      <c r="V58" s="3"/>
      <c r="W58" s="3"/>
      <c r="X58" s="3"/>
      <c r="Y58" s="3"/>
      <c r="Z58" s="3"/>
      <c r="AA58" s="3"/>
    </row>
    <row r="59" spans="1:27" ht="13.5" thickTop="1" x14ac:dyDescent="0.3">
      <c r="B59" s="202"/>
      <c r="C59" s="202"/>
      <c r="D59" s="202"/>
      <c r="E59" s="202"/>
      <c r="F59" s="202"/>
      <c r="G59" s="202"/>
      <c r="H59" s="202"/>
      <c r="I59" s="202"/>
      <c r="J59" s="202"/>
      <c r="K59" s="202"/>
      <c r="L59" s="202"/>
      <c r="M59" s="202"/>
      <c r="P59" s="3"/>
      <c r="Q59" s="3"/>
      <c r="R59" s="3"/>
      <c r="S59" s="3"/>
      <c r="T59" s="3"/>
      <c r="U59" s="3"/>
      <c r="V59" s="3"/>
      <c r="W59" s="3"/>
      <c r="X59" s="3"/>
      <c r="Y59" s="3"/>
      <c r="Z59" s="3"/>
      <c r="AA59" s="3"/>
    </row>
    <row r="60" spans="1:27" x14ac:dyDescent="0.3">
      <c r="O60" s="3"/>
      <c r="P60" s="3"/>
      <c r="Q60" s="3"/>
      <c r="R60" s="3"/>
      <c r="S60" s="3"/>
      <c r="T60" s="3"/>
      <c r="U60" s="3"/>
      <c r="V60" s="3"/>
      <c r="W60" s="3"/>
      <c r="X60" s="3"/>
      <c r="Y60" s="3"/>
      <c r="Z60" s="3"/>
    </row>
    <row r="61" spans="1:27" x14ac:dyDescent="0.3">
      <c r="A61" s="68"/>
      <c r="B61" s="84">
        <v>139.4653278756</v>
      </c>
      <c r="C61" s="84">
        <v>70.113180697757073</v>
      </c>
      <c r="D61" s="84">
        <v>79.456574939695741</v>
      </c>
      <c r="E61" s="84">
        <v>82.651451508227879</v>
      </c>
      <c r="F61" s="84">
        <v>14.932383198904807</v>
      </c>
      <c r="G61" s="84">
        <v>39.731425117467609</v>
      </c>
      <c r="H61" s="84">
        <v>76.452872886396506</v>
      </c>
      <c r="I61" s="84">
        <v>65.081932925483457</v>
      </c>
      <c r="J61" s="84">
        <v>51.997471487098991</v>
      </c>
      <c r="K61" s="84">
        <v>71.578440799444451</v>
      </c>
      <c r="L61" s="84">
        <v>64.596638591839309</v>
      </c>
      <c r="M61" s="84">
        <v>52.319567610271974</v>
      </c>
      <c r="N61" s="323">
        <v>68.58953444944126</v>
      </c>
      <c r="O61" s="3"/>
      <c r="P61" s="3"/>
      <c r="Q61" s="3"/>
      <c r="R61" s="3"/>
      <c r="S61" s="3"/>
      <c r="T61" s="3"/>
      <c r="U61" s="3"/>
      <c r="V61" s="3"/>
      <c r="W61" s="3"/>
      <c r="X61" s="3"/>
      <c r="Y61" s="3"/>
      <c r="Z61" s="3"/>
    </row>
    <row r="62" spans="1:27" x14ac:dyDescent="0.3">
      <c r="A62" s="68"/>
      <c r="B62" s="84">
        <v>133.50865404359857</v>
      </c>
      <c r="C62" s="84">
        <v>65.684882117099633</v>
      </c>
      <c r="D62" s="84">
        <v>78.141075877130874</v>
      </c>
      <c r="E62" s="84">
        <v>78.356047979092139</v>
      </c>
      <c r="F62" s="84">
        <v>15.722581839497288</v>
      </c>
      <c r="G62" s="84">
        <v>38.85303186266195</v>
      </c>
      <c r="H62" s="84"/>
      <c r="I62" s="84"/>
      <c r="J62" s="84"/>
      <c r="K62" s="84"/>
      <c r="L62" s="84"/>
      <c r="M62" s="84"/>
      <c r="N62" s="17"/>
      <c r="O62" s="3"/>
      <c r="P62" s="3"/>
      <c r="Q62" s="3"/>
      <c r="R62" s="3"/>
      <c r="S62" s="3"/>
      <c r="T62" s="3"/>
      <c r="U62" s="3"/>
      <c r="V62" s="3"/>
      <c r="W62" s="3"/>
      <c r="X62" s="3"/>
      <c r="Y62" s="3"/>
      <c r="Z62" s="3"/>
    </row>
    <row r="63" spans="1:27" x14ac:dyDescent="0.3">
      <c r="A63" s="68"/>
      <c r="B63" s="84"/>
      <c r="C63" s="84"/>
      <c r="D63" s="84"/>
      <c r="E63" s="84"/>
      <c r="F63" s="84"/>
      <c r="G63" s="84"/>
      <c r="H63" s="84"/>
      <c r="I63" s="84"/>
      <c r="J63" s="84"/>
      <c r="K63" s="84"/>
      <c r="L63" s="84"/>
      <c r="M63" s="84"/>
      <c r="N63" s="17"/>
      <c r="P63" s="3"/>
      <c r="Q63" s="3"/>
      <c r="R63" s="3"/>
      <c r="S63" s="3"/>
      <c r="T63" s="3"/>
      <c r="U63" s="3"/>
      <c r="V63" s="3"/>
      <c r="W63" s="3"/>
      <c r="X63" s="3"/>
      <c r="Y63" s="3"/>
      <c r="Z63" s="3"/>
      <c r="AA63" s="3"/>
    </row>
    <row r="64" spans="1:27" x14ac:dyDescent="0.3">
      <c r="A64" s="68"/>
      <c r="B64" s="87">
        <v>139.4653278756</v>
      </c>
      <c r="C64" s="87">
        <v>70.097030591310428</v>
      </c>
      <c r="D64" s="87">
        <v>78.841729818514082</v>
      </c>
      <c r="E64" s="87">
        <v>79.721104381313978</v>
      </c>
      <c r="F64" s="87">
        <v>14.932383198904807</v>
      </c>
      <c r="G64" s="87">
        <v>39.294883729440869</v>
      </c>
      <c r="H64" s="87">
        <v>76.21525893401973</v>
      </c>
      <c r="I64" s="87">
        <v>65.081932925483457</v>
      </c>
      <c r="J64" s="87">
        <v>51.835991550706808</v>
      </c>
      <c r="K64" s="87">
        <v>71.288146858872935</v>
      </c>
      <c r="L64" s="87">
        <v>63.943875369730002</v>
      </c>
      <c r="M64" s="87">
        <v>52.319567610271974</v>
      </c>
      <c r="N64" s="87">
        <v>68.172640406590844</v>
      </c>
      <c r="P64" s="3"/>
      <c r="Q64" s="3"/>
      <c r="R64" s="3"/>
      <c r="S64" s="3"/>
      <c r="T64" s="3"/>
      <c r="U64" s="3"/>
      <c r="V64" s="3"/>
      <c r="W64" s="3"/>
      <c r="X64" s="3"/>
      <c r="Y64" s="3"/>
      <c r="Z64" s="3"/>
      <c r="AA64" s="3"/>
    </row>
    <row r="65" spans="1:27" x14ac:dyDescent="0.3">
      <c r="A65" s="68"/>
      <c r="B65" s="316"/>
      <c r="C65" s="316"/>
      <c r="D65" s="316"/>
      <c r="E65" s="316"/>
      <c r="F65" s="316"/>
      <c r="G65" s="316"/>
      <c r="H65" s="316"/>
      <c r="I65" s="316"/>
      <c r="J65" s="316"/>
      <c r="K65" s="316"/>
      <c r="L65" s="316"/>
      <c r="M65" s="316"/>
      <c r="N65" s="316"/>
      <c r="P65" s="3"/>
      <c r="Q65" s="3"/>
      <c r="R65" s="3"/>
      <c r="S65" s="3"/>
      <c r="T65" s="3"/>
      <c r="U65" s="3"/>
      <c r="V65" s="3"/>
      <c r="W65" s="3"/>
      <c r="X65" s="3"/>
      <c r="Y65" s="3"/>
      <c r="Z65" s="3"/>
      <c r="AA65" s="3"/>
    </row>
    <row r="66" spans="1:27" x14ac:dyDescent="0.3">
      <c r="A66" s="68"/>
      <c r="B66" s="316"/>
      <c r="C66" s="316"/>
      <c r="D66" s="316"/>
      <c r="E66" s="316"/>
      <c r="F66" s="316"/>
      <c r="G66" s="316"/>
      <c r="H66" s="316"/>
      <c r="I66" s="316"/>
      <c r="J66" s="316"/>
      <c r="K66" s="316"/>
      <c r="L66" s="316"/>
      <c r="M66" s="316"/>
      <c r="N66" s="316"/>
      <c r="P66" s="3"/>
      <c r="Q66" s="3"/>
      <c r="R66" s="3"/>
      <c r="S66" s="3"/>
      <c r="T66" s="3"/>
      <c r="U66" s="3"/>
      <c r="V66" s="3"/>
      <c r="W66" s="3"/>
      <c r="X66" s="3"/>
      <c r="Y66" s="3"/>
      <c r="Z66" s="3"/>
      <c r="AA66" s="3"/>
    </row>
    <row r="67" spans="1:27" x14ac:dyDescent="0.3">
      <c r="A67" s="68"/>
      <c r="B67" s="84"/>
      <c r="C67" s="84"/>
      <c r="D67" s="84"/>
      <c r="E67" s="84"/>
      <c r="F67" s="84"/>
      <c r="G67" s="84"/>
      <c r="H67" s="84"/>
      <c r="I67" s="84"/>
      <c r="J67" s="84"/>
      <c r="K67" s="84"/>
      <c r="L67" s="84"/>
      <c r="M67" s="84"/>
      <c r="N67" s="17"/>
      <c r="P67" s="3"/>
      <c r="Q67" s="3"/>
      <c r="R67" s="3"/>
      <c r="S67" s="3"/>
      <c r="T67" s="3"/>
      <c r="U67" s="3"/>
      <c r="V67" s="3"/>
      <c r="W67" s="3"/>
      <c r="X67" s="3"/>
      <c r="Y67" s="3"/>
      <c r="Z67" s="3"/>
      <c r="AA67" s="3"/>
    </row>
    <row r="68" spans="1:27" x14ac:dyDescent="0.3">
      <c r="A68" s="68"/>
      <c r="B68" s="84"/>
      <c r="C68" s="84"/>
      <c r="D68" s="84"/>
      <c r="E68" s="84"/>
      <c r="F68" s="84"/>
      <c r="G68" s="84"/>
      <c r="H68" s="84"/>
      <c r="I68" s="84"/>
      <c r="J68" s="84"/>
      <c r="K68" s="84"/>
      <c r="L68" s="84"/>
      <c r="M68" s="84"/>
      <c r="N68" s="17"/>
      <c r="P68" s="3"/>
      <c r="Q68" s="3"/>
      <c r="R68" s="3"/>
      <c r="S68" s="3"/>
      <c r="T68" s="3"/>
      <c r="U68" s="3"/>
      <c r="V68" s="3"/>
      <c r="W68" s="3"/>
      <c r="X68" s="3"/>
      <c r="Y68" s="3"/>
      <c r="Z68" s="3"/>
      <c r="AA68" s="3"/>
    </row>
    <row r="69" spans="1:27" x14ac:dyDescent="0.3">
      <c r="A69" s="68"/>
      <c r="B69" s="84"/>
      <c r="C69" s="84"/>
      <c r="D69" s="84"/>
      <c r="E69" s="84"/>
      <c r="F69" s="84"/>
      <c r="G69" s="84"/>
      <c r="H69" s="84"/>
      <c r="I69" s="84"/>
      <c r="J69" s="84"/>
      <c r="K69" s="84"/>
      <c r="L69" s="84"/>
      <c r="M69" s="84"/>
      <c r="N69" s="17"/>
      <c r="P69" s="3"/>
      <c r="Q69" s="3"/>
      <c r="R69" s="3"/>
      <c r="S69" s="3"/>
      <c r="T69" s="3"/>
      <c r="U69" s="3"/>
      <c r="V69" s="3"/>
      <c r="W69" s="3"/>
      <c r="X69" s="3"/>
      <c r="Y69" s="3"/>
      <c r="Z69" s="3"/>
      <c r="AA69" s="3"/>
    </row>
    <row r="70" spans="1:27" x14ac:dyDescent="0.3">
      <c r="A70" s="68"/>
      <c r="B70" s="316"/>
      <c r="C70" s="316"/>
      <c r="D70" s="316"/>
      <c r="E70" s="316"/>
      <c r="F70" s="316"/>
      <c r="G70" s="316"/>
      <c r="H70" s="316"/>
      <c r="I70" s="316"/>
      <c r="J70" s="316"/>
      <c r="K70" s="316"/>
      <c r="L70" s="316"/>
      <c r="M70" s="316"/>
      <c r="N70" s="316"/>
      <c r="P70" s="3"/>
      <c r="Q70" s="3"/>
      <c r="R70" s="3"/>
      <c r="S70" s="3"/>
      <c r="T70" s="3"/>
      <c r="U70" s="3"/>
      <c r="V70" s="3"/>
      <c r="W70" s="3"/>
      <c r="X70" s="3"/>
      <c r="Y70" s="3"/>
      <c r="Z70" s="3"/>
      <c r="AA70" s="3"/>
    </row>
    <row r="71" spans="1:27" x14ac:dyDescent="0.3">
      <c r="A71" s="68"/>
      <c r="B71" s="316"/>
      <c r="C71" s="316"/>
      <c r="D71" s="316"/>
      <c r="E71" s="316"/>
      <c r="F71" s="316"/>
      <c r="G71" s="316"/>
      <c r="H71" s="316"/>
      <c r="I71" s="316"/>
      <c r="J71" s="316"/>
      <c r="K71" s="316"/>
      <c r="L71" s="316"/>
      <c r="M71" s="316"/>
      <c r="N71" s="316"/>
      <c r="P71" s="3"/>
      <c r="Q71" s="3"/>
      <c r="R71" s="3"/>
      <c r="S71" s="3"/>
      <c r="T71" s="3"/>
      <c r="U71" s="3"/>
      <c r="V71" s="3"/>
      <c r="W71" s="3"/>
      <c r="X71" s="3"/>
      <c r="Y71" s="3"/>
      <c r="Z71" s="3"/>
      <c r="AA71" s="3"/>
    </row>
    <row r="72" spans="1:27" x14ac:dyDescent="0.3">
      <c r="A72" s="68"/>
      <c r="B72" s="84"/>
      <c r="C72" s="84"/>
      <c r="D72" s="84"/>
      <c r="E72" s="84"/>
      <c r="F72" s="84"/>
      <c r="G72" s="84"/>
      <c r="H72" s="84"/>
      <c r="I72" s="84"/>
      <c r="J72" s="84"/>
      <c r="K72" s="84"/>
      <c r="L72" s="84"/>
      <c r="M72" s="84"/>
      <c r="N72" s="17"/>
      <c r="O72" s="270"/>
      <c r="P72" s="3"/>
      <c r="Q72" s="3"/>
      <c r="R72" s="3"/>
      <c r="S72" s="3"/>
      <c r="T72" s="3"/>
      <c r="U72" s="3"/>
      <c r="V72" s="3"/>
      <c r="W72" s="3"/>
      <c r="X72" s="3"/>
      <c r="Y72" s="3"/>
      <c r="Z72" s="3"/>
      <c r="AA72" s="3"/>
    </row>
    <row r="73" spans="1:27" x14ac:dyDescent="0.3">
      <c r="A73" s="68"/>
      <c r="B73" s="84"/>
      <c r="C73" s="84"/>
      <c r="D73" s="84"/>
      <c r="E73" s="84"/>
      <c r="F73" s="84"/>
      <c r="G73" s="84"/>
      <c r="H73" s="84"/>
      <c r="I73" s="84"/>
      <c r="J73" s="84"/>
      <c r="K73" s="84"/>
      <c r="L73" s="84"/>
      <c r="M73" s="84"/>
      <c r="N73" s="17"/>
      <c r="O73" s="270"/>
      <c r="P73" s="3"/>
      <c r="Q73" s="3"/>
      <c r="R73" s="3"/>
      <c r="S73" s="3"/>
      <c r="T73" s="3"/>
      <c r="U73" s="3"/>
      <c r="V73" s="3"/>
      <c r="W73" s="3"/>
      <c r="X73" s="3"/>
      <c r="Y73" s="3"/>
      <c r="Z73" s="3"/>
      <c r="AA73" s="3"/>
    </row>
    <row r="74" spans="1:27" x14ac:dyDescent="0.3">
      <c r="A74" s="68"/>
      <c r="B74" s="84"/>
      <c r="C74" s="84"/>
      <c r="D74" s="84"/>
      <c r="E74" s="84"/>
      <c r="F74" s="84"/>
      <c r="G74" s="84"/>
      <c r="H74" s="84"/>
      <c r="I74" s="84"/>
      <c r="J74" s="84"/>
      <c r="K74" s="84"/>
      <c r="L74" s="84"/>
      <c r="M74" s="84"/>
      <c r="N74" s="17"/>
      <c r="O74" s="270"/>
      <c r="P74" s="3"/>
      <c r="Q74" s="3"/>
      <c r="R74" s="3"/>
      <c r="S74" s="3"/>
      <c r="T74" s="3"/>
      <c r="U74" s="3"/>
      <c r="V74" s="3"/>
      <c r="W74" s="3"/>
      <c r="X74" s="3"/>
      <c r="Y74" s="3"/>
      <c r="Z74" s="3"/>
      <c r="AA74" s="3"/>
    </row>
    <row r="75" spans="1:27" x14ac:dyDescent="0.3">
      <c r="A75" s="68"/>
      <c r="B75" s="68"/>
      <c r="C75" s="68"/>
      <c r="D75" s="68"/>
      <c r="E75" s="68"/>
      <c r="F75" s="68"/>
      <c r="G75" s="68"/>
      <c r="H75" s="68"/>
      <c r="I75" s="68"/>
      <c r="J75" s="68"/>
      <c r="K75" s="68"/>
      <c r="L75" s="68"/>
      <c r="M75" s="68"/>
      <c r="N75" s="68"/>
      <c r="P75" s="3"/>
      <c r="Q75" s="3"/>
      <c r="R75" s="3"/>
      <c r="S75" s="3"/>
      <c r="T75" s="3"/>
      <c r="U75" s="3"/>
      <c r="V75" s="3"/>
      <c r="W75" s="3"/>
      <c r="X75" s="3"/>
      <c r="Y75" s="3"/>
      <c r="Z75" s="3"/>
      <c r="AA75" s="3"/>
    </row>
    <row r="76" spans="1:27" x14ac:dyDescent="0.3">
      <c r="A76" s="68"/>
      <c r="B76" s="68"/>
      <c r="C76" s="68"/>
      <c r="D76" s="68"/>
      <c r="E76" s="68"/>
      <c r="F76" s="68"/>
      <c r="G76" s="68"/>
      <c r="H76" s="68"/>
      <c r="I76" s="68"/>
      <c r="J76" s="68"/>
      <c r="K76" s="68"/>
      <c r="L76" s="68"/>
      <c r="M76" s="68"/>
      <c r="N76" s="68"/>
      <c r="P76" s="3"/>
      <c r="Q76" s="3"/>
      <c r="R76" s="3"/>
      <c r="S76" s="3"/>
      <c r="T76" s="3"/>
      <c r="U76" s="3"/>
      <c r="V76" s="3"/>
      <c r="W76" s="3"/>
      <c r="X76" s="3"/>
      <c r="Y76" s="3"/>
      <c r="Z76" s="3"/>
      <c r="AA76" s="3"/>
    </row>
    <row r="77" spans="1:27" x14ac:dyDescent="0.3">
      <c r="A77" s="68"/>
      <c r="B77" s="68"/>
      <c r="C77" s="68"/>
      <c r="D77" s="68"/>
      <c r="E77" s="68"/>
      <c r="F77" s="68"/>
      <c r="G77" s="68"/>
      <c r="H77" s="68"/>
      <c r="I77" s="68"/>
      <c r="J77" s="68"/>
      <c r="K77" s="68"/>
      <c r="L77" s="68"/>
      <c r="M77" s="68"/>
      <c r="N77" s="68"/>
      <c r="P77" s="3"/>
      <c r="Q77" s="3"/>
      <c r="R77" s="3"/>
      <c r="S77" s="3"/>
      <c r="T77" s="3"/>
      <c r="U77" s="3"/>
      <c r="V77" s="3"/>
      <c r="W77" s="3"/>
      <c r="X77" s="3"/>
      <c r="Y77" s="3"/>
      <c r="Z77" s="3"/>
      <c r="AA77" s="3"/>
    </row>
    <row r="78" spans="1:27" x14ac:dyDescent="0.3">
      <c r="A78" s="68"/>
      <c r="B78" s="127"/>
      <c r="C78" s="127"/>
      <c r="D78" s="127"/>
      <c r="E78" s="127"/>
      <c r="F78" s="127"/>
      <c r="G78" s="127"/>
      <c r="H78" s="127"/>
      <c r="I78" s="127"/>
      <c r="J78" s="127"/>
      <c r="K78" s="127"/>
      <c r="L78" s="127"/>
      <c r="M78" s="127"/>
      <c r="N78" s="320"/>
      <c r="O78" s="152"/>
      <c r="P78" s="3"/>
      <c r="Q78" s="3"/>
      <c r="R78" s="3"/>
      <c r="S78" s="3"/>
      <c r="T78" s="3"/>
      <c r="U78" s="3"/>
      <c r="V78" s="3"/>
      <c r="W78" s="3"/>
      <c r="X78" s="3"/>
      <c r="Y78" s="3"/>
      <c r="Z78" s="3"/>
      <c r="AA78" s="3"/>
    </row>
    <row r="79" spans="1:27" x14ac:dyDescent="0.3">
      <c r="A79" s="68"/>
      <c r="B79" s="127"/>
      <c r="C79" s="127"/>
      <c r="D79" s="127"/>
      <c r="E79" s="127"/>
      <c r="F79" s="127"/>
      <c r="G79" s="127"/>
      <c r="H79" s="127"/>
      <c r="I79" s="127"/>
      <c r="J79" s="127"/>
      <c r="K79" s="127"/>
      <c r="L79" s="127"/>
      <c r="M79" s="127"/>
      <c r="N79" s="320"/>
      <c r="O79" s="152"/>
      <c r="P79" s="3"/>
      <c r="Q79" s="3"/>
      <c r="R79" s="3"/>
      <c r="S79" s="3"/>
      <c r="T79" s="3"/>
      <c r="U79" s="3"/>
      <c r="V79" s="3"/>
      <c r="W79" s="3"/>
      <c r="X79" s="3"/>
      <c r="Y79" s="3"/>
      <c r="Z79" s="3"/>
      <c r="AA79" s="3"/>
    </row>
    <row r="80" spans="1:27" x14ac:dyDescent="0.3">
      <c r="A80" s="68"/>
      <c r="B80" s="127"/>
      <c r="C80" s="127"/>
      <c r="D80" s="127"/>
      <c r="E80" s="127"/>
      <c r="F80" s="127"/>
      <c r="G80" s="127"/>
      <c r="H80" s="127"/>
      <c r="I80" s="127"/>
      <c r="J80" s="127"/>
      <c r="K80" s="127"/>
      <c r="L80" s="127"/>
      <c r="M80" s="127"/>
      <c r="N80" s="320"/>
      <c r="O80" s="152"/>
    </row>
    <row r="81" spans="1:15" x14ac:dyDescent="0.3">
      <c r="A81" s="68"/>
      <c r="B81" s="127"/>
      <c r="C81" s="127"/>
      <c r="D81" s="127"/>
      <c r="E81" s="127"/>
      <c r="F81" s="127"/>
      <c r="G81" s="127"/>
      <c r="H81" s="127"/>
      <c r="I81" s="127"/>
      <c r="J81" s="127"/>
      <c r="K81" s="127"/>
      <c r="L81" s="127"/>
      <c r="M81" s="127"/>
      <c r="N81" s="127"/>
      <c r="O81" s="152"/>
    </row>
    <row r="82" spans="1:15" x14ac:dyDescent="0.3">
      <c r="A82" s="68"/>
      <c r="B82" s="127"/>
      <c r="C82" s="127"/>
      <c r="D82" s="127"/>
      <c r="E82" s="127"/>
      <c r="F82" s="127"/>
      <c r="G82" s="127"/>
      <c r="H82" s="127"/>
      <c r="I82" s="127"/>
      <c r="J82" s="127"/>
      <c r="K82" s="127"/>
      <c r="L82" s="127"/>
      <c r="M82" s="127"/>
      <c r="N82" s="127"/>
      <c r="O82" s="152"/>
    </row>
    <row r="83" spans="1:15" x14ac:dyDescent="0.3">
      <c r="A83" s="68"/>
      <c r="B83" s="127"/>
      <c r="C83" s="127"/>
      <c r="D83" s="127"/>
      <c r="E83" s="127"/>
      <c r="F83" s="127"/>
      <c r="G83" s="127"/>
      <c r="H83" s="127"/>
      <c r="I83" s="127"/>
      <c r="J83" s="127"/>
      <c r="K83" s="127"/>
      <c r="L83" s="127"/>
      <c r="M83" s="127"/>
      <c r="N83" s="320"/>
      <c r="O83" s="152"/>
    </row>
    <row r="84" spans="1:15" x14ac:dyDescent="0.3">
      <c r="A84" s="68"/>
      <c r="B84" s="127"/>
      <c r="C84" s="127"/>
      <c r="D84" s="127"/>
      <c r="E84" s="127"/>
      <c r="F84" s="127"/>
      <c r="G84" s="127"/>
      <c r="H84" s="127"/>
      <c r="I84" s="127"/>
      <c r="J84" s="127"/>
      <c r="K84" s="127"/>
      <c r="L84" s="127"/>
      <c r="M84" s="127"/>
      <c r="N84" s="320"/>
      <c r="O84" s="152"/>
    </row>
    <row r="85" spans="1:15" x14ac:dyDescent="0.3">
      <c r="A85" s="68"/>
      <c r="B85" s="127"/>
      <c r="C85" s="127"/>
      <c r="D85" s="127"/>
      <c r="E85" s="127"/>
      <c r="F85" s="127"/>
      <c r="G85" s="127"/>
      <c r="H85" s="127"/>
      <c r="I85" s="127"/>
      <c r="J85" s="127"/>
      <c r="K85" s="127"/>
      <c r="L85" s="127"/>
      <c r="M85" s="127"/>
      <c r="N85" s="320"/>
    </row>
    <row r="86" spans="1:15" x14ac:dyDescent="0.3">
      <c r="A86" s="68"/>
      <c r="B86" s="68"/>
      <c r="C86" s="68"/>
      <c r="D86" s="68"/>
      <c r="E86" s="68"/>
      <c r="F86" s="68"/>
      <c r="G86" s="68"/>
      <c r="H86" s="68"/>
      <c r="I86" s="68"/>
      <c r="J86" s="68"/>
      <c r="K86" s="68"/>
      <c r="L86" s="68"/>
      <c r="M86" s="68"/>
      <c r="N86" s="68"/>
    </row>
    <row r="87" spans="1:15" x14ac:dyDescent="0.3">
      <c r="A87" s="68"/>
      <c r="B87" s="68"/>
      <c r="C87" s="68"/>
      <c r="D87" s="68"/>
      <c r="E87" s="68"/>
      <c r="F87" s="68"/>
      <c r="G87" s="68"/>
      <c r="H87" s="68"/>
      <c r="I87" s="68"/>
      <c r="J87" s="68"/>
      <c r="K87" s="68"/>
      <c r="L87" s="68"/>
      <c r="M87" s="68"/>
      <c r="N87" s="68"/>
    </row>
    <row r="88" spans="1:15" x14ac:dyDescent="0.3">
      <c r="A88" s="68"/>
      <c r="B88" s="127"/>
      <c r="C88" s="127"/>
      <c r="D88" s="127"/>
      <c r="E88" s="127"/>
      <c r="F88" s="127"/>
      <c r="G88" s="127"/>
      <c r="H88" s="127"/>
      <c r="I88" s="127"/>
      <c r="J88" s="127"/>
      <c r="K88" s="127"/>
      <c r="L88" s="127"/>
      <c r="M88" s="127"/>
      <c r="N88" s="320"/>
      <c r="O88" s="78"/>
    </row>
    <row r="89" spans="1:15" x14ac:dyDescent="0.3">
      <c r="A89" s="68"/>
      <c r="B89" s="127"/>
      <c r="C89" s="127"/>
      <c r="D89" s="127"/>
      <c r="E89" s="127"/>
      <c r="F89" s="127"/>
      <c r="G89" s="127"/>
      <c r="H89" s="127"/>
      <c r="I89" s="127"/>
      <c r="J89" s="127"/>
      <c r="K89" s="127"/>
      <c r="L89" s="127"/>
      <c r="M89" s="127"/>
      <c r="N89" s="320"/>
      <c r="O89" s="78"/>
    </row>
    <row r="90" spans="1:15" x14ac:dyDescent="0.3">
      <c r="A90" s="68"/>
      <c r="B90" s="127"/>
      <c r="C90" s="127"/>
      <c r="D90" s="127"/>
      <c r="E90" s="127"/>
      <c r="F90" s="127"/>
      <c r="G90" s="127"/>
      <c r="H90" s="127"/>
      <c r="I90" s="127"/>
      <c r="J90" s="127"/>
      <c r="K90" s="127"/>
      <c r="L90" s="127"/>
      <c r="M90" s="127"/>
      <c r="N90" s="320"/>
      <c r="O90" s="78"/>
    </row>
    <row r="91" spans="1:15" x14ac:dyDescent="0.3">
      <c r="A91" s="68"/>
      <c r="B91" s="68"/>
      <c r="C91" s="68"/>
      <c r="D91" s="68"/>
      <c r="E91" s="68"/>
      <c r="F91" s="68"/>
      <c r="G91" s="68"/>
      <c r="H91" s="68"/>
      <c r="I91" s="68"/>
      <c r="J91" s="68"/>
      <c r="K91" s="68"/>
      <c r="L91" s="68"/>
      <c r="M91" s="68"/>
      <c r="N91" s="68"/>
    </row>
    <row r="92" spans="1:15" x14ac:dyDescent="0.3">
      <c r="A92" s="68"/>
      <c r="B92" s="68"/>
      <c r="C92" s="68"/>
      <c r="D92" s="68"/>
      <c r="E92" s="68"/>
      <c r="F92" s="68"/>
      <c r="G92" s="68"/>
      <c r="H92" s="68"/>
      <c r="I92" s="68"/>
      <c r="J92" s="68"/>
      <c r="K92" s="68"/>
      <c r="L92" s="68"/>
      <c r="M92" s="68"/>
      <c r="N92" s="68"/>
    </row>
    <row r="93" spans="1:15" x14ac:dyDescent="0.3">
      <c r="A93" s="68"/>
      <c r="B93" s="68"/>
      <c r="C93" s="68"/>
      <c r="D93" s="68"/>
      <c r="E93" s="68"/>
      <c r="F93" s="68"/>
      <c r="G93" s="68"/>
      <c r="H93" s="68"/>
      <c r="I93" s="68"/>
      <c r="J93" s="68"/>
      <c r="K93" s="68"/>
      <c r="L93" s="68"/>
      <c r="M93" s="68"/>
      <c r="N93" s="68"/>
    </row>
    <row r="94" spans="1:15" x14ac:dyDescent="0.3">
      <c r="A94" s="68"/>
      <c r="B94" s="68"/>
      <c r="C94" s="68"/>
      <c r="D94" s="68"/>
      <c r="E94" s="68"/>
      <c r="F94" s="68"/>
      <c r="G94" s="68"/>
      <c r="H94" s="68"/>
      <c r="I94" s="68"/>
      <c r="J94" s="68"/>
      <c r="K94" s="68"/>
      <c r="L94" s="68"/>
      <c r="M94" s="68"/>
      <c r="N94" s="68"/>
    </row>
    <row r="95" spans="1:15" x14ac:dyDescent="0.3">
      <c r="A95" s="68"/>
      <c r="B95" s="68"/>
      <c r="C95" s="68"/>
      <c r="D95" s="68"/>
      <c r="E95" s="68"/>
      <c r="F95" s="68"/>
      <c r="G95" s="68"/>
      <c r="H95" s="68"/>
      <c r="I95" s="68"/>
      <c r="J95" s="68"/>
      <c r="K95" s="68"/>
      <c r="L95" s="68"/>
      <c r="M95" s="68"/>
      <c r="N95" s="68"/>
    </row>
    <row r="96" spans="1:15" x14ac:dyDescent="0.3">
      <c r="A96" s="68"/>
      <c r="B96" s="68"/>
      <c r="C96" s="68"/>
      <c r="D96" s="68"/>
      <c r="E96" s="68"/>
      <c r="F96" s="68"/>
      <c r="G96" s="68"/>
      <c r="H96" s="68"/>
      <c r="I96" s="68"/>
      <c r="J96" s="68"/>
      <c r="K96" s="68"/>
      <c r="L96" s="68"/>
      <c r="M96" s="68"/>
      <c r="N96" s="68"/>
    </row>
    <row r="97" spans="1:14" x14ac:dyDescent="0.3">
      <c r="A97" s="68"/>
      <c r="B97" s="68"/>
      <c r="C97" s="68"/>
      <c r="D97" s="68"/>
      <c r="E97" s="68"/>
      <c r="F97" s="68"/>
      <c r="G97" s="68"/>
      <c r="H97" s="68"/>
      <c r="I97" s="68"/>
      <c r="J97" s="68"/>
      <c r="K97" s="68"/>
      <c r="L97" s="68"/>
      <c r="M97" s="68"/>
      <c r="N97" s="68"/>
    </row>
    <row r="98" spans="1:14" x14ac:dyDescent="0.3">
      <c r="A98" s="68"/>
      <c r="B98" s="68"/>
      <c r="C98" s="68"/>
      <c r="D98" s="68"/>
      <c r="E98" s="68"/>
      <c r="F98" s="68"/>
      <c r="G98" s="68"/>
      <c r="H98" s="68"/>
      <c r="I98" s="68"/>
      <c r="J98" s="68"/>
      <c r="K98" s="68"/>
      <c r="L98" s="68"/>
      <c r="M98" s="68"/>
      <c r="N98" s="68"/>
    </row>
    <row r="99" spans="1:14" x14ac:dyDescent="0.3">
      <c r="A99" s="68"/>
      <c r="B99" s="68"/>
      <c r="C99" s="68"/>
      <c r="D99" s="68"/>
      <c r="E99" s="68"/>
      <c r="F99" s="68"/>
      <c r="G99" s="68"/>
      <c r="H99" s="68"/>
      <c r="I99" s="68"/>
      <c r="J99" s="68"/>
      <c r="K99" s="68"/>
      <c r="L99" s="68"/>
      <c r="M99" s="68"/>
      <c r="N99" s="68"/>
    </row>
  </sheetData>
  <mergeCells count="4">
    <mergeCell ref="B6:N6"/>
    <mergeCell ref="B13:N13"/>
    <mergeCell ref="B26:N26"/>
    <mergeCell ref="B36:N36"/>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BD02A5BBF372640A490A16CCB351827" ma:contentTypeVersion="7" ma:contentTypeDescription="" ma:contentTypeScope="" ma:versionID="de5274295552d89b273006a25f90ae4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Formal</CaseStatus>
    <OpenedDate xmlns="dc463f71-b30c-4ab2-9473-d307f9d35888">2024-04-30T07:00:00+00:00</OpenedDate>
    <SignificantOrder xmlns="dc463f71-b30c-4ab2-9473-d307f9d35888">false</SignificantOrder>
    <Date1 xmlns="dc463f71-b30c-4ab2-9473-d307f9d35888">2024-05-03T07:00:00+00:00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240288</DocketNumber>
    <DelegatedOrder xmlns="dc463f71-b30c-4ab2-9473-d307f9d35888">false</DelegatedOrder>
  </documentManagement>
</p:properties>
</file>

<file path=customXml/itemProps1.xml><?xml version="1.0" encoding="utf-8"?>
<ds:datastoreItem xmlns:ds="http://schemas.openxmlformats.org/officeDocument/2006/customXml" ds:itemID="{9ED498AD-6D10-490B-A16E-89596BAFEF51}"/>
</file>

<file path=customXml/itemProps2.xml><?xml version="1.0" encoding="utf-8"?>
<ds:datastoreItem xmlns:ds="http://schemas.openxmlformats.org/officeDocument/2006/customXml" ds:itemID="{27FC5F09-D67B-470B-8885-5D107CB43D47}"/>
</file>

<file path=customXml/itemProps3.xml><?xml version="1.0" encoding="utf-8"?>
<ds:datastoreItem xmlns:ds="http://schemas.openxmlformats.org/officeDocument/2006/customXml" ds:itemID="{B5F779E4-375C-4013-BB3B-B195D12A9026}"/>
</file>

<file path=customXml/itemProps4.xml><?xml version="1.0" encoding="utf-8"?>
<ds:datastoreItem xmlns:ds="http://schemas.openxmlformats.org/officeDocument/2006/customXml" ds:itemID="{FE1DFC2F-6742-4357-858D-2B8894794C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REDACTED</vt:lpstr>
      <vt:lpstr>Market (R)</vt:lpstr>
      <vt:lpstr>Hydro (R)</vt:lpstr>
      <vt:lpstr>Wind (R)</vt:lpstr>
      <vt:lpstr>Gas (R)</vt:lpstr>
      <vt:lpstr>Coal (R)</vt:lpstr>
      <vt:lpstr>Contracts (R)</vt:lpstr>
      <vt:lpstr>Transmission (R)</vt:lpstr>
      <vt:lpstr>Market P&amp;S (C)</vt:lpstr>
      <vt:lpstr>Load (R)</vt:lpstr>
      <vt:lpstr>Rates (R)</vt:lpstr>
      <vt:lpstr>Accounting (R)</vt:lpstr>
      <vt:lpstr>Schedule B</vt:lpstr>
      <vt:lpstr>Tables</vt:lpstr>
      <vt:lpstr>Charts</vt:lpstr>
      <vt:lpstr>CCA obligation (R)</vt:lpstr>
      <vt:lpstr>Allowance 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Micah</dc:creator>
  <cp:lastModifiedBy>Mullins, Kimball (SEA)</cp:lastModifiedBy>
  <dcterms:created xsi:type="dcterms:W3CDTF">2022-01-21T20:35:58Z</dcterms:created>
  <dcterms:modified xsi:type="dcterms:W3CDTF">2024-05-02T22:56:35Z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0x0101006E56B4D1795A2E4DB2F0B01679ED314A004BD02A5BBF372640A490A16CCB351827</vt:lpwstr>
  </property>
  <property fmtid="{D5CDD505-2E9C-101B-9397-08002B2CF9AE}" pid="3" name="_docset_NoMedatataSyncRequired">
    <vt:lpwstr>False</vt:lpwstr>
  </property>
</Properties>
</file>