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-15" yWindow="-15" windowWidth="7695" windowHeight="8295" tabRatio="902"/>
  </bookViews>
  <sheets>
    <sheet name="3.6" sheetId="48" r:id="rId1"/>
    <sheet name="3.6.1 - 3.6.2" sheetId="55" r:id="rId2"/>
    <sheet name="3.6.3" sheetId="5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AcctTable">[2]Variables!$AK$42:$AK$396</definedName>
    <definedName name="Adjs2avg">[3]Inputs!$L$255:'[3]Inputs'!$T$505</definedName>
    <definedName name="AllocationMethod">[4]Variables!$AP$33</definedName>
    <definedName name="AverageFactors">[3]UTCR!$AC$22:$AQ$108</definedName>
    <definedName name="AverageInput">[3]Inputs!$F$3:$I$1722</definedName>
    <definedName name="AvgFactors">[4]Factors!$B$3:$P$99</definedName>
    <definedName name="Conversion">[5]Conversion!$A$2:$E$1253</definedName>
    <definedName name="CustNames">[6]Codes!$F$1:$H$121</definedName>
    <definedName name="DispatchSum">"GRID Thermal Generation!R2C1:R4C2"</definedName>
    <definedName name="FactorMethod">[3]Variables!$AB$2</definedName>
    <definedName name="FactorType">[4]Variables!$AK$2:$AL$12</definedName>
    <definedName name="Jurisdiction">[4]Variables!$AK$15</definedName>
    <definedName name="JurisNumber">[4]Variables!$AL$15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[7]Variables!$B$7</definedName>
    <definedName name="MD_High1">'[8]Master Data'!$A$2</definedName>
    <definedName name="MD_Low1">'[8]Master Data'!$D$28</definedName>
    <definedName name="monthlist">'[9]DSM Output'!$AL$1:$AM$12</definedName>
    <definedName name="monthtotals">'[9]DSM Output'!$M$38:$X$38</definedName>
    <definedName name="_xlnm.Print_Area" localSheetId="0">'3.6'!$A$1:$K$65</definedName>
    <definedName name="_xlnm.Print_Area" localSheetId="1">'3.6.1 - 3.6.2'!$A$1:$P$124</definedName>
    <definedName name="_xlnm.Print_Area" localSheetId="2">'3.6.3'!$A$1:$H$39</definedName>
    <definedName name="_xlnm.Print_Titles" localSheetId="1">'3.6.1 - 3.6.2'!$A:$B,'3.6.1 - 3.6.2'!$1:$6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SAPBEXrevision" hidden="1">1</definedName>
    <definedName name="SAPBEXsysID" hidden="1">"BWP"</definedName>
    <definedName name="SAPBEXwbID" hidden="1">"44KU92Q9LH2VK4DK86GZ93AXN"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T1_Print">[10]BW!$A$1</definedName>
    <definedName name="ValidAccount">[4]Variables!$AK$43:$AK$392</definedName>
    <definedName name="wrn.All._.Pages." hidden="1">{#N/A,#N/A,FALSE,"cover";#N/A,#N/A,FALSE,"lead sheet";#N/A,#N/A,FALSE,"Adj backup";#N/A,#N/A,FALSE,"t Accounts"}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xx">[11]Variables!$AK$2:$AL$12</definedName>
    <definedName name="YearEndInput">[3]Inputs!$A$3:$D$1671</definedName>
    <definedName name="YEFactors">[4]Factors!$S$3:$AG$99</definedName>
  </definedNames>
  <calcPr calcId="145621" calcMode="manual" iterate="1" iterateCount="10"/>
</workbook>
</file>

<file path=xl/calcChain.xml><?xml version="1.0" encoding="utf-8"?>
<calcChain xmlns="http://schemas.openxmlformats.org/spreadsheetml/2006/main">
  <c r="I17" i="48" l="1"/>
  <c r="P114" i="55" l="1"/>
  <c r="L122" i="55"/>
  <c r="K122" i="55"/>
  <c r="J122" i="55"/>
  <c r="I122" i="55"/>
  <c r="G122" i="55"/>
  <c r="F122" i="55"/>
  <c r="E122" i="55"/>
  <c r="D122" i="55"/>
  <c r="C122" i="55"/>
  <c r="N121" i="55"/>
  <c r="M121" i="55"/>
  <c r="L121" i="55"/>
  <c r="K121" i="55"/>
  <c r="J121" i="55"/>
  <c r="I121" i="55"/>
  <c r="H121" i="55"/>
  <c r="G121" i="55"/>
  <c r="F121" i="55"/>
  <c r="E121" i="55"/>
  <c r="D121" i="55"/>
  <c r="C121" i="55"/>
  <c r="L120" i="55"/>
  <c r="L123" i="55" s="1"/>
  <c r="K120" i="55"/>
  <c r="K123" i="55" s="1"/>
  <c r="J120" i="55"/>
  <c r="J123" i="55" s="1"/>
  <c r="I120" i="55"/>
  <c r="I123" i="55" s="1"/>
  <c r="G120" i="55"/>
  <c r="G123" i="55" s="1"/>
  <c r="F120" i="55"/>
  <c r="F123" i="55" s="1"/>
  <c r="E120" i="55"/>
  <c r="E123" i="55" s="1"/>
  <c r="D120" i="55"/>
  <c r="D123" i="55" s="1"/>
  <c r="C120" i="55"/>
  <c r="L116" i="55"/>
  <c r="K116" i="55"/>
  <c r="J116" i="55"/>
  <c r="I116" i="55"/>
  <c r="G116" i="55"/>
  <c r="F116" i="55"/>
  <c r="E116" i="55"/>
  <c r="D116" i="55"/>
  <c r="C116" i="55"/>
  <c r="P115" i="55"/>
  <c r="P112" i="55"/>
  <c r="P110" i="55"/>
  <c r="P108" i="55"/>
  <c r="P106" i="55"/>
  <c r="P104" i="55"/>
  <c r="P102" i="55"/>
  <c r="P100" i="55"/>
  <c r="P98" i="55"/>
  <c r="P96" i="55"/>
  <c r="P94" i="55"/>
  <c r="M122" i="55"/>
  <c r="H122" i="55"/>
  <c r="P90" i="55"/>
  <c r="N120" i="55"/>
  <c r="H120" i="55"/>
  <c r="P88" i="55"/>
  <c r="L84" i="55"/>
  <c r="L118" i="55" s="1"/>
  <c r="K84" i="55"/>
  <c r="J84" i="55"/>
  <c r="J118" i="55" s="1"/>
  <c r="I84" i="55"/>
  <c r="G84" i="55"/>
  <c r="F84" i="55"/>
  <c r="F118" i="55" s="1"/>
  <c r="E84" i="55"/>
  <c r="D84" i="55"/>
  <c r="D118" i="55" s="1"/>
  <c r="C84" i="55"/>
  <c r="P82" i="55"/>
  <c r="P80" i="55"/>
  <c r="P78" i="55"/>
  <c r="P76" i="55"/>
  <c r="P74" i="55"/>
  <c r="P72" i="55"/>
  <c r="P70" i="55"/>
  <c r="P68" i="55"/>
  <c r="P66" i="55"/>
  <c r="P64" i="55"/>
  <c r="P62" i="55"/>
  <c r="P60" i="55"/>
  <c r="P58" i="55"/>
  <c r="P56" i="55"/>
  <c r="P54" i="55"/>
  <c r="P52" i="55"/>
  <c r="P50" i="55"/>
  <c r="P48" i="55"/>
  <c r="P46" i="55"/>
  <c r="P44" i="55"/>
  <c r="P42" i="55"/>
  <c r="P40" i="55"/>
  <c r="P38" i="55"/>
  <c r="P36" i="55"/>
  <c r="P34" i="55"/>
  <c r="P32" i="55"/>
  <c r="P30" i="55"/>
  <c r="P28" i="55"/>
  <c r="P26" i="55"/>
  <c r="P24" i="55"/>
  <c r="P22" i="55"/>
  <c r="P20" i="55"/>
  <c r="P18" i="55"/>
  <c r="P16" i="55"/>
  <c r="P14" i="55"/>
  <c r="P12" i="55"/>
  <c r="P10" i="55"/>
  <c r="M84" i="55"/>
  <c r="H123" i="55" l="1"/>
  <c r="P121" i="55"/>
  <c r="H84" i="55"/>
  <c r="N84" i="55"/>
  <c r="P9" i="55"/>
  <c r="P11" i="55"/>
  <c r="P13" i="55"/>
  <c r="P15" i="55"/>
  <c r="P17" i="55"/>
  <c r="P19" i="55"/>
  <c r="P21" i="55"/>
  <c r="P23" i="55"/>
  <c r="P25" i="55"/>
  <c r="P27" i="55"/>
  <c r="P29" i="55"/>
  <c r="P31" i="55"/>
  <c r="P33" i="55"/>
  <c r="P35" i="55"/>
  <c r="P37" i="55"/>
  <c r="P39" i="55"/>
  <c r="P41" i="55"/>
  <c r="P43" i="55"/>
  <c r="P45" i="55"/>
  <c r="P47" i="55"/>
  <c r="P49" i="55"/>
  <c r="P51" i="55"/>
  <c r="P53" i="55"/>
  <c r="P55" i="55"/>
  <c r="P57" i="55"/>
  <c r="P59" i="55"/>
  <c r="P61" i="55"/>
  <c r="P63" i="55"/>
  <c r="P65" i="55"/>
  <c r="P67" i="55"/>
  <c r="P69" i="55"/>
  <c r="P71" i="55"/>
  <c r="P73" i="55"/>
  <c r="P75" i="55"/>
  <c r="P77" i="55"/>
  <c r="P79" i="55"/>
  <c r="P81" i="55"/>
  <c r="M120" i="55"/>
  <c r="M123" i="55" s="1"/>
  <c r="P91" i="55"/>
  <c r="N122" i="55"/>
  <c r="P93" i="55"/>
  <c r="P95" i="55"/>
  <c r="P97" i="55"/>
  <c r="P99" i="55"/>
  <c r="P101" i="55"/>
  <c r="P103" i="55"/>
  <c r="P105" i="55"/>
  <c r="P107" i="55"/>
  <c r="P109" i="55"/>
  <c r="P111" i="55"/>
  <c r="P113" i="55"/>
  <c r="I118" i="55"/>
  <c r="K118" i="55"/>
  <c r="N123" i="55"/>
  <c r="C118" i="55"/>
  <c r="E118" i="55"/>
  <c r="G118" i="55"/>
  <c r="P120" i="55"/>
  <c r="F10" i="48" s="1"/>
  <c r="I10" i="48" s="1"/>
  <c r="P8" i="55"/>
  <c r="P84" i="55" s="1"/>
  <c r="P122" i="55"/>
  <c r="H116" i="55"/>
  <c r="H118" i="55" s="1"/>
  <c r="N116" i="55"/>
  <c r="N118" i="55" s="1"/>
  <c r="C123" i="55"/>
  <c r="P89" i="55"/>
  <c r="P92" i="55"/>
  <c r="M116" i="55"/>
  <c r="M118" i="55" s="1"/>
  <c r="P116" i="55" l="1"/>
  <c r="P118" i="55" s="1"/>
  <c r="F22" i="48"/>
  <c r="F11" i="48"/>
  <c r="I11" i="48" s="1"/>
  <c r="I14" i="48" s="1"/>
  <c r="P123" i="55"/>
  <c r="B37" i="51" l="1"/>
  <c r="B20" i="51"/>
  <c r="B39" i="51" l="1"/>
  <c r="F17" i="48" s="1"/>
  <c r="J24" i="48" l="1"/>
  <c r="J14" i="48"/>
  <c r="J10" i="48"/>
  <c r="J23" i="48"/>
  <c r="J11" i="48"/>
  <c r="F14" i="48"/>
  <c r="F23" i="48" l="1"/>
  <c r="F24" i="48" s="1"/>
</calcChain>
</file>

<file path=xl/sharedStrings.xml><?xml version="1.0" encoding="utf-8"?>
<sst xmlns="http://schemas.openxmlformats.org/spreadsheetml/2006/main" count="206" uniqueCount="156">
  <si>
    <t>TOTAL</t>
  </si>
  <si>
    <t xml:space="preserve"> </t>
  </si>
  <si>
    <t>PAGE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</si>
  <si>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</si>
  <si>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</si>
  <si>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</si>
  <si>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</si>
  <si>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</si>
  <si>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</si>
  <si>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</si>
  <si>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</si>
  <si>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Adjustment to Revenues:</t>
  </si>
  <si>
    <t>Other Electric Revenues</t>
  </si>
  <si>
    <t>SG</t>
  </si>
  <si>
    <t>Total</t>
  </si>
  <si>
    <t>Customer</t>
  </si>
  <si>
    <t>Bonneville Power Administration</t>
  </si>
  <si>
    <t>Flathead Electric</t>
  </si>
  <si>
    <t>Idaho Power Company</t>
  </si>
  <si>
    <t>State of South Dakota</t>
  </si>
  <si>
    <t>Warm Springs</t>
  </si>
  <si>
    <t>Eugene Water &amp; Electric Board</t>
  </si>
  <si>
    <t>Seattle City Light</t>
  </si>
  <si>
    <t>Tri-State Generation and Trans.</t>
  </si>
  <si>
    <t>UAMPS</t>
  </si>
  <si>
    <t>Utah Municipal Power Agency</t>
  </si>
  <si>
    <t>US Bureau of Reclamation</t>
  </si>
  <si>
    <t>Moon Lake Electric Association</t>
  </si>
  <si>
    <t>Southern Calif Edison Com Direct</t>
  </si>
  <si>
    <t>Portland General Electric</t>
  </si>
  <si>
    <t>Public Service Company of Colorado</t>
  </si>
  <si>
    <t xml:space="preserve">Rainbow Energy Marketing </t>
  </si>
  <si>
    <t>Sierra Pacific Power</t>
  </si>
  <si>
    <t>TransAlta Energy</t>
  </si>
  <si>
    <t>Citigroup Energy</t>
  </si>
  <si>
    <t>JPM Ventures Energy</t>
  </si>
  <si>
    <t>Cowlitz County PUD</t>
  </si>
  <si>
    <t>Accruals and Adjustments</t>
  </si>
  <si>
    <t>Type 2 adjustments (Annualize changes that occur during the test period)</t>
  </si>
  <si>
    <t>Adjustment Detail:</t>
  </si>
  <si>
    <t>Normalized Wheeling Revenues</t>
  </si>
  <si>
    <t>WAPA Folsom</t>
  </si>
  <si>
    <t>Powder River Energy Corp</t>
  </si>
  <si>
    <t>South Columbia Basin Irrigation District</t>
  </si>
  <si>
    <t>Sempra Energy Trading Corp</t>
  </si>
  <si>
    <t>Bear Energy</t>
  </si>
  <si>
    <t>Test Period Incremental Adjustments</t>
  </si>
  <si>
    <t>Constellation</t>
  </si>
  <si>
    <t>Penalties</t>
  </si>
  <si>
    <t>Coral Power/Shell</t>
  </si>
  <si>
    <t>Total Wheeling Revenue Adjustment</t>
  </si>
  <si>
    <t>Wheeling Imbalance Expense</t>
  </si>
  <si>
    <t>B1</t>
  </si>
  <si>
    <t>Colorado Springs Utilities</t>
  </si>
  <si>
    <t xml:space="preserve">Endure Energy, LLC </t>
  </si>
  <si>
    <t>Salt River Project</t>
  </si>
  <si>
    <t>Enel</t>
  </si>
  <si>
    <t>Washington</t>
  </si>
  <si>
    <t>WRG</t>
  </si>
  <si>
    <t>Basin Electric Power Cooperative</t>
  </si>
  <si>
    <t>Black Hills, Inc.</t>
  </si>
  <si>
    <t>Cargill Power Markets, LLC</t>
  </si>
  <si>
    <t>Conoco</t>
  </si>
  <si>
    <t>Deseret Generation &amp; Transmission Cooperative</t>
  </si>
  <si>
    <t>Fall River Rural Electric Cooperative</t>
  </si>
  <si>
    <t>Foot Creek III, LLC</t>
  </si>
  <si>
    <t>Morgan Stanley Capital Group, Inc.</t>
  </si>
  <si>
    <t>Pacific Gas &amp; Electric Company</t>
  </si>
  <si>
    <t>Powerex Corporation</t>
  </si>
  <si>
    <t>Iberdrola Renewables Inc.</t>
  </si>
  <si>
    <t>Western Area Power Administration</t>
  </si>
  <si>
    <t>NextEra Energy Resources, LLC</t>
  </si>
  <si>
    <t>San Diego Gas and Electric</t>
  </si>
  <si>
    <t>PPL Energy Plus, LLC</t>
  </si>
  <si>
    <t>Weyerhaeuser Company</t>
  </si>
  <si>
    <t>Integrys</t>
  </si>
  <si>
    <t>Barclays Bank</t>
  </si>
  <si>
    <t>Municipal Energy Agency of Nebraska</t>
  </si>
  <si>
    <t>Raser Power Systems LLC</t>
  </si>
  <si>
    <t>Nevada</t>
  </si>
  <si>
    <t>Highland</t>
  </si>
  <si>
    <t>Macquarie Energy, LLC</t>
  </si>
  <si>
    <t>Gila River Power, LP</t>
  </si>
  <si>
    <t>Black Hills/Colorado Electric Utility Company, L.P.</t>
  </si>
  <si>
    <t xml:space="preserve"> The Energy Authority </t>
  </si>
  <si>
    <t>Actual Totals</t>
  </si>
  <si>
    <t>Accum Test Period Totals</t>
  </si>
  <si>
    <t>Eagle Energy Partners</t>
  </si>
  <si>
    <t>Los Angeles Dept Water &amp; Power</t>
  </si>
  <si>
    <t>Adj Type</t>
  </si>
  <si>
    <t>Network</t>
  </si>
  <si>
    <t>Pt-to-Pt</t>
  </si>
  <si>
    <t>PacifiCorp</t>
  </si>
  <si>
    <t>Enel Cove Fort, LLC</t>
  </si>
  <si>
    <t>Tenaska Power Services Co</t>
  </si>
  <si>
    <t>Removal of imbalance penalties as penalties incurred are accrued and refunded to non-offending customers.</t>
  </si>
  <si>
    <t>Ref. 3.6</t>
  </si>
  <si>
    <t>Resales</t>
  </si>
  <si>
    <t>Columbia Energy Partners</t>
  </si>
  <si>
    <t>Deferral Fees</t>
  </si>
  <si>
    <t>Sempra Energy Solutions LLC</t>
  </si>
  <si>
    <t>Yakima Irrigation District</t>
  </si>
  <si>
    <t>Alpental Energy</t>
  </si>
  <si>
    <t>Southern Cal. PPA</t>
  </si>
  <si>
    <t>Merchant Function: Internal Transfers; Ancillary</t>
  </si>
  <si>
    <t>Puget Sound Energy L1 Short Term Non-Firm</t>
  </si>
  <si>
    <t>Reclass Unreserved use</t>
  </si>
  <si>
    <t>Accrual reserve for refund</t>
  </si>
  <si>
    <t>Incremental Adjustment:</t>
  </si>
  <si>
    <t>Remove network June accrual as changes covered in adjustments and remove network revenue subject to refund reserve.</t>
  </si>
  <si>
    <t>Remove point-to-point June accrual as changes covered in adjustments and revenue subject to refund reserve.</t>
  </si>
  <si>
    <t>Adjust point-to-point to historical as rates not approved plus June accrual</t>
  </si>
  <si>
    <t>Reverse unreserved use charges</t>
  </si>
  <si>
    <t>Remove schedule 1 accrual as charges covered in adjustments</t>
  </si>
  <si>
    <t xml:space="preserve">Remove schedule 1 ancillary as revenues not approved. </t>
  </si>
  <si>
    <t>Remove Schedule 2 ancillary revenue and estimated reserve as revenue not approved</t>
  </si>
  <si>
    <t>Remove Schedule 3a ancillary revenue and estimated reserve as revenue not approved</t>
  </si>
  <si>
    <t>Remove Schedule 3 ancillary revenue, June accrual, and estimated reserve as revenue not approved</t>
  </si>
  <si>
    <t>Adjust Ancillary Schedule 3 to prior rates and contract amounts</t>
  </si>
  <si>
    <t>Remove contract pt-to-pt capacity terminated: Seattle City Light (6mw)</t>
  </si>
  <si>
    <t>Remove contract pt-to-pt capacity terminated:Columbia Energy (100mw)</t>
  </si>
  <si>
    <t>Additional Deferral Fees projected</t>
  </si>
  <si>
    <t>Adjustment: Annualize Powerex contract for full year</t>
  </si>
  <si>
    <t>Additional contract capacity: Powerex (April to June)</t>
  </si>
  <si>
    <t>Additional contract capacity: Yakima</t>
  </si>
  <si>
    <t>Additional contract capacity: AEP</t>
  </si>
  <si>
    <t>remove June legacy accruals as changes covered in adjustments and revenue subject to refund reserve.</t>
  </si>
  <si>
    <t>Project additional short-term for usage of Malin to Round Mountain: 150mw projected July and August 2012</t>
  </si>
  <si>
    <t>Decrease use of facilities charge for PG&amp;E - Malin contract for 6 months based on annual amount change between 2012 and 2013.</t>
  </si>
  <si>
    <t>Estimated decrease in use of facilities charge for PG&amp;E and SCE-transformer based on historical decline.</t>
  </si>
  <si>
    <t>Projected revenue increase: Cowlitz</t>
  </si>
  <si>
    <t>Actual Wheeling Revenues 12 ME June 2012</t>
  </si>
  <si>
    <t>Sacramento Municipal Utility District</t>
  </si>
  <si>
    <t>Adjust network loads to historical rate as rates not approved, remove June accrual, and revenue subject to refund reserve.</t>
  </si>
  <si>
    <t>Adjust legacy loads to historical rate and peak and accrual for June</t>
  </si>
  <si>
    <t>Various</t>
  </si>
  <si>
    <t>3.6.3</t>
  </si>
  <si>
    <t>WCA</t>
  </si>
  <si>
    <t>RES</t>
  </si>
  <si>
    <t>PRO</t>
  </si>
  <si>
    <t>Unauthorized Use</t>
  </si>
  <si>
    <t>Legacy Contracts</t>
  </si>
  <si>
    <t>Wheeling Subject to Refund</t>
  </si>
  <si>
    <t>Non-Firm Wheeling</t>
  </si>
  <si>
    <t>ST Firm Wheeling</t>
  </si>
  <si>
    <t>Use of Facilities</t>
  </si>
  <si>
    <t>Ancillary Services</t>
  </si>
  <si>
    <t>Restating adjustments (Normalize for out of period and one-time adj's)</t>
  </si>
  <si>
    <t>Pro forma adjustments (Known and measurable changes or estimated changes)</t>
  </si>
  <si>
    <t>FERC 566</t>
  </si>
  <si>
    <t>Adjustments</t>
  </si>
  <si>
    <t>Impact of FERC OATT Settlement Order</t>
  </si>
  <si>
    <t>Wheeling Revenue Adjustment - REVISED</t>
  </si>
  <si>
    <t>Washington General Rate Case - June 2012</t>
  </si>
  <si>
    <t>SAP 505962 - Transm Imbalance Penalty Expense-Load</t>
  </si>
  <si>
    <t>SAP 505964 - Transm Imbalance Penalty Exp-Pt-to-Pt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</si>
</sst>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_-* #,##0\ &quot;F&quot;_-;\-* #,##0\ &quot;F&quot;_-;_-* &quot;-&quot;\ &quot;F&quot;_-;_-@_-"/>
    <numFmt numFmtId="168" formatCode="&quot;$&quot;###0;[Red]\(&quot;$&quot;###0\)"/>
    <numFmt numFmtId="169" formatCode="&quot;$&quot;#,##0\ ;\(&quot;$&quot;#,##0\)"/>
    <numFmt numFmtId="170" formatCode="0.0"/>
    <numFmt numFmtId="171" formatCode="#,##0.000;[Red]\-#,##0.000"/>
    <numFmt numFmtId="172" formatCode="mmm\ dd\,\ yyyy"/>
  </numFmts>
  <fonts count="33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8"/>
      <color indexed="18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4"/>
      <name val="Courier New"/>
      <family val="3"/>
    </font>
    <font>
      <sz val="8"/>
      <name val="Helv"/>
    </font>
    <font>
      <b/>
      <sz val="16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1"/>
      <color indexed="8"/>
      <name val="TimesNewRomanPS"/>
    </font>
    <font>
      <sz val="8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9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4" fontId="9" fillId="9" borderId="1" applyNumberFormat="0" applyProtection="0">
      <alignment vertical="center"/>
    </xf>
    <xf numFmtId="4" fontId="10" fillId="10" borderId="1" applyNumberFormat="0" applyProtection="0">
      <alignment vertical="center"/>
    </xf>
    <xf numFmtId="4" fontId="9" fillId="10" borderId="1" applyNumberFormat="0" applyProtection="0">
      <alignment vertical="center"/>
    </xf>
    <xf numFmtId="0" fontId="9" fillId="10" borderId="1" applyNumberFormat="0" applyProtection="0">
      <alignment horizontal="left" vertical="top" indent="1"/>
    </xf>
    <xf numFmtId="4" fontId="9" fillId="11" borderId="2" applyNumberFormat="0" applyProtection="0">
      <alignment vertical="center"/>
    </xf>
    <xf numFmtId="4" fontId="5" fillId="4" borderId="1" applyNumberFormat="0" applyProtection="0">
      <alignment horizontal="right" vertical="center"/>
    </xf>
    <xf numFmtId="4" fontId="5" fillId="3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5" fillId="13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14" borderId="1" applyNumberFormat="0" applyProtection="0">
      <alignment horizontal="right" vertical="center"/>
    </xf>
    <xf numFmtId="4" fontId="9" fillId="15" borderId="3" applyNumberFormat="0" applyProtection="0">
      <alignment horizontal="left" vertical="center" indent="1"/>
    </xf>
    <xf numFmtId="4" fontId="5" fillId="16" borderId="0" applyNumberFormat="0" applyProtection="0">
      <alignment horizontal="left" vertical="center" indent="1"/>
    </xf>
    <xf numFmtId="4" fontId="11" fillId="17" borderId="0" applyNumberFormat="0" applyProtection="0">
      <alignment horizontal="left" vertical="center" indent="1"/>
    </xf>
    <xf numFmtId="4" fontId="5" fillId="2" borderId="1" applyNumberFormat="0" applyProtection="0">
      <alignment horizontal="right" vertical="center"/>
    </xf>
    <xf numFmtId="4" fontId="12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17" borderId="1" applyNumberFormat="0" applyProtection="0">
      <alignment horizontal="left" vertical="top" indent="1"/>
    </xf>
    <xf numFmtId="0" fontId="2" fillId="11" borderId="1" applyNumberFormat="0" applyProtection="0">
      <alignment horizontal="left" vertical="center" indent="1"/>
    </xf>
    <xf numFmtId="0" fontId="2" fillId="11" borderId="1" applyNumberFormat="0" applyProtection="0">
      <alignment horizontal="left" vertical="top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2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top" indent="1"/>
    </xf>
    <xf numFmtId="4" fontId="5" fillId="20" borderId="1" applyNumberFormat="0" applyProtection="0">
      <alignment vertical="center"/>
    </xf>
    <xf numFmtId="4" fontId="14" fillId="20" borderId="1" applyNumberFormat="0" applyProtection="0">
      <alignment vertical="center"/>
    </xf>
    <xf numFmtId="4" fontId="5" fillId="20" borderId="1" applyNumberFormat="0" applyProtection="0">
      <alignment horizontal="left" vertical="center" indent="1"/>
    </xf>
    <xf numFmtId="0" fontId="5" fillId="20" borderId="1" applyNumberFormat="0" applyProtection="0">
      <alignment horizontal="left" vertical="top" indent="1"/>
    </xf>
    <xf numFmtId="4" fontId="5" fillId="21" borderId="4" applyNumberFormat="0" applyProtection="0">
      <alignment horizontal="right" vertical="center"/>
    </xf>
    <xf numFmtId="4" fontId="14" fillId="16" borderId="1" applyNumberFormat="0" applyProtection="0">
      <alignment horizontal="right" vertical="center"/>
    </xf>
    <xf numFmtId="4" fontId="5" fillId="2" borderId="1" applyNumberFormat="0" applyProtection="0">
      <alignment horizontal="left" vertical="center" indent="1"/>
    </xf>
    <xf numFmtId="0" fontId="5" fillId="11" borderId="1" applyNumberFormat="0" applyProtection="0">
      <alignment horizontal="center" vertical="top"/>
    </xf>
    <xf numFmtId="4" fontId="15" fillId="0" borderId="0" applyNumberFormat="0" applyProtection="0">
      <alignment horizontal="left" vertical="center"/>
    </xf>
    <xf numFmtId="4" fontId="7" fillId="16" borderId="1" applyNumberFormat="0" applyProtection="0">
      <alignment horizontal="right" vertical="center"/>
    </xf>
    <xf numFmtId="0" fontId="2" fillId="0" borderId="0"/>
    <xf numFmtId="4" fontId="9" fillId="10" borderId="1" applyNumberFormat="0" applyProtection="0">
      <alignment horizontal="left" vertical="center" indent="1"/>
    </xf>
    <xf numFmtId="4" fontId="9" fillId="11" borderId="1" applyNumberFormat="0" applyProtection="0"/>
    <xf numFmtId="4" fontId="5" fillId="16" borderId="0" applyNumberFormat="0" applyProtection="0">
      <alignment horizontal="left" indent="1"/>
    </xf>
    <xf numFmtId="4" fontId="20" fillId="22" borderId="0" applyNumberFormat="0" applyProtection="0">
      <alignment horizontal="left" indent="1"/>
    </xf>
    <xf numFmtId="4" fontId="13" fillId="23" borderId="0" applyNumberFormat="0" applyProtection="0"/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left" vertical="center" indent="1"/>
    </xf>
    <xf numFmtId="0" fontId="5" fillId="11" borderId="1" applyNumberFormat="0" applyProtection="0">
      <alignment horizontal="left" vertical="top"/>
    </xf>
    <xf numFmtId="4" fontId="21" fillId="24" borderId="0" applyNumberFormat="0" applyProtection="0">
      <alignment horizontal="left"/>
    </xf>
    <xf numFmtId="0" fontId="24" fillId="0" borderId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27" fillId="0" borderId="0" applyFont="0" applyFill="0" applyBorder="0" applyProtection="0">
      <alignment horizontal="right"/>
    </xf>
    <xf numFmtId="16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38" fontId="3" fillId="25" borderId="0" applyNumberFormat="0" applyBorder="0" applyAlignment="0" applyProtection="0"/>
    <xf numFmtId="0" fontId="28" fillId="0" borderId="0"/>
    <xf numFmtId="0" fontId="29" fillId="0" borderId="25" applyNumberFormat="0" applyAlignment="0" applyProtection="0">
      <alignment horizontal="left" vertical="center"/>
    </xf>
    <xf numFmtId="0" fontId="29" fillId="0" borderId="5">
      <alignment horizontal="left" vertical="center"/>
    </xf>
    <xf numFmtId="10" fontId="3" fillId="20" borderId="15" applyNumberFormat="0" applyBorder="0" applyAlignment="0" applyProtection="0"/>
    <xf numFmtId="170" fontId="30" fillId="0" borderId="0" applyNumberFormat="0" applyFill="0" applyBorder="0" applyAlignment="0" applyProtection="0"/>
    <xf numFmtId="37" fontId="31" fillId="0" borderId="0" applyNumberFormat="0" applyFill="0" applyBorder="0"/>
    <xf numFmtId="0" fontId="3" fillId="0" borderId="26" applyNumberFormat="0" applyBorder="0" applyAlignment="0"/>
    <xf numFmtId="171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12" fontId="29" fillId="26" borderId="13">
      <alignment horizontal="left"/>
    </xf>
    <xf numFmtId="10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ill="0" applyBorder="0" applyAlignment="0" applyProtection="0">
      <alignment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0" fontId="4" fillId="0" borderId="15">
      <alignment horizontal="center" vertical="center" wrapText="1"/>
    </xf>
    <xf numFmtId="37" fontId="3" fillId="10" borderId="0" applyNumberFormat="0" applyBorder="0" applyAlignment="0" applyProtection="0"/>
    <xf numFmtId="37" fontId="3" fillId="0" borderId="0"/>
    <xf numFmtId="3" fontId="32" fillId="27" borderId="27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3" applyFont="1"/>
    <xf numFmtId="164" fontId="6" fillId="0" borderId="0" xfId="1" applyNumberFormat="1" applyFont="1" applyBorder="1"/>
    <xf numFmtId="164" fontId="6" fillId="0" borderId="0" xfId="1" applyNumberFormat="1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3" applyNumberFormat="1" applyFont="1" applyAlignment="1">
      <alignment horizontal="center"/>
    </xf>
    <xf numFmtId="0" fontId="6" fillId="0" borderId="0" xfId="3" applyFont="1" applyBorder="1"/>
    <xf numFmtId="0" fontId="16" fillId="0" borderId="0" xfId="3" applyFont="1" applyAlignment="1">
      <alignment horizontal="center"/>
    </xf>
    <xf numFmtId="0" fontId="16" fillId="0" borderId="0" xfId="3" applyNumberFormat="1" applyFont="1" applyAlignment="1">
      <alignment horizontal="center"/>
    </xf>
    <xf numFmtId="0" fontId="6" fillId="0" borderId="0" xfId="3" applyFont="1" applyBorder="1" applyAlignment="1">
      <alignment horizontal="right"/>
    </xf>
    <xf numFmtId="0" fontId="4" fillId="0" borderId="0" xfId="3" applyFont="1" applyBorder="1" applyAlignment="1">
      <alignment horizontal="left"/>
    </xf>
    <xf numFmtId="0" fontId="6" fillId="0" borderId="0" xfId="3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6" fillId="0" borderId="0" xfId="3" applyFont="1" applyFill="1" applyAlignment="1">
      <alignment horizontal="lef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horizontal="center"/>
    </xf>
    <xf numFmtId="9" fontId="6" fillId="0" borderId="0" xfId="4" applyNumberFormat="1" applyFont="1" applyFill="1" applyAlignment="1">
      <alignment horizontal="center"/>
    </xf>
    <xf numFmtId="41" fontId="6" fillId="0" borderId="0" xfId="1" applyNumberFormat="1" applyFont="1" applyFill="1" applyAlignment="1">
      <alignment horizontal="right"/>
    </xf>
    <xf numFmtId="0" fontId="6" fillId="0" borderId="0" xfId="3" applyNumberFormat="1" applyFont="1" applyFill="1" applyAlignment="1">
      <alignment horizontal="center"/>
    </xf>
    <xf numFmtId="0" fontId="6" fillId="0" borderId="0" xfId="3" applyFont="1" applyFill="1"/>
    <xf numFmtId="164" fontId="7" fillId="0" borderId="0" xfId="1" applyNumberFormat="1" applyFont="1" applyBorder="1"/>
    <xf numFmtId="0" fontId="6" fillId="0" borderId="0" xfId="3" applyFont="1" applyFill="1" applyBorder="1" applyAlignment="1">
      <alignment horizontal="left"/>
    </xf>
    <xf numFmtId="9" fontId="6" fillId="0" borderId="0" xfId="4" applyNumberFormat="1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horizontal="right"/>
    </xf>
    <xf numFmtId="0" fontId="6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164" fontId="6" fillId="0" borderId="0" xfId="3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6" fillId="0" borderId="0" xfId="3" applyNumberFormat="1" applyFont="1" applyBorder="1"/>
    <xf numFmtId="164" fontId="6" fillId="0" borderId="0" xfId="3" applyNumberFormat="1" applyFont="1" applyFill="1" applyBorder="1"/>
    <xf numFmtId="164" fontId="6" fillId="0" borderId="0" xfId="3" applyNumberFormat="1" applyFont="1" applyFill="1"/>
    <xf numFmtId="164" fontId="6" fillId="0" borderId="0" xfId="3" applyNumberFormat="1" applyFont="1"/>
    <xf numFmtId="164" fontId="7" fillId="0" borderId="0" xfId="1" applyNumberFormat="1" applyFont="1"/>
    <xf numFmtId="164" fontId="17" fillId="0" borderId="0" xfId="3" applyNumberFormat="1" applyFont="1" applyBorder="1"/>
    <xf numFmtId="0" fontId="4" fillId="0" borderId="0" xfId="3" applyFont="1" applyFill="1" applyBorder="1" applyAlignment="1">
      <alignment horizontal="left"/>
    </xf>
    <xf numFmtId="164" fontId="6" fillId="0" borderId="0" xfId="3" applyNumberFormat="1" applyFont="1" applyFill="1" applyAlignment="1">
      <alignment horizontal="right"/>
    </xf>
    <xf numFmtId="164" fontId="6" fillId="0" borderId="0" xfId="3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0" fontId="6" fillId="0" borderId="0" xfId="3" applyFont="1" applyFill="1" applyBorder="1" applyAlignment="1">
      <alignment horizontal="left" indent="1"/>
    </xf>
    <xf numFmtId="41" fontId="6" fillId="0" borderId="5" xfId="1" applyNumberFormat="1" applyFont="1" applyFill="1" applyBorder="1" applyAlignment="1">
      <alignment horizontal="center"/>
    </xf>
    <xf numFmtId="164" fontId="17" fillId="0" borderId="0" xfId="3" applyNumberFormat="1" applyFont="1" applyFill="1"/>
    <xf numFmtId="164" fontId="17" fillId="0" borderId="0" xfId="3" applyNumberFormat="1" applyFont="1"/>
    <xf numFmtId="164" fontId="7" fillId="0" borderId="0" xfId="3" applyNumberFormat="1" applyFont="1"/>
    <xf numFmtId="165" fontId="6" fillId="0" borderId="0" xfId="4" applyNumberFormat="1" applyFont="1" applyFill="1" applyBorder="1" applyAlignment="1">
      <alignment horizontal="center"/>
    </xf>
    <xf numFmtId="0" fontId="6" fillId="0" borderId="0" xfId="3" quotePrefix="1" applyFont="1" applyFill="1" applyBorder="1" applyAlignment="1">
      <alignment horizontal="left"/>
    </xf>
    <xf numFmtId="165" fontId="6" fillId="0" borderId="0" xfId="4" applyNumberFormat="1" applyFont="1" applyFill="1" applyAlignment="1">
      <alignment horizontal="center"/>
    </xf>
    <xf numFmtId="41" fontId="6" fillId="0" borderId="0" xfId="1" applyNumberFormat="1" applyFont="1" applyFill="1" applyAlignment="1">
      <alignment horizontal="center"/>
    </xf>
    <xf numFmtId="0" fontId="4" fillId="0" borderId="0" xfId="3" applyFont="1" applyFill="1" applyBorder="1"/>
    <xf numFmtId="0" fontId="6" fillId="0" borderId="7" xfId="3" applyFont="1" applyBorder="1"/>
    <xf numFmtId="0" fontId="6" fillId="0" borderId="8" xfId="3" applyFont="1" applyFill="1" applyBorder="1"/>
    <xf numFmtId="0" fontId="6" fillId="0" borderId="8" xfId="3" applyFont="1" applyFill="1" applyBorder="1" applyAlignment="1">
      <alignment horizontal="center"/>
    </xf>
    <xf numFmtId="41" fontId="6" fillId="0" borderId="8" xfId="1" applyNumberFormat="1" applyFont="1" applyFill="1" applyBorder="1" applyAlignment="1">
      <alignment horizontal="center"/>
    </xf>
    <xf numFmtId="165" fontId="6" fillId="0" borderId="8" xfId="4" applyNumberFormat="1" applyFont="1" applyFill="1" applyBorder="1" applyAlignment="1">
      <alignment horizontal="center"/>
    </xf>
    <xf numFmtId="0" fontId="6" fillId="0" borderId="9" xfId="3" applyNumberFormat="1" applyFont="1" applyFill="1" applyBorder="1" applyAlignment="1">
      <alignment horizontal="center"/>
    </xf>
    <xf numFmtId="0" fontId="6" fillId="0" borderId="10" xfId="3" applyFont="1" applyBorder="1"/>
    <xf numFmtId="0" fontId="6" fillId="0" borderId="11" xfId="3" applyNumberFormat="1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/>
    </xf>
    <xf numFmtId="3" fontId="6" fillId="0" borderId="0" xfId="3" applyNumberFormat="1" applyFont="1" applyFill="1" applyBorder="1" applyAlignment="1">
      <alignment horizontal="center"/>
    </xf>
    <xf numFmtId="0" fontId="6" fillId="0" borderId="12" xfId="3" applyFont="1" applyBorder="1"/>
    <xf numFmtId="0" fontId="6" fillId="0" borderId="13" xfId="3" applyFont="1" applyFill="1" applyBorder="1"/>
    <xf numFmtId="0" fontId="6" fillId="0" borderId="13" xfId="3" applyFont="1" applyFill="1" applyBorder="1" applyAlignment="1">
      <alignment horizontal="center"/>
    </xf>
    <xf numFmtId="41" fontId="6" fillId="0" borderId="13" xfId="1" applyNumberFormat="1" applyFont="1" applyFill="1" applyBorder="1" applyAlignment="1">
      <alignment horizontal="center"/>
    </xf>
    <xf numFmtId="0" fontId="6" fillId="0" borderId="14" xfId="3" applyFont="1" applyFill="1" applyBorder="1" applyAlignment="1">
      <alignment horizontal="center"/>
    </xf>
    <xf numFmtId="4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/>
    <xf numFmtId="0" fontId="18" fillId="0" borderId="15" xfId="0" applyFont="1" applyFill="1" applyBorder="1" applyAlignment="1">
      <alignment horizontal="left" vertical="top" wrapText="1"/>
    </xf>
    <xf numFmtId="0" fontId="4" fillId="0" borderId="0" xfId="2" applyFont="1" applyFill="1"/>
    <xf numFmtId="0" fontId="6" fillId="0" borderId="0" xfId="0" applyFont="1" applyFill="1"/>
    <xf numFmtId="0" fontId="18" fillId="0" borderId="15" xfId="0" applyFont="1" applyBorder="1"/>
    <xf numFmtId="0" fontId="5" fillId="0" borderId="15" xfId="0" applyFont="1" applyFill="1" applyBorder="1"/>
    <xf numFmtId="0" fontId="18" fillId="0" borderId="0" xfId="0" applyFont="1"/>
    <xf numFmtId="0" fontId="18" fillId="0" borderId="18" xfId="0" applyFont="1" applyBorder="1"/>
    <xf numFmtId="0" fontId="18" fillId="0" borderId="0" xfId="0" applyFont="1" applyBorder="1"/>
    <xf numFmtId="0" fontId="18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6" xfId="0" applyFont="1" applyBorder="1"/>
    <xf numFmtId="0" fontId="18" fillId="0" borderId="19" xfId="0" applyFont="1" applyBorder="1"/>
    <xf numFmtId="164" fontId="18" fillId="0" borderId="20" xfId="1" applyNumberFormat="1" applyFont="1" applyBorder="1"/>
    <xf numFmtId="0" fontId="18" fillId="0" borderId="20" xfId="0" applyFont="1" applyBorder="1"/>
    <xf numFmtId="164" fontId="18" fillId="0" borderId="20" xfId="1" applyNumberFormat="1" applyFont="1" applyFill="1" applyBorder="1"/>
    <xf numFmtId="0" fontId="4" fillId="0" borderId="0" xfId="2" applyFont="1" applyFill="1" applyAlignment="1">
      <alignment horizontal="center" wrapText="1"/>
    </xf>
    <xf numFmtId="41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left"/>
    </xf>
    <xf numFmtId="0" fontId="18" fillId="0" borderId="5" xfId="0" applyFont="1" applyBorder="1"/>
    <xf numFmtId="164" fontId="2" fillId="0" borderId="0" xfId="1" applyNumberFormat="1" applyFont="1" applyFill="1" applyAlignment="1">
      <alignment horizontal="center" vertical="top"/>
    </xf>
    <xf numFmtId="164" fontId="2" fillId="0" borderId="15" xfId="1" applyNumberFormat="1" applyFont="1" applyBorder="1"/>
    <xf numFmtId="0" fontId="2" fillId="0" borderId="15" xfId="1" applyNumberFormat="1" applyFont="1" applyFill="1" applyBorder="1" applyAlignment="1">
      <alignment vertical="top" wrapText="1"/>
    </xf>
    <xf numFmtId="0" fontId="2" fillId="0" borderId="0" xfId="2" applyFont="1" applyFill="1" applyAlignment="1">
      <alignment horizontal="center" vertical="top"/>
    </xf>
    <xf numFmtId="0" fontId="2" fillId="0" borderId="0" xfId="2" applyFont="1"/>
    <xf numFmtId="0" fontId="4" fillId="0" borderId="0" xfId="0" applyFont="1"/>
    <xf numFmtId="164" fontId="0" fillId="0" borderId="0" xfId="1" applyNumberFormat="1" applyFont="1"/>
    <xf numFmtId="164" fontId="0" fillId="0" borderId="16" xfId="1" applyNumberFormat="1" applyFont="1" applyBorder="1"/>
    <xf numFmtId="164" fontId="4" fillId="0" borderId="17" xfId="0" applyNumberFormat="1" applyFont="1" applyBorder="1"/>
    <xf numFmtId="0" fontId="2" fillId="0" borderId="0" xfId="3" applyNumberFormat="1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164" fontId="18" fillId="0" borderId="0" xfId="1" applyNumberFormat="1" applyFont="1" applyFill="1"/>
    <xf numFmtId="164" fontId="4" fillId="0" borderId="16" xfId="1" applyNumberFormat="1" applyFont="1" applyFill="1" applyBorder="1"/>
    <xf numFmtId="164" fontId="2" fillId="0" borderId="16" xfId="1" applyNumberFormat="1" applyFont="1" applyFill="1" applyBorder="1"/>
    <xf numFmtId="164" fontId="4" fillId="0" borderId="0" xfId="1" applyNumberFormat="1" applyFont="1" applyFill="1"/>
    <xf numFmtId="164" fontId="22" fillId="0" borderId="0" xfId="1" applyNumberFormat="1" applyFont="1" applyFill="1" applyBorder="1"/>
    <xf numFmtId="164" fontId="4" fillId="0" borderId="15" xfId="1" applyNumberFormat="1" applyFont="1" applyFill="1" applyBorder="1"/>
    <xf numFmtId="164" fontId="2" fillId="0" borderId="15" xfId="1" applyNumberFormat="1" applyFont="1" applyFill="1" applyBorder="1" applyAlignment="1"/>
    <xf numFmtId="164" fontId="2" fillId="0" borderId="15" xfId="1" applyNumberFormat="1" applyFont="1" applyFill="1" applyBorder="1"/>
    <xf numFmtId="164" fontId="2" fillId="0" borderId="15" xfId="1" applyNumberFormat="1" applyFont="1" applyFill="1" applyBorder="1" applyAlignment="1">
      <alignment vertical="top"/>
    </xf>
    <xf numFmtId="0" fontId="4" fillId="0" borderId="0" xfId="2" applyFont="1" applyAlignment="1">
      <alignment horizontal="left"/>
    </xf>
    <xf numFmtId="0" fontId="4" fillId="0" borderId="0" xfId="2" applyFont="1" applyFill="1" applyAlignment="1">
      <alignment horizontal="center"/>
    </xf>
    <xf numFmtId="164" fontId="2" fillId="0" borderId="0" xfId="1" applyNumberFormat="1" applyFont="1" applyFill="1"/>
    <xf numFmtId="164" fontId="18" fillId="0" borderId="0" xfId="1" applyNumberFormat="1" applyFont="1" applyFill="1" applyBorder="1"/>
    <xf numFmtId="164" fontId="18" fillId="0" borderId="0" xfId="1" applyNumberFormat="1" applyFont="1" applyBorder="1"/>
    <xf numFmtId="164" fontId="18" fillId="0" borderId="23" xfId="1" applyNumberFormat="1" applyFont="1" applyBorder="1"/>
    <xf numFmtId="164" fontId="18" fillId="0" borderId="21" xfId="1" applyNumberFormat="1" applyFont="1" applyBorder="1"/>
    <xf numFmtId="0" fontId="18" fillId="0" borderId="22" xfId="0" applyFont="1" applyFill="1" applyBorder="1"/>
    <xf numFmtId="0" fontId="18" fillId="0" borderId="15" xfId="0" applyFont="1" applyBorder="1" applyAlignment="1">
      <alignment wrapText="1"/>
    </xf>
    <xf numFmtId="0" fontId="18" fillId="0" borderId="19" xfId="0" applyFont="1" applyFill="1" applyBorder="1"/>
    <xf numFmtId="0" fontId="2" fillId="0" borderId="15" xfId="0" applyFont="1" applyFill="1" applyBorder="1"/>
    <xf numFmtId="164" fontId="18" fillId="0" borderId="16" xfId="1" applyNumberFormat="1" applyFont="1" applyFill="1" applyBorder="1"/>
    <xf numFmtId="0" fontId="18" fillId="0" borderId="15" xfId="0" applyFont="1" applyFill="1" applyBorder="1"/>
    <xf numFmtId="0" fontId="0" fillId="0" borderId="0" xfId="0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18" fillId="0" borderId="24" xfId="0" applyFont="1" applyBorder="1"/>
    <xf numFmtId="164" fontId="18" fillId="0" borderId="15" xfId="1" applyNumberFormat="1" applyFont="1" applyBorder="1"/>
    <xf numFmtId="41" fontId="2" fillId="0" borderId="5" xfId="3" applyNumberFormat="1" applyFont="1" applyBorder="1"/>
    <xf numFmtId="0" fontId="23" fillId="0" borderId="0" xfId="0" applyFont="1" applyFill="1"/>
    <xf numFmtId="164" fontId="2" fillId="0" borderId="0" xfId="1" applyNumberFormat="1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19" fillId="0" borderId="0" xfId="0" applyFont="1" applyAlignment="1">
      <alignment horizontal="left"/>
    </xf>
    <xf numFmtId="166" fontId="2" fillId="0" borderId="0" xfId="4" applyNumberFormat="1" applyFont="1" applyFill="1" applyAlignment="1">
      <alignment horizontal="center"/>
    </xf>
    <xf numFmtId="9" fontId="2" fillId="0" borderId="0" xfId="4" applyNumberFormat="1" applyFont="1" applyFill="1" applyBorder="1" applyAlignment="1">
      <alignment horizontal="center"/>
    </xf>
    <xf numFmtId="9" fontId="2" fillId="0" borderId="0" xfId="4" applyNumberFormat="1" applyFont="1" applyFill="1" applyAlignment="1">
      <alignment horizontal="center"/>
    </xf>
    <xf numFmtId="0" fontId="2" fillId="0" borderId="0" xfId="3" applyFont="1"/>
    <xf numFmtId="166" fontId="2" fillId="0" borderId="0" xfId="4" applyNumberFormat="1" applyFont="1" applyFill="1" applyBorder="1" applyAlignment="1">
      <alignment horizontal="center"/>
    </xf>
    <xf numFmtId="41" fontId="6" fillId="0" borderId="0" xfId="3" applyNumberFormat="1" applyFont="1"/>
  </cellXfs>
  <cellStyles count="107">
    <cellStyle name="Comma" xfId="1" builtinId="3"/>
    <cellStyle name="Comma  - Style1" xfId="58"/>
    <cellStyle name="Comma  - Style2" xfId="59"/>
    <cellStyle name="Comma  - Style3" xfId="60"/>
    <cellStyle name="Comma  - Style4" xfId="61"/>
    <cellStyle name="Comma  - Style5" xfId="62"/>
    <cellStyle name="Comma  - Style6" xfId="63"/>
    <cellStyle name="Comma  - Style7" xfId="64"/>
    <cellStyle name="Comma  - Style8" xfId="65"/>
    <cellStyle name="Comma 2" xfId="54"/>
    <cellStyle name="Comma 2 2" xfId="55"/>
    <cellStyle name="Comma 3" xfId="66"/>
    <cellStyle name="Comma 3 2" xfId="67"/>
    <cellStyle name="Comma 4" xfId="68"/>
    <cellStyle name="Comma0" xfId="69"/>
    <cellStyle name="Currency 2" xfId="56"/>
    <cellStyle name="Currency 2 2" xfId="105"/>
    <cellStyle name="Currency 3" xfId="70"/>
    <cellStyle name="Currency 3 2" xfId="71"/>
    <cellStyle name="Currency No Comma" xfId="72"/>
    <cellStyle name="Currency0" xfId="73"/>
    <cellStyle name="Date" xfId="74"/>
    <cellStyle name="Fixed" xfId="75"/>
    <cellStyle name="Grey" xfId="76"/>
    <cellStyle name="header" xfId="77"/>
    <cellStyle name="Header1" xfId="78"/>
    <cellStyle name="Header2" xfId="79"/>
    <cellStyle name="Input [yellow]" xfId="80"/>
    <cellStyle name="MCP" xfId="81"/>
    <cellStyle name="nONE" xfId="82"/>
    <cellStyle name="noninput" xfId="83"/>
    <cellStyle name="Normal" xfId="0" builtinId="0"/>
    <cellStyle name="Normal - Style1" xfId="84"/>
    <cellStyle name="Normal 12" xfId="85"/>
    <cellStyle name="Normal 2" xfId="43"/>
    <cellStyle name="Normal 2 2" xfId="86"/>
    <cellStyle name="Normal 2 3" xfId="87"/>
    <cellStyle name="Normal 3" xfId="53"/>
    <cellStyle name="Normal 3 2" xfId="104"/>
    <cellStyle name="Normal 4" xfId="88"/>
    <cellStyle name="Normal 4 2" xfId="89"/>
    <cellStyle name="Normal 5" xfId="90"/>
    <cellStyle name="Normal_Transmission Revenue Summary forJuly 2006 through June 2007" xfId="2"/>
    <cellStyle name="Normal_Trapper Mine Adj Dec 2006" xfId="3"/>
    <cellStyle name="Password" xfId="91"/>
    <cellStyle name="Percent" xfId="4" builtinId="5"/>
    <cellStyle name="Percent [2]" xfId="92"/>
    <cellStyle name="Percent 2" xfId="57"/>
    <cellStyle name="Percent 2 2" xfId="93"/>
    <cellStyle name="Percent 2 3" xfId="106"/>
    <cellStyle name="Percent 3" xfId="94"/>
    <cellStyle name="Percent 3 2" xfId="95"/>
    <cellStyle name="Percent 4" xfId="96"/>
    <cellStyle name="SAPBEXaggData" xfId="5"/>
    <cellStyle name="SAPBEXaggDataEmph" xfId="6"/>
    <cellStyle name="SAPBEXaggItem" xfId="7"/>
    <cellStyle name="SAPBEXaggItem 2" xfId="44"/>
    <cellStyle name="SAPBEXaggItemX" xfId="8"/>
    <cellStyle name="SAPBEXchaText" xfId="9"/>
    <cellStyle name="SAPBEXchaText 2" xfId="45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Item 2" xfId="46"/>
    <cellStyle name="SAPBEXfilterText" xfId="21"/>
    <cellStyle name="SAPBEXformats" xfId="22"/>
    <cellStyle name="SAPBEXheaderItem" xfId="23"/>
    <cellStyle name="SAPBEXheaderItem 2" xfId="47"/>
    <cellStyle name="SAPBEXheaderText" xfId="24"/>
    <cellStyle name="SAPBEXheaderText 2" xfId="48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resData" xfId="33"/>
    <cellStyle name="SAPBEXresDataEmph" xfId="34"/>
    <cellStyle name="SAPBEXresItem" xfId="35"/>
    <cellStyle name="SAPBEXresItemX" xfId="36"/>
    <cellStyle name="SAPBEXstdData" xfId="37"/>
    <cellStyle name="SAPBEXstdData 2" xfId="49"/>
    <cellStyle name="SAPBEXstdDataEmph" xfId="38"/>
    <cellStyle name="SAPBEXstdItem" xfId="39"/>
    <cellStyle name="SAPBEXstdItem 2" xfId="50"/>
    <cellStyle name="SAPBEXstdItemX" xfId="40"/>
    <cellStyle name="SAPBEXstdItemX 2" xfId="51"/>
    <cellStyle name="SAPBEXtitle" xfId="41"/>
    <cellStyle name="SAPBEXtitle 2" xfId="52"/>
    <cellStyle name="SAPBEXundefined" xfId="42"/>
    <cellStyle name="Style 27" xfId="97"/>
    <cellStyle name="Style 35" xfId="98"/>
    <cellStyle name="Style 36" xfId="99"/>
    <cellStyle name="Titles" xfId="100"/>
    <cellStyle name="Unprot" xfId="101"/>
    <cellStyle name="Unprot$" xfId="102"/>
    <cellStyle name="Unprotect" xfId="103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53</xdr:row>
      <xdr:rowOff>104775</xdr:rowOff>
    </xdr:from>
    <xdr:to>
      <xdr:col>9</xdr:col>
      <xdr:colOff>314325</xdr:colOff>
      <xdr:row>64</xdr:row>
      <xdr:rowOff>0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8858" y="7957608"/>
          <a:ext cx="6432550" cy="152505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This adjustment reflects the level of wheeling revenues the Company expects in the 12-months ending June 30, 2013 by adjusting the actual revenues for the 12-months ended June 30, 2012 for restating and pro forma changes, incorporating the estimated impacts of the settlement reached in FERC Docket Nos. ER11-3643-000 and ER11-3643-001. Imbalance penalty revenue and expense are removed to avoid any impact on regulated results.   </a:t>
          </a:r>
        </a:p>
        <a:p>
          <a:pPr rtl="0"/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  </a:t>
          </a:r>
          <a:endParaRPr lang="en-US" sz="8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8\WY%20GRC%20-%202009\K&amp;M%20Filing\3%20-%20Revenue\Regulatory%20Recovery%20Fee\Regulatory%20Recovery%20Fe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ER/WA%20GRC%20June%202012%20Base/Rebuttal/June_21_2013/Property%20Tax%20Adjustment/Backup/2013%20WA%20GRC%20RAM%20Property%20ta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Joanne\SAP\RC_CCvlook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7149\Local%20Settings\Temporary%20Internet%20Files\OLK7\WA%20SB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8\UT%20GRC%20-%202009\8%20-%20Rate%20Base\Misc%20Rate%20Base\June%202009\M&amp;S%20Analysis\Total%20Company%203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Adjustment Detail"/>
      <sheetName val="Backup"/>
      <sheetName val="Factor Proof"/>
      <sheetName val="Email"/>
      <sheetName val="B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  <row r="33">
          <cell r="AP33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111HP</v>
          </cell>
        </row>
        <row r="324">
          <cell r="AK324" t="str">
            <v>182M</v>
          </cell>
        </row>
        <row r="325">
          <cell r="AK325" t="str">
            <v>182W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404HP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OWC141</v>
          </cell>
        </row>
        <row r="358">
          <cell r="AK358" t="str">
            <v>OWC143</v>
          </cell>
        </row>
        <row r="359">
          <cell r="AK359" t="str">
            <v>OWC232</v>
          </cell>
        </row>
        <row r="360">
          <cell r="AK360" t="str">
            <v>OWC2533</v>
          </cell>
        </row>
        <row r="361">
          <cell r="AK361" t="str">
            <v>DFA</v>
          </cell>
        </row>
        <row r="362">
          <cell r="AK362" t="str">
            <v>S00</v>
          </cell>
        </row>
        <row r="363">
          <cell r="AK363" t="str">
            <v>SCHMAF</v>
          </cell>
        </row>
        <row r="364">
          <cell r="AK364" t="str">
            <v>SCHMAP</v>
          </cell>
        </row>
        <row r="365">
          <cell r="AK365" t="str">
            <v>SCHMAT</v>
          </cell>
        </row>
        <row r="366">
          <cell r="AK366" t="str">
            <v>SCHMDF</v>
          </cell>
        </row>
        <row r="367">
          <cell r="AK367" t="str">
            <v>SCHMDP</v>
          </cell>
        </row>
        <row r="368">
          <cell r="AK368" t="str">
            <v>SCHMDT</v>
          </cell>
        </row>
        <row r="369">
          <cell r="AK369" t="str">
            <v>T00</v>
          </cell>
        </row>
        <row r="370">
          <cell r="AK370" t="str">
            <v>TS0</v>
          </cell>
        </row>
        <row r="371">
          <cell r="AK371" t="str">
            <v>OWC230</v>
          </cell>
        </row>
        <row r="372">
          <cell r="AK372">
            <v>22844</v>
          </cell>
        </row>
        <row r="373">
          <cell r="AK373">
            <v>230</v>
          </cell>
        </row>
        <row r="374">
          <cell r="AK374">
            <v>254105</v>
          </cell>
        </row>
        <row r="375">
          <cell r="AK375">
            <v>25398</v>
          </cell>
        </row>
        <row r="376">
          <cell r="AK376">
            <v>2283</v>
          </cell>
        </row>
        <row r="377">
          <cell r="AK377">
            <v>415</v>
          </cell>
        </row>
        <row r="378">
          <cell r="AK378">
            <v>416</v>
          </cell>
        </row>
        <row r="379">
          <cell r="AK379" t="str">
            <v>447NPC</v>
          </cell>
        </row>
        <row r="380">
          <cell r="AK380" t="str">
            <v>501NPC</v>
          </cell>
        </row>
        <row r="381">
          <cell r="AK381" t="str">
            <v>503NPC</v>
          </cell>
        </row>
        <row r="382">
          <cell r="AK382" t="str">
            <v>555NPC</v>
          </cell>
        </row>
        <row r="383">
          <cell r="AK383" t="str">
            <v>565NPC</v>
          </cell>
        </row>
        <row r="384">
          <cell r="AK384" t="str">
            <v>547NPC</v>
          </cell>
        </row>
        <row r="385">
          <cell r="AK385">
            <v>254</v>
          </cell>
        </row>
        <row r="386">
          <cell r="AK386" t="str">
            <v>OWC254105</v>
          </cell>
        </row>
        <row r="387">
          <cell r="AK387" t="str">
            <v>108DP</v>
          </cell>
        </row>
        <row r="388">
          <cell r="AK388" t="str">
            <v>111GP</v>
          </cell>
        </row>
        <row r="389">
          <cell r="AK389" t="str">
            <v>DP</v>
          </cell>
        </row>
        <row r="390">
          <cell r="AK390" t="str">
            <v>GP</v>
          </cell>
        </row>
        <row r="391">
          <cell r="AK391" t="str">
            <v>SP</v>
          </cell>
        </row>
        <row r="392">
          <cell r="AK392" t="str">
            <v>OP</v>
          </cell>
        </row>
      </sheetData>
      <sheetData sheetId="11"/>
      <sheetData sheetId="12"/>
      <sheetData sheetId="13"/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1.0000000000000002</v>
          </cell>
          <cell r="F4">
            <v>1.5971860893345066E-2</v>
          </cell>
          <cell r="G4">
            <v>0.25983024335617166</v>
          </cell>
          <cell r="H4">
            <v>8.043396137671209E-2</v>
          </cell>
          <cell r="I4">
            <v>0.15804374950417652</v>
          </cell>
          <cell r="J4">
            <v>0.12970371757471968</v>
          </cell>
          <cell r="K4">
            <v>0.42578092906348186</v>
          </cell>
          <cell r="L4">
            <v>5.6255950258692032E-2</v>
          </cell>
          <cell r="M4">
            <v>2.8340031929456826E-2</v>
          </cell>
          <cell r="N4">
            <v>3.6833055474206995E-3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1.5971860893345066E-2</v>
          </cell>
          <cell r="X4">
            <v>0.25983024335617166</v>
          </cell>
          <cell r="Y4">
            <v>8.043396137671209E-2</v>
          </cell>
          <cell r="Z4">
            <v>0.15804374950417652</v>
          </cell>
          <cell r="AA4">
            <v>0.12970371757471968</v>
          </cell>
          <cell r="AB4">
            <v>0.42578092906348186</v>
          </cell>
          <cell r="AC4">
            <v>5.6255950258692032E-2</v>
          </cell>
          <cell r="AD4">
            <v>2.8340031929456826E-2</v>
          </cell>
          <cell r="AE4">
            <v>3.6833055474206995E-3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1.5971860893345066E-2</v>
          </cell>
          <cell r="G5">
            <v>0.25983024335617166</v>
          </cell>
          <cell r="H5">
            <v>8.043396137671209E-2</v>
          </cell>
          <cell r="I5">
            <v>0.15804374950417652</v>
          </cell>
          <cell r="J5">
            <v>0.12970371757471968</v>
          </cell>
          <cell r="K5">
            <v>0.42578092906348186</v>
          </cell>
          <cell r="L5">
            <v>5.6255950258692032E-2</v>
          </cell>
          <cell r="M5">
            <v>2.8340031929456826E-2</v>
          </cell>
          <cell r="N5">
            <v>3.6833055474206995E-3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1.5971860893345066E-2</v>
          </cell>
          <cell r="X5">
            <v>0.25983024335617166</v>
          </cell>
          <cell r="Y5">
            <v>8.043396137671209E-2</v>
          </cell>
          <cell r="Z5">
            <v>0.15804374950417652</v>
          </cell>
          <cell r="AA5">
            <v>0.12970371757471968</v>
          </cell>
          <cell r="AB5">
            <v>0.42578092906348186</v>
          </cell>
          <cell r="AC5">
            <v>5.6255950258692032E-2</v>
          </cell>
          <cell r="AD5">
            <v>2.8340031929456826E-2</v>
          </cell>
          <cell r="AE5">
            <v>3.6833055474206995E-3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1.5971860893345066E-2</v>
          </cell>
          <cell r="G6">
            <v>0.25983024335617166</v>
          </cell>
          <cell r="H6">
            <v>8.043396137671209E-2</v>
          </cell>
          <cell r="I6">
            <v>0.15804374950417652</v>
          </cell>
          <cell r="J6">
            <v>0.12970371757471968</v>
          </cell>
          <cell r="K6">
            <v>0.42578092906348186</v>
          </cell>
          <cell r="L6">
            <v>5.6255950258692032E-2</v>
          </cell>
          <cell r="M6">
            <v>2.8340031929456826E-2</v>
          </cell>
          <cell r="N6">
            <v>3.6833055474206995E-3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1.5971860893345066E-2</v>
          </cell>
          <cell r="X6">
            <v>0.25983024335617166</v>
          </cell>
          <cell r="Y6">
            <v>8.043396137671209E-2</v>
          </cell>
          <cell r="Z6">
            <v>0.15804374950417652</v>
          </cell>
          <cell r="AA6">
            <v>0.12970371757471968</v>
          </cell>
          <cell r="AB6">
            <v>0.42578092906348186</v>
          </cell>
          <cell r="AC6">
            <v>5.6255950258692032E-2</v>
          </cell>
          <cell r="AD6">
            <v>2.8340031929456826E-2</v>
          </cell>
          <cell r="AE6">
            <v>3.6833055474206995E-3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3.2867983740981939E-2</v>
          </cell>
          <cell r="G7">
            <v>0.53469638078330628</v>
          </cell>
          <cell r="H7">
            <v>0.16552248685399479</v>
          </cell>
          <cell r="I7">
            <v>0.26691314862171694</v>
          </cell>
          <cell r="J7">
            <v>0.26691314862171694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3.2867983740981939E-2</v>
          </cell>
          <cell r="X7">
            <v>0.53469638078330628</v>
          </cell>
          <cell r="Y7">
            <v>0.16552248685399479</v>
          </cell>
          <cell r="Z7">
            <v>0.26691314862171694</v>
          </cell>
          <cell r="AA7">
            <v>0.26691314862171694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5.5129790252831573E-2</v>
          </cell>
          <cell r="J8">
            <v>0</v>
          </cell>
          <cell r="K8">
            <v>0.82827053164069631</v>
          </cell>
          <cell r="L8">
            <v>0.10943455342447314</v>
          </cell>
          <cell r="M8">
            <v>5.5129790252831573E-2</v>
          </cell>
          <cell r="N8">
            <v>7.1651246819991162E-3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5.5129790252831573E-2</v>
          </cell>
          <cell r="AA8">
            <v>0</v>
          </cell>
          <cell r="AB8">
            <v>0.82827053164069631</v>
          </cell>
          <cell r="AC8">
            <v>0.10943455342447314</v>
          </cell>
          <cell r="AD8">
            <v>5.5129790252831573E-2</v>
          </cell>
          <cell r="AE8">
            <v>7.1651246819991162E-3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1.6136917487827626E-2</v>
          </cell>
          <cell r="G9">
            <v>0.26540831807921861</v>
          </cell>
          <cell r="H9">
            <v>8.2009230111919268E-2</v>
          </cell>
          <cell r="I9">
            <v>0.15266147543504155</v>
          </cell>
          <cell r="J9">
            <v>0.12551037650949634</v>
          </cell>
          <cell r="K9">
            <v>0.42650717725449255</v>
          </cell>
          <cell r="L9">
            <v>5.3490878784166369E-2</v>
          </cell>
          <cell r="M9">
            <v>2.7151098925545208E-2</v>
          </cell>
          <cell r="N9">
            <v>3.7860028473339197E-3</v>
          </cell>
          <cell r="O9">
            <v>0</v>
          </cell>
          <cell r="P9">
            <v>0</v>
          </cell>
          <cell r="S9" t="str">
            <v>SC</v>
          </cell>
          <cell r="V9">
            <v>1</v>
          </cell>
          <cell r="W9">
            <v>1.6136917487827626E-2</v>
          </cell>
          <cell r="X9">
            <v>0.26540831807921861</v>
          </cell>
          <cell r="Y9">
            <v>8.2009230111919268E-2</v>
          </cell>
          <cell r="Z9">
            <v>0.15266147543504155</v>
          </cell>
          <cell r="AA9">
            <v>0.12551037650949634</v>
          </cell>
          <cell r="AB9">
            <v>0.42650717725449255</v>
          </cell>
          <cell r="AC9">
            <v>5.3490878784166369E-2</v>
          </cell>
          <cell r="AD9">
            <v>2.7151098925545208E-2</v>
          </cell>
          <cell r="AE9">
            <v>3.7860028473339197E-3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1.547669110989738E-2</v>
          </cell>
          <cell r="G10">
            <v>0.24309601918703092</v>
          </cell>
          <cell r="H10">
            <v>7.5708155171090558E-2</v>
          </cell>
          <cell r="I10">
            <v>0.17419057171158142</v>
          </cell>
          <cell r="J10">
            <v>0.14228374077038974</v>
          </cell>
          <cell r="K10">
            <v>0.42360218449044978</v>
          </cell>
          <cell r="L10">
            <v>6.4551164682269013E-2</v>
          </cell>
          <cell r="M10">
            <v>3.190683094119167E-2</v>
          </cell>
          <cell r="N10">
            <v>3.3752136476810396E-3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1.547669110989738E-2</v>
          </cell>
          <cell r="X10">
            <v>0.24309601918703092</v>
          </cell>
          <cell r="Y10">
            <v>7.5708155171090558E-2</v>
          </cell>
          <cell r="Z10">
            <v>0.17419057171158142</v>
          </cell>
          <cell r="AA10">
            <v>0.14228374077038974</v>
          </cell>
          <cell r="AB10">
            <v>0.42360218449044978</v>
          </cell>
          <cell r="AC10">
            <v>6.4551164682269013E-2</v>
          </cell>
          <cell r="AD10">
            <v>3.190683094119167E-2</v>
          </cell>
          <cell r="AE10">
            <v>3.3752136476810396E-3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4.629846547821044E-2</v>
          </cell>
          <cell r="G11">
            <v>0.72722086215338066</v>
          </cell>
          <cell r="H11">
            <v>0.22648067236840891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4.629846547821044E-2</v>
          </cell>
          <cell r="X11">
            <v>0.72722086215338066</v>
          </cell>
          <cell r="Y11">
            <v>0.22648067236840891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0.99999999999999978</v>
          </cell>
          <cell r="F12">
            <v>0</v>
          </cell>
          <cell r="G12">
            <v>0</v>
          </cell>
          <cell r="H12">
            <v>0</v>
          </cell>
          <cell r="I12">
            <v>0.26165775125878293</v>
          </cell>
          <cell r="J12">
            <v>0.21372938434527514</v>
          </cell>
          <cell r="K12">
            <v>0.63630765966829794</v>
          </cell>
          <cell r="L12">
            <v>9.6964562581861563E-2</v>
          </cell>
          <cell r="M12">
            <v>4.7928366913507818E-2</v>
          </cell>
          <cell r="N12">
            <v>5.070026491057535E-3</v>
          </cell>
          <cell r="O12">
            <v>0</v>
          </cell>
          <cell r="P12">
            <v>0</v>
          </cell>
          <cell r="S12" t="str">
            <v>CAEE</v>
          </cell>
          <cell r="V12">
            <v>0.99999999999999978</v>
          </cell>
          <cell r="W12">
            <v>0</v>
          </cell>
          <cell r="X12">
            <v>0</v>
          </cell>
          <cell r="Y12">
            <v>0</v>
          </cell>
          <cell r="Z12">
            <v>0.26165775125878293</v>
          </cell>
          <cell r="AA12">
            <v>0.21372938434527514</v>
          </cell>
          <cell r="AB12">
            <v>0.63630765966829794</v>
          </cell>
          <cell r="AC12">
            <v>9.6964562581861563E-2</v>
          </cell>
          <cell r="AD12">
            <v>4.7928366913507818E-2</v>
          </cell>
          <cell r="AE12">
            <v>5.070026491057535E-3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3.2475536175581896E-2</v>
          </cell>
          <cell r="G13">
            <v>0.51010086776234176</v>
          </cell>
          <cell r="H13">
            <v>0.15886231201403242</v>
          </cell>
          <cell r="I13">
            <v>0.298561284048044</v>
          </cell>
          <cell r="J13">
            <v>0.298561284048044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3.2475536175581896E-2</v>
          </cell>
          <cell r="X13">
            <v>0.51010086776234176</v>
          </cell>
          <cell r="Y13">
            <v>0.15886231201403242</v>
          </cell>
          <cell r="Z13">
            <v>0.298561284048044</v>
          </cell>
          <cell r="AA13">
            <v>0.298561284048044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6.095657901904173E-2</v>
          </cell>
          <cell r="J14">
            <v>0</v>
          </cell>
          <cell r="K14">
            <v>0.80927310139708941</v>
          </cell>
          <cell r="L14">
            <v>0.12332212428048009</v>
          </cell>
          <cell r="M14">
            <v>6.095657901904173E-2</v>
          </cell>
          <cell r="N14">
            <v>6.4481953033889506E-3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6.095657901904173E-2</v>
          </cell>
          <cell r="AA14">
            <v>0</v>
          </cell>
          <cell r="AB14">
            <v>0.80927310139708941</v>
          </cell>
          <cell r="AC14">
            <v>0.12332212428048009</v>
          </cell>
          <cell r="AD14">
            <v>6.095657901904173E-2</v>
          </cell>
          <cell r="AE14">
            <v>6.4481953033889506E-3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2.0518395734578594E-2</v>
          </cell>
          <cell r="G15">
            <v>0.24214763125935604</v>
          </cell>
          <cell r="H15">
            <v>6.8509279244491156E-2</v>
          </cell>
          <cell r="I15">
            <v>0.15749002629244416</v>
          </cell>
          <cell r="J15">
            <v>0.12932517118722683</v>
          </cell>
          <cell r="K15">
            <v>0.4473282990702806</v>
          </cell>
          <cell r="L15">
            <v>6.1341132137236819E-2</v>
          </cell>
          <cell r="M15">
            <v>2.8164855105217334E-2</v>
          </cell>
          <cell r="N15">
            <v>2.6652362616126869E-3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2.0518395734578594E-2</v>
          </cell>
          <cell r="X15">
            <v>0.24214763125935604</v>
          </cell>
          <cell r="Y15">
            <v>6.8509279244491156E-2</v>
          </cell>
          <cell r="Z15">
            <v>0.15749002629244416</v>
          </cell>
          <cell r="AA15">
            <v>0.12932517118722683</v>
          </cell>
          <cell r="AB15">
            <v>0.4473282990702806</v>
          </cell>
          <cell r="AC15">
            <v>6.1341132137236819E-2</v>
          </cell>
          <cell r="AD15">
            <v>2.8164855105217334E-2</v>
          </cell>
          <cell r="AE15">
            <v>2.6652362616126869E-3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2.0518395734578594E-2</v>
          </cell>
          <cell r="G16">
            <v>0.24214763125935604</v>
          </cell>
          <cell r="H16">
            <v>6.8509279244491156E-2</v>
          </cell>
          <cell r="I16">
            <v>0.15749002629244416</v>
          </cell>
          <cell r="J16">
            <v>0.12932517118722683</v>
          </cell>
          <cell r="K16">
            <v>0.4473282990702806</v>
          </cell>
          <cell r="L16">
            <v>6.1341132137236819E-2</v>
          </cell>
          <cell r="M16">
            <v>2.8164855105217334E-2</v>
          </cell>
          <cell r="N16">
            <v>2.6652362616126869E-3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2.0518395734578594E-2</v>
          </cell>
          <cell r="X16">
            <v>0.24214763125935604</v>
          </cell>
          <cell r="Y16">
            <v>6.8509279244491156E-2</v>
          </cell>
          <cell r="Z16">
            <v>0.15749002629244416</v>
          </cell>
          <cell r="AA16">
            <v>0.12932517118722683</v>
          </cell>
          <cell r="AB16">
            <v>0.4473282990702806</v>
          </cell>
          <cell r="AC16">
            <v>6.1341132137236819E-2</v>
          </cell>
          <cell r="AD16">
            <v>2.8164855105217334E-2</v>
          </cell>
          <cell r="AE16">
            <v>2.6652362616126869E-3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2.0518395734578594E-2</v>
          </cell>
          <cell r="G17">
            <v>0.24214763125935604</v>
          </cell>
          <cell r="H17">
            <v>6.8509279244491156E-2</v>
          </cell>
          <cell r="I17">
            <v>0.15749002629244416</v>
          </cell>
          <cell r="J17">
            <v>0.12932517118722683</v>
          </cell>
          <cell r="K17">
            <v>0.4473282990702806</v>
          </cell>
          <cell r="L17">
            <v>6.1341132137236819E-2</v>
          </cell>
          <cell r="M17">
            <v>2.8164855105217334E-2</v>
          </cell>
          <cell r="N17">
            <v>2.6652362616126869E-3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2.0518395734578594E-2</v>
          </cell>
          <cell r="X17">
            <v>0.24214763125935604</v>
          </cell>
          <cell r="Y17">
            <v>6.8509279244491156E-2</v>
          </cell>
          <cell r="Z17">
            <v>0.15749002629244416</v>
          </cell>
          <cell r="AA17">
            <v>0.12932517118722683</v>
          </cell>
          <cell r="AB17">
            <v>0.4473282990702806</v>
          </cell>
          <cell r="AC17">
            <v>6.1341132137236819E-2</v>
          </cell>
          <cell r="AD17">
            <v>2.8164855105217334E-2</v>
          </cell>
          <cell r="AE17">
            <v>2.6652362616126869E-3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2.0518395734578594E-2</v>
          </cell>
          <cell r="G20">
            <v>0.24214763125935607</v>
          </cell>
          <cell r="H20">
            <v>6.850927924449117E-2</v>
          </cell>
          <cell r="I20">
            <v>0.15749002629244419</v>
          </cell>
          <cell r="J20">
            <v>0.12932517118722683</v>
          </cell>
          <cell r="K20">
            <v>0.44732829907028065</v>
          </cell>
          <cell r="L20">
            <v>6.134113213723684E-2</v>
          </cell>
          <cell r="M20">
            <v>2.8164855105217341E-2</v>
          </cell>
          <cell r="N20">
            <v>2.6652362616126878E-3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2.0518395734578594E-2</v>
          </cell>
          <cell r="X20">
            <v>0.24214763125935607</v>
          </cell>
          <cell r="Y20">
            <v>6.850927924449117E-2</v>
          </cell>
          <cell r="Z20">
            <v>0.15749002629244419</v>
          </cell>
          <cell r="AA20">
            <v>0.12932517118722683</v>
          </cell>
          <cell r="AB20">
            <v>0.44732829907028065</v>
          </cell>
          <cell r="AC20">
            <v>6.134113213723684E-2</v>
          </cell>
          <cell r="AD20">
            <v>2.8164855105217341E-2</v>
          </cell>
          <cell r="AE20">
            <v>2.6652362616126878E-3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1.0000000000000002</v>
          </cell>
          <cell r="F23">
            <v>1.8073052359804758E-2</v>
          </cell>
          <cell r="G23">
            <v>0.21968186371839438</v>
          </cell>
          <cell r="H23">
            <v>6.278028130665704E-2</v>
          </cell>
          <cell r="I23">
            <v>0.16325186294530095</v>
          </cell>
          <cell r="J23">
            <v>0.13393975527883595</v>
          </cell>
          <cell r="K23">
            <v>0.47079376035960024</v>
          </cell>
          <cell r="L23">
            <v>6.2569174838247366E-2</v>
          </cell>
          <cell r="M23">
            <v>2.9312107666464995E-2</v>
          </cell>
          <cell r="N23">
            <v>2.8500044719954837E-3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1.0000000000000002</v>
          </cell>
          <cell r="W23">
            <v>1.8073052359804758E-2</v>
          </cell>
          <cell r="X23">
            <v>0.21968186371839438</v>
          </cell>
          <cell r="Y23">
            <v>6.278028130665704E-2</v>
          </cell>
          <cell r="Z23">
            <v>0.16325186294530095</v>
          </cell>
          <cell r="AA23">
            <v>0.13393975527883595</v>
          </cell>
          <cell r="AB23">
            <v>0.47079376035960024</v>
          </cell>
          <cell r="AC23">
            <v>6.2569174838247366E-2</v>
          </cell>
          <cell r="AD23">
            <v>2.9312107666464995E-2</v>
          </cell>
          <cell r="AE23">
            <v>2.8500044719954837E-3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3.5150574861492298E-2</v>
          </cell>
          <cell r="G34">
            <v>0.27419474957222972</v>
          </cell>
          <cell r="H34">
            <v>6.4658033670252593E-2</v>
          </cell>
          <cell r="I34">
            <v>0.10394696429920264</v>
          </cell>
          <cell r="J34">
            <v>8.6500420942178913E-2</v>
          </cell>
          <cell r="K34">
            <v>0.47547055510469649</v>
          </cell>
          <cell r="L34">
            <v>4.6579122492126208E-2</v>
          </cell>
          <cell r="M34">
            <v>1.7446543357023721E-2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3.5150574861492298E-2</v>
          </cell>
          <cell r="X34">
            <v>0.27419474957222972</v>
          </cell>
          <cell r="Y34">
            <v>6.4658033670252593E-2</v>
          </cell>
          <cell r="Z34">
            <v>0.10394696429920264</v>
          </cell>
          <cell r="AA34">
            <v>8.6500420942178913E-2</v>
          </cell>
          <cell r="AB34">
            <v>0.47547055510469649</v>
          </cell>
          <cell r="AC34">
            <v>4.6579122492126208E-2</v>
          </cell>
          <cell r="AD34">
            <v>1.7446543357023721E-2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4.5097469554722193E-2</v>
          </cell>
          <cell r="G35">
            <v>0.72863762943157784</v>
          </cell>
          <cell r="H35">
            <v>0.2262649010137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4.5097469554722193E-2</v>
          </cell>
          <cell r="X35">
            <v>0.72863762943157784</v>
          </cell>
          <cell r="Y35">
            <v>0.2262649010137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0.2520067861975861</v>
          </cell>
          <cell r="J36">
            <v>0.20619614061419073</v>
          </cell>
          <cell r="K36">
            <v>0.6500032039218675</v>
          </cell>
          <cell r="L36">
            <v>9.2674393488078488E-2</v>
          </cell>
          <cell r="M36">
            <v>4.5810645583395357E-2</v>
          </cell>
          <cell r="N36">
            <v>5.3156163924680221E-3</v>
          </cell>
          <cell r="O36">
            <v>0</v>
          </cell>
          <cell r="P36">
            <v>0</v>
          </cell>
          <cell r="S36" t="str">
            <v>CAGE</v>
          </cell>
          <cell r="V36">
            <v>1</v>
          </cell>
          <cell r="W36">
            <v>0</v>
          </cell>
          <cell r="X36">
            <v>0</v>
          </cell>
          <cell r="Y36">
            <v>0</v>
          </cell>
          <cell r="Z36">
            <v>0.2520067861975861</v>
          </cell>
          <cell r="AA36">
            <v>0.20619614061419073</v>
          </cell>
          <cell r="AB36">
            <v>0.6500032039218675</v>
          </cell>
          <cell r="AC36">
            <v>9.2674393488078488E-2</v>
          </cell>
          <cell r="AD36">
            <v>4.5810645583395357E-2</v>
          </cell>
          <cell r="AE36">
            <v>5.3156163924680221E-3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0.99999999999999978</v>
          </cell>
          <cell r="F38">
            <v>0</v>
          </cell>
          <cell r="G38">
            <v>0</v>
          </cell>
          <cell r="H38">
            <v>0</v>
          </cell>
          <cell r="I38">
            <v>0.26165775125878293</v>
          </cell>
          <cell r="J38">
            <v>0.21372938434527514</v>
          </cell>
          <cell r="K38">
            <v>0.63630765966829783</v>
          </cell>
          <cell r="L38">
            <v>9.6964562581861563E-2</v>
          </cell>
          <cell r="M38">
            <v>4.7928366913507811E-2</v>
          </cell>
          <cell r="N38">
            <v>5.0700264910575358E-3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0</v>
          </cell>
          <cell r="X38">
            <v>0</v>
          </cell>
          <cell r="Y38">
            <v>0</v>
          </cell>
          <cell r="Z38">
            <v>0.26165775125878293</v>
          </cell>
          <cell r="AA38">
            <v>0.21372938434527514</v>
          </cell>
          <cell r="AB38">
            <v>0.63630765966829783</v>
          </cell>
          <cell r="AC38">
            <v>9.6964562581861563E-2</v>
          </cell>
          <cell r="AD38">
            <v>4.7928366913507811E-2</v>
          </cell>
          <cell r="AE38">
            <v>5.0700264910575358E-3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0.99999999999999989</v>
          </cell>
          <cell r="F39">
            <v>4.4841558289520543E-2</v>
          </cell>
          <cell r="G39">
            <v>0.72450288352537784</v>
          </cell>
          <cell r="H39">
            <v>0.22498093236399827</v>
          </cell>
          <cell r="I39">
            <v>1.4300442160500909E-3</v>
          </cell>
          <cell r="J39">
            <v>1.1700859437411418E-3</v>
          </cell>
          <cell r="K39">
            <v>3.6885249647749295E-3</v>
          </cell>
          <cell r="L39">
            <v>5.2589250624254151E-4</v>
          </cell>
          <cell r="M39">
            <v>2.5995827230894901E-4</v>
          </cell>
          <cell r="N39">
            <v>3.0164134035779228E-5</v>
          </cell>
          <cell r="O39">
            <v>0</v>
          </cell>
          <cell r="P39">
            <v>0</v>
          </cell>
          <cell r="S39" t="str">
            <v>JBG</v>
          </cell>
          <cell r="V39">
            <v>0.99999999999999989</v>
          </cell>
          <cell r="W39">
            <v>4.4841558289520543E-2</v>
          </cell>
          <cell r="X39">
            <v>0.72450288352537784</v>
          </cell>
          <cell r="Y39">
            <v>0.22498093236399827</v>
          </cell>
          <cell r="Z39">
            <v>1.4300442160500909E-3</v>
          </cell>
          <cell r="AA39">
            <v>1.1700859437411418E-3</v>
          </cell>
          <cell r="AB39">
            <v>3.6885249647749295E-3</v>
          </cell>
          <cell r="AC39">
            <v>5.2589250624254151E-4</v>
          </cell>
          <cell r="AD39">
            <v>2.5995827230894901E-4</v>
          </cell>
          <cell r="AE39">
            <v>3.0164134035779228E-5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4.6035739010530326E-2</v>
          </cell>
          <cell r="G40">
            <v>0.72309415587136006</v>
          </cell>
          <cell r="H40">
            <v>0.22519547929700628</v>
          </cell>
          <cell r="I40">
            <v>1.484809831584925E-3</v>
          </cell>
          <cell r="J40">
            <v>1.2128342831342184E-3</v>
          </cell>
          <cell r="K40">
            <v>3.6108078757195604E-3</v>
          </cell>
          <cell r="L40">
            <v>5.5023761055902247E-4</v>
          </cell>
          <cell r="M40">
            <v>2.7197554845070649E-4</v>
          </cell>
          <cell r="N40">
            <v>2.8770503239833052E-5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4.6035739010530326E-2</v>
          </cell>
          <cell r="X40">
            <v>0.72309415587136006</v>
          </cell>
          <cell r="Y40">
            <v>0.22519547929700628</v>
          </cell>
          <cell r="Z40">
            <v>1.484809831584925E-3</v>
          </cell>
          <cell r="AA40">
            <v>1.2128342831342184E-3</v>
          </cell>
          <cell r="AB40">
            <v>3.6108078757195604E-3</v>
          </cell>
          <cell r="AC40">
            <v>5.5023761055902247E-4</v>
          </cell>
          <cell r="AD40">
            <v>2.7197554845070649E-4</v>
          </cell>
          <cell r="AE40">
            <v>2.8770503239833052E-5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1.0000000000000004</v>
          </cell>
          <cell r="F41">
            <v>9.9352017501849205E-3</v>
          </cell>
          <cell r="G41">
            <v>0.16052257305468229</v>
          </cell>
          <cell r="H41">
            <v>4.9847307681620052E-2</v>
          </cell>
          <cell r="I41">
            <v>0.1964884103771723</v>
          </cell>
          <cell r="J41">
            <v>0.1607700828477861</v>
          </cell>
          <cell r="K41">
            <v>0.5068041944653795</v>
          </cell>
          <cell r="L41">
            <v>7.2257753586302181E-2</v>
          </cell>
          <cell r="M41">
            <v>3.571832752938621E-2</v>
          </cell>
          <cell r="N41">
            <v>4.1445590846588302E-3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1.0000000000000004</v>
          </cell>
          <cell r="W41">
            <v>9.9352017501849205E-3</v>
          </cell>
          <cell r="X41">
            <v>0.16052257305468229</v>
          </cell>
          <cell r="Y41">
            <v>4.9847307681620052E-2</v>
          </cell>
          <cell r="Z41">
            <v>0.1964884103771723</v>
          </cell>
          <cell r="AA41">
            <v>0.1607700828477861</v>
          </cell>
          <cell r="AB41">
            <v>0.5068041944653795</v>
          </cell>
          <cell r="AC41">
            <v>7.2257753586302181E-2</v>
          </cell>
          <cell r="AD41">
            <v>3.571832752938621E-2</v>
          </cell>
          <cell r="AE41">
            <v>4.1445590846588302E-3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1</v>
          </cell>
          <cell r="F42">
            <v>1.0199787256174934E-2</v>
          </cell>
          <cell r="G42">
            <v>0.1602104520225949</v>
          </cell>
          <cell r="H42">
            <v>4.9894843207717421E-2</v>
          </cell>
          <cell r="I42">
            <v>0.204013218784488</v>
          </cell>
          <cell r="J42">
            <v>0.16664371469730316</v>
          </cell>
          <cell r="K42">
            <v>0.49612584821828987</v>
          </cell>
          <cell r="L42">
            <v>7.5602776623998391E-2</v>
          </cell>
          <cell r="M42">
            <v>3.7369504087184847E-2</v>
          </cell>
          <cell r="N42">
            <v>3.9530738867364287E-3</v>
          </cell>
          <cell r="O42">
            <v>0</v>
          </cell>
          <cell r="P42">
            <v>0</v>
          </cell>
          <cell r="S42" t="str">
            <v>WRE</v>
          </cell>
          <cell r="V42">
            <v>1</v>
          </cell>
          <cell r="W42">
            <v>1.0199787256174934E-2</v>
          </cell>
          <cell r="X42">
            <v>0.1602104520225949</v>
          </cell>
          <cell r="Y42">
            <v>4.9894843207717421E-2</v>
          </cell>
          <cell r="Z42">
            <v>0.204013218784488</v>
          </cell>
          <cell r="AA42">
            <v>0.16664371469730316</v>
          </cell>
          <cell r="AB42">
            <v>0.49612584821828987</v>
          </cell>
          <cell r="AC42">
            <v>7.5602776623998391E-2</v>
          </cell>
          <cell r="AD42">
            <v>3.7369504087184847E-2</v>
          </cell>
          <cell r="AE42">
            <v>3.9530738867364287E-3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0.99999999999999989</v>
          </cell>
          <cell r="F45">
            <v>3.5017668366229757E-2</v>
          </cell>
          <cell r="G45">
            <v>0.56577877026182455</v>
          </cell>
          <cell r="H45">
            <v>0.17569210301259344</v>
          </cell>
          <cell r="I45">
            <v>5.6326404299475927E-2</v>
          </cell>
          <cell r="J45">
            <v>4.6087200096747813E-2</v>
          </cell>
          <cell r="K45">
            <v>0.14528316404682795</v>
          </cell>
          <cell r="L45">
            <v>2.0713788841088859E-2</v>
          </cell>
          <cell r="M45">
            <v>1.023920420272811E-2</v>
          </cell>
          <cell r="N45">
            <v>1.1881011719594055E-3</v>
          </cell>
          <cell r="O45">
            <v>0</v>
          </cell>
          <cell r="P45">
            <v>0</v>
          </cell>
          <cell r="S45" t="str">
            <v>SNPPH-P</v>
          </cell>
          <cell r="V45">
            <v>0.99999999999999989</v>
          </cell>
          <cell r="W45">
            <v>3.5017668366229757E-2</v>
          </cell>
          <cell r="X45">
            <v>0.56577877026182455</v>
          </cell>
          <cell r="Y45">
            <v>0.17569210301259344</v>
          </cell>
          <cell r="Z45">
            <v>5.6326404299475927E-2</v>
          </cell>
          <cell r="AA45">
            <v>4.6087200096747813E-2</v>
          </cell>
          <cell r="AB45">
            <v>0.14528316404682795</v>
          </cell>
          <cell r="AC45">
            <v>2.0713788841088859E-2</v>
          </cell>
          <cell r="AD45">
            <v>1.023920420272811E-2</v>
          </cell>
          <cell r="AE45">
            <v>1.1881011719594055E-3</v>
          </cell>
          <cell r="AF45">
            <v>0</v>
          </cell>
          <cell r="AG45">
            <v>0</v>
          </cell>
        </row>
        <row r="46">
          <cell r="B46" t="str">
            <v>SNPPH-U</v>
          </cell>
          <cell r="E46">
            <v>0.99999999999999989</v>
          </cell>
          <cell r="F46">
            <v>3.5017668366229757E-2</v>
          </cell>
          <cell r="G46">
            <v>0.56577877026182455</v>
          </cell>
          <cell r="H46">
            <v>0.17569210301259344</v>
          </cell>
          <cell r="I46">
            <v>5.6326404299475927E-2</v>
          </cell>
          <cell r="J46">
            <v>4.6087200096747813E-2</v>
          </cell>
          <cell r="K46">
            <v>0.14528316404682795</v>
          </cell>
          <cell r="L46">
            <v>2.0713788841088859E-2</v>
          </cell>
          <cell r="M46">
            <v>1.023920420272811E-2</v>
          </cell>
          <cell r="N46">
            <v>1.1881011719594055E-3</v>
          </cell>
          <cell r="O46">
            <v>0</v>
          </cell>
          <cell r="P46">
            <v>0</v>
          </cell>
          <cell r="S46" t="str">
            <v>SNPPH-U</v>
          </cell>
          <cell r="V46">
            <v>0.99999999999999989</v>
          </cell>
          <cell r="W46">
            <v>3.5017668366229757E-2</v>
          </cell>
          <cell r="X46">
            <v>0.56577877026182455</v>
          </cell>
          <cell r="Y46">
            <v>0.17569210301259344</v>
          </cell>
          <cell r="Z46">
            <v>5.6326404299475927E-2</v>
          </cell>
          <cell r="AA46">
            <v>4.6087200096747813E-2</v>
          </cell>
          <cell r="AB46">
            <v>0.14528316404682795</v>
          </cell>
          <cell r="AC46">
            <v>2.0713788841088859E-2</v>
          </cell>
          <cell r="AD46">
            <v>1.023920420272811E-2</v>
          </cell>
          <cell r="AE46">
            <v>1.1881011719594055E-3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2.4696982500486811E-2</v>
          </cell>
          <cell r="G47">
            <v>0.30325158915902506</v>
          </cell>
          <cell r="H47">
            <v>6.9301032461305659E-2</v>
          </cell>
          <cell r="I47">
            <v>7.4561226251841611E-2</v>
          </cell>
          <cell r="J47">
            <v>6.6100932527071207E-2</v>
          </cell>
          <cell r="K47">
            <v>0.48962211317866972</v>
          </cell>
          <cell r="L47">
            <v>3.8567056448671123E-2</v>
          </cell>
          <cell r="M47">
            <v>8.460293724770411E-3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2.4696982500486811E-2</v>
          </cell>
          <cell r="X47">
            <v>0.30325158915902506</v>
          </cell>
          <cell r="Y47">
            <v>6.9301032461305659E-2</v>
          </cell>
          <cell r="Z47">
            <v>7.4561226251841611E-2</v>
          </cell>
          <cell r="AA47">
            <v>6.6100932527071207E-2</v>
          </cell>
          <cell r="AB47">
            <v>0.48962211317866972</v>
          </cell>
          <cell r="AC47">
            <v>3.8567056448671123E-2</v>
          </cell>
          <cell r="AD47">
            <v>8.460293724770411E-3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5.3300860897145447E-2</v>
          </cell>
          <cell r="G48">
            <v>0.65447553239691891</v>
          </cell>
          <cell r="H48">
            <v>0.14956502038966923</v>
          </cell>
          <cell r="I48">
            <v>0.14265858631626643</v>
          </cell>
          <cell r="J48">
            <v>0.14265858631626643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5.3300860897145447E-2</v>
          </cell>
          <cell r="X48">
            <v>0.65447553239691891</v>
          </cell>
          <cell r="Y48">
            <v>0.14956502038966923</v>
          </cell>
          <cell r="Z48">
            <v>0.14265858631626643</v>
          </cell>
          <cell r="AA48">
            <v>0.14265858631626643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1.5765027830130091E-2</v>
          </cell>
          <cell r="J49">
            <v>0</v>
          </cell>
          <cell r="K49">
            <v>0.91236858809157972</v>
          </cell>
          <cell r="L49">
            <v>7.1866384078290158E-2</v>
          </cell>
          <cell r="M49">
            <v>1.5765027830130091E-2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0.99999999999999989</v>
          </cell>
          <cell r="W49">
            <v>0</v>
          </cell>
          <cell r="X49">
            <v>0</v>
          </cell>
          <cell r="Y49">
            <v>0</v>
          </cell>
          <cell r="Z49">
            <v>1.5765027830130091E-2</v>
          </cell>
          <cell r="AA49">
            <v>0</v>
          </cell>
          <cell r="AB49">
            <v>0.91236858809157972</v>
          </cell>
          <cell r="AC49">
            <v>7.1866384078290158E-2</v>
          </cell>
          <cell r="AD49">
            <v>1.5765027830130091E-2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0.99971522799169721</v>
          </cell>
          <cell r="F53">
            <v>1.3784723898653942E-2</v>
          </cell>
          <cell r="G53">
            <v>-0.10158564440527243</v>
          </cell>
          <cell r="H53">
            <v>-5.2368385762255207E-2</v>
          </cell>
          <cell r="I53">
            <v>0.29881731096361069</v>
          </cell>
          <cell r="J53">
            <v>0.22770481647401503</v>
          </cell>
          <cell r="K53">
            <v>0.74624561735408912</v>
          </cell>
          <cell r="L53">
            <v>0.14086393589548513</v>
          </cell>
          <cell r="M53">
            <v>7.1112494489595682E-2</v>
          </cell>
          <cell r="N53">
            <v>2.1625315820002046E-3</v>
          </cell>
          <cell r="O53">
            <v>3.7250852129896298E-3</v>
          </cell>
          <cell r="P53">
            <v>-5.1929946747603851E-2</v>
          </cell>
          <cell r="S53" t="str">
            <v>EXCTAX</v>
          </cell>
          <cell r="V53">
            <v>0.99971522799169721</v>
          </cell>
          <cell r="W53">
            <v>1.3784723898653942E-2</v>
          </cell>
          <cell r="X53">
            <v>-0.10158564440527243</v>
          </cell>
          <cell r="Y53">
            <v>-5.2368385762255207E-2</v>
          </cell>
          <cell r="Z53">
            <v>0.29881731096361069</v>
          </cell>
          <cell r="AA53">
            <v>0.22770481647401503</v>
          </cell>
          <cell r="AB53">
            <v>0.74624561735408912</v>
          </cell>
          <cell r="AC53">
            <v>0.14086393589548513</v>
          </cell>
          <cell r="AD53">
            <v>7.1112494489595682E-2</v>
          </cell>
          <cell r="AE53">
            <v>2.1625315820002046E-3</v>
          </cell>
          <cell r="AF53">
            <v>3.7250852129896298E-3</v>
          </cell>
          <cell r="AG53">
            <v>-5.1929946747603851E-2</v>
          </cell>
        </row>
        <row r="54">
          <cell r="B54" t="str">
            <v>INT</v>
          </cell>
          <cell r="E54">
            <v>1.0000000000000002</v>
          </cell>
          <cell r="F54">
            <v>1.8073052359804758E-2</v>
          </cell>
          <cell r="G54">
            <v>0.21968186371839438</v>
          </cell>
          <cell r="H54">
            <v>6.278028130665704E-2</v>
          </cell>
          <cell r="I54">
            <v>0.16325186294530095</v>
          </cell>
          <cell r="J54">
            <v>0.13393975527883595</v>
          </cell>
          <cell r="K54">
            <v>0.47079376035960024</v>
          </cell>
          <cell r="L54">
            <v>6.2569174838247366E-2</v>
          </cell>
          <cell r="M54">
            <v>2.9312107666464995E-2</v>
          </cell>
          <cell r="N54">
            <v>2.8500044719954837E-3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1.0000000000000002</v>
          </cell>
          <cell r="W54">
            <v>1.8073052359804758E-2</v>
          </cell>
          <cell r="X54">
            <v>0.21968186371839438</v>
          </cell>
          <cell r="Y54">
            <v>6.278028130665704E-2</v>
          </cell>
          <cell r="Z54">
            <v>0.16325186294530095</v>
          </cell>
          <cell r="AA54">
            <v>0.13393975527883595</v>
          </cell>
          <cell r="AB54">
            <v>0.47079376035960024</v>
          </cell>
          <cell r="AC54">
            <v>6.2569174838247366E-2</v>
          </cell>
          <cell r="AD54">
            <v>2.9312107666464995E-2</v>
          </cell>
          <cell r="AE54">
            <v>2.8500044719954837E-3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3.5150574861492298E-2</v>
          </cell>
          <cell r="G55">
            <v>0.27419474957222972</v>
          </cell>
          <cell r="H55">
            <v>6.4658033670252593E-2</v>
          </cell>
          <cell r="I55">
            <v>0.10394696429920264</v>
          </cell>
          <cell r="J55">
            <v>8.6500420942178913E-2</v>
          </cell>
          <cell r="K55">
            <v>0.47547055510469649</v>
          </cell>
          <cell r="L55">
            <v>4.6579122492126208E-2</v>
          </cell>
          <cell r="M55">
            <v>1.7446543357023721E-2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3.5150574861492298E-2</v>
          </cell>
          <cell r="X55">
            <v>0.27419474957222972</v>
          </cell>
          <cell r="Y55">
            <v>6.4658033670252593E-2</v>
          </cell>
          <cell r="Z55">
            <v>0.10394696429920264</v>
          </cell>
          <cell r="AA55">
            <v>8.6500420942178913E-2</v>
          </cell>
          <cell r="AB55">
            <v>0.47547055510469649</v>
          </cell>
          <cell r="AC55">
            <v>4.6579122492126208E-2</v>
          </cell>
          <cell r="AD55">
            <v>1.7446543357023721E-2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3.7744383516856522E-2</v>
          </cell>
          <cell r="G58">
            <v>0.48172516709767738</v>
          </cell>
          <cell r="H58">
            <v>0.13939618781456953</v>
          </cell>
          <cell r="I58">
            <v>5.3251352344731856E-2</v>
          </cell>
          <cell r="J58">
            <v>5.3102511480433955E-2</v>
          </cell>
          <cell r="K58">
            <v>0.24269880176402786</v>
          </cell>
          <cell r="L58">
            <v>4.5184107462136969E-2</v>
          </cell>
          <cell r="M58">
            <v>1.4884086429789846E-4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3.7744383516856522E-2</v>
          </cell>
          <cell r="X58">
            <v>0.48172516709767738</v>
          </cell>
          <cell r="Y58">
            <v>0.13939618781456953</v>
          </cell>
          <cell r="Z58">
            <v>5.3251352344731856E-2</v>
          </cell>
          <cell r="AA58">
            <v>5.3102511480433955E-2</v>
          </cell>
          <cell r="AB58">
            <v>0.24269880176402786</v>
          </cell>
          <cell r="AC58">
            <v>4.5184107462136969E-2</v>
          </cell>
          <cell r="AD58">
            <v>1.4884086429789846E-4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7.9494712098986415E-3</v>
          </cell>
          <cell r="G69">
            <v>0.12844399021552996</v>
          </cell>
          <cell r="H69">
            <v>3.988522250814576E-2</v>
          </cell>
          <cell r="I69">
            <v>0.20757209733254506</v>
          </cell>
          <cell r="J69">
            <v>0.16983998757701013</v>
          </cell>
          <cell r="K69">
            <v>0.53544121060013361</v>
          </cell>
          <cell r="L69">
            <v>7.6328718978324814E-2</v>
          </cell>
          <cell r="M69">
            <v>3.7732109755534926E-2</v>
          </cell>
          <cell r="N69">
            <v>4.3792891554221731E-3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7.9494712098986415E-3</v>
          </cell>
          <cell r="X69">
            <v>0.12844399021552996</v>
          </cell>
          <cell r="Y69">
            <v>3.988522250814576E-2</v>
          </cell>
          <cell r="Z69">
            <v>0.20757209733254506</v>
          </cell>
          <cell r="AA69">
            <v>0.16983998757701013</v>
          </cell>
          <cell r="AB69">
            <v>0.53544121060013361</v>
          </cell>
          <cell r="AC69">
            <v>7.6328718978324814E-2</v>
          </cell>
          <cell r="AD69">
            <v>3.7732109755534926E-2</v>
          </cell>
          <cell r="AE69">
            <v>4.3792891554221731E-3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9.9351121453915905E-3</v>
          </cell>
          <cell r="G70">
            <v>0.16052282537160781</v>
          </cell>
          <cell r="H70">
            <v>4.9847144969487868E-2</v>
          </cell>
          <cell r="I70">
            <v>0.19648439508833099</v>
          </cell>
          <cell r="J70">
            <v>0.16076717099520799</v>
          </cell>
          <cell r="K70">
            <v>0.50681122249612243</v>
          </cell>
          <cell r="L70">
            <v>7.2254490384624989E-2</v>
          </cell>
          <cell r="M70">
            <v>3.5717224093123015E-2</v>
          </cell>
          <cell r="N70">
            <v>4.1448095444343467E-3</v>
          </cell>
          <cell r="O70">
            <v>0</v>
          </cell>
          <cell r="P70">
            <v>0</v>
          </cell>
          <cell r="S70" t="str">
            <v>SNPT</v>
          </cell>
          <cell r="V70">
            <v>0.99999999999999978</v>
          </cell>
          <cell r="W70">
            <v>9.9351121453915905E-3</v>
          </cell>
          <cell r="X70">
            <v>0.16052282537160781</v>
          </cell>
          <cell r="Y70">
            <v>4.9847144969487868E-2</v>
          </cell>
          <cell r="Z70">
            <v>0.19648439508833099</v>
          </cell>
          <cell r="AA70">
            <v>0.16076717099520799</v>
          </cell>
          <cell r="AB70">
            <v>0.50681122249612243</v>
          </cell>
          <cell r="AC70">
            <v>7.2254490384624989E-2</v>
          </cell>
          <cell r="AD70">
            <v>3.5717224093123015E-2</v>
          </cell>
          <cell r="AE70">
            <v>4.1448095444343467E-3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1.275612260758734E-2</v>
          </cell>
          <cell r="G71">
            <v>0.20610263707269105</v>
          </cell>
          <cell r="H71">
            <v>6.4000984952006915E-2</v>
          </cell>
          <cell r="I71">
            <v>0.18071811158082651</v>
          </cell>
          <cell r="J71">
            <v>0.14786712968421364</v>
          </cell>
          <cell r="K71">
            <v>0.46615413958534974</v>
          </cell>
          <cell r="L71">
            <v>6.6455581243311107E-2</v>
          </cell>
          <cell r="M71">
            <v>3.2850981896612855E-2</v>
          </cell>
          <cell r="N71">
            <v>3.8124229582275496E-3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1.0000000000000002</v>
          </cell>
          <cell r="W71">
            <v>1.275612260758734E-2</v>
          </cell>
          <cell r="X71">
            <v>0.20610263707269105</v>
          </cell>
          <cell r="Y71">
            <v>6.4000984952006915E-2</v>
          </cell>
          <cell r="Z71">
            <v>0.18071811158082651</v>
          </cell>
          <cell r="AA71">
            <v>0.14786712968421364</v>
          </cell>
          <cell r="AB71">
            <v>0.46615413958534974</v>
          </cell>
          <cell r="AC71">
            <v>6.6455581243311107E-2</v>
          </cell>
          <cell r="AD71">
            <v>3.2850981896612855E-2</v>
          </cell>
          <cell r="AE71">
            <v>3.8124229582275496E-3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0.99999999999999989</v>
          </cell>
          <cell r="F72">
            <v>3.5017668366229757E-2</v>
          </cell>
          <cell r="G72">
            <v>0.56577877026182455</v>
          </cell>
          <cell r="H72">
            <v>0.17569210301259344</v>
          </cell>
          <cell r="I72">
            <v>5.6326404299475927E-2</v>
          </cell>
          <cell r="J72">
            <v>4.6087200096747813E-2</v>
          </cell>
          <cell r="K72">
            <v>0.14528316404682795</v>
          </cell>
          <cell r="L72">
            <v>2.0713788841088859E-2</v>
          </cell>
          <cell r="M72">
            <v>1.023920420272811E-2</v>
          </cell>
          <cell r="N72">
            <v>1.1881011719594055E-3</v>
          </cell>
          <cell r="O72">
            <v>0</v>
          </cell>
          <cell r="P72">
            <v>0</v>
          </cell>
          <cell r="S72" t="str">
            <v>SNPPH</v>
          </cell>
          <cell r="V72">
            <v>0.99999999999999989</v>
          </cell>
          <cell r="W72">
            <v>3.5017668366229757E-2</v>
          </cell>
          <cell r="X72">
            <v>0.56577877026182455</v>
          </cell>
          <cell r="Y72">
            <v>0.17569210301259344</v>
          </cell>
          <cell r="Z72">
            <v>5.6326404299475927E-2</v>
          </cell>
          <cell r="AA72">
            <v>4.6087200096747813E-2</v>
          </cell>
          <cell r="AB72">
            <v>0.14528316404682795</v>
          </cell>
          <cell r="AC72">
            <v>2.0713788841088859E-2</v>
          </cell>
          <cell r="AD72">
            <v>1.023920420272811E-2</v>
          </cell>
          <cell r="AE72">
            <v>1.1881011719594055E-3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4.5097469554722186E-2</v>
          </cell>
          <cell r="G73">
            <v>0.72863762943157795</v>
          </cell>
          <cell r="H73">
            <v>0.22626490101370003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4.5097469554722186E-2</v>
          </cell>
          <cell r="X73">
            <v>0.72863762943157795</v>
          </cell>
          <cell r="Y73">
            <v>0.22626490101370003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1.5857464058118421E-2</v>
          </cell>
          <cell r="G74">
            <v>0.25620827850403777</v>
          </cell>
          <cell r="H74">
            <v>7.9560728664789651E-2</v>
          </cell>
          <cell r="I74">
            <v>0.16339452822567616</v>
          </cell>
          <cell r="J74">
            <v>0.13369211857260657</v>
          </cell>
          <cell r="K74">
            <v>0.42144487281895149</v>
          </cell>
          <cell r="L74">
            <v>6.0087622707063165E-2</v>
          </cell>
          <cell r="M74">
            <v>2.9702409653069587E-2</v>
          </cell>
          <cell r="N74">
            <v>3.4465050213635189E-3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1.5857464058118421E-2</v>
          </cell>
          <cell r="X74">
            <v>0.25620827850403777</v>
          </cell>
          <cell r="Y74">
            <v>7.9560728664789651E-2</v>
          </cell>
          <cell r="Z74">
            <v>0.16339452822567616</v>
          </cell>
          <cell r="AA74">
            <v>0.13369211857260657</v>
          </cell>
          <cell r="AB74">
            <v>0.42144487281895149</v>
          </cell>
          <cell r="AC74">
            <v>6.0087622707063165E-2</v>
          </cell>
          <cell r="AD74">
            <v>2.9702409653069587E-2</v>
          </cell>
          <cell r="AE74">
            <v>3.4465050213635189E-3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2.1605308940477363E-2</v>
          </cell>
          <cell r="G75">
            <v>0.27411957277719196</v>
          </cell>
          <cell r="H75">
            <v>7.1207205206502228E-2</v>
          </cell>
          <cell r="I75">
            <v>0.14981273410829793</v>
          </cell>
          <cell r="J75">
            <v>0.12273919001591541</v>
          </cell>
          <cell r="K75">
            <v>0.41443150353872565</v>
          </cell>
          <cell r="L75">
            <v>6.7316503097511124E-2</v>
          </cell>
          <cell r="M75">
            <v>2.707354409238252E-2</v>
          </cell>
          <cell r="N75">
            <v>1.5071723312938962E-3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2.1605308940477363E-2</v>
          </cell>
          <cell r="X75">
            <v>0.27411957277719196</v>
          </cell>
          <cell r="Y75">
            <v>7.1207205206502228E-2</v>
          </cell>
          <cell r="Z75">
            <v>0.14981273410829793</v>
          </cell>
          <cell r="AA75">
            <v>0.12273919001591541</v>
          </cell>
          <cell r="AB75">
            <v>0.41443150353872565</v>
          </cell>
          <cell r="AC75">
            <v>6.7316503097511124E-2</v>
          </cell>
          <cell r="AD75">
            <v>2.707354409238252E-2</v>
          </cell>
          <cell r="AE75">
            <v>1.5071723312938962E-3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3.0601141016999765E-2</v>
          </cell>
          <cell r="G76">
            <v>0.46063848503405147</v>
          </cell>
          <cell r="H76">
            <v>0.14016421442133789</v>
          </cell>
          <cell r="I76">
            <v>8.5747205102572957E-2</v>
          </cell>
          <cell r="J76">
            <v>7.1088990305437277E-2</v>
          </cell>
          <cell r="K76">
            <v>0.24765224489241927</v>
          </cell>
          <cell r="L76">
            <v>3.3727961770046312E-2</v>
          </cell>
          <cell r="M76">
            <v>1.4658214797135683E-2</v>
          </cell>
          <cell r="N76">
            <v>1.468747762572297E-3</v>
          </cell>
          <cell r="O76">
            <v>0</v>
          </cell>
          <cell r="P76">
            <v>0</v>
          </cell>
          <cell r="S76" t="str">
            <v>SNPI</v>
          </cell>
          <cell r="V76">
            <v>1</v>
          </cell>
          <cell r="W76">
            <v>3.0601141016999765E-2</v>
          </cell>
          <cell r="X76">
            <v>0.46063848503405147</v>
          </cell>
          <cell r="Y76">
            <v>0.14016421442133789</v>
          </cell>
          <cell r="Z76">
            <v>8.5747205102572957E-2</v>
          </cell>
          <cell r="AA76">
            <v>7.1088990305437277E-2</v>
          </cell>
          <cell r="AB76">
            <v>0.24765224489241927</v>
          </cell>
          <cell r="AC76">
            <v>3.3727961770046312E-2</v>
          </cell>
          <cell r="AD76">
            <v>1.4658214797135683E-2</v>
          </cell>
          <cell r="AE76">
            <v>1.468747762572297E-3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4.5279910026875356E-2</v>
          </cell>
          <cell r="G77">
            <v>0.72842241163931865</v>
          </cell>
          <cell r="H77">
            <v>0.22629767833380601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4.5279910026875356E-2</v>
          </cell>
          <cell r="X77">
            <v>0.72842241163931865</v>
          </cell>
          <cell r="Y77">
            <v>0.22629767833380601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4.5312132701390104E-2</v>
          </cell>
          <cell r="G78">
            <v>0.72838439982764158</v>
          </cell>
          <cell r="H78">
            <v>0.2263034674709683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4.5312132701390104E-2</v>
          </cell>
          <cell r="X78">
            <v>0.72838439982764158</v>
          </cell>
          <cell r="Y78">
            <v>0.2263034674709683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1.4207307104511391E-2</v>
          </cell>
          <cell r="G79">
            <v>-7.1901817289994147E-2</v>
          </cell>
          <cell r="H79">
            <v>0</v>
          </cell>
          <cell r="I79">
            <v>0.2754810698486061</v>
          </cell>
          <cell r="J79">
            <v>0.21022118258556766</v>
          </cell>
          <cell r="K79">
            <v>0.69410958833149883</v>
          </cell>
          <cell r="L79">
            <v>0.12976229584015272</v>
          </cell>
          <cell r="M79">
            <v>6.5259887263038469E-2</v>
          </cell>
          <cell r="N79">
            <v>2.0840029996218278E-3</v>
          </cell>
          <cell r="O79">
            <v>3.3802470683541204E-3</v>
          </cell>
          <cell r="P79">
            <v>-4.7122693902750777E-2</v>
          </cell>
          <cell r="S79" t="str">
            <v>IBT</v>
          </cell>
          <cell r="V79">
            <v>1.0000000000000002</v>
          </cell>
          <cell r="W79">
            <v>1.4207307104511391E-2</v>
          </cell>
          <cell r="X79">
            <v>-7.1901817289994147E-2</v>
          </cell>
          <cell r="Y79">
            <v>0</v>
          </cell>
          <cell r="Z79">
            <v>0.2754810698486061</v>
          </cell>
          <cell r="AA79">
            <v>0.21022118258556766</v>
          </cell>
          <cell r="AB79">
            <v>0.69410958833149883</v>
          </cell>
          <cell r="AC79">
            <v>0.12976229584015272</v>
          </cell>
          <cell r="AD79">
            <v>6.5259887263038469E-2</v>
          </cell>
          <cell r="AE79">
            <v>2.0840029996218278E-3</v>
          </cell>
          <cell r="AF79">
            <v>3.3802470683541204E-3</v>
          </cell>
          <cell r="AG79">
            <v>-4.7122693902750777E-2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2.243815344552089E-2</v>
          </cell>
          <cell r="G81">
            <v>0.27374701471248875</v>
          </cell>
          <cell r="H81">
            <v>6.1772153853148895E-2</v>
          </cell>
          <cell r="I81">
            <v>0.13902314746100766</v>
          </cell>
          <cell r="J81">
            <v>0.11470774511023356</v>
          </cell>
          <cell r="K81">
            <v>0.42962370046737147</v>
          </cell>
          <cell r="L81">
            <v>5.625034631534763E-2</v>
          </cell>
          <cell r="M81">
            <v>2.4315402350774094E-2</v>
          </cell>
          <cell r="N81">
            <v>2.8039263704470892E-3</v>
          </cell>
          <cell r="O81">
            <v>0</v>
          </cell>
          <cell r="P81">
            <v>1.4341557374667644E-2</v>
          </cell>
          <cell r="S81" t="str">
            <v>DITBAL</v>
          </cell>
          <cell r="V81">
            <v>1</v>
          </cell>
          <cell r="W81">
            <v>2.243815344552089E-2</v>
          </cell>
          <cell r="X81">
            <v>0.27374701471248875</v>
          </cell>
          <cell r="Y81">
            <v>6.1772153853148895E-2</v>
          </cell>
          <cell r="Z81">
            <v>0.13902314746100766</v>
          </cell>
          <cell r="AA81">
            <v>0.11470774511023356</v>
          </cell>
          <cell r="AB81">
            <v>0.42962370046737147</v>
          </cell>
          <cell r="AC81">
            <v>5.625034631534763E-2</v>
          </cell>
          <cell r="AD81">
            <v>2.4315402350774094E-2</v>
          </cell>
          <cell r="AE81">
            <v>2.8039263704470892E-3</v>
          </cell>
          <cell r="AF81">
            <v>0</v>
          </cell>
          <cell r="AG81">
            <v>1.4341557374667644E-2</v>
          </cell>
        </row>
        <row r="82">
          <cell r="B82" t="str">
            <v>TAXDEPR</v>
          </cell>
          <cell r="E82">
            <v>0.99999999999999989</v>
          </cell>
          <cell r="F82">
            <v>2.1199855855487736E-2</v>
          </cell>
          <cell r="G82">
            <v>0.26393302294368043</v>
          </cell>
          <cell r="H82">
            <v>5.7974386662337701E-2</v>
          </cell>
          <cell r="I82">
            <v>0.14526245563018816</v>
          </cell>
          <cell r="J82">
            <v>0.11788684008708308</v>
          </cell>
          <cell r="K82">
            <v>0.43020961913586675</v>
          </cell>
          <cell r="L82">
            <v>5.4265405993633907E-2</v>
          </cell>
          <cell r="M82">
            <v>2.737561554310507E-2</v>
          </cell>
          <cell r="N82">
            <v>2.7763249369358329E-3</v>
          </cell>
          <cell r="O82">
            <v>0</v>
          </cell>
          <cell r="P82">
            <v>2.4378928841869488E-2</v>
          </cell>
          <cell r="S82" t="str">
            <v>TAXDEPR</v>
          </cell>
          <cell r="V82">
            <v>0.99999999999999989</v>
          </cell>
          <cell r="W82">
            <v>2.1199855855487736E-2</v>
          </cell>
          <cell r="X82">
            <v>0.26393302294368043</v>
          </cell>
          <cell r="Y82">
            <v>5.7974386662337701E-2</v>
          </cell>
          <cell r="Z82">
            <v>0.14526245563018816</v>
          </cell>
          <cell r="AA82">
            <v>0.11788684008708308</v>
          </cell>
          <cell r="AB82">
            <v>0.43020961913586675</v>
          </cell>
          <cell r="AC82">
            <v>5.4265405993633907E-2</v>
          </cell>
          <cell r="AD82">
            <v>2.737561554310507E-2</v>
          </cell>
          <cell r="AE82">
            <v>2.7763249369358329E-3</v>
          </cell>
          <cell r="AF82">
            <v>0</v>
          </cell>
          <cell r="AG82">
            <v>2.4378928841869488E-2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1.0000000000000002</v>
          </cell>
          <cell r="F86">
            <v>2.2066545109999211E-2</v>
          </cell>
          <cell r="G86">
            <v>0.25317164730701502</v>
          </cell>
          <cell r="H86">
            <v>7.3512245733098489E-2</v>
          </cell>
          <cell r="I86">
            <v>0.15705598008328397</v>
          </cell>
          <cell r="J86">
            <v>0.12914522329301897</v>
          </cell>
          <cell r="K86">
            <v>0.43213379500210108</v>
          </cell>
          <cell r="L86">
            <v>5.9517079240773034E-2</v>
          </cell>
          <cell r="M86">
            <v>2.7910756790265005E-2</v>
          </cell>
          <cell r="N86">
            <v>2.5427075237292604E-3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2.2066545109999211E-2</v>
          </cell>
          <cell r="X86">
            <v>0.25317164730701502</v>
          </cell>
          <cell r="Y86">
            <v>7.3512245733098489E-2</v>
          </cell>
          <cell r="Z86">
            <v>0.15705598008328397</v>
          </cell>
          <cell r="AA86">
            <v>0.12914522329301897</v>
          </cell>
          <cell r="AB86">
            <v>0.43213379500210108</v>
          </cell>
          <cell r="AC86">
            <v>5.9517079240773034E-2</v>
          </cell>
          <cell r="AD86">
            <v>2.7910756790265005E-2</v>
          </cell>
          <cell r="AE86">
            <v>2.5427075237292604E-3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1.0000000000000002</v>
          </cell>
          <cell r="F87">
            <v>2.5310196761308627E-2</v>
          </cell>
          <cell r="G87">
            <v>0.333739719142085</v>
          </cell>
          <cell r="H87">
            <v>9.9657474491413725E-2</v>
          </cell>
          <cell r="I87">
            <v>0.13016564128576011</v>
          </cell>
          <cell r="J87">
            <v>0.10959434358861277</v>
          </cell>
          <cell r="K87">
            <v>0.35266273497754119</v>
          </cell>
          <cell r="L87">
            <v>4.5683636995989887E-2</v>
          </cell>
          <cell r="M87">
            <v>2.0571297697147339E-2</v>
          </cell>
          <cell r="N87">
            <v>2.1040292315546247E-3</v>
          </cell>
          <cell r="O87">
            <v>1.0676567114347082E-2</v>
          </cell>
          <cell r="P87">
            <v>0</v>
          </cell>
          <cell r="S87" t="str">
            <v>SCHMAEXP</v>
          </cell>
          <cell r="V87">
            <v>1.0000000000000002</v>
          </cell>
          <cell r="W87">
            <v>2.5310196761308627E-2</v>
          </cell>
          <cell r="X87">
            <v>0.333739719142085</v>
          </cell>
          <cell r="Y87">
            <v>9.9657474491413725E-2</v>
          </cell>
          <cell r="Z87">
            <v>0.13016564128576011</v>
          </cell>
          <cell r="AA87">
            <v>0.10959434358861277</v>
          </cell>
          <cell r="AB87">
            <v>0.35266273497754119</v>
          </cell>
          <cell r="AC87">
            <v>4.5683636995989887E-2</v>
          </cell>
          <cell r="AD87">
            <v>2.0571297697147339E-2</v>
          </cell>
          <cell r="AE87">
            <v>2.1040292315546247E-3</v>
          </cell>
          <cell r="AF87">
            <v>1.0676567114347082E-2</v>
          </cell>
          <cell r="AG87">
            <v>0</v>
          </cell>
        </row>
        <row r="88">
          <cell r="B88" t="str">
            <v>SGCT</v>
          </cell>
          <cell r="E88">
            <v>1.0000000000000002</v>
          </cell>
          <cell r="F88">
            <v>1.6030907624327944E-2</v>
          </cell>
          <cell r="G88">
            <v>0.26079081561403927</v>
          </cell>
          <cell r="H88">
            <v>8.0731319493653669E-2</v>
          </cell>
          <cell r="I88">
            <v>0.15862802498859341</v>
          </cell>
          <cell r="J88">
            <v>0.13018322215907935</v>
          </cell>
          <cell r="K88">
            <v>0.42735500813566601</v>
          </cell>
          <cell r="L88">
            <v>5.6463924143719743E-2</v>
          </cell>
          <cell r="M88">
            <v>2.8444802829514067E-2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1.0000000000000002</v>
          </cell>
          <cell r="W88">
            <v>1.6030907624327944E-2</v>
          </cell>
          <cell r="X88">
            <v>0.26079081561403927</v>
          </cell>
          <cell r="Y88">
            <v>8.0731319493653669E-2</v>
          </cell>
          <cell r="Z88">
            <v>0.15862802498859341</v>
          </cell>
          <cell r="AA88">
            <v>0.13018322215907935</v>
          </cell>
          <cell r="AB88">
            <v>0.42735500813566601</v>
          </cell>
          <cell r="AC88">
            <v>5.6463924143719743E-2</v>
          </cell>
          <cell r="AD88">
            <v>2.8444802829514067E-2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</sheetNames>
    <sheetDataSet>
      <sheetData sheetId="0"/>
      <sheetData sheetId="1"/>
      <sheetData sheetId="2"/>
      <sheetData sheetId="3"/>
      <sheetData sheetId="4"/>
      <sheetData sheetId="5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tabSelected="1" view="pageBreakPreview" zoomScale="90" zoomScaleNormal="100" zoomScaleSheetLayoutView="90" workbookViewId="0">
      <selection activeCell="G11" sqref="G11"/>
    </sheetView>
  </sheetViews>
  <sheetFormatPr defaultColWidth="10" defaultRowHeight="12.75"/>
  <cols>
    <col min="1" max="1" width="2.5703125" style="5" customWidth="1"/>
    <col min="2" max="2" width="7.140625" style="5" customWidth="1"/>
    <col min="3" max="3" width="21.5703125" style="5" customWidth="1"/>
    <col min="4" max="4" width="9.7109375" style="6" customWidth="1"/>
    <col min="5" max="5" width="4.7109375" style="6" customWidth="1"/>
    <col min="6" max="6" width="14.42578125" style="5" customWidth="1"/>
    <col min="7" max="7" width="10.140625" style="5" customWidth="1"/>
    <col min="8" max="8" width="9.7109375" style="5" customWidth="1"/>
    <col min="9" max="9" width="14.42578125" style="5" customWidth="1"/>
    <col min="10" max="10" width="8.28515625" style="5" customWidth="1"/>
    <col min="11" max="11" width="3" style="5" customWidth="1"/>
    <col min="12" max="12" width="13.28515625" style="5" bestFit="1" customWidth="1"/>
    <col min="13" max="13" width="11.7109375" style="5" bestFit="1" customWidth="1"/>
    <col min="14" max="14" width="11.140625" style="5" bestFit="1" customWidth="1"/>
    <col min="15" max="16" width="10" style="5" customWidth="1"/>
    <col min="17" max="17" width="11.7109375" style="5" bestFit="1" customWidth="1"/>
    <col min="18" max="16384" width="10" style="5"/>
  </cols>
  <sheetData>
    <row r="1" spans="1:20" ht="12" customHeight="1">
      <c r="B1" s="1" t="s">
        <v>92</v>
      </c>
      <c r="F1" s="6"/>
      <c r="G1" s="6"/>
      <c r="H1" s="6"/>
      <c r="I1" s="6" t="s">
        <v>2</v>
      </c>
      <c r="J1" s="7">
        <v>3.6</v>
      </c>
    </row>
    <row r="2" spans="1:20" ht="12" customHeight="1">
      <c r="B2" s="1" t="s">
        <v>153</v>
      </c>
      <c r="F2" s="6"/>
      <c r="G2" s="6"/>
      <c r="H2" s="6"/>
      <c r="I2" s="6"/>
      <c r="J2" s="7"/>
    </row>
    <row r="3" spans="1:20" ht="12" customHeight="1">
      <c r="B3" s="1" t="s">
        <v>152</v>
      </c>
      <c r="F3" s="6"/>
      <c r="G3" s="6"/>
      <c r="H3" s="6"/>
      <c r="I3" s="6"/>
      <c r="J3" s="7"/>
      <c r="L3" s="8"/>
      <c r="M3" s="8"/>
      <c r="N3" s="8"/>
      <c r="O3" s="8"/>
      <c r="P3" s="8"/>
      <c r="Q3" s="8"/>
      <c r="R3" s="8"/>
      <c r="S3" s="8"/>
      <c r="T3" s="8"/>
    </row>
    <row r="4" spans="1:20" ht="12" customHeight="1">
      <c r="B4" s="1"/>
      <c r="F4" s="6"/>
      <c r="G4" s="6"/>
      <c r="H4" s="6"/>
      <c r="I4" s="6"/>
      <c r="J4" s="7"/>
      <c r="L4" s="8"/>
      <c r="M4" s="8"/>
      <c r="N4" s="8"/>
      <c r="O4" s="8"/>
      <c r="P4" s="8"/>
      <c r="Q4" s="8"/>
      <c r="R4" s="8"/>
      <c r="S4" s="8"/>
      <c r="T4" s="8"/>
    </row>
    <row r="5" spans="1:20" ht="12" customHeight="1">
      <c r="F5" s="6"/>
      <c r="G5" s="6"/>
      <c r="H5" s="6"/>
      <c r="I5" s="6"/>
      <c r="J5" s="7"/>
      <c r="L5" s="8"/>
      <c r="M5" s="8"/>
      <c r="N5" s="8"/>
      <c r="O5" s="8"/>
      <c r="P5" s="8"/>
      <c r="Q5" s="8"/>
      <c r="R5" s="8"/>
      <c r="S5" s="8"/>
      <c r="T5" s="8"/>
    </row>
    <row r="6" spans="1:20" ht="12" customHeight="1">
      <c r="F6" s="6"/>
      <c r="G6" s="6"/>
      <c r="H6" s="6"/>
      <c r="I6" s="6"/>
      <c r="J6" s="7"/>
      <c r="L6" s="8"/>
      <c r="M6" s="8"/>
      <c r="N6" s="8"/>
      <c r="O6" s="8"/>
      <c r="P6" s="8"/>
      <c r="Q6" s="8"/>
      <c r="R6" s="8"/>
      <c r="S6" s="8"/>
      <c r="T6" s="8"/>
    </row>
    <row r="7" spans="1:20" ht="12" customHeight="1">
      <c r="F7" s="6" t="s">
        <v>0</v>
      </c>
      <c r="G7" s="129" t="s">
        <v>137</v>
      </c>
      <c r="H7" s="6"/>
      <c r="I7" s="6" t="s">
        <v>57</v>
      </c>
      <c r="J7" s="7"/>
      <c r="L7" s="8"/>
      <c r="M7" s="8"/>
      <c r="N7" s="8"/>
      <c r="O7" s="8"/>
      <c r="P7" s="8"/>
      <c r="Q7" s="8"/>
      <c r="R7" s="8"/>
      <c r="S7" s="8"/>
      <c r="T7" s="8"/>
    </row>
    <row r="8" spans="1:20" ht="12" customHeight="1"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10" t="s">
        <v>9</v>
      </c>
      <c r="L8" s="11"/>
      <c r="M8" s="11"/>
      <c r="N8" s="11"/>
      <c r="O8" s="11"/>
      <c r="P8" s="11"/>
      <c r="Q8" s="11"/>
      <c r="R8" s="11"/>
      <c r="S8" s="11"/>
      <c r="T8" s="11"/>
    </row>
    <row r="9" spans="1:20" ht="12" customHeight="1">
      <c r="A9" s="8"/>
      <c r="B9" s="12" t="s">
        <v>11</v>
      </c>
      <c r="C9" s="8"/>
      <c r="D9" s="13"/>
      <c r="E9" s="13"/>
      <c r="F9" s="13"/>
      <c r="G9" s="13"/>
      <c r="H9" s="13"/>
      <c r="I9" s="14"/>
      <c r="J9" s="7"/>
      <c r="L9" s="8"/>
      <c r="M9" s="8"/>
      <c r="N9" s="8"/>
      <c r="O9" s="8"/>
      <c r="P9" s="8"/>
      <c r="Q9" s="8"/>
      <c r="R9" s="8"/>
      <c r="S9" s="8"/>
      <c r="T9" s="8"/>
    </row>
    <row r="10" spans="1:20" ht="12" customHeight="1">
      <c r="A10" s="8"/>
      <c r="B10" s="15" t="s">
        <v>12</v>
      </c>
      <c r="C10" s="16"/>
      <c r="D10" s="17">
        <v>456</v>
      </c>
      <c r="E10" s="130" t="s">
        <v>138</v>
      </c>
      <c r="F10" s="91">
        <f>-'3.6.1 - 3.6.2'!P120</f>
        <v>-5137759.3049999997</v>
      </c>
      <c r="G10" s="18" t="s">
        <v>58</v>
      </c>
      <c r="H10" s="139">
        <v>4.9847307681620052E-2</v>
      </c>
      <c r="I10" s="20">
        <f t="shared" ref="I10:I11" si="0">F10*H10</f>
        <v>-256103.4688704414</v>
      </c>
      <c r="J10" s="21" t="str">
        <f>$J$1&amp;".2"</f>
        <v>3.6.2</v>
      </c>
      <c r="K10" s="22"/>
      <c r="L10" s="3"/>
      <c r="M10" s="2"/>
      <c r="N10" s="2"/>
      <c r="O10" s="23"/>
      <c r="P10" s="2"/>
      <c r="Q10" s="2"/>
      <c r="R10" s="2"/>
      <c r="S10" s="2"/>
      <c r="T10" s="2"/>
    </row>
    <row r="11" spans="1:20" ht="12" customHeight="1">
      <c r="A11" s="8"/>
      <c r="B11" s="15" t="s">
        <v>12</v>
      </c>
      <c r="C11" s="16"/>
      <c r="D11" s="17">
        <v>456</v>
      </c>
      <c r="E11" s="130" t="s">
        <v>139</v>
      </c>
      <c r="F11" s="91">
        <f>-'3.6.1 - 3.6.2'!P122</f>
        <v>6336438.4500000011</v>
      </c>
      <c r="G11" s="18" t="s">
        <v>58</v>
      </c>
      <c r="H11" s="139">
        <v>4.9847307681620052E-2</v>
      </c>
      <c r="I11" s="20">
        <f t="shared" si="0"/>
        <v>315854.39702279773</v>
      </c>
      <c r="J11" s="21" t="str">
        <f>$J$1&amp;".2"</f>
        <v>3.6.2</v>
      </c>
      <c r="K11" s="22"/>
      <c r="L11" s="3"/>
      <c r="M11" s="2"/>
      <c r="N11" s="2"/>
      <c r="O11" s="23"/>
      <c r="P11" s="2"/>
      <c r="Q11" s="2"/>
      <c r="R11" s="2"/>
      <c r="S11" s="2"/>
      <c r="T11" s="2"/>
    </row>
    <row r="12" spans="1:20" ht="12" customHeight="1">
      <c r="A12" s="8"/>
      <c r="B12" s="24"/>
      <c r="C12" s="16"/>
      <c r="D12" s="17"/>
      <c r="E12" s="17"/>
      <c r="F12" s="18"/>
      <c r="G12" s="18"/>
      <c r="H12" s="140"/>
      <c r="I12" s="26"/>
      <c r="J12" s="21"/>
      <c r="K12" s="22"/>
      <c r="L12" s="3"/>
      <c r="M12" s="2"/>
      <c r="N12" s="2"/>
      <c r="O12" s="23"/>
      <c r="P12" s="2"/>
      <c r="Q12" s="2"/>
      <c r="R12" s="2"/>
      <c r="S12" s="2"/>
      <c r="T12" s="2"/>
    </row>
    <row r="13" spans="1:20" ht="12" customHeight="1">
      <c r="A13" s="8"/>
      <c r="B13" s="15"/>
      <c r="C13" s="16"/>
      <c r="D13" s="17"/>
      <c r="E13" s="17"/>
      <c r="F13" s="18"/>
      <c r="G13" s="18"/>
      <c r="H13" s="141"/>
      <c r="I13" s="20"/>
      <c r="J13" s="21"/>
      <c r="K13" s="22"/>
      <c r="L13" s="3"/>
      <c r="M13" s="2"/>
      <c r="N13" s="2"/>
      <c r="O13" s="23"/>
      <c r="P13" s="2"/>
      <c r="Q13" s="2"/>
      <c r="R13" s="2"/>
      <c r="S13" s="2"/>
      <c r="T13" s="2"/>
    </row>
    <row r="14" spans="1:20" ht="12" customHeight="1">
      <c r="A14" s="8"/>
      <c r="B14" s="5" t="s">
        <v>50</v>
      </c>
      <c r="F14" s="133">
        <f>SUM(F10:F13)</f>
        <v>1198679.1450000014</v>
      </c>
      <c r="H14" s="142"/>
      <c r="I14" s="133">
        <f>SUM(I10:I13)</f>
        <v>59750.928152356326</v>
      </c>
      <c r="J14" s="21" t="str">
        <f>$J$1&amp;".2"</f>
        <v>3.6.2</v>
      </c>
      <c r="L14" s="3"/>
      <c r="M14" s="2"/>
      <c r="N14" s="2"/>
      <c r="O14" s="23"/>
      <c r="P14" s="2"/>
      <c r="Q14" s="2"/>
      <c r="R14" s="2"/>
      <c r="S14" s="2"/>
      <c r="T14" s="2"/>
    </row>
    <row r="15" spans="1:20" ht="12" customHeight="1">
      <c r="A15" s="8"/>
      <c r="H15" s="142"/>
      <c r="I15" s="144"/>
      <c r="L15" s="3"/>
      <c r="M15" s="2"/>
      <c r="N15" s="2"/>
      <c r="O15" s="23"/>
      <c r="P15" s="2"/>
      <c r="Q15" s="2"/>
      <c r="R15" s="2"/>
      <c r="S15" s="2"/>
      <c r="T15" s="2"/>
    </row>
    <row r="16" spans="1:20" ht="12" customHeight="1">
      <c r="A16" s="8"/>
      <c r="B16" s="24"/>
      <c r="C16" s="16"/>
      <c r="D16" s="17"/>
      <c r="E16" s="17"/>
      <c r="F16" s="18"/>
      <c r="G16" s="18"/>
      <c r="H16" s="140"/>
      <c r="I16" s="26"/>
      <c r="J16" s="27"/>
      <c r="K16" s="22"/>
      <c r="L16" s="3"/>
      <c r="M16" s="2"/>
      <c r="N16" s="2"/>
      <c r="O16" s="23"/>
      <c r="P16" s="2"/>
      <c r="Q16" s="2"/>
      <c r="R16" s="2"/>
      <c r="S16" s="2"/>
      <c r="T16" s="2"/>
    </row>
    <row r="17" spans="1:20" ht="12" customHeight="1">
      <c r="A17" s="8"/>
      <c r="B17" s="24" t="s">
        <v>51</v>
      </c>
      <c r="C17" s="16"/>
      <c r="D17" s="17">
        <v>566</v>
      </c>
      <c r="E17" s="130" t="s">
        <v>138</v>
      </c>
      <c r="F17" s="18">
        <f>-'3.6.3'!B39</f>
        <v>-759937.5199999999</v>
      </c>
      <c r="G17" s="91" t="s">
        <v>13</v>
      </c>
      <c r="H17" s="143">
        <v>8.043396137671209E-2</v>
      </c>
      <c r="I17" s="20">
        <f t="shared" ref="I17" si="1">F17*H17</f>
        <v>-61124.785132394361</v>
      </c>
      <c r="J17" s="103" t="s">
        <v>136</v>
      </c>
      <c r="K17" s="22"/>
      <c r="L17" s="28"/>
      <c r="M17" s="29"/>
      <c r="N17" s="29"/>
      <c r="O17" s="30"/>
      <c r="P17" s="29"/>
      <c r="Q17" s="29"/>
      <c r="R17" s="29"/>
      <c r="S17" s="29"/>
      <c r="T17" s="31"/>
    </row>
    <row r="18" spans="1:20" ht="12" customHeight="1">
      <c r="A18" s="8"/>
      <c r="B18" s="24"/>
      <c r="C18" s="16"/>
      <c r="D18" s="17"/>
      <c r="E18" s="17"/>
      <c r="F18" s="18"/>
      <c r="G18" s="18"/>
      <c r="H18" s="25"/>
      <c r="I18" s="18"/>
      <c r="J18" s="27"/>
      <c r="K18" s="22"/>
      <c r="L18" s="32"/>
      <c r="M18" s="31"/>
      <c r="N18" s="31"/>
      <c r="O18" s="23"/>
      <c r="P18" s="31"/>
      <c r="Q18" s="31"/>
      <c r="R18" s="31"/>
      <c r="S18" s="31"/>
      <c r="T18" s="31"/>
    </row>
    <row r="19" spans="1:20" ht="12" customHeight="1">
      <c r="A19" s="8"/>
      <c r="B19" s="16"/>
      <c r="C19" s="16"/>
      <c r="D19" s="17"/>
      <c r="E19" s="17"/>
      <c r="F19" s="18"/>
      <c r="G19" s="18"/>
      <c r="H19" s="25"/>
      <c r="I19" s="18"/>
      <c r="J19" s="27"/>
      <c r="K19" s="22"/>
      <c r="L19" s="33"/>
      <c r="M19" s="34"/>
      <c r="N19" s="34"/>
      <c r="O19" s="35"/>
      <c r="P19" s="34"/>
      <c r="Q19" s="34"/>
      <c r="R19" s="34"/>
      <c r="S19" s="34"/>
      <c r="T19" s="36"/>
    </row>
    <row r="20" spans="1:20" ht="12" customHeight="1">
      <c r="A20" s="8"/>
      <c r="B20" s="16"/>
      <c r="C20" s="16"/>
      <c r="D20" s="17"/>
      <c r="E20" s="17"/>
      <c r="F20" s="18"/>
      <c r="G20" s="18"/>
      <c r="H20" s="25"/>
      <c r="I20" s="18"/>
      <c r="J20" s="27"/>
      <c r="K20" s="22"/>
      <c r="L20" s="33"/>
      <c r="M20" s="34"/>
      <c r="N20" s="34"/>
      <c r="O20" s="35"/>
      <c r="P20" s="34"/>
      <c r="Q20" s="34"/>
      <c r="R20" s="34"/>
      <c r="S20" s="34"/>
      <c r="T20" s="36"/>
    </row>
    <row r="21" spans="1:20" ht="12" customHeight="1">
      <c r="A21" s="8"/>
      <c r="B21" s="37" t="s">
        <v>39</v>
      </c>
      <c r="C21" s="16"/>
      <c r="D21" s="17"/>
      <c r="E21" s="17"/>
      <c r="F21" s="18"/>
      <c r="G21" s="18"/>
      <c r="H21" s="25"/>
      <c r="I21" s="18"/>
      <c r="J21" s="27"/>
      <c r="K21" s="22"/>
      <c r="L21" s="38"/>
      <c r="M21" s="39"/>
      <c r="N21" s="39"/>
      <c r="O21" s="40"/>
      <c r="P21" s="39"/>
      <c r="Q21" s="39"/>
      <c r="R21" s="39"/>
      <c r="S21" s="39"/>
      <c r="T21" s="31"/>
    </row>
    <row r="22" spans="1:20" ht="12" customHeight="1">
      <c r="A22" s="8"/>
      <c r="B22" s="92" t="s">
        <v>131</v>
      </c>
      <c r="C22" s="16"/>
      <c r="D22" s="17"/>
      <c r="E22" s="17"/>
      <c r="F22" s="18">
        <f>-'3.6.1 - 3.6.2'!P84</f>
        <v>74526125.770000041</v>
      </c>
      <c r="G22" s="18"/>
      <c r="H22" s="25"/>
      <c r="I22" s="18"/>
      <c r="J22" s="21" t="s">
        <v>52</v>
      </c>
      <c r="K22" s="22"/>
      <c r="L22" s="33"/>
      <c r="M22" s="34"/>
      <c r="N22" s="34"/>
      <c r="O22" s="35"/>
      <c r="P22" s="34"/>
      <c r="Q22" s="34"/>
      <c r="R22" s="34"/>
      <c r="S22" s="34"/>
      <c r="T22" s="36"/>
    </row>
    <row r="23" spans="1:20" ht="12" customHeight="1">
      <c r="A23" s="8"/>
      <c r="B23" s="92" t="s">
        <v>150</v>
      </c>
      <c r="C23" s="16"/>
      <c r="D23" s="17"/>
      <c r="E23" s="17"/>
      <c r="F23" s="18">
        <f>+F14</f>
        <v>1198679.1450000014</v>
      </c>
      <c r="G23" s="18"/>
      <c r="H23" s="25"/>
      <c r="I23" s="18"/>
      <c r="J23" s="21" t="str">
        <f t="shared" ref="J23:J24" si="2">$J$1&amp;".2"</f>
        <v>3.6.2</v>
      </c>
      <c r="K23" s="22"/>
      <c r="L23" s="38"/>
      <c r="M23" s="39"/>
      <c r="N23" s="39"/>
      <c r="O23" s="40"/>
      <c r="P23" s="39"/>
      <c r="Q23" s="39"/>
      <c r="R23" s="39"/>
      <c r="S23" s="39"/>
      <c r="T23" s="31"/>
    </row>
    <row r="24" spans="1:20" ht="12" customHeight="1">
      <c r="A24" s="8"/>
      <c r="B24" s="41" t="s">
        <v>40</v>
      </c>
      <c r="C24" s="16"/>
      <c r="D24" s="17"/>
      <c r="E24" s="17"/>
      <c r="F24" s="42">
        <f>SUM(F22:F23)</f>
        <v>75724804.915000036</v>
      </c>
      <c r="G24" s="18"/>
      <c r="H24" s="25"/>
      <c r="I24" s="18"/>
      <c r="J24" s="21" t="str">
        <f t="shared" si="2"/>
        <v>3.6.2</v>
      </c>
      <c r="K24" s="22"/>
      <c r="L24" s="43"/>
      <c r="M24" s="44"/>
      <c r="N24" s="44"/>
      <c r="O24" s="45"/>
      <c r="P24" s="44"/>
      <c r="Q24" s="44"/>
      <c r="R24" s="44"/>
      <c r="S24" s="44"/>
      <c r="T24" s="44"/>
    </row>
    <row r="25" spans="1:20" ht="12" customHeight="1">
      <c r="A25" s="8"/>
      <c r="B25" s="16"/>
      <c r="C25" s="16"/>
      <c r="D25" s="17"/>
      <c r="E25" s="17"/>
      <c r="F25" s="18"/>
      <c r="G25" s="18"/>
      <c r="H25" s="25"/>
      <c r="I25" s="18"/>
      <c r="J25" s="27"/>
      <c r="K25" s="22"/>
      <c r="L25" s="22"/>
    </row>
    <row r="26" spans="1:20" ht="12" customHeight="1">
      <c r="A26" s="8"/>
      <c r="B26" s="24"/>
      <c r="C26" s="16"/>
      <c r="D26" s="17"/>
      <c r="E26" s="17"/>
      <c r="F26" s="18"/>
      <c r="G26" s="18"/>
      <c r="H26" s="25"/>
      <c r="I26" s="26"/>
      <c r="J26" s="27"/>
      <c r="K26" s="22"/>
      <c r="L26" s="22"/>
    </row>
    <row r="27" spans="1:20" ht="12" customHeight="1">
      <c r="A27" s="8"/>
      <c r="B27" s="24"/>
      <c r="C27" s="16"/>
      <c r="D27" s="17"/>
      <c r="E27" s="17"/>
      <c r="F27" s="18"/>
      <c r="G27" s="18"/>
      <c r="H27" s="25"/>
      <c r="I27" s="26"/>
      <c r="J27" s="27"/>
      <c r="K27" s="22"/>
      <c r="L27" s="22"/>
    </row>
    <row r="28" spans="1:20" ht="12" customHeight="1">
      <c r="A28" s="8"/>
      <c r="B28" s="24"/>
      <c r="C28" s="16"/>
      <c r="D28" s="17"/>
      <c r="E28" s="17"/>
      <c r="F28" s="18"/>
      <c r="G28" s="18"/>
      <c r="H28" s="25"/>
      <c r="I28" s="26"/>
      <c r="J28" s="27"/>
      <c r="K28" s="22"/>
      <c r="L28" s="22"/>
    </row>
    <row r="29" spans="1:20" ht="12" customHeight="1">
      <c r="A29" s="8"/>
      <c r="B29" s="24"/>
      <c r="C29" s="16"/>
      <c r="D29" s="17"/>
      <c r="E29" s="17"/>
      <c r="F29" s="18"/>
      <c r="G29" s="18"/>
      <c r="H29" s="25"/>
      <c r="I29" s="26"/>
      <c r="J29" s="27"/>
      <c r="K29" s="22"/>
      <c r="L29" s="22"/>
    </row>
    <row r="30" spans="1:20" ht="12" customHeight="1">
      <c r="A30" s="8"/>
      <c r="B30" s="24"/>
      <c r="C30" s="16"/>
      <c r="D30" s="17"/>
      <c r="E30" s="17"/>
      <c r="F30" s="18"/>
      <c r="G30" s="18"/>
      <c r="H30" s="25"/>
      <c r="I30" s="26"/>
      <c r="J30" s="27"/>
      <c r="K30" s="22"/>
      <c r="L30" s="22"/>
    </row>
    <row r="31" spans="1:20" ht="12" customHeight="1">
      <c r="A31" s="8"/>
      <c r="B31" s="24"/>
      <c r="C31" s="16"/>
      <c r="D31" s="17"/>
      <c r="E31" s="17"/>
      <c r="F31" s="18"/>
      <c r="G31" s="18"/>
      <c r="H31" s="25"/>
      <c r="I31" s="26"/>
      <c r="J31" s="27"/>
      <c r="K31" s="22"/>
      <c r="L31" s="22"/>
    </row>
    <row r="32" spans="1:20" ht="12" customHeight="1">
      <c r="A32" s="8"/>
      <c r="B32" s="24"/>
      <c r="C32" s="16"/>
      <c r="D32" s="17"/>
      <c r="E32" s="17"/>
      <c r="F32" s="18"/>
      <c r="G32" s="18"/>
      <c r="H32" s="25"/>
      <c r="I32" s="26"/>
      <c r="J32" s="27"/>
      <c r="K32" s="22"/>
      <c r="L32" s="22"/>
    </row>
    <row r="33" spans="1:12" ht="12" customHeight="1">
      <c r="A33" s="8"/>
      <c r="B33" s="24"/>
      <c r="C33" s="16"/>
      <c r="D33" s="17"/>
      <c r="E33" s="17"/>
      <c r="F33" s="18"/>
      <c r="G33" s="18"/>
      <c r="H33" s="25"/>
      <c r="I33" s="26"/>
      <c r="J33" s="27"/>
      <c r="K33" s="22"/>
      <c r="L33" s="22"/>
    </row>
    <row r="34" spans="1:12" ht="12" customHeight="1">
      <c r="A34" s="8"/>
      <c r="B34" s="24"/>
      <c r="C34" s="16"/>
      <c r="D34" s="17"/>
      <c r="E34" s="17"/>
      <c r="F34" s="18"/>
      <c r="G34" s="18"/>
      <c r="H34" s="25"/>
      <c r="I34" s="26"/>
      <c r="J34" s="27"/>
      <c r="K34" s="22"/>
      <c r="L34" s="22"/>
    </row>
    <row r="35" spans="1:12" ht="12" customHeight="1">
      <c r="A35" s="8"/>
      <c r="B35" s="24"/>
      <c r="C35" s="16"/>
      <c r="D35" s="17"/>
      <c r="E35" s="17"/>
      <c r="F35" s="18"/>
      <c r="G35" s="18"/>
      <c r="H35" s="25"/>
      <c r="I35" s="26"/>
      <c r="J35" s="27"/>
      <c r="K35" s="22"/>
      <c r="L35" s="22"/>
    </row>
    <row r="36" spans="1:12" ht="12" customHeight="1">
      <c r="A36" s="8"/>
      <c r="B36" s="24"/>
      <c r="C36" s="16"/>
      <c r="D36" s="17"/>
      <c r="E36" s="17"/>
      <c r="F36" s="18"/>
      <c r="G36" s="18"/>
      <c r="H36" s="46"/>
      <c r="I36" s="26"/>
      <c r="J36" s="27"/>
      <c r="K36" s="22"/>
      <c r="L36" s="22"/>
    </row>
    <row r="37" spans="1:12" ht="12" customHeight="1">
      <c r="B37" s="24"/>
      <c r="C37" s="16"/>
      <c r="D37" s="17"/>
      <c r="E37" s="17"/>
      <c r="F37" s="18"/>
      <c r="G37" s="18"/>
      <c r="H37" s="25"/>
      <c r="I37" s="26"/>
      <c r="J37" s="27"/>
      <c r="K37" s="22"/>
      <c r="L37" s="22"/>
    </row>
    <row r="38" spans="1:12" ht="12" customHeight="1">
      <c r="B38" s="24"/>
      <c r="C38" s="16"/>
      <c r="D38" s="17"/>
      <c r="E38" s="17"/>
      <c r="F38" s="18"/>
      <c r="G38" s="18"/>
      <c r="H38" s="25"/>
      <c r="I38" s="26"/>
      <c r="J38" s="27"/>
      <c r="K38" s="22"/>
      <c r="L38" s="22"/>
    </row>
    <row r="39" spans="1:12" ht="12" customHeight="1">
      <c r="B39" s="24"/>
      <c r="C39" s="16"/>
      <c r="D39" s="17"/>
      <c r="E39" s="17"/>
      <c r="F39" s="18"/>
      <c r="G39" s="18"/>
      <c r="H39" s="25"/>
      <c r="I39" s="26"/>
      <c r="J39" s="27"/>
      <c r="K39" s="22"/>
      <c r="L39" s="22"/>
    </row>
    <row r="40" spans="1:12" ht="12" customHeight="1">
      <c r="B40" s="24"/>
      <c r="C40" s="16"/>
      <c r="D40" s="17"/>
      <c r="E40" s="17"/>
      <c r="F40" s="18"/>
      <c r="G40" s="18"/>
      <c r="H40" s="46"/>
      <c r="I40" s="26"/>
      <c r="J40" s="27"/>
      <c r="K40" s="22"/>
      <c r="L40" s="22"/>
    </row>
    <row r="41" spans="1:12" ht="12" customHeight="1">
      <c r="B41" s="24"/>
      <c r="C41" s="16"/>
      <c r="D41" s="17"/>
      <c r="E41" s="17"/>
      <c r="F41" s="18"/>
      <c r="G41" s="18"/>
      <c r="H41" s="25"/>
      <c r="I41" s="26"/>
      <c r="J41" s="27"/>
      <c r="K41" s="22"/>
      <c r="L41" s="22"/>
    </row>
    <row r="42" spans="1:12" ht="12" customHeight="1">
      <c r="B42" s="24"/>
      <c r="C42" s="4"/>
      <c r="D42" s="4"/>
      <c r="E42" s="4"/>
      <c r="F42" s="4"/>
      <c r="G42" s="4"/>
      <c r="H42" s="4"/>
      <c r="I42" s="4"/>
      <c r="J42" s="27"/>
      <c r="K42" s="22"/>
      <c r="L42" s="22"/>
    </row>
    <row r="43" spans="1:12" ht="12" customHeight="1">
      <c r="B43" s="24"/>
      <c r="C43" s="4"/>
      <c r="D43" s="4"/>
      <c r="E43" s="4"/>
      <c r="F43" s="4"/>
      <c r="G43" s="4"/>
      <c r="H43" s="4"/>
      <c r="I43" s="4"/>
      <c r="J43" s="27"/>
      <c r="K43" s="22"/>
      <c r="L43" s="22"/>
    </row>
    <row r="44" spans="1:12" ht="12" customHeight="1">
      <c r="B44" s="47"/>
      <c r="C44" s="4"/>
      <c r="D44" s="4"/>
      <c r="E44" s="4"/>
      <c r="F44" s="4"/>
      <c r="G44" s="4"/>
      <c r="H44" s="4"/>
      <c r="I44" s="18"/>
      <c r="J44" s="27"/>
      <c r="K44" s="22"/>
      <c r="L44" s="22"/>
    </row>
    <row r="45" spans="1:12" ht="12" customHeight="1">
      <c r="B45" s="47"/>
      <c r="C45" s="16"/>
      <c r="D45" s="17"/>
      <c r="E45" s="17"/>
      <c r="F45" s="18"/>
      <c r="G45" s="18"/>
      <c r="H45" s="46"/>
      <c r="I45" s="18"/>
      <c r="J45" s="27"/>
      <c r="K45" s="22"/>
      <c r="L45" s="22"/>
    </row>
    <row r="46" spans="1:12" ht="12" customHeight="1">
      <c r="A46" s="8"/>
      <c r="B46" s="47"/>
      <c r="C46" s="16"/>
      <c r="D46" s="17"/>
      <c r="E46" s="17"/>
      <c r="F46" s="18"/>
      <c r="G46" s="18"/>
      <c r="H46" s="48"/>
      <c r="I46" s="49"/>
      <c r="J46" s="21"/>
      <c r="K46" s="22"/>
      <c r="L46" s="22"/>
    </row>
    <row r="47" spans="1:12" ht="12" customHeight="1">
      <c r="A47" s="8"/>
      <c r="B47" s="47"/>
      <c r="C47" s="16"/>
      <c r="D47" s="17"/>
      <c r="E47" s="17"/>
      <c r="F47" s="18"/>
      <c r="G47" s="18"/>
      <c r="H47" s="48"/>
      <c r="I47" s="49"/>
      <c r="J47" s="21"/>
      <c r="K47" s="22"/>
      <c r="L47" s="22"/>
    </row>
    <row r="48" spans="1:12" ht="12" customHeight="1">
      <c r="A48" s="8"/>
      <c r="B48" s="15"/>
      <c r="C48" s="16"/>
      <c r="D48" s="17"/>
      <c r="E48" s="17"/>
      <c r="F48" s="18"/>
      <c r="G48" s="18"/>
      <c r="H48" s="19"/>
      <c r="I48" s="20"/>
      <c r="J48" s="21"/>
      <c r="K48" s="22"/>
      <c r="L48" s="22"/>
    </row>
    <row r="49" spans="1:12" ht="12" customHeight="1">
      <c r="A49" s="8"/>
      <c r="B49" s="47"/>
      <c r="C49" s="16"/>
      <c r="D49" s="17"/>
      <c r="E49" s="17"/>
      <c r="F49" s="18"/>
      <c r="G49" s="18"/>
      <c r="H49" s="48"/>
      <c r="I49" s="49"/>
      <c r="J49" s="21"/>
      <c r="K49" s="22"/>
      <c r="L49" s="22"/>
    </row>
    <row r="50" spans="1:12" ht="12" customHeight="1">
      <c r="A50" s="8"/>
      <c r="B50" s="47"/>
      <c r="C50" s="16"/>
      <c r="D50" s="17"/>
      <c r="E50" s="17"/>
      <c r="F50" s="18"/>
      <c r="G50" s="18"/>
      <c r="H50" s="48"/>
      <c r="I50" s="49"/>
      <c r="J50" s="21"/>
      <c r="K50" s="22"/>
      <c r="L50" s="22"/>
    </row>
    <row r="51" spans="1:12" ht="12" customHeight="1">
      <c r="A51" s="8"/>
      <c r="B51" s="47"/>
      <c r="C51" s="16"/>
      <c r="D51" s="17"/>
      <c r="E51" s="17"/>
      <c r="F51" s="18"/>
      <c r="G51" s="18"/>
      <c r="H51" s="48"/>
      <c r="I51" s="49"/>
      <c r="J51" s="21"/>
      <c r="K51" s="22"/>
      <c r="L51" s="22"/>
    </row>
    <row r="52" spans="1:12" ht="12" customHeight="1">
      <c r="A52" s="8"/>
      <c r="B52" s="47"/>
      <c r="C52" s="16"/>
      <c r="D52" s="17"/>
      <c r="E52" s="17"/>
      <c r="F52" s="18"/>
      <c r="G52" s="18"/>
      <c r="H52" s="48"/>
      <c r="I52" s="49"/>
      <c r="J52" s="21"/>
      <c r="K52" s="22"/>
      <c r="L52" s="22"/>
    </row>
    <row r="53" spans="1:12" ht="12" customHeight="1" thickBot="1">
      <c r="A53" s="8"/>
      <c r="B53" s="50" t="s">
        <v>10</v>
      </c>
      <c r="C53" s="16"/>
      <c r="D53" s="17"/>
      <c r="E53" s="17"/>
      <c r="F53" s="18"/>
      <c r="G53" s="18"/>
      <c r="H53" s="48"/>
      <c r="I53" s="49"/>
      <c r="J53" s="21"/>
      <c r="K53" s="22"/>
      <c r="L53" s="22"/>
    </row>
    <row r="54" spans="1:12" ht="12" customHeight="1">
      <c r="A54" s="51"/>
      <c r="B54" s="52"/>
      <c r="C54" s="52"/>
      <c r="D54" s="53"/>
      <c r="E54" s="53"/>
      <c r="F54" s="54"/>
      <c r="G54" s="54"/>
      <c r="H54" s="55"/>
      <c r="I54" s="54"/>
      <c r="J54" s="56"/>
      <c r="K54" s="22"/>
      <c r="L54" s="22"/>
    </row>
    <row r="55" spans="1:12" ht="12" customHeight="1">
      <c r="A55" s="57"/>
      <c r="B55" s="50" t="s">
        <v>1</v>
      </c>
      <c r="C55" s="16"/>
      <c r="D55" s="17"/>
      <c r="E55" s="17"/>
      <c r="F55" s="18"/>
      <c r="G55" s="18"/>
      <c r="H55" s="46"/>
      <c r="I55" s="18"/>
      <c r="J55" s="58"/>
      <c r="K55" s="22"/>
      <c r="L55" s="22"/>
    </row>
    <row r="56" spans="1:12" ht="12" customHeight="1">
      <c r="A56" s="57"/>
      <c r="B56" s="50" t="s">
        <v>1</v>
      </c>
      <c r="C56" s="16"/>
      <c r="D56" s="17"/>
      <c r="E56" s="17"/>
      <c r="F56" s="18"/>
      <c r="G56" s="18"/>
      <c r="H56" s="17"/>
      <c r="I56" s="17"/>
      <c r="J56" s="58"/>
      <c r="K56" s="22"/>
      <c r="L56" s="22"/>
    </row>
    <row r="57" spans="1:12" ht="12" customHeight="1">
      <c r="A57" s="57"/>
      <c r="B57" s="16"/>
      <c r="C57" s="16"/>
      <c r="D57" s="17"/>
      <c r="E57" s="17" t="s">
        <v>1</v>
      </c>
      <c r="F57" s="18" t="s">
        <v>1</v>
      </c>
      <c r="G57" s="18"/>
      <c r="H57" s="17"/>
      <c r="I57" s="17"/>
      <c r="J57" s="59"/>
      <c r="K57" s="22"/>
      <c r="L57" s="22"/>
    </row>
    <row r="58" spans="1:12" ht="12" customHeight="1">
      <c r="A58" s="57"/>
      <c r="B58" s="50" t="s">
        <v>1</v>
      </c>
      <c r="C58" s="16"/>
      <c r="D58" s="17"/>
      <c r="E58" s="17"/>
      <c r="F58" s="17"/>
      <c r="G58" s="18"/>
      <c r="H58" s="17"/>
      <c r="I58" s="17"/>
      <c r="J58" s="58"/>
      <c r="K58" s="22"/>
      <c r="L58" s="22"/>
    </row>
    <row r="59" spans="1:12" ht="12" customHeight="1">
      <c r="A59" s="57"/>
      <c r="B59" s="47"/>
      <c r="C59" s="16"/>
      <c r="D59" s="17"/>
      <c r="E59" s="17"/>
      <c r="F59" s="17"/>
      <c r="G59" s="18"/>
      <c r="H59" s="17"/>
      <c r="I59" s="17"/>
      <c r="J59" s="58"/>
      <c r="K59" s="22"/>
      <c r="L59" s="22"/>
    </row>
    <row r="60" spans="1:12" ht="12" customHeight="1">
      <c r="A60" s="57"/>
      <c r="B60" s="47"/>
      <c r="C60" s="16"/>
      <c r="D60" s="17"/>
      <c r="E60" s="17"/>
      <c r="F60" s="17"/>
      <c r="G60" s="18"/>
      <c r="H60" s="17"/>
      <c r="I60" s="17"/>
      <c r="J60" s="58"/>
      <c r="K60" s="22"/>
      <c r="L60" s="22"/>
    </row>
    <row r="61" spans="1:12" ht="12" customHeight="1">
      <c r="A61" s="57"/>
      <c r="B61" s="47"/>
      <c r="C61" s="16"/>
      <c r="D61" s="17"/>
      <c r="E61" s="17"/>
      <c r="F61" s="17"/>
      <c r="G61" s="18"/>
      <c r="H61" s="17"/>
      <c r="I61" s="17"/>
      <c r="J61" s="58"/>
      <c r="K61" s="22"/>
      <c r="L61" s="22"/>
    </row>
    <row r="62" spans="1:12" ht="12" customHeight="1">
      <c r="A62" s="57"/>
      <c r="B62" s="47"/>
      <c r="C62" s="16"/>
      <c r="D62" s="17"/>
      <c r="E62" s="17"/>
      <c r="F62" s="60"/>
      <c r="G62" s="18"/>
      <c r="H62" s="17"/>
      <c r="I62" s="17"/>
      <c r="J62" s="58"/>
      <c r="K62" s="22"/>
      <c r="L62" s="22"/>
    </row>
    <row r="63" spans="1:12" ht="12" customHeight="1">
      <c r="A63" s="57"/>
      <c r="B63" s="47"/>
      <c r="C63" s="16"/>
      <c r="D63" s="17"/>
      <c r="E63" s="17"/>
      <c r="F63" s="17"/>
      <c r="G63" s="18"/>
      <c r="H63" s="17"/>
      <c r="I63" s="17"/>
      <c r="J63" s="58"/>
      <c r="K63" s="22"/>
      <c r="L63" s="22"/>
    </row>
    <row r="64" spans="1:12" ht="12" customHeight="1">
      <c r="A64" s="57"/>
      <c r="B64" s="47"/>
      <c r="C64" s="16"/>
      <c r="D64" s="17"/>
      <c r="E64" s="17"/>
      <c r="F64" s="17"/>
      <c r="G64" s="18"/>
      <c r="H64" s="17"/>
      <c r="I64" s="17"/>
      <c r="J64" s="58"/>
      <c r="K64" s="22"/>
      <c r="L64" s="22"/>
    </row>
    <row r="65" spans="1:12" ht="12" customHeight="1" thickBot="1">
      <c r="A65" s="61"/>
      <c r="B65" s="62"/>
      <c r="C65" s="62"/>
      <c r="D65" s="63"/>
      <c r="E65" s="63"/>
      <c r="F65" s="63"/>
      <c r="G65" s="64"/>
      <c r="H65" s="63"/>
      <c r="I65" s="63"/>
      <c r="J65" s="65"/>
      <c r="K65" s="22"/>
      <c r="L65" s="22"/>
    </row>
    <row r="66" spans="1:12" ht="12" customHeight="1">
      <c r="B66" s="22"/>
      <c r="C66" s="22"/>
      <c r="D66" s="17"/>
      <c r="E66" s="17"/>
      <c r="F66" s="22"/>
      <c r="G66" s="18"/>
      <c r="H66" s="22"/>
      <c r="I66" s="22"/>
      <c r="J66" s="22"/>
      <c r="K66" s="22"/>
      <c r="L66" s="22"/>
    </row>
    <row r="67" spans="1:12">
      <c r="B67" s="22"/>
      <c r="C67" s="22"/>
      <c r="D67" s="17"/>
      <c r="E67" s="17"/>
      <c r="F67" s="22"/>
      <c r="G67" s="18"/>
      <c r="H67" s="22"/>
      <c r="I67" s="22"/>
      <c r="J67" s="22"/>
      <c r="K67" s="22"/>
      <c r="L67" s="22"/>
    </row>
    <row r="68" spans="1:12">
      <c r="B68" s="22"/>
      <c r="C68" s="22"/>
      <c r="D68" s="17"/>
      <c r="E68" s="17"/>
      <c r="F68" s="22"/>
      <c r="G68" s="18"/>
      <c r="H68" s="22"/>
      <c r="I68" s="22"/>
      <c r="J68" s="22"/>
      <c r="K68" s="22"/>
      <c r="L68" s="22"/>
    </row>
    <row r="69" spans="1:12">
      <c r="B69" s="22"/>
      <c r="C69" s="22"/>
      <c r="D69" s="17"/>
      <c r="E69" s="17"/>
      <c r="F69" s="22"/>
      <c r="G69" s="18"/>
      <c r="H69" s="22"/>
      <c r="I69" s="22"/>
      <c r="J69" s="22"/>
      <c r="K69" s="22"/>
      <c r="L69" s="22"/>
    </row>
    <row r="70" spans="1:12">
      <c r="B70" s="22"/>
      <c r="C70" s="22"/>
      <c r="D70" s="17"/>
      <c r="E70" s="17"/>
      <c r="F70" s="22"/>
      <c r="G70" s="18"/>
      <c r="H70" s="22"/>
      <c r="I70" s="22"/>
      <c r="J70" s="22"/>
      <c r="K70" s="22"/>
      <c r="L70" s="22"/>
    </row>
    <row r="71" spans="1:12">
      <c r="B71" s="22"/>
      <c r="C71" s="22"/>
      <c r="D71" s="17"/>
      <c r="E71" s="17"/>
      <c r="F71" s="22"/>
      <c r="G71" s="18"/>
      <c r="H71" s="22"/>
      <c r="I71" s="22"/>
      <c r="J71" s="22"/>
      <c r="K71" s="22"/>
      <c r="L71" s="22"/>
    </row>
    <row r="72" spans="1:12">
      <c r="B72" s="22"/>
      <c r="C72" s="22"/>
      <c r="D72" s="17"/>
      <c r="E72" s="17"/>
      <c r="F72" s="22"/>
      <c r="G72" s="18"/>
      <c r="H72" s="22"/>
      <c r="I72" s="22"/>
      <c r="J72" s="22"/>
      <c r="K72" s="22"/>
      <c r="L72" s="22"/>
    </row>
    <row r="73" spans="1:12">
      <c r="B73" s="22"/>
      <c r="C73" s="22"/>
      <c r="D73" s="17"/>
      <c r="E73" s="17"/>
      <c r="F73" s="22"/>
      <c r="G73" s="18"/>
      <c r="H73" s="22"/>
      <c r="I73" s="22"/>
      <c r="J73" s="22"/>
      <c r="K73" s="22"/>
      <c r="L73" s="22"/>
    </row>
    <row r="74" spans="1:12">
      <c r="B74" s="22"/>
      <c r="C74" s="22"/>
      <c r="D74" s="17"/>
      <c r="E74" s="17"/>
      <c r="F74" s="22"/>
      <c r="G74" s="18"/>
      <c r="H74" s="22"/>
      <c r="I74" s="22"/>
      <c r="J74" s="22"/>
      <c r="K74" s="22"/>
      <c r="L74" s="22"/>
    </row>
    <row r="75" spans="1:12">
      <c r="B75" s="22"/>
      <c r="C75" s="22"/>
      <c r="D75" s="17"/>
      <c r="E75" s="17"/>
      <c r="F75" s="22"/>
      <c r="G75" s="18"/>
      <c r="H75" s="22"/>
      <c r="I75" s="22"/>
      <c r="J75" s="22"/>
      <c r="K75" s="22"/>
      <c r="L75" s="22"/>
    </row>
    <row r="76" spans="1:12">
      <c r="B76" s="22"/>
      <c r="C76" s="22"/>
      <c r="D76" s="17"/>
      <c r="E76" s="17"/>
      <c r="F76" s="22"/>
      <c r="G76" s="18"/>
      <c r="H76" s="22"/>
      <c r="I76" s="22"/>
      <c r="J76" s="22"/>
      <c r="K76" s="22"/>
      <c r="L76" s="22"/>
    </row>
    <row r="77" spans="1:12">
      <c r="B77" s="22"/>
      <c r="C77" s="22"/>
      <c r="D77" s="17"/>
      <c r="E77" s="17"/>
      <c r="F77" s="22"/>
      <c r="G77" s="18"/>
      <c r="H77" s="22"/>
      <c r="I77" s="22"/>
      <c r="J77" s="22"/>
      <c r="K77" s="22"/>
      <c r="L77" s="22"/>
    </row>
    <row r="78" spans="1:12">
      <c r="B78" s="22"/>
      <c r="C78" s="22"/>
      <c r="D78" s="17"/>
      <c r="E78" s="17"/>
      <c r="F78" s="22"/>
      <c r="G78" s="18"/>
      <c r="H78" s="22"/>
      <c r="I78" s="22"/>
      <c r="J78" s="22"/>
      <c r="K78" s="22"/>
      <c r="L78" s="22"/>
    </row>
    <row r="79" spans="1:12">
      <c r="B79" s="22"/>
      <c r="C79" s="22"/>
      <c r="D79" s="17"/>
      <c r="E79" s="17"/>
      <c r="F79" s="22"/>
      <c r="G79" s="18"/>
      <c r="H79" s="22"/>
      <c r="I79" s="22"/>
      <c r="J79" s="22"/>
      <c r="K79" s="22"/>
      <c r="L79" s="22"/>
    </row>
    <row r="80" spans="1:12">
      <c r="B80" s="22"/>
      <c r="C80" s="22"/>
      <c r="D80" s="17"/>
      <c r="E80" s="17"/>
      <c r="F80" s="22"/>
      <c r="G80" s="18"/>
      <c r="H80" s="22"/>
      <c r="I80" s="22"/>
      <c r="J80" s="22"/>
      <c r="K80" s="22"/>
      <c r="L80" s="22"/>
    </row>
    <row r="81" spans="2:12">
      <c r="B81" s="22"/>
      <c r="C81" s="22"/>
      <c r="D81" s="17"/>
      <c r="E81" s="17"/>
      <c r="F81" s="22"/>
      <c r="G81" s="18"/>
      <c r="H81" s="22"/>
      <c r="I81" s="22"/>
      <c r="J81" s="22"/>
      <c r="K81" s="22"/>
      <c r="L81" s="22"/>
    </row>
    <row r="82" spans="2:12">
      <c r="B82" s="22"/>
      <c r="C82" s="22"/>
      <c r="D82" s="17"/>
      <c r="E82" s="17"/>
      <c r="F82" s="22"/>
      <c r="G82" s="18"/>
      <c r="H82" s="22"/>
      <c r="I82" s="22"/>
      <c r="J82" s="22"/>
      <c r="K82" s="22"/>
      <c r="L82" s="22"/>
    </row>
    <row r="83" spans="2:12">
      <c r="B83" s="22"/>
      <c r="C83" s="22"/>
      <c r="D83" s="17"/>
      <c r="E83" s="17"/>
      <c r="F83" s="22"/>
      <c r="G83" s="18"/>
      <c r="H83" s="22"/>
      <c r="I83" s="22"/>
      <c r="J83" s="22"/>
      <c r="K83" s="22"/>
      <c r="L83" s="22"/>
    </row>
    <row r="84" spans="2:12">
      <c r="B84" s="22"/>
      <c r="C84" s="22"/>
      <c r="D84" s="17"/>
      <c r="E84" s="17"/>
      <c r="F84" s="22"/>
      <c r="G84" s="18"/>
      <c r="H84" s="22"/>
      <c r="I84" s="22"/>
      <c r="J84" s="22"/>
      <c r="K84" s="22"/>
      <c r="L84" s="22"/>
    </row>
    <row r="85" spans="2:12">
      <c r="B85" s="22"/>
      <c r="C85" s="22"/>
      <c r="D85" s="17"/>
      <c r="E85" s="17"/>
      <c r="F85" s="22"/>
      <c r="G85" s="18"/>
      <c r="H85" s="22"/>
      <c r="I85" s="22"/>
      <c r="J85" s="22"/>
      <c r="K85" s="22"/>
      <c r="L85" s="22"/>
    </row>
    <row r="86" spans="2:12">
      <c r="B86" s="22"/>
      <c r="C86" s="22"/>
      <c r="D86" s="17"/>
      <c r="E86" s="17"/>
      <c r="F86" s="22"/>
      <c r="G86" s="18"/>
      <c r="H86" s="22"/>
      <c r="I86" s="22"/>
      <c r="J86" s="22"/>
      <c r="K86" s="22"/>
      <c r="L86" s="22"/>
    </row>
    <row r="87" spans="2:12">
      <c r="B87" s="22"/>
      <c r="C87" s="22"/>
      <c r="D87" s="17"/>
      <c r="E87" s="17"/>
      <c r="F87" s="22"/>
      <c r="G87" s="18"/>
      <c r="H87" s="22"/>
      <c r="I87" s="22"/>
      <c r="J87" s="22"/>
      <c r="K87" s="22"/>
      <c r="L87" s="22"/>
    </row>
    <row r="88" spans="2:12">
      <c r="B88" s="22"/>
      <c r="C88" s="22"/>
      <c r="D88" s="17"/>
      <c r="E88" s="17"/>
      <c r="F88" s="22"/>
      <c r="G88" s="18"/>
      <c r="H88" s="22"/>
      <c r="I88" s="22"/>
      <c r="J88" s="22"/>
      <c r="K88" s="22"/>
      <c r="L88" s="22"/>
    </row>
    <row r="89" spans="2:12">
      <c r="B89" s="22"/>
      <c r="C89" s="22"/>
      <c r="D89" s="17"/>
      <c r="E89" s="17"/>
      <c r="F89" s="22"/>
      <c r="G89" s="18"/>
      <c r="H89" s="22"/>
      <c r="I89" s="22"/>
      <c r="J89" s="22"/>
      <c r="K89" s="22"/>
      <c r="L89" s="22"/>
    </row>
    <row r="90" spans="2:12">
      <c r="B90" s="22"/>
      <c r="C90" s="22"/>
      <c r="D90" s="17"/>
      <c r="E90" s="17"/>
      <c r="F90" s="22"/>
      <c r="G90" s="18"/>
      <c r="H90" s="22"/>
      <c r="I90" s="22"/>
      <c r="J90" s="22"/>
      <c r="K90" s="22"/>
      <c r="L90" s="22"/>
    </row>
    <row r="91" spans="2:12">
      <c r="B91" s="22"/>
      <c r="C91" s="22"/>
      <c r="D91" s="17"/>
      <c r="E91" s="17"/>
      <c r="F91" s="22"/>
      <c r="G91" s="18"/>
      <c r="H91" s="22"/>
      <c r="I91" s="22"/>
      <c r="J91" s="22"/>
      <c r="K91" s="22"/>
      <c r="L91" s="22"/>
    </row>
    <row r="92" spans="2:12">
      <c r="B92" s="22"/>
      <c r="C92" s="22"/>
      <c r="D92" s="17"/>
      <c r="E92" s="17"/>
      <c r="F92" s="22"/>
      <c r="G92" s="18"/>
      <c r="H92" s="22"/>
      <c r="I92" s="22"/>
      <c r="J92" s="22"/>
      <c r="K92" s="22"/>
      <c r="L92" s="22"/>
    </row>
    <row r="93" spans="2:12">
      <c r="B93" s="22"/>
      <c r="C93" s="22"/>
      <c r="D93" s="17"/>
      <c r="E93" s="17"/>
      <c r="F93" s="22"/>
      <c r="G93" s="18"/>
      <c r="H93" s="22"/>
      <c r="I93" s="22"/>
      <c r="J93" s="22"/>
      <c r="K93" s="22"/>
      <c r="L93" s="22"/>
    </row>
    <row r="94" spans="2:12">
      <c r="B94" s="22"/>
      <c r="C94" s="22"/>
      <c r="D94" s="17"/>
      <c r="E94" s="17"/>
      <c r="F94" s="22"/>
      <c r="G94" s="18"/>
      <c r="H94" s="22"/>
      <c r="I94" s="22"/>
      <c r="J94" s="22"/>
      <c r="K94" s="22"/>
      <c r="L94" s="22"/>
    </row>
    <row r="95" spans="2:12">
      <c r="B95" s="22"/>
      <c r="C95" s="22"/>
      <c r="D95" s="17"/>
      <c r="E95" s="17"/>
      <c r="F95" s="22"/>
      <c r="G95" s="18"/>
      <c r="H95" s="22"/>
      <c r="I95" s="22"/>
      <c r="J95" s="22"/>
      <c r="K95" s="22"/>
      <c r="L95" s="22"/>
    </row>
    <row r="96" spans="2:12">
      <c r="B96" s="22"/>
      <c r="C96" s="22"/>
      <c r="D96" s="17"/>
      <c r="E96" s="17"/>
      <c r="F96" s="22"/>
      <c r="G96" s="18"/>
      <c r="H96" s="22"/>
      <c r="I96" s="22"/>
      <c r="J96" s="22"/>
      <c r="K96" s="22"/>
      <c r="L96" s="22"/>
    </row>
    <row r="97" spans="2:12">
      <c r="B97" s="22"/>
      <c r="C97" s="22"/>
      <c r="D97" s="17"/>
      <c r="E97" s="17"/>
      <c r="F97" s="22"/>
      <c r="G97" s="18"/>
      <c r="H97" s="22"/>
      <c r="I97" s="22"/>
      <c r="J97" s="22"/>
      <c r="K97" s="22"/>
      <c r="L97" s="22"/>
    </row>
    <row r="98" spans="2:12">
      <c r="B98" s="22"/>
      <c r="C98" s="22"/>
      <c r="D98" s="17"/>
      <c r="E98" s="17"/>
      <c r="F98" s="22"/>
      <c r="G98" s="18"/>
      <c r="H98" s="22"/>
      <c r="I98" s="22"/>
      <c r="J98" s="22"/>
      <c r="K98" s="22"/>
      <c r="L98" s="22"/>
    </row>
    <row r="99" spans="2:12">
      <c r="B99" s="22"/>
      <c r="C99" s="22"/>
      <c r="D99" s="17"/>
      <c r="E99" s="17"/>
      <c r="F99" s="22"/>
      <c r="G99" s="18"/>
      <c r="H99" s="22"/>
      <c r="I99" s="22"/>
      <c r="J99" s="22"/>
      <c r="K99" s="22"/>
      <c r="L99" s="22"/>
    </row>
    <row r="100" spans="2:12">
      <c r="B100" s="22"/>
      <c r="C100" s="22"/>
      <c r="D100" s="17"/>
      <c r="E100" s="17"/>
      <c r="F100" s="22"/>
      <c r="G100" s="18"/>
      <c r="H100" s="22"/>
      <c r="I100" s="22"/>
      <c r="J100" s="22"/>
      <c r="K100" s="22"/>
      <c r="L100" s="22"/>
    </row>
    <row r="101" spans="2:12">
      <c r="B101" s="22"/>
      <c r="C101" s="22"/>
      <c r="D101" s="17"/>
      <c r="E101" s="17"/>
      <c r="F101" s="22"/>
      <c r="G101" s="18"/>
      <c r="H101" s="22"/>
      <c r="I101" s="22"/>
      <c r="J101" s="22"/>
      <c r="K101" s="22"/>
      <c r="L101" s="22"/>
    </row>
    <row r="102" spans="2:12">
      <c r="B102" s="22"/>
      <c r="C102" s="22"/>
      <c r="D102" s="17"/>
      <c r="E102" s="17"/>
      <c r="F102" s="22"/>
      <c r="G102" s="18"/>
      <c r="H102" s="22"/>
      <c r="I102" s="22"/>
      <c r="J102" s="22"/>
      <c r="K102" s="22"/>
      <c r="L102" s="22"/>
    </row>
    <row r="103" spans="2:12">
      <c r="B103" s="22"/>
      <c r="C103" s="22"/>
      <c r="D103" s="17"/>
      <c r="E103" s="17"/>
      <c r="F103" s="22"/>
      <c r="G103" s="18"/>
      <c r="H103" s="22"/>
      <c r="I103" s="22"/>
      <c r="J103" s="22"/>
      <c r="K103" s="22"/>
      <c r="L103" s="22"/>
    </row>
    <row r="104" spans="2:12">
      <c r="B104" s="22"/>
      <c r="C104" s="22"/>
      <c r="D104" s="17"/>
      <c r="E104" s="17"/>
      <c r="F104" s="22"/>
      <c r="G104" s="18"/>
      <c r="H104" s="22"/>
      <c r="I104" s="22"/>
      <c r="J104" s="22"/>
      <c r="K104" s="22"/>
      <c r="L104" s="22"/>
    </row>
    <row r="105" spans="2:12">
      <c r="B105" s="22"/>
      <c r="C105" s="22"/>
      <c r="D105" s="17"/>
      <c r="E105" s="17"/>
      <c r="F105" s="22"/>
      <c r="G105" s="18"/>
      <c r="H105" s="22"/>
      <c r="I105" s="22"/>
      <c r="J105" s="22"/>
      <c r="K105" s="22"/>
      <c r="L105" s="22"/>
    </row>
    <row r="106" spans="2:12">
      <c r="B106" s="22"/>
      <c r="C106" s="22"/>
      <c r="D106" s="17"/>
      <c r="E106" s="17"/>
      <c r="F106" s="22"/>
      <c r="G106" s="18"/>
      <c r="H106" s="22"/>
      <c r="I106" s="22"/>
      <c r="J106" s="22"/>
      <c r="K106" s="22"/>
      <c r="L106" s="22"/>
    </row>
    <row r="107" spans="2:12">
      <c r="D107" s="13"/>
      <c r="E107" s="13"/>
      <c r="G107" s="66"/>
    </row>
    <row r="108" spans="2:12">
      <c r="D108" s="13"/>
      <c r="E108" s="13"/>
      <c r="G108" s="66"/>
    </row>
    <row r="109" spans="2:12">
      <c r="D109" s="13"/>
      <c r="E109" s="13"/>
      <c r="G109" s="66"/>
    </row>
    <row r="110" spans="2:12">
      <c r="D110" s="13"/>
      <c r="E110" s="13"/>
      <c r="G110" s="66"/>
    </row>
    <row r="111" spans="2:12">
      <c r="D111" s="13"/>
      <c r="E111" s="13"/>
      <c r="G111" s="66"/>
    </row>
    <row r="112" spans="2:12">
      <c r="G112" s="66"/>
    </row>
    <row r="113" spans="7:7">
      <c r="G113" s="66"/>
    </row>
    <row r="114" spans="7:7">
      <c r="G114" s="66"/>
    </row>
    <row r="115" spans="7:7">
      <c r="G115" s="66"/>
    </row>
    <row r="116" spans="7:7">
      <c r="G116" s="66"/>
    </row>
    <row r="117" spans="7:7">
      <c r="G117" s="66"/>
    </row>
    <row r="118" spans="7:7">
      <c r="G118" s="66"/>
    </row>
  </sheetData>
  <conditionalFormatting sqref="B24:B25">
    <cfRule type="cellIs" dxfId="2" priority="3" stopIfTrue="1" operator="equal">
      <formula>"Title"</formula>
    </cfRule>
  </conditionalFormatting>
  <conditionalFormatting sqref="B9">
    <cfRule type="cellIs" dxfId="1" priority="2" stopIfTrue="1" operator="equal">
      <formula>"Adjustment to Income/Expense/Rate Base:"</formula>
    </cfRule>
  </conditionalFormatting>
  <conditionalFormatting sqref="J1">
    <cfRule type="cellIs" dxfId="0" priority="1" stopIfTrue="1" operator="equal">
      <formula>"x.x"</formula>
    </cfRule>
  </conditionalFormatting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view="pageBreakPreview" zoomScale="75" zoomScaleNormal="75" zoomScaleSheetLayoutView="75" workbookViewId="0">
      <pane xSplit="2" ySplit="7" topLeftCell="D99" activePane="bottomRight" state="frozen"/>
      <selection activeCell="H19" sqref="H19"/>
      <selection pane="topRight" activeCell="H19" sqref="H19"/>
      <selection pane="bottomLeft" activeCell="H19" sqref="H19"/>
      <selection pane="bottomRight" activeCell="L23" sqref="L23"/>
    </sheetView>
  </sheetViews>
  <sheetFormatPr defaultRowHeight="12.75"/>
  <cols>
    <col min="1" max="1" width="5.85546875" style="71" customWidth="1"/>
    <col min="2" max="2" width="38.42578125" style="71" customWidth="1"/>
    <col min="3" max="7" width="12.42578125" style="71" customWidth="1"/>
    <col min="8" max="8" width="13.7109375" style="71" customWidth="1"/>
    <col min="9" max="11" width="12.42578125" style="71" customWidth="1"/>
    <col min="12" max="12" width="14.7109375" style="71" customWidth="1"/>
    <col min="13" max="13" width="12.42578125" style="71" customWidth="1"/>
    <col min="14" max="14" width="14.85546875" style="71" customWidth="1"/>
    <col min="15" max="15" width="3.140625" style="71" customWidth="1"/>
    <col min="16" max="16" width="16.5703125" style="71" customWidth="1"/>
    <col min="17" max="248" width="12.42578125" style="71" customWidth="1"/>
    <col min="249" max="16384" width="9.140625" style="71"/>
  </cols>
  <sheetData>
    <row r="1" spans="1:16">
      <c r="A1" s="70" t="s">
        <v>92</v>
      </c>
    </row>
    <row r="2" spans="1:16">
      <c r="A2" s="70" t="s">
        <v>153</v>
      </c>
    </row>
    <row r="3" spans="1:16">
      <c r="A3" s="70" t="s">
        <v>152</v>
      </c>
    </row>
    <row r="4" spans="1:16">
      <c r="A4" s="74"/>
      <c r="B4" s="74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  <c r="N4" s="74"/>
      <c r="O4" s="74"/>
      <c r="P4" s="74"/>
    </row>
    <row r="5" spans="1:16" s="104" customFormat="1" ht="38.25">
      <c r="A5" s="74"/>
      <c r="B5" s="74"/>
      <c r="C5" s="82" t="s">
        <v>90</v>
      </c>
      <c r="D5" s="82" t="s">
        <v>91</v>
      </c>
      <c r="E5" s="82" t="s">
        <v>97</v>
      </c>
      <c r="F5" s="82" t="s">
        <v>140</v>
      </c>
      <c r="G5" s="82" t="s">
        <v>99</v>
      </c>
      <c r="H5" s="82" t="s">
        <v>141</v>
      </c>
      <c r="I5" s="82" t="s">
        <v>142</v>
      </c>
      <c r="J5" s="82" t="s">
        <v>143</v>
      </c>
      <c r="K5" s="82" t="s">
        <v>144</v>
      </c>
      <c r="L5" s="82" t="s">
        <v>145</v>
      </c>
      <c r="M5" s="82" t="s">
        <v>146</v>
      </c>
      <c r="N5" s="82" t="s">
        <v>48</v>
      </c>
      <c r="O5" s="80"/>
      <c r="P5" s="80"/>
    </row>
    <row r="6" spans="1:16">
      <c r="A6" s="76"/>
      <c r="B6" s="85" t="s">
        <v>15</v>
      </c>
      <c r="C6" s="83">
        <v>301912</v>
      </c>
      <c r="D6" s="83">
        <v>302980</v>
      </c>
      <c r="E6" s="83">
        <v>302981</v>
      </c>
      <c r="F6" s="83">
        <v>302982</v>
      </c>
      <c r="G6" s="83">
        <v>302983</v>
      </c>
      <c r="H6" s="83"/>
      <c r="I6" s="83">
        <v>302990</v>
      </c>
      <c r="J6" s="83">
        <v>301922</v>
      </c>
      <c r="K6" s="83">
        <v>301926</v>
      </c>
      <c r="L6" s="83">
        <v>302901</v>
      </c>
      <c r="M6" s="84" t="s">
        <v>135</v>
      </c>
      <c r="N6" s="83"/>
      <c r="O6" s="83"/>
      <c r="P6" s="83" t="s">
        <v>14</v>
      </c>
    </row>
    <row r="7" spans="1:16" ht="12.75" customHeight="1">
      <c r="A7" s="76"/>
      <c r="B7" s="74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76"/>
      <c r="P7" s="74"/>
    </row>
    <row r="8" spans="1:16">
      <c r="A8" s="131"/>
      <c r="B8" s="86" t="s">
        <v>16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-4193983</v>
      </c>
      <c r="I8" s="87"/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132"/>
      <c r="P8" s="132">
        <f t="shared" ref="P8:P71" si="0">SUM(C8:N8)</f>
        <v>-4193983</v>
      </c>
    </row>
    <row r="9" spans="1:16">
      <c r="A9" s="76"/>
      <c r="B9" s="86" t="s">
        <v>41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-1000</v>
      </c>
      <c r="I9" s="87"/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/>
      <c r="P9" s="132">
        <f t="shared" si="0"/>
        <v>-1000</v>
      </c>
    </row>
    <row r="10" spans="1:16">
      <c r="A10" s="76"/>
      <c r="B10" s="86" t="s">
        <v>42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/>
      <c r="J10" s="87">
        <v>0</v>
      </c>
      <c r="K10" s="87">
        <v>0</v>
      </c>
      <c r="L10" s="87">
        <v>-366.46</v>
      </c>
      <c r="M10" s="87">
        <v>0</v>
      </c>
      <c r="N10" s="87">
        <v>0</v>
      </c>
      <c r="O10" s="87"/>
      <c r="P10" s="132">
        <f t="shared" si="0"/>
        <v>-366.46</v>
      </c>
    </row>
    <row r="11" spans="1:16">
      <c r="A11" s="76"/>
      <c r="B11" s="86" t="s">
        <v>43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/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/>
      <c r="P11" s="132">
        <f t="shared" si="0"/>
        <v>0</v>
      </c>
    </row>
    <row r="12" spans="1:16">
      <c r="A12" s="76"/>
      <c r="B12" s="124" t="s">
        <v>59</v>
      </c>
      <c r="C12" s="87">
        <v>-12839.1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/>
      <c r="J12" s="87">
        <v>-992.8</v>
      </c>
      <c r="K12" s="87">
        <v>-148.88999999999999</v>
      </c>
      <c r="L12" s="87">
        <v>0</v>
      </c>
      <c r="M12" s="87">
        <v>-23501.94</v>
      </c>
      <c r="N12" s="87">
        <v>0</v>
      </c>
      <c r="O12" s="87"/>
      <c r="P12" s="132">
        <f t="shared" si="0"/>
        <v>-37482.729999999996</v>
      </c>
    </row>
    <row r="13" spans="1:16">
      <c r="A13" s="76"/>
      <c r="B13" s="72" t="s">
        <v>60</v>
      </c>
      <c r="C13" s="87">
        <v>-903465.53</v>
      </c>
      <c r="D13" s="87">
        <v>-1250550</v>
      </c>
      <c r="E13" s="87">
        <v>0</v>
      </c>
      <c r="F13" s="87">
        <v>0</v>
      </c>
      <c r="G13" s="87">
        <v>0</v>
      </c>
      <c r="H13" s="87">
        <v>0</v>
      </c>
      <c r="I13" s="87"/>
      <c r="J13" s="87">
        <v>-18942.93</v>
      </c>
      <c r="K13" s="87">
        <v>-218998.52</v>
      </c>
      <c r="L13" s="87">
        <v>0</v>
      </c>
      <c r="M13" s="87">
        <v>-76759.790000000008</v>
      </c>
      <c r="N13" s="87">
        <v>0</v>
      </c>
      <c r="O13" s="87"/>
      <c r="P13" s="132">
        <f t="shared" si="0"/>
        <v>-2468716.7700000005</v>
      </c>
    </row>
    <row r="14" spans="1:16">
      <c r="A14" s="76"/>
      <c r="B14" s="86" t="s">
        <v>16</v>
      </c>
      <c r="C14" s="87">
        <v>-566073.07999999996</v>
      </c>
      <c r="D14" s="87">
        <v>-1850814</v>
      </c>
      <c r="E14" s="87">
        <v>0</v>
      </c>
      <c r="F14" s="87">
        <v>0</v>
      </c>
      <c r="G14" s="87">
        <v>0</v>
      </c>
      <c r="H14" s="87">
        <v>-1047084</v>
      </c>
      <c r="I14" s="87"/>
      <c r="J14" s="87">
        <v>-906.61</v>
      </c>
      <c r="K14" s="87">
        <v>-92899.27</v>
      </c>
      <c r="L14" s="87">
        <v>-1171506</v>
      </c>
      <c r="M14" s="87">
        <v>-579493.15</v>
      </c>
      <c r="N14" s="87">
        <v>-5539.48</v>
      </c>
      <c r="O14" s="87"/>
      <c r="P14" s="132">
        <f t="shared" si="0"/>
        <v>-5314315.5900000008</v>
      </c>
    </row>
    <row r="15" spans="1:16">
      <c r="A15" s="76"/>
      <c r="B15" s="72" t="s">
        <v>61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/>
      <c r="J15" s="87">
        <v>-1172674.79</v>
      </c>
      <c r="K15" s="87">
        <v>0</v>
      </c>
      <c r="L15" s="87">
        <v>0</v>
      </c>
      <c r="M15" s="87">
        <v>-34554.300000000003</v>
      </c>
      <c r="N15" s="87">
        <v>0</v>
      </c>
      <c r="O15" s="87"/>
      <c r="P15" s="132">
        <f t="shared" si="0"/>
        <v>-1207229.0900000001</v>
      </c>
    </row>
    <row r="16" spans="1:16">
      <c r="A16" s="76"/>
      <c r="B16" s="86" t="s">
        <v>62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/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/>
      <c r="P16" s="132">
        <f t="shared" si="0"/>
        <v>0</v>
      </c>
    </row>
    <row r="17" spans="1:16">
      <c r="A17" s="76"/>
      <c r="B17" s="86" t="s">
        <v>47</v>
      </c>
      <c r="C17" s="87">
        <v>-23378.34</v>
      </c>
      <c r="D17" s="87">
        <v>0</v>
      </c>
      <c r="E17" s="87">
        <v>-779745.6</v>
      </c>
      <c r="F17" s="87">
        <v>0</v>
      </c>
      <c r="G17" s="87">
        <v>0</v>
      </c>
      <c r="H17" s="87">
        <v>0</v>
      </c>
      <c r="I17" s="87"/>
      <c r="J17" s="87">
        <v>-50220.39</v>
      </c>
      <c r="K17" s="87">
        <v>-1753.62</v>
      </c>
      <c r="L17" s="87">
        <v>0</v>
      </c>
      <c r="M17" s="87">
        <v>-274215.05999999994</v>
      </c>
      <c r="N17" s="87">
        <v>-2143.56</v>
      </c>
      <c r="O17" s="87"/>
      <c r="P17" s="132">
        <f t="shared" si="0"/>
        <v>-1131456.5699999998</v>
      </c>
    </row>
    <row r="18" spans="1:16">
      <c r="A18" s="76"/>
      <c r="B18" s="86" t="s">
        <v>49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/>
      <c r="J18" s="87">
        <v>-297.83999999999997</v>
      </c>
      <c r="K18" s="87">
        <v>0</v>
      </c>
      <c r="L18" s="87">
        <v>0</v>
      </c>
      <c r="M18" s="87">
        <v>0</v>
      </c>
      <c r="N18" s="87">
        <v>0</v>
      </c>
      <c r="O18" s="87"/>
      <c r="P18" s="132">
        <f t="shared" si="0"/>
        <v>-297.83999999999997</v>
      </c>
    </row>
    <row r="19" spans="1:16">
      <c r="A19" s="76"/>
      <c r="B19" s="124" t="s">
        <v>63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-2234721.15</v>
      </c>
      <c r="I19" s="87"/>
      <c r="J19" s="87">
        <v>0</v>
      </c>
      <c r="K19" s="87">
        <v>0</v>
      </c>
      <c r="L19" s="87">
        <v>0</v>
      </c>
      <c r="M19" s="87">
        <v>-1923662.49</v>
      </c>
      <c r="N19" s="87">
        <v>-47043.48</v>
      </c>
      <c r="O19" s="87"/>
      <c r="P19" s="132">
        <f t="shared" si="0"/>
        <v>-4205427.12</v>
      </c>
    </row>
    <row r="20" spans="1:16">
      <c r="A20" s="76"/>
      <c r="B20" s="124" t="s">
        <v>64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/>
      <c r="J20" s="87">
        <v>0</v>
      </c>
      <c r="K20" s="87">
        <v>0</v>
      </c>
      <c r="L20" s="87">
        <v>-151308</v>
      </c>
      <c r="M20" s="87">
        <v>0</v>
      </c>
      <c r="N20" s="87">
        <v>0</v>
      </c>
      <c r="O20" s="87"/>
      <c r="P20" s="132">
        <f t="shared" si="0"/>
        <v>-151308</v>
      </c>
    </row>
    <row r="21" spans="1:16">
      <c r="A21" s="76"/>
      <c r="B21" s="86" t="s">
        <v>17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/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/>
      <c r="P21" s="132">
        <f t="shared" si="0"/>
        <v>0</v>
      </c>
    </row>
    <row r="22" spans="1:16">
      <c r="A22" s="76"/>
      <c r="B22" s="124" t="s">
        <v>65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/>
      <c r="J22" s="87">
        <v>0</v>
      </c>
      <c r="K22" s="87">
        <v>0</v>
      </c>
      <c r="L22" s="87">
        <v>-36182.04</v>
      </c>
      <c r="M22" s="87">
        <v>0</v>
      </c>
      <c r="N22" s="87">
        <v>0</v>
      </c>
      <c r="O22" s="87"/>
      <c r="P22" s="132">
        <f t="shared" si="0"/>
        <v>-36182.04</v>
      </c>
    </row>
    <row r="23" spans="1:16">
      <c r="A23" s="76"/>
      <c r="B23" s="86" t="s">
        <v>18</v>
      </c>
      <c r="C23" s="87">
        <v>0</v>
      </c>
      <c r="D23" s="87">
        <v>-670659.93999999994</v>
      </c>
      <c r="E23" s="87">
        <v>-13794.92</v>
      </c>
      <c r="F23" s="87">
        <v>0</v>
      </c>
      <c r="G23" s="87">
        <v>0</v>
      </c>
      <c r="H23" s="87">
        <v>0</v>
      </c>
      <c r="I23" s="87"/>
      <c r="J23" s="87">
        <v>-229485.05</v>
      </c>
      <c r="K23" s="87">
        <v>-646043.25</v>
      </c>
      <c r="L23" s="87">
        <v>-90108</v>
      </c>
      <c r="M23" s="87">
        <v>-2588.56</v>
      </c>
      <c r="N23" s="87">
        <v>0</v>
      </c>
      <c r="O23" s="87"/>
      <c r="P23" s="132">
        <f t="shared" si="0"/>
        <v>-1652679.72</v>
      </c>
    </row>
    <row r="24" spans="1:16">
      <c r="A24" s="76"/>
      <c r="B24" s="73" t="s">
        <v>66</v>
      </c>
      <c r="C24" s="87">
        <v>0</v>
      </c>
      <c r="D24" s="87">
        <v>0</v>
      </c>
      <c r="E24" s="87">
        <v>-12672.25</v>
      </c>
      <c r="F24" s="87">
        <v>0</v>
      </c>
      <c r="G24" s="87">
        <v>0</v>
      </c>
      <c r="H24" s="87">
        <v>0</v>
      </c>
      <c r="I24" s="87"/>
      <c r="J24" s="87">
        <v>-1036237.84</v>
      </c>
      <c r="K24" s="87">
        <v>-311975</v>
      </c>
      <c r="L24" s="87">
        <v>0</v>
      </c>
      <c r="M24" s="87">
        <v>-34639.009999999995</v>
      </c>
      <c r="N24" s="87">
        <v>0</v>
      </c>
      <c r="O24" s="87"/>
      <c r="P24" s="132">
        <f t="shared" si="0"/>
        <v>-1395524.0999999999</v>
      </c>
    </row>
    <row r="25" spans="1:16">
      <c r="A25" s="76"/>
      <c r="B25" s="73" t="s">
        <v>67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/>
      <c r="J25" s="87">
        <v>0</v>
      </c>
      <c r="K25" s="87">
        <v>0</v>
      </c>
      <c r="L25" s="87">
        <v>-18542929.98</v>
      </c>
      <c r="M25" s="87">
        <v>0</v>
      </c>
      <c r="N25" s="87">
        <v>0</v>
      </c>
      <c r="O25" s="87"/>
      <c r="P25" s="132">
        <f t="shared" si="0"/>
        <v>-18542929.98</v>
      </c>
    </row>
    <row r="26" spans="1:16">
      <c r="A26" s="76"/>
      <c r="B26" s="86" t="s">
        <v>29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/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/>
      <c r="P26" s="132">
        <f t="shared" si="0"/>
        <v>0</v>
      </c>
    </row>
    <row r="27" spans="1:16">
      <c r="A27" s="76"/>
      <c r="B27" s="124" t="s">
        <v>68</v>
      </c>
      <c r="C27" s="87">
        <v>-17159</v>
      </c>
      <c r="D27" s="87">
        <v>-2616318.9500000002</v>
      </c>
      <c r="E27" s="87">
        <v>-58187.89</v>
      </c>
      <c r="F27" s="87">
        <v>0</v>
      </c>
      <c r="G27" s="87">
        <v>0</v>
      </c>
      <c r="H27" s="87">
        <v>0</v>
      </c>
      <c r="I27" s="87"/>
      <c r="J27" s="87">
        <v>-3069436.89</v>
      </c>
      <c r="K27" s="87">
        <v>-398541.2</v>
      </c>
      <c r="L27" s="87">
        <v>0</v>
      </c>
      <c r="M27" s="87">
        <v>-201874.02</v>
      </c>
      <c r="N27" s="87">
        <v>-422.67</v>
      </c>
      <c r="O27" s="87"/>
      <c r="P27" s="132">
        <f t="shared" si="0"/>
        <v>-6361940.6200000001</v>
      </c>
    </row>
    <row r="28" spans="1:16">
      <c r="A28" s="76"/>
      <c r="B28" s="124" t="s">
        <v>69</v>
      </c>
      <c r="C28" s="87">
        <v>-6703.01</v>
      </c>
      <c r="D28" s="87">
        <v>-750330</v>
      </c>
      <c r="E28" s="87">
        <v>0</v>
      </c>
      <c r="F28" s="87">
        <v>-13812.11</v>
      </c>
      <c r="G28" s="87">
        <v>-303750</v>
      </c>
      <c r="H28" s="87">
        <v>0</v>
      </c>
      <c r="I28" s="87"/>
      <c r="J28" s="87">
        <v>-961448.19</v>
      </c>
      <c r="K28" s="87">
        <v>52.25</v>
      </c>
      <c r="L28" s="87">
        <v>0</v>
      </c>
      <c r="M28" s="87">
        <v>-412253.7</v>
      </c>
      <c r="N28" s="87">
        <v>-21576.36</v>
      </c>
      <c r="O28" s="87"/>
      <c r="P28" s="132">
        <f t="shared" si="0"/>
        <v>-2469821.12</v>
      </c>
    </row>
    <row r="29" spans="1:16">
      <c r="A29" s="76"/>
      <c r="B29" s="86" t="s">
        <v>30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/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/>
      <c r="P29" s="132">
        <f t="shared" si="0"/>
        <v>0</v>
      </c>
    </row>
    <row r="30" spans="1:16">
      <c r="A30" s="76"/>
      <c r="B30" s="86" t="s">
        <v>31</v>
      </c>
      <c r="C30" s="87">
        <v>0</v>
      </c>
      <c r="D30" s="87">
        <v>0</v>
      </c>
      <c r="E30" s="87">
        <v>-4060</v>
      </c>
      <c r="F30" s="87">
        <v>0</v>
      </c>
      <c r="G30" s="87">
        <v>0</v>
      </c>
      <c r="H30" s="87">
        <v>0</v>
      </c>
      <c r="I30" s="87"/>
      <c r="J30" s="87">
        <v>-93648.86</v>
      </c>
      <c r="K30" s="87">
        <v>-56648.25</v>
      </c>
      <c r="L30" s="87">
        <v>0</v>
      </c>
      <c r="M30" s="87">
        <v>-7161.88</v>
      </c>
      <c r="N30" s="87">
        <v>0</v>
      </c>
      <c r="O30" s="87"/>
      <c r="P30" s="132">
        <f t="shared" si="0"/>
        <v>-161518.99</v>
      </c>
    </row>
    <row r="31" spans="1:16">
      <c r="A31" s="131"/>
      <c r="B31" s="86" t="s">
        <v>44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/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/>
      <c r="P31" s="132">
        <f t="shared" si="0"/>
        <v>0</v>
      </c>
    </row>
    <row r="32" spans="1:16">
      <c r="A32" s="76"/>
      <c r="B32" s="88" t="s">
        <v>32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/>
      <c r="J32" s="87">
        <v>-17287.88</v>
      </c>
      <c r="K32" s="87">
        <v>0</v>
      </c>
      <c r="L32" s="87">
        <v>-75184.08</v>
      </c>
      <c r="M32" s="87">
        <v>-537.67000000000007</v>
      </c>
      <c r="N32" s="87">
        <v>0</v>
      </c>
      <c r="O32" s="87"/>
      <c r="P32" s="132">
        <f t="shared" si="0"/>
        <v>-93009.63</v>
      </c>
    </row>
    <row r="33" spans="1:16">
      <c r="A33" s="76"/>
      <c r="B33" s="86" t="s">
        <v>19</v>
      </c>
      <c r="C33" s="87">
        <v>0</v>
      </c>
      <c r="D33" s="87">
        <v>-100044</v>
      </c>
      <c r="E33" s="87">
        <v>0</v>
      </c>
      <c r="F33" s="87">
        <v>0</v>
      </c>
      <c r="G33" s="87">
        <v>0</v>
      </c>
      <c r="H33" s="87">
        <v>0</v>
      </c>
      <c r="I33" s="87"/>
      <c r="J33" s="87">
        <v>0</v>
      </c>
      <c r="K33" s="87">
        <v>0</v>
      </c>
      <c r="L33" s="87">
        <v>0</v>
      </c>
      <c r="M33" s="87">
        <v>-3087</v>
      </c>
      <c r="N33" s="87">
        <v>0</v>
      </c>
      <c r="O33" s="87"/>
      <c r="P33" s="132">
        <f t="shared" si="0"/>
        <v>-103131</v>
      </c>
    </row>
    <row r="34" spans="1:16">
      <c r="A34" s="76"/>
      <c r="B34" s="86" t="s">
        <v>33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/>
      <c r="J34" s="87">
        <v>-318724.31</v>
      </c>
      <c r="K34" s="87">
        <v>0</v>
      </c>
      <c r="L34" s="87">
        <v>0</v>
      </c>
      <c r="M34" s="87">
        <v>-9122.59</v>
      </c>
      <c r="N34" s="87">
        <v>0</v>
      </c>
      <c r="O34" s="87"/>
      <c r="P34" s="132">
        <f t="shared" si="0"/>
        <v>-327846.90000000002</v>
      </c>
    </row>
    <row r="35" spans="1:16">
      <c r="A35" s="76"/>
      <c r="B35" s="86" t="s">
        <v>23</v>
      </c>
      <c r="C35" s="87">
        <v>-230068.32</v>
      </c>
      <c r="D35" s="87">
        <v>0</v>
      </c>
      <c r="E35" s="87">
        <v>0</v>
      </c>
      <c r="F35" s="87">
        <v>0</v>
      </c>
      <c r="G35" s="87">
        <v>0</v>
      </c>
      <c r="H35" s="87">
        <v>-130554.92</v>
      </c>
      <c r="I35" s="87"/>
      <c r="J35" s="87">
        <v>-91832.68</v>
      </c>
      <c r="K35" s="87">
        <v>-50625</v>
      </c>
      <c r="L35" s="87">
        <v>0</v>
      </c>
      <c r="M35" s="87">
        <v>-23256.85</v>
      </c>
      <c r="N35" s="87">
        <v>-49345.59</v>
      </c>
      <c r="O35" s="87"/>
      <c r="P35" s="132">
        <f t="shared" si="0"/>
        <v>-575683.36</v>
      </c>
    </row>
    <row r="36" spans="1:16">
      <c r="A36" s="76"/>
      <c r="B36" s="86" t="s">
        <v>24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-7331323.4199999999</v>
      </c>
      <c r="I36" s="87"/>
      <c r="J36" s="87">
        <v>0</v>
      </c>
      <c r="K36" s="87">
        <v>0</v>
      </c>
      <c r="L36" s="87">
        <v>0</v>
      </c>
      <c r="M36" s="87">
        <v>-666137.43999999994</v>
      </c>
      <c r="N36" s="87">
        <v>0</v>
      </c>
      <c r="O36" s="87"/>
      <c r="P36" s="132">
        <f t="shared" si="0"/>
        <v>-7997460.8599999994</v>
      </c>
    </row>
    <row r="37" spans="1:16">
      <c r="A37" s="76"/>
      <c r="B37" s="86" t="s">
        <v>25</v>
      </c>
      <c r="C37" s="87">
        <v>0</v>
      </c>
      <c r="D37" s="87">
        <v>0</v>
      </c>
      <c r="E37" s="87">
        <v>0</v>
      </c>
      <c r="F37" s="87">
        <v>0</v>
      </c>
      <c r="G37" s="87">
        <v>0</v>
      </c>
      <c r="H37" s="87">
        <v>-2291628.9300000002</v>
      </c>
      <c r="I37" s="87"/>
      <c r="J37" s="87">
        <v>0</v>
      </c>
      <c r="K37" s="87">
        <v>0</v>
      </c>
      <c r="L37" s="87">
        <v>0</v>
      </c>
      <c r="M37" s="87">
        <v>-190243.41999999998</v>
      </c>
      <c r="N37" s="87">
        <v>-7281.15</v>
      </c>
      <c r="O37" s="87"/>
      <c r="P37" s="132">
        <f t="shared" si="0"/>
        <v>-2489153.5</v>
      </c>
    </row>
    <row r="38" spans="1:16">
      <c r="A38" s="76"/>
      <c r="B38" s="86" t="s">
        <v>20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/>
      <c r="J38" s="87">
        <v>0</v>
      </c>
      <c r="K38" s="87">
        <v>0</v>
      </c>
      <c r="L38" s="87">
        <v>-119700</v>
      </c>
      <c r="M38" s="87">
        <v>0</v>
      </c>
      <c r="N38" s="87">
        <v>0</v>
      </c>
      <c r="O38" s="87"/>
      <c r="P38" s="132">
        <f t="shared" si="0"/>
        <v>-119700</v>
      </c>
    </row>
    <row r="39" spans="1:16">
      <c r="A39" s="76"/>
      <c r="B39" s="86" t="s">
        <v>70</v>
      </c>
      <c r="C39" s="87">
        <v>-22618.44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/>
      <c r="J39" s="87">
        <v>0</v>
      </c>
      <c r="K39" s="87">
        <v>0</v>
      </c>
      <c r="L39" s="87">
        <v>0</v>
      </c>
      <c r="M39" s="87">
        <v>-38041.390000000007</v>
      </c>
      <c r="N39" s="87">
        <v>0</v>
      </c>
      <c r="O39" s="87"/>
      <c r="P39" s="132">
        <f t="shared" si="0"/>
        <v>-60659.83</v>
      </c>
    </row>
    <row r="40" spans="1:16">
      <c r="A40" s="76"/>
      <c r="B40" s="86" t="s">
        <v>70</v>
      </c>
      <c r="C40" s="87">
        <v>0</v>
      </c>
      <c r="D40" s="87">
        <v>0</v>
      </c>
      <c r="E40" s="87">
        <v>0</v>
      </c>
      <c r="F40" s="87">
        <v>0</v>
      </c>
      <c r="G40" s="87">
        <v>0</v>
      </c>
      <c r="H40" s="87">
        <v>-2987418.89</v>
      </c>
      <c r="I40" s="87"/>
      <c r="J40" s="87">
        <v>-151748.85999999999</v>
      </c>
      <c r="K40" s="87">
        <v>-571076.34</v>
      </c>
      <c r="L40" s="87">
        <v>0</v>
      </c>
      <c r="M40" s="87">
        <v>-10022.77</v>
      </c>
      <c r="N40" s="87">
        <v>0</v>
      </c>
      <c r="O40" s="87"/>
      <c r="P40" s="132">
        <f t="shared" si="0"/>
        <v>-3720266.86</v>
      </c>
    </row>
    <row r="41" spans="1:16">
      <c r="A41" s="76"/>
      <c r="B41" s="73" t="s">
        <v>71</v>
      </c>
      <c r="C41" s="87">
        <v>-139782.14000000001</v>
      </c>
      <c r="D41" s="87">
        <v>-985980.6</v>
      </c>
      <c r="E41" s="87">
        <v>-376552.8</v>
      </c>
      <c r="F41" s="87">
        <v>335.49</v>
      </c>
      <c r="G41" s="87">
        <v>0</v>
      </c>
      <c r="H41" s="87">
        <v>0</v>
      </c>
      <c r="I41" s="87"/>
      <c r="J41" s="87">
        <v>-245064.31</v>
      </c>
      <c r="K41" s="87">
        <v>0</v>
      </c>
      <c r="L41" s="87">
        <v>0</v>
      </c>
      <c r="M41" s="87">
        <v>-281123.88999999996</v>
      </c>
      <c r="N41" s="87">
        <v>-341240.94</v>
      </c>
      <c r="O41" s="87"/>
      <c r="P41" s="132">
        <f t="shared" si="0"/>
        <v>-2369409.19</v>
      </c>
    </row>
    <row r="42" spans="1:16">
      <c r="A42" s="76"/>
      <c r="B42" s="86" t="s">
        <v>72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/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/>
      <c r="P42" s="132">
        <f t="shared" si="0"/>
        <v>0</v>
      </c>
    </row>
    <row r="43" spans="1:16">
      <c r="A43" s="76"/>
      <c r="B43" s="86" t="s">
        <v>28</v>
      </c>
      <c r="C43" s="87">
        <v>-1778.75</v>
      </c>
      <c r="D43" s="87">
        <v>0</v>
      </c>
      <c r="E43" s="87">
        <v>0</v>
      </c>
      <c r="F43" s="87">
        <v>-335.1</v>
      </c>
      <c r="G43" s="87">
        <v>0</v>
      </c>
      <c r="H43" s="87">
        <v>0</v>
      </c>
      <c r="I43" s="87"/>
      <c r="J43" s="87">
        <v>-1829050.28</v>
      </c>
      <c r="K43" s="87">
        <v>-391271.57</v>
      </c>
      <c r="L43" s="87">
        <v>-292930</v>
      </c>
      <c r="M43" s="87">
        <v>-277641.21999999997</v>
      </c>
      <c r="N43" s="87">
        <v>-274362.67</v>
      </c>
      <c r="O43" s="87"/>
      <c r="P43" s="132">
        <f t="shared" si="0"/>
        <v>-3067369.59</v>
      </c>
    </row>
    <row r="44" spans="1:16">
      <c r="A44" s="76"/>
      <c r="B44" s="124" t="s">
        <v>73</v>
      </c>
      <c r="C44" s="87">
        <v>0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/>
      <c r="J44" s="87">
        <v>-35657.730000000003</v>
      </c>
      <c r="K44" s="87">
        <v>-12506.13</v>
      </c>
      <c r="L44" s="87">
        <v>0</v>
      </c>
      <c r="M44" s="87">
        <v>-853.67</v>
      </c>
      <c r="N44" s="87">
        <v>0</v>
      </c>
      <c r="O44" s="87"/>
      <c r="P44" s="132">
        <f t="shared" si="0"/>
        <v>-49017.53</v>
      </c>
    </row>
    <row r="45" spans="1:16">
      <c r="A45" s="76"/>
      <c r="B45" s="86" t="s">
        <v>26</v>
      </c>
      <c r="C45" s="87">
        <v>-4419.5200000000004</v>
      </c>
      <c r="D45" s="87">
        <v>0</v>
      </c>
      <c r="E45" s="87">
        <v>0</v>
      </c>
      <c r="F45" s="87">
        <v>0</v>
      </c>
      <c r="G45" s="87">
        <v>0</v>
      </c>
      <c r="H45" s="87">
        <v>-27010.47</v>
      </c>
      <c r="I45" s="87"/>
      <c r="J45" s="87">
        <v>0</v>
      </c>
      <c r="K45" s="87">
        <v>0</v>
      </c>
      <c r="L45" s="87">
        <v>0</v>
      </c>
      <c r="M45" s="87">
        <v>-8983.130000000001</v>
      </c>
      <c r="N45" s="87">
        <v>0</v>
      </c>
      <c r="O45" s="87"/>
      <c r="P45" s="132">
        <f t="shared" si="0"/>
        <v>-40413.120000000003</v>
      </c>
    </row>
    <row r="46" spans="1:16">
      <c r="A46" s="76"/>
      <c r="B46" s="86" t="s">
        <v>27</v>
      </c>
      <c r="C46" s="87">
        <v>0</v>
      </c>
      <c r="D46" s="87">
        <v>0</v>
      </c>
      <c r="E46" s="87">
        <v>0</v>
      </c>
      <c r="F46" s="87">
        <v>0</v>
      </c>
      <c r="G46" s="87">
        <v>0</v>
      </c>
      <c r="H46" s="87">
        <v>-22140.720000000001</v>
      </c>
      <c r="I46" s="87"/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/>
      <c r="P46" s="132">
        <f t="shared" si="0"/>
        <v>-22140.720000000001</v>
      </c>
    </row>
    <row r="47" spans="1:16">
      <c r="A47" s="76"/>
      <c r="B47" s="86" t="s">
        <v>22</v>
      </c>
      <c r="C47" s="87">
        <v>0</v>
      </c>
      <c r="D47" s="87">
        <v>-380381.4</v>
      </c>
      <c r="E47" s="87">
        <v>0</v>
      </c>
      <c r="F47" s="87">
        <v>0</v>
      </c>
      <c r="G47" s="87">
        <v>0</v>
      </c>
      <c r="H47" s="87">
        <v>0</v>
      </c>
      <c r="I47" s="87"/>
      <c r="J47" s="87">
        <v>0</v>
      </c>
      <c r="K47" s="87">
        <v>0</v>
      </c>
      <c r="L47" s="87">
        <v>0</v>
      </c>
      <c r="M47" s="87">
        <v>-33549.820000000007</v>
      </c>
      <c r="N47" s="87">
        <v>-11550.04</v>
      </c>
      <c r="O47" s="87"/>
      <c r="P47" s="132">
        <f t="shared" si="0"/>
        <v>-425481.26</v>
      </c>
    </row>
    <row r="48" spans="1:16">
      <c r="A48" s="76"/>
      <c r="B48" s="86" t="s">
        <v>21</v>
      </c>
      <c r="C48" s="87">
        <v>0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/>
      <c r="J48" s="87">
        <v>-43017.440000000002</v>
      </c>
      <c r="K48" s="87">
        <v>0</v>
      </c>
      <c r="L48" s="87">
        <v>0</v>
      </c>
      <c r="M48" s="87">
        <v>0</v>
      </c>
      <c r="N48" s="87">
        <v>0</v>
      </c>
      <c r="O48" s="87"/>
      <c r="P48" s="132">
        <f t="shared" si="0"/>
        <v>-43017.440000000002</v>
      </c>
    </row>
    <row r="49" spans="1:16">
      <c r="A49" s="76"/>
      <c r="B49" s="86" t="s">
        <v>74</v>
      </c>
      <c r="C49" s="87">
        <v>0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/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/>
      <c r="P49" s="132">
        <f t="shared" si="0"/>
        <v>0</v>
      </c>
    </row>
    <row r="50" spans="1:16">
      <c r="A50" s="76"/>
      <c r="B50" s="73" t="s">
        <v>100</v>
      </c>
      <c r="C50" s="87">
        <v>-206674.31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/>
      <c r="J50" s="87">
        <v>0</v>
      </c>
      <c r="K50" s="87">
        <v>0</v>
      </c>
      <c r="L50" s="87">
        <v>0</v>
      </c>
      <c r="M50" s="87">
        <v>-41175</v>
      </c>
      <c r="N50" s="87">
        <v>-3126.83</v>
      </c>
      <c r="O50" s="87"/>
      <c r="P50" s="132">
        <f t="shared" si="0"/>
        <v>-250976.13999999998</v>
      </c>
    </row>
    <row r="51" spans="1:16">
      <c r="A51" s="76"/>
      <c r="B51" s="86" t="s">
        <v>56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/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/>
      <c r="P51" s="132">
        <f t="shared" si="0"/>
        <v>0</v>
      </c>
    </row>
    <row r="52" spans="1:16">
      <c r="A52" s="76"/>
      <c r="B52" s="123" t="s">
        <v>98</v>
      </c>
      <c r="C52" s="89"/>
      <c r="D52" s="89">
        <v>-248225.81</v>
      </c>
      <c r="E52" s="87">
        <v>-575634.18999999994</v>
      </c>
      <c r="F52" s="87">
        <v>0</v>
      </c>
      <c r="G52" s="87">
        <v>0</v>
      </c>
      <c r="H52" s="87">
        <v>0</v>
      </c>
      <c r="I52" s="87"/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/>
      <c r="P52" s="132">
        <f t="shared" si="0"/>
        <v>-823860</v>
      </c>
    </row>
    <row r="53" spans="1:16">
      <c r="A53" s="76"/>
      <c r="B53" s="86" t="s">
        <v>75</v>
      </c>
      <c r="C53" s="87">
        <v>0</v>
      </c>
      <c r="D53" s="87">
        <v>0</v>
      </c>
      <c r="E53" s="87">
        <v>0</v>
      </c>
      <c r="F53" s="87">
        <v>0</v>
      </c>
      <c r="G53" s="87">
        <v>0</v>
      </c>
      <c r="H53" s="87">
        <v>0</v>
      </c>
      <c r="I53" s="87"/>
      <c r="J53" s="87">
        <v>0</v>
      </c>
      <c r="K53" s="87">
        <v>0</v>
      </c>
      <c r="L53" s="87">
        <v>0</v>
      </c>
      <c r="M53" s="87">
        <v>0</v>
      </c>
      <c r="N53" s="87">
        <v>0</v>
      </c>
      <c r="O53" s="87"/>
      <c r="P53" s="132">
        <f t="shared" si="0"/>
        <v>0</v>
      </c>
    </row>
    <row r="54" spans="1:16">
      <c r="A54" s="76"/>
      <c r="B54" s="86" t="s">
        <v>45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/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/>
      <c r="P54" s="132">
        <f t="shared" si="0"/>
        <v>0</v>
      </c>
    </row>
    <row r="55" spans="1:16">
      <c r="A55" s="76"/>
      <c r="B55" s="86" t="s">
        <v>34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  <c r="I55" s="87"/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/>
      <c r="P55" s="132">
        <f t="shared" si="0"/>
        <v>0</v>
      </c>
    </row>
    <row r="56" spans="1:16">
      <c r="A56" s="76"/>
      <c r="B56" s="86" t="s">
        <v>35</v>
      </c>
      <c r="C56" s="87">
        <v>5610.01</v>
      </c>
      <c r="D56" s="87">
        <v>0</v>
      </c>
      <c r="E56" s="87">
        <v>0</v>
      </c>
      <c r="F56" s="87">
        <v>0</v>
      </c>
      <c r="G56" s="87">
        <v>0</v>
      </c>
      <c r="H56" s="87">
        <v>0</v>
      </c>
      <c r="I56" s="87"/>
      <c r="J56" s="87">
        <v>-933951.39</v>
      </c>
      <c r="K56" s="87">
        <v>0</v>
      </c>
      <c r="L56" s="87">
        <v>0</v>
      </c>
      <c r="M56" s="87">
        <v>-94661.669999999984</v>
      </c>
      <c r="N56" s="87">
        <v>-3887.29</v>
      </c>
      <c r="O56" s="87"/>
      <c r="P56" s="132">
        <f t="shared" si="0"/>
        <v>-1026890.3400000001</v>
      </c>
    </row>
    <row r="57" spans="1:16">
      <c r="A57" s="76"/>
      <c r="B57" s="86" t="s">
        <v>76</v>
      </c>
      <c r="C57" s="87">
        <v>0</v>
      </c>
      <c r="D57" s="87">
        <v>0</v>
      </c>
      <c r="E57" s="87">
        <v>0</v>
      </c>
      <c r="F57" s="87">
        <v>0</v>
      </c>
      <c r="G57" s="87">
        <v>0</v>
      </c>
      <c r="H57" s="87">
        <v>0</v>
      </c>
      <c r="I57" s="87"/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/>
      <c r="P57" s="132">
        <f t="shared" si="0"/>
        <v>0</v>
      </c>
    </row>
    <row r="58" spans="1:16">
      <c r="A58" s="76"/>
      <c r="B58" s="86" t="s">
        <v>77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/>
      <c r="J58" s="87">
        <v>-753.36</v>
      </c>
      <c r="K58" s="87">
        <v>0</v>
      </c>
      <c r="L58" s="87">
        <v>0</v>
      </c>
      <c r="M58" s="87">
        <v>0</v>
      </c>
      <c r="N58" s="87">
        <v>0</v>
      </c>
      <c r="O58" s="87"/>
      <c r="P58" s="132">
        <f t="shared" si="0"/>
        <v>-753.36</v>
      </c>
    </row>
    <row r="59" spans="1:16">
      <c r="A59" s="76"/>
      <c r="B59" s="124" t="s">
        <v>78</v>
      </c>
      <c r="C59" s="87">
        <v>0</v>
      </c>
      <c r="D59" s="87">
        <v>-275121</v>
      </c>
      <c r="E59" s="87">
        <v>0</v>
      </c>
      <c r="F59" s="87">
        <v>0</v>
      </c>
      <c r="G59" s="87">
        <v>0</v>
      </c>
      <c r="H59" s="87">
        <v>0</v>
      </c>
      <c r="I59" s="87"/>
      <c r="J59" s="87">
        <v>0</v>
      </c>
      <c r="K59" s="87">
        <v>0</v>
      </c>
      <c r="L59" s="87">
        <v>0</v>
      </c>
      <c r="M59" s="87">
        <v>-65461.33</v>
      </c>
      <c r="N59" s="87">
        <v>-626.51</v>
      </c>
      <c r="O59" s="87"/>
      <c r="P59" s="132">
        <f t="shared" si="0"/>
        <v>-341208.84</v>
      </c>
    </row>
    <row r="60" spans="1:16">
      <c r="A60" s="76"/>
      <c r="B60" s="86" t="s">
        <v>79</v>
      </c>
      <c r="C60" s="87">
        <v>0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/>
      <c r="J60" s="87">
        <v>-619.04</v>
      </c>
      <c r="K60" s="87">
        <v>0</v>
      </c>
      <c r="L60" s="87">
        <v>0</v>
      </c>
      <c r="M60" s="87">
        <v>0</v>
      </c>
      <c r="N60" s="87">
        <v>0</v>
      </c>
      <c r="O60" s="87"/>
      <c r="P60" s="132">
        <f t="shared" si="0"/>
        <v>-619.04</v>
      </c>
    </row>
    <row r="61" spans="1:16">
      <c r="A61" s="76"/>
      <c r="B61" s="86" t="s">
        <v>80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/>
      <c r="J61" s="87">
        <v>0</v>
      </c>
      <c r="K61" s="87">
        <v>0</v>
      </c>
      <c r="L61" s="87">
        <v>0</v>
      </c>
      <c r="M61" s="87">
        <v>0</v>
      </c>
      <c r="N61" s="87">
        <v>0</v>
      </c>
      <c r="O61" s="87"/>
      <c r="P61" s="132">
        <f t="shared" si="0"/>
        <v>0</v>
      </c>
    </row>
    <row r="62" spans="1:16">
      <c r="A62" s="76"/>
      <c r="B62" s="86" t="s">
        <v>132</v>
      </c>
      <c r="C62" s="87">
        <v>0</v>
      </c>
      <c r="D62" s="87">
        <v>0</v>
      </c>
      <c r="E62" s="87">
        <v>0</v>
      </c>
      <c r="F62" s="87">
        <v>0</v>
      </c>
      <c r="G62" s="87">
        <v>-121500</v>
      </c>
      <c r="H62" s="87">
        <v>0</v>
      </c>
      <c r="I62" s="87"/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/>
      <c r="P62" s="132">
        <f t="shared" si="0"/>
        <v>-121500</v>
      </c>
    </row>
    <row r="63" spans="1:16">
      <c r="A63" s="76"/>
      <c r="B63" s="72" t="s">
        <v>53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/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/>
      <c r="P63" s="132">
        <f t="shared" si="0"/>
        <v>0</v>
      </c>
    </row>
    <row r="64" spans="1:16">
      <c r="A64" s="131"/>
      <c r="B64" s="72" t="s">
        <v>81</v>
      </c>
      <c r="C64" s="87">
        <v>0</v>
      </c>
      <c r="D64" s="87">
        <v>0</v>
      </c>
      <c r="E64" s="87">
        <v>0</v>
      </c>
      <c r="F64" s="87">
        <v>0</v>
      </c>
      <c r="G64" s="87">
        <v>0</v>
      </c>
      <c r="H64" s="87">
        <v>0</v>
      </c>
      <c r="I64" s="87"/>
      <c r="J64" s="87">
        <v>-315.36</v>
      </c>
      <c r="K64" s="87">
        <v>0</v>
      </c>
      <c r="L64" s="87">
        <v>0</v>
      </c>
      <c r="M64" s="87">
        <v>0</v>
      </c>
      <c r="N64" s="87">
        <v>0</v>
      </c>
      <c r="O64" s="87"/>
      <c r="P64" s="132">
        <f t="shared" si="0"/>
        <v>-315.36</v>
      </c>
    </row>
    <row r="65" spans="1:16">
      <c r="A65" s="76"/>
      <c r="B65" s="72" t="s">
        <v>54</v>
      </c>
      <c r="C65" s="87">
        <v>0</v>
      </c>
      <c r="D65" s="87">
        <v>0</v>
      </c>
      <c r="E65" s="87">
        <v>0</v>
      </c>
      <c r="F65" s="87">
        <v>0</v>
      </c>
      <c r="G65" s="87">
        <v>0</v>
      </c>
      <c r="H65" s="87">
        <v>0</v>
      </c>
      <c r="I65" s="87"/>
      <c r="J65" s="87">
        <v>0</v>
      </c>
      <c r="K65" s="87">
        <v>0</v>
      </c>
      <c r="L65" s="87">
        <v>0</v>
      </c>
      <c r="M65" s="87">
        <v>0</v>
      </c>
      <c r="N65" s="87">
        <v>0</v>
      </c>
      <c r="O65" s="87"/>
      <c r="P65" s="132">
        <f t="shared" si="0"/>
        <v>0</v>
      </c>
    </row>
    <row r="66" spans="1:16">
      <c r="A66" s="76"/>
      <c r="B66" s="72" t="s">
        <v>55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/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/>
      <c r="P66" s="132">
        <f t="shared" si="0"/>
        <v>0</v>
      </c>
    </row>
    <row r="67" spans="1:16">
      <c r="A67" s="76"/>
      <c r="B67" s="72" t="s">
        <v>101</v>
      </c>
      <c r="C67" s="87">
        <v>0</v>
      </c>
      <c r="D67" s="87">
        <v>0</v>
      </c>
      <c r="E67" s="87">
        <v>0</v>
      </c>
      <c r="F67" s="87">
        <v>0</v>
      </c>
      <c r="G67" s="87">
        <v>-6075</v>
      </c>
      <c r="H67" s="87">
        <v>0</v>
      </c>
      <c r="I67" s="87"/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/>
      <c r="P67" s="132">
        <f t="shared" si="0"/>
        <v>-6075</v>
      </c>
    </row>
    <row r="68" spans="1:16">
      <c r="A68" s="76"/>
      <c r="B68" s="72" t="s">
        <v>82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7">
        <v>0</v>
      </c>
      <c r="I68" s="87"/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/>
      <c r="P68" s="132">
        <f t="shared" si="0"/>
        <v>0</v>
      </c>
    </row>
    <row r="69" spans="1:16">
      <c r="A69" s="76"/>
      <c r="B69" s="72" t="s">
        <v>83</v>
      </c>
      <c r="C69" s="87">
        <v>0</v>
      </c>
      <c r="D69" s="87">
        <v>0</v>
      </c>
      <c r="E69" s="87">
        <v>0</v>
      </c>
      <c r="F69" s="87">
        <v>0</v>
      </c>
      <c r="G69" s="87">
        <v>0</v>
      </c>
      <c r="H69" s="87">
        <v>0</v>
      </c>
      <c r="I69" s="87"/>
      <c r="J69" s="87">
        <v>-560.64</v>
      </c>
      <c r="K69" s="87">
        <v>-7025.52</v>
      </c>
      <c r="L69" s="87">
        <v>0</v>
      </c>
      <c r="M69" s="87">
        <v>0</v>
      </c>
      <c r="N69" s="87">
        <v>0</v>
      </c>
      <c r="O69" s="87"/>
      <c r="P69" s="132">
        <f t="shared" si="0"/>
        <v>-7586.1600000000008</v>
      </c>
    </row>
    <row r="70" spans="1:16">
      <c r="A70" s="76"/>
      <c r="B70" s="72" t="s">
        <v>87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/>
      <c r="J70" s="87">
        <v>-18234.48</v>
      </c>
      <c r="K70" s="87">
        <v>-4077</v>
      </c>
      <c r="L70" s="87">
        <v>0</v>
      </c>
      <c r="M70" s="87">
        <v>-1180.4100000000001</v>
      </c>
      <c r="N70" s="87">
        <v>0</v>
      </c>
      <c r="O70" s="87"/>
      <c r="P70" s="132">
        <f t="shared" si="0"/>
        <v>-23491.89</v>
      </c>
    </row>
    <row r="71" spans="1:16">
      <c r="A71" s="76"/>
      <c r="B71" s="72" t="s">
        <v>93</v>
      </c>
      <c r="C71" s="87">
        <v>0</v>
      </c>
      <c r="D71" s="87">
        <v>0</v>
      </c>
      <c r="E71" s="87">
        <v>0</v>
      </c>
      <c r="F71" s="87">
        <v>0</v>
      </c>
      <c r="G71" s="87">
        <v>-50625</v>
      </c>
      <c r="H71" s="87">
        <v>0</v>
      </c>
      <c r="I71" s="87"/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/>
      <c r="P71" s="132">
        <f t="shared" si="0"/>
        <v>-50625</v>
      </c>
    </row>
    <row r="72" spans="1:16">
      <c r="A72" s="131"/>
      <c r="B72" s="72" t="s">
        <v>84</v>
      </c>
      <c r="C72" s="87">
        <v>0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  <c r="I72" s="87"/>
      <c r="J72" s="87">
        <v>-2245.21</v>
      </c>
      <c r="K72" s="87">
        <v>0</v>
      </c>
      <c r="L72" s="87">
        <v>0</v>
      </c>
      <c r="M72" s="87">
        <v>-159.9</v>
      </c>
      <c r="N72" s="87">
        <v>0</v>
      </c>
      <c r="O72" s="87"/>
      <c r="P72" s="132">
        <f t="shared" ref="P72:P82" si="1">SUM(C72:N72)</f>
        <v>-2405.11</v>
      </c>
    </row>
    <row r="73" spans="1:16" ht="13.5" customHeight="1">
      <c r="A73" s="131"/>
      <c r="B73" s="72" t="s">
        <v>102</v>
      </c>
      <c r="C73" s="87">
        <v>0</v>
      </c>
      <c r="D73" s="87">
        <v>0</v>
      </c>
      <c r="E73" s="87">
        <v>0</v>
      </c>
      <c r="F73" s="87">
        <v>0</v>
      </c>
      <c r="G73" s="87">
        <v>-6231</v>
      </c>
      <c r="H73" s="87">
        <v>0</v>
      </c>
      <c r="I73" s="87"/>
      <c r="J73" s="87">
        <v>0</v>
      </c>
      <c r="K73" s="87">
        <v>0</v>
      </c>
      <c r="L73" s="87">
        <v>0</v>
      </c>
      <c r="M73" s="87">
        <v>0</v>
      </c>
      <c r="N73" s="87">
        <v>0</v>
      </c>
      <c r="O73" s="87"/>
      <c r="P73" s="132">
        <f t="shared" si="1"/>
        <v>-6231</v>
      </c>
    </row>
    <row r="74" spans="1:16">
      <c r="A74" s="131"/>
      <c r="B74" s="72" t="s">
        <v>103</v>
      </c>
      <c r="C74" s="87">
        <v>0</v>
      </c>
      <c r="D74" s="87">
        <v>0</v>
      </c>
      <c r="E74" s="87">
        <v>0</v>
      </c>
      <c r="F74" s="87">
        <v>-2327.06</v>
      </c>
      <c r="G74" s="87">
        <v>0</v>
      </c>
      <c r="H74" s="87">
        <v>0</v>
      </c>
      <c r="I74" s="87"/>
      <c r="J74" s="87">
        <v>0</v>
      </c>
      <c r="K74" s="87">
        <v>0</v>
      </c>
      <c r="L74" s="87">
        <v>0</v>
      </c>
      <c r="M74" s="87">
        <v>0</v>
      </c>
      <c r="N74" s="87">
        <v>-611.48</v>
      </c>
      <c r="O74" s="87"/>
      <c r="P74" s="132">
        <f t="shared" si="1"/>
        <v>-2938.54</v>
      </c>
    </row>
    <row r="75" spans="1:16">
      <c r="A75" s="131"/>
      <c r="B75" s="72" t="s">
        <v>94</v>
      </c>
      <c r="C75" s="87">
        <v>0</v>
      </c>
      <c r="D75" s="87">
        <v>0</v>
      </c>
      <c r="E75" s="87">
        <v>0</v>
      </c>
      <c r="F75" s="87">
        <v>0</v>
      </c>
      <c r="G75" s="87">
        <v>0</v>
      </c>
      <c r="H75" s="87">
        <v>0</v>
      </c>
      <c r="I75" s="87"/>
      <c r="J75" s="87">
        <v>-123740.07</v>
      </c>
      <c r="K75" s="87">
        <v>-2704.6</v>
      </c>
      <c r="L75" s="87">
        <v>0</v>
      </c>
      <c r="M75" s="87">
        <v>-77.91</v>
      </c>
      <c r="N75" s="87">
        <v>0</v>
      </c>
      <c r="O75" s="87"/>
      <c r="P75" s="132">
        <f t="shared" si="1"/>
        <v>-126522.58000000002</v>
      </c>
    </row>
    <row r="76" spans="1:16">
      <c r="A76" s="131"/>
      <c r="B76" s="122" t="s">
        <v>88</v>
      </c>
      <c r="C76" s="87">
        <v>0</v>
      </c>
      <c r="D76" s="87">
        <v>0</v>
      </c>
      <c r="E76" s="87">
        <v>0</v>
      </c>
      <c r="F76" s="87">
        <v>0</v>
      </c>
      <c r="G76" s="87">
        <v>0</v>
      </c>
      <c r="H76" s="87">
        <v>0</v>
      </c>
      <c r="I76" s="87"/>
      <c r="J76" s="87">
        <v>-47299.199999999997</v>
      </c>
      <c r="K76" s="87">
        <v>0</v>
      </c>
      <c r="L76" s="87">
        <v>0</v>
      </c>
      <c r="M76" s="87">
        <v>-3050.25</v>
      </c>
      <c r="N76" s="87">
        <v>0</v>
      </c>
      <c r="O76" s="87"/>
      <c r="P76" s="132">
        <f t="shared" si="1"/>
        <v>-50349.45</v>
      </c>
    </row>
    <row r="77" spans="1:16" ht="15.75" customHeight="1">
      <c r="A77" s="131"/>
      <c r="B77" s="122" t="s">
        <v>104</v>
      </c>
      <c r="C77" s="87"/>
      <c r="D77" s="87"/>
      <c r="E77" s="87">
        <v>0</v>
      </c>
      <c r="F77" s="87">
        <v>0</v>
      </c>
      <c r="G77" s="87">
        <v>0</v>
      </c>
      <c r="H77" s="87">
        <v>0</v>
      </c>
      <c r="I77" s="87"/>
      <c r="J77" s="87"/>
      <c r="K77" s="87"/>
      <c r="L77" s="87"/>
      <c r="M77" s="87">
        <v>0</v>
      </c>
      <c r="N77" s="87">
        <v>0</v>
      </c>
      <c r="O77" s="87"/>
      <c r="P77" s="132">
        <f t="shared" si="1"/>
        <v>0</v>
      </c>
    </row>
    <row r="78" spans="1:16">
      <c r="A78" s="131"/>
      <c r="B78" s="74" t="s">
        <v>105</v>
      </c>
      <c r="C78" s="87"/>
      <c r="D78" s="87"/>
      <c r="E78" s="87">
        <v>0</v>
      </c>
      <c r="F78" s="87">
        <v>0</v>
      </c>
      <c r="G78" s="87">
        <v>0</v>
      </c>
      <c r="H78" s="87">
        <v>0</v>
      </c>
      <c r="I78" s="87"/>
      <c r="J78" s="87">
        <v>-11.68</v>
      </c>
      <c r="K78" s="87">
        <v>0</v>
      </c>
      <c r="L78" s="87">
        <v>0</v>
      </c>
      <c r="M78" s="87">
        <v>0</v>
      </c>
      <c r="N78" s="87">
        <v>0</v>
      </c>
      <c r="O78" s="87"/>
      <c r="P78" s="132">
        <f t="shared" si="1"/>
        <v>-11.68</v>
      </c>
    </row>
    <row r="79" spans="1:16" ht="14.25" customHeight="1">
      <c r="A79" s="131"/>
      <c r="B79" s="86" t="s">
        <v>36</v>
      </c>
      <c r="C79" s="87">
        <v>0</v>
      </c>
      <c r="D79" s="87">
        <v>0</v>
      </c>
      <c r="E79" s="87">
        <v>0</v>
      </c>
      <c r="F79" s="87">
        <v>0</v>
      </c>
      <c r="G79" s="87">
        <v>0</v>
      </c>
      <c r="H79" s="87">
        <v>0</v>
      </c>
      <c r="I79" s="87"/>
      <c r="J79" s="87">
        <v>0</v>
      </c>
      <c r="K79" s="87">
        <v>0</v>
      </c>
      <c r="L79" s="87">
        <v>-118047.71999999999</v>
      </c>
      <c r="M79" s="87">
        <v>0</v>
      </c>
      <c r="N79" s="87">
        <v>0</v>
      </c>
      <c r="O79" s="87"/>
      <c r="P79" s="132">
        <f t="shared" si="1"/>
        <v>-118047.71999999999</v>
      </c>
    </row>
    <row r="80" spans="1:16">
      <c r="A80" s="131"/>
      <c r="B80" s="126" t="s">
        <v>106</v>
      </c>
      <c r="C80" s="87">
        <v>429948.36</v>
      </c>
      <c r="D80" s="87">
        <v>0</v>
      </c>
      <c r="E80" s="87"/>
      <c r="F80" s="87">
        <v>-429948.36</v>
      </c>
      <c r="G80" s="87"/>
      <c r="H80" s="87">
        <v>0</v>
      </c>
      <c r="I80" s="87"/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/>
      <c r="P80" s="132">
        <f t="shared" si="1"/>
        <v>0</v>
      </c>
    </row>
    <row r="81" spans="1:16">
      <c r="A81" s="76"/>
      <c r="B81" s="121" t="s">
        <v>107</v>
      </c>
      <c r="C81" s="120"/>
      <c r="D81" s="120"/>
      <c r="E81" s="120"/>
      <c r="F81" s="120"/>
      <c r="G81" s="120"/>
      <c r="H81" s="120">
        <v>0</v>
      </c>
      <c r="I81" s="120">
        <v>1305240.44</v>
      </c>
      <c r="J81" s="120"/>
      <c r="K81" s="120"/>
      <c r="L81" s="120"/>
      <c r="M81" s="120">
        <v>575606.82999999996</v>
      </c>
      <c r="N81" s="120">
        <v>0</v>
      </c>
      <c r="O81" s="120"/>
      <c r="P81" s="132">
        <f t="shared" si="1"/>
        <v>1880847.27</v>
      </c>
    </row>
    <row r="82" spans="1:16" ht="13.5" thickBot="1">
      <c r="A82" s="131"/>
      <c r="B82" s="75" t="s">
        <v>37</v>
      </c>
      <c r="C82" s="119">
        <v>-70924.450000000012</v>
      </c>
      <c r="D82" s="119">
        <v>-157084.19999999995</v>
      </c>
      <c r="E82" s="119">
        <v>0</v>
      </c>
      <c r="F82" s="119">
        <v>0</v>
      </c>
      <c r="G82" s="119">
        <v>0</v>
      </c>
      <c r="H82" s="119">
        <v>-262945.98</v>
      </c>
      <c r="I82" s="119">
        <v>0</v>
      </c>
      <c r="J82" s="119">
        <v>-863068.90999999992</v>
      </c>
      <c r="K82" s="119">
        <v>-380628.73</v>
      </c>
      <c r="L82" s="119">
        <v>44964.5</v>
      </c>
      <c r="M82" s="119">
        <v>-920937.53</v>
      </c>
      <c r="N82" s="119">
        <v>0</v>
      </c>
      <c r="O82" s="119"/>
      <c r="P82" s="119">
        <f t="shared" si="1"/>
        <v>-2610625.2999999998</v>
      </c>
    </row>
    <row r="83" spans="1:16" hidden="1">
      <c r="A83" s="76"/>
      <c r="B83" s="76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</row>
    <row r="84" spans="1:16">
      <c r="A84" s="76"/>
      <c r="B84" s="76" t="s">
        <v>85</v>
      </c>
      <c r="C84" s="117">
        <f t="shared" ref="C84:N84" si="2">SUM(C8:C82)</f>
        <v>-1770325.6200000003</v>
      </c>
      <c r="D84" s="117">
        <f t="shared" si="2"/>
        <v>-9285509.9000000004</v>
      </c>
      <c r="E84" s="117">
        <f t="shared" si="2"/>
        <v>-1820647.65</v>
      </c>
      <c r="F84" s="117">
        <f t="shared" si="2"/>
        <v>-446087.14</v>
      </c>
      <c r="G84" s="117">
        <f t="shared" si="2"/>
        <v>-488181</v>
      </c>
      <c r="H84" s="118">
        <f t="shared" si="2"/>
        <v>-20529811.48</v>
      </c>
      <c r="I84" s="118">
        <f t="shared" si="2"/>
        <v>1305240.44</v>
      </c>
      <c r="J84" s="118">
        <f t="shared" si="2"/>
        <v>-11357475.02</v>
      </c>
      <c r="K84" s="118">
        <f t="shared" si="2"/>
        <v>-3146870.6399999997</v>
      </c>
      <c r="L84" s="117">
        <f t="shared" si="2"/>
        <v>-20553297.779999997</v>
      </c>
      <c r="M84" s="117">
        <f t="shared" si="2"/>
        <v>-5664401.9299999988</v>
      </c>
      <c r="N84" s="117">
        <f t="shared" si="2"/>
        <v>-768758.04999999993</v>
      </c>
      <c r="O84" s="118"/>
      <c r="P84" s="118">
        <f>SUM(P8:P82)</f>
        <v>-74526125.770000041</v>
      </c>
    </row>
    <row r="85" spans="1:16">
      <c r="A85" s="115"/>
      <c r="B85" s="77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</row>
    <row r="86" spans="1:16">
      <c r="A86" s="114" t="s">
        <v>108</v>
      </c>
      <c r="B86" s="77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</row>
    <row r="87" spans="1:16" ht="25.5">
      <c r="A87" s="90" t="s">
        <v>89</v>
      </c>
      <c r="B87" s="77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</row>
    <row r="88" spans="1:16">
      <c r="A88" s="94"/>
      <c r="B88" s="69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95"/>
      <c r="O88" s="113"/>
      <c r="P88" s="113">
        <f t="shared" ref="P88:P115" si="3">SUM(C88:N88)</f>
        <v>0</v>
      </c>
    </row>
    <row r="89" spans="1:16" ht="38.25">
      <c r="A89" s="94" t="s">
        <v>138</v>
      </c>
      <c r="B89" s="69" t="s">
        <v>109</v>
      </c>
      <c r="C89" s="111">
        <v>212547.45</v>
      </c>
      <c r="D89" s="111">
        <v>0</v>
      </c>
      <c r="E89" s="111">
        <v>0</v>
      </c>
      <c r="F89" s="111">
        <v>0</v>
      </c>
      <c r="G89" s="111">
        <v>0</v>
      </c>
      <c r="H89" s="111">
        <v>0</v>
      </c>
      <c r="I89" s="111">
        <v>-175877.69</v>
      </c>
      <c r="J89" s="111">
        <v>0</v>
      </c>
      <c r="K89" s="111">
        <v>0</v>
      </c>
      <c r="L89" s="111">
        <v>0</v>
      </c>
      <c r="M89" s="111">
        <v>0</v>
      </c>
      <c r="N89" s="111">
        <v>0</v>
      </c>
      <c r="O89" s="113"/>
      <c r="P89" s="111">
        <f t="shared" si="3"/>
        <v>36669.760000000009</v>
      </c>
    </row>
    <row r="90" spans="1:16" ht="38.25">
      <c r="A90" s="94" t="s">
        <v>138</v>
      </c>
      <c r="B90" s="69" t="s">
        <v>133</v>
      </c>
      <c r="C90" s="111">
        <v>-131201.85499999986</v>
      </c>
      <c r="D90" s="111">
        <v>0</v>
      </c>
      <c r="E90" s="111">
        <v>0</v>
      </c>
      <c r="F90" s="111">
        <v>0</v>
      </c>
      <c r="G90" s="111">
        <v>0</v>
      </c>
      <c r="H90" s="111">
        <v>0</v>
      </c>
      <c r="I90" s="111">
        <v>0</v>
      </c>
      <c r="J90" s="111">
        <v>0</v>
      </c>
      <c r="K90" s="111">
        <v>0</v>
      </c>
      <c r="L90" s="111">
        <v>0</v>
      </c>
      <c r="M90" s="111">
        <v>0</v>
      </c>
      <c r="N90" s="111">
        <v>0</v>
      </c>
      <c r="O90" s="111"/>
      <c r="P90" s="111">
        <f t="shared" si="3"/>
        <v>-131201.85499999986</v>
      </c>
    </row>
    <row r="91" spans="1:16" ht="38.25">
      <c r="A91" s="94" t="s">
        <v>138</v>
      </c>
      <c r="B91" s="69" t="s">
        <v>110</v>
      </c>
      <c r="C91" s="111">
        <v>0</v>
      </c>
      <c r="D91" s="111">
        <v>1177684.2</v>
      </c>
      <c r="E91" s="111">
        <v>0</v>
      </c>
      <c r="F91" s="111">
        <v>0</v>
      </c>
      <c r="G91" s="111">
        <v>0</v>
      </c>
      <c r="H91" s="111">
        <v>0</v>
      </c>
      <c r="I91" s="111">
        <v>-800433.41</v>
      </c>
      <c r="J91" s="111">
        <v>0</v>
      </c>
      <c r="K91" s="111">
        <v>0</v>
      </c>
      <c r="L91" s="111">
        <v>0</v>
      </c>
      <c r="M91" s="111">
        <v>0</v>
      </c>
      <c r="N91" s="111">
        <v>0</v>
      </c>
      <c r="O91" s="111"/>
      <c r="P91" s="111">
        <f t="shared" si="3"/>
        <v>377250.78999999992</v>
      </c>
    </row>
    <row r="92" spans="1:16" ht="25.5">
      <c r="A92" s="94" t="s">
        <v>139</v>
      </c>
      <c r="B92" s="69" t="s">
        <v>111</v>
      </c>
      <c r="C92" s="111">
        <v>0</v>
      </c>
      <c r="D92" s="111">
        <v>-659539.80000000028</v>
      </c>
      <c r="E92" s="111">
        <v>0</v>
      </c>
      <c r="F92" s="111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11">
        <v>0</v>
      </c>
      <c r="M92" s="111">
        <v>0</v>
      </c>
      <c r="N92" s="111">
        <v>0</v>
      </c>
      <c r="O92" s="111"/>
      <c r="P92" s="111">
        <f t="shared" si="3"/>
        <v>-659539.80000000028</v>
      </c>
    </row>
    <row r="93" spans="1:16">
      <c r="A93" s="94" t="s">
        <v>138</v>
      </c>
      <c r="B93" s="69" t="s">
        <v>112</v>
      </c>
      <c r="C93" s="111">
        <v>0</v>
      </c>
      <c r="D93" s="111">
        <v>0</v>
      </c>
      <c r="E93" s="111">
        <v>0</v>
      </c>
      <c r="F93" s="111">
        <v>446087.14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1">
        <v>0</v>
      </c>
      <c r="O93" s="111"/>
      <c r="P93" s="111">
        <f t="shared" si="3"/>
        <v>446087.14</v>
      </c>
    </row>
    <row r="94" spans="1:16" ht="25.5">
      <c r="A94" s="94" t="s">
        <v>138</v>
      </c>
      <c r="B94" s="69" t="s">
        <v>113</v>
      </c>
      <c r="C94" s="111">
        <v>0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125926.70999999999</v>
      </c>
      <c r="N94" s="111">
        <v>0</v>
      </c>
      <c r="O94" s="111"/>
      <c r="P94" s="111">
        <f t="shared" si="3"/>
        <v>125926.70999999999</v>
      </c>
    </row>
    <row r="95" spans="1:16" ht="25.5">
      <c r="A95" s="94" t="s">
        <v>138</v>
      </c>
      <c r="B95" s="69" t="s">
        <v>114</v>
      </c>
      <c r="C95" s="111">
        <v>0</v>
      </c>
      <c r="D95" s="111">
        <v>0</v>
      </c>
      <c r="E95" s="111">
        <v>0</v>
      </c>
      <c r="F95" s="111">
        <v>0</v>
      </c>
      <c r="G95" s="111">
        <v>0</v>
      </c>
      <c r="H95" s="111">
        <v>0</v>
      </c>
      <c r="I95" s="111">
        <v>0</v>
      </c>
      <c r="J95" s="111">
        <v>0</v>
      </c>
      <c r="K95" s="111">
        <v>0</v>
      </c>
      <c r="L95" s="111">
        <v>0</v>
      </c>
      <c r="M95" s="111">
        <v>288378.02999999997</v>
      </c>
      <c r="N95" s="111">
        <v>0</v>
      </c>
      <c r="O95" s="111"/>
      <c r="P95" s="111">
        <f t="shared" si="3"/>
        <v>288378.02999999997</v>
      </c>
    </row>
    <row r="96" spans="1:16" ht="25.5">
      <c r="A96" s="94" t="s">
        <v>138</v>
      </c>
      <c r="B96" s="69" t="s">
        <v>115</v>
      </c>
      <c r="C96" s="111">
        <v>0</v>
      </c>
      <c r="D96" s="111">
        <v>0</v>
      </c>
      <c r="E96" s="111">
        <v>0</v>
      </c>
      <c r="F96" s="111">
        <v>0</v>
      </c>
      <c r="G96" s="111">
        <v>0</v>
      </c>
      <c r="H96" s="111">
        <v>0</v>
      </c>
      <c r="I96" s="111">
        <v>0</v>
      </c>
      <c r="J96" s="111">
        <v>0</v>
      </c>
      <c r="K96" s="111">
        <v>0</v>
      </c>
      <c r="L96" s="111">
        <v>0</v>
      </c>
      <c r="M96" s="111">
        <v>615285.56999999995</v>
      </c>
      <c r="N96" s="111">
        <v>0</v>
      </c>
      <c r="O96" s="111"/>
      <c r="P96" s="111">
        <f t="shared" si="3"/>
        <v>615285.56999999995</v>
      </c>
    </row>
    <row r="97" spans="1:16" ht="25.5">
      <c r="A97" s="94" t="s">
        <v>138</v>
      </c>
      <c r="B97" s="69" t="s">
        <v>116</v>
      </c>
      <c r="C97" s="111">
        <v>0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354865.71000000008</v>
      </c>
      <c r="N97" s="111">
        <v>0</v>
      </c>
      <c r="O97" s="111"/>
      <c r="P97" s="111">
        <f t="shared" si="3"/>
        <v>354865.71000000008</v>
      </c>
    </row>
    <row r="98" spans="1:16" ht="38.25">
      <c r="A98" s="94" t="s">
        <v>138</v>
      </c>
      <c r="B98" s="69" t="s">
        <v>117</v>
      </c>
      <c r="C98" s="111">
        <v>0</v>
      </c>
      <c r="D98" s="111">
        <v>0</v>
      </c>
      <c r="E98" s="111">
        <v>0</v>
      </c>
      <c r="F98" s="111">
        <v>0</v>
      </c>
      <c r="G98" s="111">
        <v>0</v>
      </c>
      <c r="H98" s="111">
        <v>0</v>
      </c>
      <c r="I98" s="111">
        <v>0</v>
      </c>
      <c r="J98" s="111">
        <v>0</v>
      </c>
      <c r="K98" s="111">
        <v>0</v>
      </c>
      <c r="L98" s="111">
        <v>0</v>
      </c>
      <c r="M98" s="111">
        <v>117499.75999999998</v>
      </c>
      <c r="N98" s="111">
        <v>0</v>
      </c>
      <c r="O98" s="111"/>
      <c r="P98" s="111">
        <f t="shared" si="3"/>
        <v>117499.75999999998</v>
      </c>
    </row>
    <row r="99" spans="1:16" ht="25.5">
      <c r="A99" s="94" t="s">
        <v>139</v>
      </c>
      <c r="B99" s="69" t="s">
        <v>118</v>
      </c>
      <c r="C99" s="111">
        <v>0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293156.55</v>
      </c>
      <c r="N99" s="111">
        <v>0</v>
      </c>
      <c r="O99" s="111"/>
      <c r="P99" s="111">
        <f t="shared" si="3"/>
        <v>293156.55</v>
      </c>
    </row>
    <row r="100" spans="1:16" ht="25.5">
      <c r="A100" s="94" t="s">
        <v>139</v>
      </c>
      <c r="B100" s="69" t="s">
        <v>119</v>
      </c>
      <c r="C100" s="111">
        <v>0</v>
      </c>
      <c r="D100" s="111">
        <v>98906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1">
        <v>0</v>
      </c>
      <c r="O100" s="111"/>
      <c r="P100" s="111">
        <f t="shared" si="3"/>
        <v>98906</v>
      </c>
    </row>
    <row r="101" spans="1:16" ht="25.5">
      <c r="A101" s="94" t="s">
        <v>138</v>
      </c>
      <c r="B101" s="69" t="s">
        <v>120</v>
      </c>
      <c r="C101" s="111"/>
      <c r="D101" s="111">
        <v>45725.81</v>
      </c>
      <c r="E101" s="111">
        <v>764274.19</v>
      </c>
      <c r="F101" s="111">
        <v>0</v>
      </c>
      <c r="G101" s="111">
        <v>0</v>
      </c>
      <c r="H101" s="111">
        <v>0</v>
      </c>
      <c r="I101" s="111">
        <v>0</v>
      </c>
      <c r="J101" s="111">
        <v>0</v>
      </c>
      <c r="K101" s="111">
        <v>0</v>
      </c>
      <c r="L101" s="111">
        <v>0</v>
      </c>
      <c r="M101" s="111">
        <v>0</v>
      </c>
      <c r="N101" s="111">
        <v>0</v>
      </c>
      <c r="O101" s="111"/>
      <c r="P101" s="111">
        <f t="shared" si="3"/>
        <v>810000</v>
      </c>
    </row>
    <row r="102" spans="1:16">
      <c r="A102" s="94" t="s">
        <v>139</v>
      </c>
      <c r="B102" s="69" t="s">
        <v>121</v>
      </c>
      <c r="C102" s="111">
        <v>0</v>
      </c>
      <c r="D102" s="111">
        <v>0</v>
      </c>
      <c r="E102" s="111">
        <v>0</v>
      </c>
      <c r="F102" s="111">
        <v>0</v>
      </c>
      <c r="G102" s="111">
        <v>-88944</v>
      </c>
      <c r="H102" s="111">
        <v>0</v>
      </c>
      <c r="I102" s="111">
        <v>0</v>
      </c>
      <c r="J102" s="111">
        <v>0</v>
      </c>
      <c r="K102" s="111">
        <v>0</v>
      </c>
      <c r="L102" s="111">
        <v>0</v>
      </c>
      <c r="M102" s="111">
        <v>0</v>
      </c>
      <c r="N102" s="111">
        <v>0</v>
      </c>
      <c r="O102" s="111"/>
      <c r="P102" s="111">
        <f t="shared" si="3"/>
        <v>-88944</v>
      </c>
    </row>
    <row r="103" spans="1:16" ht="10.5" customHeight="1">
      <c r="A103" s="94" t="s">
        <v>139</v>
      </c>
      <c r="B103" s="69" t="s">
        <v>122</v>
      </c>
      <c r="C103" s="111">
        <v>0</v>
      </c>
      <c r="D103" s="111">
        <v>-2733750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1">
        <v>0</v>
      </c>
      <c r="O103" s="111"/>
      <c r="P103" s="111">
        <f t="shared" si="3"/>
        <v>-2733750</v>
      </c>
    </row>
    <row r="104" spans="1:16" ht="25.5">
      <c r="A104" s="94" t="s">
        <v>139</v>
      </c>
      <c r="B104" s="69" t="s">
        <v>123</v>
      </c>
      <c r="C104" s="111">
        <v>0</v>
      </c>
      <c r="D104" s="111">
        <v>-303750</v>
      </c>
      <c r="E104" s="111">
        <v>0</v>
      </c>
      <c r="F104" s="111">
        <v>0</v>
      </c>
      <c r="G104" s="111">
        <v>0</v>
      </c>
      <c r="H104" s="111">
        <v>0</v>
      </c>
      <c r="I104" s="111">
        <v>0</v>
      </c>
      <c r="J104" s="111">
        <v>0</v>
      </c>
      <c r="K104" s="111">
        <v>0</v>
      </c>
      <c r="L104" s="111">
        <v>0</v>
      </c>
      <c r="M104" s="111">
        <v>0</v>
      </c>
      <c r="N104" s="111">
        <v>0</v>
      </c>
      <c r="O104" s="111"/>
      <c r="P104" s="111">
        <f t="shared" si="3"/>
        <v>-303750</v>
      </c>
    </row>
    <row r="105" spans="1:16" ht="10.5" customHeight="1">
      <c r="A105" s="94" t="s">
        <v>139</v>
      </c>
      <c r="B105" s="69" t="s">
        <v>124</v>
      </c>
      <c r="C105" s="111">
        <v>0</v>
      </c>
      <c r="D105" s="111">
        <v>-18225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1">
        <v>0</v>
      </c>
      <c r="O105" s="111"/>
      <c r="P105" s="111">
        <f t="shared" si="3"/>
        <v>-18225</v>
      </c>
    </row>
    <row r="106" spans="1:16" ht="19.5" customHeight="1">
      <c r="A106" s="94" t="s">
        <v>139</v>
      </c>
      <c r="B106" s="69" t="s">
        <v>125</v>
      </c>
      <c r="C106" s="111">
        <v>0</v>
      </c>
      <c r="D106" s="111">
        <v>-18225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1">
        <v>0</v>
      </c>
      <c r="O106" s="111"/>
      <c r="P106" s="111">
        <f t="shared" si="3"/>
        <v>-18225</v>
      </c>
    </row>
    <row r="107" spans="1:16" ht="14.25" customHeight="1">
      <c r="A107" s="94" t="s">
        <v>138</v>
      </c>
      <c r="B107" s="69" t="s">
        <v>126</v>
      </c>
      <c r="C107" s="111">
        <v>0</v>
      </c>
      <c r="D107" s="111">
        <v>0</v>
      </c>
      <c r="E107" s="111">
        <v>0</v>
      </c>
      <c r="F107" s="111">
        <v>0</v>
      </c>
      <c r="G107" s="111">
        <v>0</v>
      </c>
      <c r="H107" s="111">
        <v>1657168.98</v>
      </c>
      <c r="I107" s="111">
        <v>-328929.33999999997</v>
      </c>
      <c r="J107" s="111">
        <v>0</v>
      </c>
      <c r="K107" s="111">
        <v>0</v>
      </c>
      <c r="L107" s="111">
        <v>0</v>
      </c>
      <c r="M107" s="111">
        <v>0</v>
      </c>
      <c r="N107" s="111">
        <v>0</v>
      </c>
      <c r="O107" s="111"/>
      <c r="P107" s="111">
        <f t="shared" si="3"/>
        <v>1328239.6400000001</v>
      </c>
    </row>
    <row r="108" spans="1:16" ht="12" customHeight="1">
      <c r="A108" s="94" t="s">
        <v>139</v>
      </c>
      <c r="B108" s="69" t="s">
        <v>134</v>
      </c>
      <c r="C108" s="111">
        <v>0</v>
      </c>
      <c r="D108" s="111">
        <v>0</v>
      </c>
      <c r="E108" s="111">
        <v>0</v>
      </c>
      <c r="F108" s="111">
        <v>0</v>
      </c>
      <c r="G108" s="111">
        <v>0</v>
      </c>
      <c r="H108" s="111">
        <v>-1710006.8099999994</v>
      </c>
      <c r="I108" s="111">
        <v>0</v>
      </c>
      <c r="J108" s="111">
        <v>0</v>
      </c>
      <c r="K108" s="111">
        <v>0</v>
      </c>
      <c r="L108" s="111">
        <v>0</v>
      </c>
      <c r="M108" s="111">
        <v>0</v>
      </c>
      <c r="N108" s="111">
        <v>0</v>
      </c>
      <c r="O108" s="111"/>
      <c r="P108" s="111">
        <f t="shared" si="3"/>
        <v>-1710006.8099999994</v>
      </c>
    </row>
    <row r="109" spans="1:16" ht="38.25">
      <c r="A109" s="94" t="s">
        <v>139</v>
      </c>
      <c r="B109" s="69" t="s">
        <v>127</v>
      </c>
      <c r="C109" s="111">
        <v>0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-607500</v>
      </c>
      <c r="L109" s="111">
        <v>0</v>
      </c>
      <c r="M109" s="111">
        <v>0</v>
      </c>
      <c r="N109" s="111">
        <v>0</v>
      </c>
      <c r="O109" s="111"/>
      <c r="P109" s="111">
        <f t="shared" si="3"/>
        <v>-607500</v>
      </c>
    </row>
    <row r="110" spans="1:16" ht="45" customHeight="1">
      <c r="A110" s="94" t="s">
        <v>139</v>
      </c>
      <c r="B110" s="96" t="s">
        <v>128</v>
      </c>
      <c r="C110" s="111">
        <v>0</v>
      </c>
      <c r="D110" s="111">
        <v>0</v>
      </c>
      <c r="E110" s="111">
        <v>0</v>
      </c>
      <c r="F110" s="111">
        <v>0</v>
      </c>
      <c r="G110" s="111">
        <v>0</v>
      </c>
      <c r="H110" s="111">
        <v>0</v>
      </c>
      <c r="I110" s="111">
        <v>0</v>
      </c>
      <c r="J110" s="111">
        <v>0</v>
      </c>
      <c r="K110" s="111">
        <v>0</v>
      </c>
      <c r="L110" s="111">
        <v>2749999.9999999991</v>
      </c>
      <c r="M110" s="111">
        <v>0</v>
      </c>
      <c r="N110" s="111">
        <v>0</v>
      </c>
      <c r="O110" s="111"/>
      <c r="P110" s="111">
        <f t="shared" si="3"/>
        <v>2749999.9999999991</v>
      </c>
    </row>
    <row r="111" spans="1:16" ht="38.25">
      <c r="A111" s="94" t="s">
        <v>139</v>
      </c>
      <c r="B111" s="96" t="s">
        <v>129</v>
      </c>
      <c r="C111" s="111">
        <v>0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63000</v>
      </c>
      <c r="M111" s="111">
        <v>0</v>
      </c>
      <c r="N111" s="111">
        <v>0</v>
      </c>
      <c r="O111" s="111"/>
      <c r="P111" s="111">
        <f t="shared" si="3"/>
        <v>63000</v>
      </c>
    </row>
    <row r="112" spans="1:16" ht="15" customHeight="1">
      <c r="A112" s="94" t="s">
        <v>139</v>
      </c>
      <c r="B112" s="96" t="s">
        <v>130</v>
      </c>
      <c r="C112" s="111">
        <v>0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-1560.390000000014</v>
      </c>
      <c r="M112" s="111">
        <v>0</v>
      </c>
      <c r="N112" s="111">
        <v>0</v>
      </c>
      <c r="O112" s="111"/>
      <c r="P112" s="111">
        <f t="shared" si="3"/>
        <v>-1560.390000000014</v>
      </c>
    </row>
    <row r="113" spans="1:17" ht="38.25">
      <c r="A113" s="94" t="s">
        <v>138</v>
      </c>
      <c r="B113" s="69" t="s">
        <v>95</v>
      </c>
      <c r="C113" s="111">
        <v>0</v>
      </c>
      <c r="D113" s="111">
        <v>0</v>
      </c>
      <c r="E113" s="111">
        <v>0</v>
      </c>
      <c r="F113" s="111">
        <v>0</v>
      </c>
      <c r="G113" s="111">
        <v>0</v>
      </c>
      <c r="H113" s="111">
        <v>0</v>
      </c>
      <c r="I113" s="111">
        <v>0</v>
      </c>
      <c r="J113" s="111">
        <v>0</v>
      </c>
      <c r="K113" s="111">
        <v>0</v>
      </c>
      <c r="L113" s="111">
        <v>0</v>
      </c>
      <c r="M113" s="111">
        <v>0</v>
      </c>
      <c r="N113" s="111">
        <v>768758.05</v>
      </c>
      <c r="O113" s="113"/>
      <c r="P113" s="111">
        <f t="shared" si="3"/>
        <v>768758.05</v>
      </c>
    </row>
    <row r="114" spans="1:17" ht="15" customHeight="1">
      <c r="A114" s="94" t="s">
        <v>139</v>
      </c>
      <c r="B114" s="96" t="s">
        <v>151</v>
      </c>
      <c r="C114" s="111">
        <v>0</v>
      </c>
      <c r="D114" s="111">
        <v>0</v>
      </c>
      <c r="E114" s="111">
        <v>0</v>
      </c>
      <c r="F114" s="111">
        <v>0</v>
      </c>
      <c r="G114" s="111">
        <v>0</v>
      </c>
      <c r="H114" s="111">
        <v>0</v>
      </c>
      <c r="I114" s="111">
        <v>0</v>
      </c>
      <c r="J114" s="111">
        <v>0</v>
      </c>
      <c r="K114" s="111">
        <v>0</v>
      </c>
      <c r="L114" s="111">
        <v>0</v>
      </c>
      <c r="M114" s="111">
        <v>-3400000</v>
      </c>
      <c r="N114" s="111">
        <v>0</v>
      </c>
      <c r="O114" s="111"/>
      <c r="P114" s="111">
        <f t="shared" ref="P114" si="4">SUM(C114:N114)</f>
        <v>-3400000</v>
      </c>
      <c r="Q114" s="134"/>
    </row>
    <row r="115" spans="1:17">
      <c r="A115" s="97"/>
      <c r="B115" s="69"/>
      <c r="C115" s="113"/>
      <c r="D115" s="113"/>
      <c r="E115" s="113"/>
      <c r="F115" s="113"/>
      <c r="G115" s="113"/>
      <c r="H115" s="113">
        <v>0</v>
      </c>
      <c r="I115" s="113"/>
      <c r="J115" s="113">
        <v>0</v>
      </c>
      <c r="K115" s="113">
        <v>0</v>
      </c>
      <c r="L115" s="113">
        <v>0</v>
      </c>
      <c r="M115" s="113"/>
      <c r="N115" s="95">
        <v>0</v>
      </c>
      <c r="O115" s="113"/>
      <c r="P115" s="113">
        <f t="shared" si="3"/>
        <v>0</v>
      </c>
    </row>
    <row r="116" spans="1:17">
      <c r="A116" s="97"/>
      <c r="B116" s="78" t="s">
        <v>46</v>
      </c>
      <c r="C116" s="112">
        <f t="shared" ref="C116:N116" si="5">SUM(C88:C115)</f>
        <v>81345.595000000147</v>
      </c>
      <c r="D116" s="112">
        <f t="shared" si="5"/>
        <v>-2411173.79</v>
      </c>
      <c r="E116" s="112">
        <f t="shared" si="5"/>
        <v>764274.19</v>
      </c>
      <c r="F116" s="112">
        <f t="shared" si="5"/>
        <v>446087.14</v>
      </c>
      <c r="G116" s="112">
        <f t="shared" si="5"/>
        <v>-88944</v>
      </c>
      <c r="H116" s="112">
        <f t="shared" si="5"/>
        <v>-52837.829999999376</v>
      </c>
      <c r="I116" s="112">
        <f t="shared" si="5"/>
        <v>-1305240.44</v>
      </c>
      <c r="J116" s="112">
        <f t="shared" si="5"/>
        <v>0</v>
      </c>
      <c r="K116" s="112">
        <f t="shared" si="5"/>
        <v>-607500</v>
      </c>
      <c r="L116" s="112">
        <f t="shared" si="5"/>
        <v>2811439.6099999989</v>
      </c>
      <c r="M116" s="112">
        <f t="shared" si="5"/>
        <v>-1604887.67</v>
      </c>
      <c r="N116" s="112">
        <f t="shared" si="5"/>
        <v>768758.05</v>
      </c>
      <c r="O116" s="112"/>
      <c r="P116" s="110">
        <f>SUM(P88:P115)</f>
        <v>-1198679.1450000005</v>
      </c>
    </row>
    <row r="117" spans="1:17" ht="9" customHeight="1">
      <c r="A117" s="97"/>
      <c r="B117" s="77"/>
      <c r="C117" s="116"/>
      <c r="D117" s="116"/>
      <c r="E117" s="116"/>
      <c r="F117" s="116"/>
      <c r="G117" s="116"/>
      <c r="H117" s="116"/>
      <c r="I117" s="109"/>
      <c r="J117" s="109" t="s">
        <v>1</v>
      </c>
      <c r="K117" s="109"/>
      <c r="L117" s="116"/>
      <c r="M117" s="116"/>
      <c r="N117" s="116"/>
      <c r="O117" s="109"/>
      <c r="P117" s="108"/>
    </row>
    <row r="118" spans="1:17" ht="13.5" thickBot="1">
      <c r="A118" s="97"/>
      <c r="B118" s="78" t="s">
        <v>86</v>
      </c>
      <c r="C118" s="107">
        <f t="shared" ref="C118:N118" si="6">+C116+C84</f>
        <v>-1688980.0250000001</v>
      </c>
      <c r="D118" s="107">
        <f t="shared" si="6"/>
        <v>-11696683.690000001</v>
      </c>
      <c r="E118" s="107">
        <f t="shared" si="6"/>
        <v>-1056373.46</v>
      </c>
      <c r="F118" s="107">
        <f t="shared" si="6"/>
        <v>0</v>
      </c>
      <c r="G118" s="107">
        <f t="shared" si="6"/>
        <v>-577125</v>
      </c>
      <c r="H118" s="107">
        <f t="shared" si="6"/>
        <v>-20582649.309999999</v>
      </c>
      <c r="I118" s="107">
        <f t="shared" si="6"/>
        <v>0</v>
      </c>
      <c r="J118" s="107">
        <f t="shared" si="6"/>
        <v>-11357475.02</v>
      </c>
      <c r="K118" s="107">
        <f t="shared" si="6"/>
        <v>-3754370.6399999997</v>
      </c>
      <c r="L118" s="107">
        <f t="shared" si="6"/>
        <v>-17741858.169999998</v>
      </c>
      <c r="M118" s="107">
        <f t="shared" si="6"/>
        <v>-7269289.5999999987</v>
      </c>
      <c r="N118" s="107">
        <f t="shared" si="6"/>
        <v>0</v>
      </c>
      <c r="O118" s="107"/>
      <c r="P118" s="106">
        <f>+P116+P84</f>
        <v>-75724804.915000036</v>
      </c>
    </row>
    <row r="119" spans="1:17" ht="13.5" thickTop="1">
      <c r="A119" s="97"/>
      <c r="B119" s="77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28" t="s">
        <v>96</v>
      </c>
    </row>
    <row r="120" spans="1:17" ht="25.5">
      <c r="A120" s="94" t="s">
        <v>138</v>
      </c>
      <c r="B120" s="77" t="s">
        <v>147</v>
      </c>
      <c r="C120" s="105">
        <f>SUMIF($A$89:$A$115,$A120,C89:C115)</f>
        <v>81345.595000000147</v>
      </c>
      <c r="D120" s="105">
        <f t="shared" ref="D120:N120" si="7">SUMIF($A$89:$A$115,$A120,D89:D115)</f>
        <v>1223410.01</v>
      </c>
      <c r="E120" s="105">
        <f t="shared" si="7"/>
        <v>764274.19</v>
      </c>
      <c r="F120" s="105">
        <f t="shared" si="7"/>
        <v>446087.14</v>
      </c>
      <c r="G120" s="105">
        <f t="shared" si="7"/>
        <v>0</v>
      </c>
      <c r="H120" s="105">
        <f t="shared" si="7"/>
        <v>1657168.98</v>
      </c>
      <c r="I120" s="105">
        <f t="shared" si="7"/>
        <v>-1305240.44</v>
      </c>
      <c r="J120" s="105">
        <f t="shared" si="7"/>
        <v>0</v>
      </c>
      <c r="K120" s="105">
        <f t="shared" si="7"/>
        <v>0</v>
      </c>
      <c r="L120" s="105">
        <f t="shared" si="7"/>
        <v>0</v>
      </c>
      <c r="M120" s="105">
        <f t="shared" si="7"/>
        <v>1501955.78</v>
      </c>
      <c r="N120" s="105">
        <f t="shared" si="7"/>
        <v>768758.05</v>
      </c>
      <c r="O120" s="105"/>
      <c r="P120" s="113">
        <f>SUM(C120:N120)</f>
        <v>5137759.3049999997</v>
      </c>
    </row>
    <row r="121" spans="1:17" ht="25.5" hidden="1" customHeight="1">
      <c r="A121" s="94">
        <v>2</v>
      </c>
      <c r="B121" s="77" t="s">
        <v>38</v>
      </c>
      <c r="C121" s="105">
        <f>SUMIF($A$89:$A$115,$A121,C89:C115)</f>
        <v>0</v>
      </c>
      <c r="D121" s="105">
        <f t="shared" ref="D121:N121" si="8">SUMIF($A$89:$A$115,$A121,D89:D115)</f>
        <v>0</v>
      </c>
      <c r="E121" s="105">
        <f t="shared" si="8"/>
        <v>0</v>
      </c>
      <c r="F121" s="105">
        <f t="shared" si="8"/>
        <v>0</v>
      </c>
      <c r="G121" s="105">
        <f t="shared" si="8"/>
        <v>0</v>
      </c>
      <c r="H121" s="105">
        <f t="shared" si="8"/>
        <v>0</v>
      </c>
      <c r="I121" s="105">
        <f t="shared" si="8"/>
        <v>0</v>
      </c>
      <c r="J121" s="105">
        <f t="shared" si="8"/>
        <v>0</v>
      </c>
      <c r="K121" s="105">
        <f t="shared" si="8"/>
        <v>0</v>
      </c>
      <c r="L121" s="105">
        <f t="shared" si="8"/>
        <v>0</v>
      </c>
      <c r="M121" s="105">
        <f t="shared" si="8"/>
        <v>0</v>
      </c>
      <c r="N121" s="105">
        <f t="shared" si="8"/>
        <v>0</v>
      </c>
      <c r="O121" s="105"/>
      <c r="P121" s="113">
        <f>SUM(C121:N121)</f>
        <v>0</v>
      </c>
    </row>
    <row r="122" spans="1:17" ht="24.75" customHeight="1">
      <c r="A122" s="94" t="s">
        <v>139</v>
      </c>
      <c r="B122" s="77" t="s">
        <v>148</v>
      </c>
      <c r="C122" s="105">
        <f>SUMIF($A$89:$A$115,$A122,C89:C115)</f>
        <v>0</v>
      </c>
      <c r="D122" s="105">
        <f t="shared" ref="D122:N122" si="9">SUMIF($A$89:$A$115,$A122,D89:D115)</f>
        <v>-3634583.8000000003</v>
      </c>
      <c r="E122" s="105">
        <f t="shared" si="9"/>
        <v>0</v>
      </c>
      <c r="F122" s="105">
        <f t="shared" si="9"/>
        <v>0</v>
      </c>
      <c r="G122" s="105">
        <f t="shared" si="9"/>
        <v>-88944</v>
      </c>
      <c r="H122" s="105">
        <f t="shared" si="9"/>
        <v>-1710006.8099999994</v>
      </c>
      <c r="I122" s="105">
        <f t="shared" si="9"/>
        <v>0</v>
      </c>
      <c r="J122" s="105">
        <f t="shared" si="9"/>
        <v>0</v>
      </c>
      <c r="K122" s="105">
        <f t="shared" si="9"/>
        <v>-607500</v>
      </c>
      <c r="L122" s="105">
        <f t="shared" si="9"/>
        <v>2811439.6099999989</v>
      </c>
      <c r="M122" s="105">
        <f t="shared" si="9"/>
        <v>-3106843.45</v>
      </c>
      <c r="N122" s="105">
        <f t="shared" si="9"/>
        <v>0</v>
      </c>
      <c r="O122" s="105"/>
      <c r="P122" s="113">
        <f>SUM(C122:N122)</f>
        <v>-6336438.4500000011</v>
      </c>
    </row>
    <row r="123" spans="1:17" ht="13.5" thickBot="1">
      <c r="A123" s="98"/>
      <c r="B123" s="79" t="s">
        <v>14</v>
      </c>
      <c r="C123" s="125">
        <f t="shared" ref="C123:N123" si="10">SUM(C120:C122)</f>
        <v>81345.595000000147</v>
      </c>
      <c r="D123" s="125">
        <f t="shared" si="10"/>
        <v>-2411173.79</v>
      </c>
      <c r="E123" s="125">
        <f t="shared" si="10"/>
        <v>764274.19</v>
      </c>
      <c r="F123" s="125">
        <f t="shared" si="10"/>
        <v>446087.14</v>
      </c>
      <c r="G123" s="125">
        <f t="shared" si="10"/>
        <v>-88944</v>
      </c>
      <c r="H123" s="125">
        <f t="shared" si="10"/>
        <v>-52837.829999999376</v>
      </c>
      <c r="I123" s="125">
        <f t="shared" si="10"/>
        <v>-1305240.44</v>
      </c>
      <c r="J123" s="125">
        <f t="shared" si="10"/>
        <v>0</v>
      </c>
      <c r="K123" s="125">
        <f t="shared" si="10"/>
        <v>-607500</v>
      </c>
      <c r="L123" s="125">
        <f t="shared" si="10"/>
        <v>2811439.6099999989</v>
      </c>
      <c r="M123" s="125">
        <f t="shared" si="10"/>
        <v>-1604887.6700000002</v>
      </c>
      <c r="N123" s="125">
        <f t="shared" si="10"/>
        <v>768758.05</v>
      </c>
      <c r="O123" s="125"/>
      <c r="P123" s="106">
        <f>SUM(P120:P122)</f>
        <v>-1198679.1450000014</v>
      </c>
    </row>
    <row r="124" spans="1:17" ht="13.5" thickTop="1">
      <c r="P124" s="128" t="s">
        <v>96</v>
      </c>
    </row>
    <row r="126" spans="1:17">
      <c r="L126" s="135"/>
      <c r="M126" s="136"/>
      <c r="N126" s="136"/>
      <c r="O126" s="136"/>
      <c r="P126" s="137"/>
    </row>
    <row r="127" spans="1:17">
      <c r="L127" s="135"/>
      <c r="M127" s="136"/>
      <c r="N127" s="136"/>
      <c r="O127" s="136"/>
      <c r="P127" s="137"/>
    </row>
    <row r="128" spans="1:17">
      <c r="L128" s="135"/>
      <c r="M128" s="136"/>
      <c r="N128" s="136"/>
      <c r="O128" s="136"/>
      <c r="P128" s="137"/>
    </row>
    <row r="129" spans="12:16">
      <c r="L129" s="136"/>
      <c r="M129" s="136"/>
      <c r="N129" s="136"/>
      <c r="O129" s="136"/>
      <c r="P129" s="136"/>
    </row>
    <row r="130" spans="12:16">
      <c r="L130" s="135"/>
      <c r="M130" s="136"/>
      <c r="N130" s="136"/>
      <c r="O130" s="136"/>
      <c r="P130" s="136"/>
    </row>
  </sheetData>
  <pageMargins left="0.5" right="0.25" top="1" bottom="0.5" header="0.3" footer="0.2"/>
  <pageSetup scale="48" pageOrder="overThenDown" orientation="landscape" useFirstPageNumber="1" r:id="rId1"/>
  <headerFooter>
    <oddFooter>&amp;C&amp;12Page 3.6.&amp;P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B39" sqref="B39"/>
    </sheetView>
  </sheetViews>
  <sheetFormatPr defaultRowHeight="12.75"/>
  <cols>
    <col min="1" max="1" width="11.140625" customWidth="1"/>
    <col min="2" max="2" width="12" bestFit="1" customWidth="1"/>
  </cols>
  <sheetData>
    <row r="1" spans="1:8">
      <c r="A1" s="70" t="s">
        <v>92</v>
      </c>
      <c r="G1" s="127"/>
      <c r="H1" s="67"/>
    </row>
    <row r="2" spans="1:8">
      <c r="A2" s="70" t="s">
        <v>153</v>
      </c>
    </row>
    <row r="3" spans="1:8">
      <c r="A3" s="70" t="s">
        <v>152</v>
      </c>
    </row>
    <row r="4" spans="1:8">
      <c r="A4" t="s">
        <v>51</v>
      </c>
    </row>
    <row r="6" spans="1:8">
      <c r="B6" s="138" t="s">
        <v>149</v>
      </c>
    </row>
    <row r="7" spans="1:8">
      <c r="B7" s="138" t="s">
        <v>154</v>
      </c>
    </row>
    <row r="8" spans="1:8">
      <c r="A8" s="68">
        <v>40725</v>
      </c>
      <c r="B8" s="100">
        <v>4077.13</v>
      </c>
    </row>
    <row r="9" spans="1:8">
      <c r="A9" s="68">
        <v>40756</v>
      </c>
      <c r="B9" s="100">
        <v>145.63</v>
      </c>
    </row>
    <row r="10" spans="1:8">
      <c r="A10" s="68">
        <v>40787</v>
      </c>
      <c r="B10" s="100">
        <v>3653.84</v>
      </c>
    </row>
    <row r="11" spans="1:8">
      <c r="A11" s="68">
        <v>40817</v>
      </c>
      <c r="B11" s="100">
        <v>2064</v>
      </c>
    </row>
    <row r="12" spans="1:8">
      <c r="A12" s="68">
        <v>40848</v>
      </c>
      <c r="B12" s="100">
        <v>1980.88</v>
      </c>
    </row>
    <row r="13" spans="1:8">
      <c r="A13" s="68">
        <v>40878</v>
      </c>
      <c r="B13" s="100">
        <v>34275.39</v>
      </c>
    </row>
    <row r="14" spans="1:8">
      <c r="A14" s="68">
        <v>40909</v>
      </c>
      <c r="B14" s="100">
        <v>6817.08</v>
      </c>
    </row>
    <row r="15" spans="1:8">
      <c r="A15" s="68">
        <v>40940</v>
      </c>
      <c r="B15" s="100">
        <v>555.59</v>
      </c>
    </row>
    <row r="16" spans="1:8">
      <c r="A16" s="68">
        <v>40969</v>
      </c>
      <c r="B16" s="100">
        <v>13318.58</v>
      </c>
    </row>
    <row r="17" spans="1:2">
      <c r="A17" s="68">
        <v>41000</v>
      </c>
      <c r="B17" s="100">
        <v>13271.92</v>
      </c>
    </row>
    <row r="18" spans="1:2">
      <c r="A18" s="68">
        <v>41030</v>
      </c>
      <c r="B18" s="100">
        <v>11634.85</v>
      </c>
    </row>
    <row r="19" spans="1:2">
      <c r="A19" s="68">
        <v>41061</v>
      </c>
      <c r="B19" s="100">
        <v>16365.46</v>
      </c>
    </row>
    <row r="20" spans="1:2" ht="13.5" thickBot="1">
      <c r="B20" s="101">
        <f>SUM(B8:B19)</f>
        <v>108160.35</v>
      </c>
    </row>
    <row r="21" spans="1:2" ht="13.5" thickTop="1"/>
    <row r="23" spans="1:2">
      <c r="B23" s="138" t="s">
        <v>149</v>
      </c>
    </row>
    <row r="24" spans="1:2">
      <c r="B24" s="138" t="s">
        <v>155</v>
      </c>
    </row>
    <row r="25" spans="1:2">
      <c r="A25" s="68">
        <v>40725</v>
      </c>
      <c r="B25" s="100">
        <v>95698.07</v>
      </c>
    </row>
    <row r="26" spans="1:2">
      <c r="A26" s="68">
        <v>40756</v>
      </c>
      <c r="B26" s="100">
        <v>59242.96</v>
      </c>
    </row>
    <row r="27" spans="1:2">
      <c r="A27" s="68">
        <v>40787</v>
      </c>
      <c r="B27" s="100">
        <v>83371.100000000006</v>
      </c>
    </row>
    <row r="28" spans="1:2">
      <c r="A28" s="68">
        <v>40817</v>
      </c>
      <c r="B28" s="100">
        <v>47601.53</v>
      </c>
    </row>
    <row r="29" spans="1:2">
      <c r="A29" s="68">
        <v>40848</v>
      </c>
      <c r="B29" s="100">
        <v>67273.95</v>
      </c>
    </row>
    <row r="30" spans="1:2">
      <c r="A30" s="68">
        <v>40878</v>
      </c>
      <c r="B30" s="100">
        <v>55811.66</v>
      </c>
    </row>
    <row r="31" spans="1:2">
      <c r="A31" s="68">
        <v>40909</v>
      </c>
      <c r="B31" s="100">
        <v>39102.32</v>
      </c>
    </row>
    <row r="32" spans="1:2">
      <c r="A32" s="68">
        <v>40940</v>
      </c>
      <c r="B32" s="100">
        <v>50714.02</v>
      </c>
    </row>
    <row r="33" spans="1:3">
      <c r="A33" s="68">
        <v>40969</v>
      </c>
      <c r="B33" s="100">
        <v>36961.269999999997</v>
      </c>
    </row>
    <row r="34" spans="1:3">
      <c r="A34" s="68">
        <v>41000</v>
      </c>
      <c r="B34" s="100">
        <v>36526.080000000002</v>
      </c>
    </row>
    <row r="35" spans="1:3">
      <c r="A35" s="68">
        <v>41030</v>
      </c>
      <c r="B35" s="100">
        <v>35936.959999999999</v>
      </c>
    </row>
    <row r="36" spans="1:3">
      <c r="A36" s="68">
        <v>41061</v>
      </c>
      <c r="B36" s="100">
        <v>43537.25</v>
      </c>
    </row>
    <row r="37" spans="1:3" ht="13.5" thickBot="1">
      <c r="B37" s="101">
        <f>SUM(B25:B36)</f>
        <v>651777.16999999993</v>
      </c>
    </row>
    <row r="38" spans="1:3" ht="13.5" thickTop="1"/>
    <row r="39" spans="1:3" ht="13.5" thickBot="1">
      <c r="A39" s="99" t="s">
        <v>14</v>
      </c>
      <c r="B39" s="102">
        <f>+B20+B37</f>
        <v>759937.5199999999</v>
      </c>
      <c r="C39" s="99" t="s">
        <v>96</v>
      </c>
    </row>
    <row r="40" spans="1:3" ht="13.5" thickTop="1"/>
  </sheetData>
  <pageMargins left="1" right="0.7" top="0.75" bottom="0.75" header="0.3" footer="0.3"/>
  <pageSetup orientation="portrait" r:id="rId1"/>
  <headerFooter>
    <oddHeader>&amp;RPage 3.6.3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19D4165-39D9-473F-8DFE-A1D2B2C23379}"/>
</file>

<file path=customXml/itemProps2.xml><?xml version="1.0" encoding="utf-8"?>
<ds:datastoreItem xmlns:ds="http://schemas.openxmlformats.org/officeDocument/2006/customXml" ds:itemID="{4C149701-D95F-4B99-B32A-BCC7C38A681E}"/>
</file>

<file path=customXml/itemProps3.xml><?xml version="1.0" encoding="utf-8"?>
<ds:datastoreItem xmlns:ds="http://schemas.openxmlformats.org/officeDocument/2006/customXml" ds:itemID="{5C5A47AE-8B20-456D-AA85-1161F7246F5A}"/>
</file>

<file path=customXml/itemProps4.xml><?xml version="1.0" encoding="utf-8"?>
<ds:datastoreItem xmlns:ds="http://schemas.openxmlformats.org/officeDocument/2006/customXml" ds:itemID="{538E7057-1C47-497C-A096-B41B69153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3.6</vt:lpstr>
      <vt:lpstr>3.6.1 - 3.6.2</vt:lpstr>
      <vt:lpstr>3.6.3</vt:lpstr>
      <vt:lpstr>'3.6'!Print_Area</vt:lpstr>
      <vt:lpstr>'3.6.1 - 3.6.2'!Print_Area</vt:lpstr>
      <vt:lpstr>'3.6.3'!Print_Area</vt:lpstr>
      <vt:lpstr>'3.6.1 - 3.6.2'!Print_Titles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Lively</dc:creator>
  <cp:lastModifiedBy>Thomas, Collin</cp:lastModifiedBy>
  <cp:lastPrinted>2013-07-30T22:23:19Z</cp:lastPrinted>
  <dcterms:created xsi:type="dcterms:W3CDTF">2006-06-29T15:36:37Z</dcterms:created>
  <dcterms:modified xsi:type="dcterms:W3CDTF">2013-07-30T22:57:36Z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-1391073777</vt:i4>
  </property>
  <property fmtid="{D5CDD505-2E9C-101B-9397-08002B2CF9AE}" pid="3" name="_NewReviewCycle">
    <vt:lpwstr/>
  </property>
  <property fmtid="{D5CDD505-2E9C-101B-9397-08002B2CF9AE}" pid="4" name="_EmailSubject">
    <vt:lpwstr>Revenue Correcting Adj.</vt:lpwstr>
  </property>
  <property fmtid="{D5CDD505-2E9C-101B-9397-08002B2CF9AE}" pid="5" name="_AuthorEmail">
    <vt:lpwstr>Craig.Stelter@PacifiCorp.com</vt:lpwstr>
  </property>
  <property fmtid="{D5CDD505-2E9C-101B-9397-08002B2CF9AE}" pid="6" name="_AuthorEmailDisplayName">
    <vt:lpwstr>Stelter, Craig</vt:lpwstr>
  </property>
  <property fmtid="{D5CDD505-2E9C-101B-9397-08002B2CF9AE}" pid="7" name="_ReviewingToolsShownOnce">
    <vt:lpwstr/>
  </property>
  <property fmtid="{D5CDD505-2E9C-101B-9397-08002B2CF9AE}" pid="8" name="ContentTypeId">
    <vt:lpwstr>0x0101006E56B4D1795A2E4DB2F0B01679ED314A00A76616498D7811449987485091DF42B7</vt:lpwstr>
  </property>
  <property fmtid="{D5CDD505-2E9C-101B-9397-08002B2CF9AE}" pid="9" name="_docset_NoMedatataSyncRequired">
    <vt:lpwstr>False</vt:lpwstr>
  </property>
</Properties>
</file>