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30" windowHeight="11760"/>
  </bookViews>
  <sheets>
    <sheet name="Exhibit (JRS_21)" sheetId="1" r:id="rId1"/>
  </sheets>
  <externalReferences>
    <externalReference r:id="rId2"/>
    <externalReference r:id="rId3"/>
    <externalReference r:id="rId4"/>
    <externalReference r:id="rId5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t228.42TROJD">'[1]Func Study'!#REF!</definedName>
    <definedName name="Acct2281SO">'[1]Func Study'!$H$2190</definedName>
    <definedName name="Acct2283SO">'[1]Func Study'!$H$2198</definedName>
    <definedName name="Acct228SO">'[1]Func Study'!$H$2194</definedName>
    <definedName name="Acct350">'[1]Func Study'!$H$1628</definedName>
    <definedName name="Acct352">'[1]Func Study'!$H$1635</definedName>
    <definedName name="Acct353">'[1]Func Study'!$H$1641</definedName>
    <definedName name="Acct354">'[1]Func Study'!$H$1647</definedName>
    <definedName name="Acct355">'[1]Func Study'!$H$1654</definedName>
    <definedName name="Acct356">'[1]Func Study'!$H$1660</definedName>
    <definedName name="Acct357">'[1]Func Study'!$H$1666</definedName>
    <definedName name="Acct358">'[1]Func Study'!$H$1672</definedName>
    <definedName name="Acct359">'[1]Func Study'!$H$1678</definedName>
    <definedName name="Acct360">'[1]Func Study'!$H$1698</definedName>
    <definedName name="Acct361">'[1]Func Study'!$H$1704</definedName>
    <definedName name="Acct362">'[1]Func Study'!$H$1710</definedName>
    <definedName name="Acct364">'[1]Func Study'!$H$1717</definedName>
    <definedName name="Acct365">'[1]Func Study'!$H$1724</definedName>
    <definedName name="Acct366">'[1]Func Study'!$H$1731</definedName>
    <definedName name="Acct367">'[1]Func Study'!$H$1738</definedName>
    <definedName name="Acct368">'[1]Func Study'!$H$1744</definedName>
    <definedName name="Acct369">'[1]Func Study'!$H$1751</definedName>
    <definedName name="Acct370">'[1]Func Study'!$H$1762</definedName>
    <definedName name="Acct371">'[1]Func Study'!$H$1769</definedName>
    <definedName name="Acct372">'[1]Func Study'!$H$1776</definedName>
    <definedName name="Acct372A">'[1]Func Study'!$H$1775</definedName>
    <definedName name="Acct372DP">'[1]Func Study'!$H$1773</definedName>
    <definedName name="Acct372DS">'[1]Func Study'!$H$1774</definedName>
    <definedName name="Acct373">'[1]Func Study'!$H$1782</definedName>
    <definedName name="Acct448S">'[1]Func Study'!$H$274</definedName>
    <definedName name="Acct450S">'[1]Func Study'!$H$302</definedName>
    <definedName name="Acct451S">'[1]Func Study'!$H$307</definedName>
    <definedName name="Acct454S">'[1]Func Study'!$H$318</definedName>
    <definedName name="Acct456S">'[1]Func Study'!$H$325</definedName>
    <definedName name="Acct510">'[1]Func Study'!#REF!</definedName>
    <definedName name="Acct510DNPPSU">'[1]Func Study'!#REF!</definedName>
    <definedName name="ACCT510JBG">'[1]Func Study'!#REF!</definedName>
    <definedName name="ACCT510SSGCH">'[1]Func Study'!#REF!</definedName>
    <definedName name="ACCT557CAGE">'[1]Func Study'!$H$683</definedName>
    <definedName name="Acct557CT">'[1]Func Study'!$H$681</definedName>
    <definedName name="Acct580">'[1]Func Study'!$H$791</definedName>
    <definedName name="Acct581">'[1]Func Study'!$H$796</definedName>
    <definedName name="Acct582">'[1]Func Study'!$H$801</definedName>
    <definedName name="Acct583">'[1]Func Study'!$H$806</definedName>
    <definedName name="Acct584">'[1]Func Study'!$H$811</definedName>
    <definedName name="Acct585">'[1]Func Study'!$H$816</definedName>
    <definedName name="Acct586">'[1]Func Study'!$H$821</definedName>
    <definedName name="Acct587">'[1]Func Study'!$H$826</definedName>
    <definedName name="Acct588">'[1]Func Study'!$H$831</definedName>
    <definedName name="Acct589">'[1]Func Study'!$H$836</definedName>
    <definedName name="Acct590">'[1]Func Study'!$H$841</definedName>
    <definedName name="Acct591">'[1]Func Study'!$H$846</definedName>
    <definedName name="Acct592">'[1]Func Study'!$H$851</definedName>
    <definedName name="Acct593">'[1]Func Study'!$H$856</definedName>
    <definedName name="Acct594">'[1]Func Study'!$H$861</definedName>
    <definedName name="Acct595">'[1]Func Study'!$H$866</definedName>
    <definedName name="Acct596">'[1]Func Study'!$H$876</definedName>
    <definedName name="Acct597">'[1]Func Study'!$H$881</definedName>
    <definedName name="Acct598">'[1]Func Study'!$H$886</definedName>
    <definedName name="AcctAGA">'[1]Func Study'!$H$296</definedName>
    <definedName name="AcctDFAD">'[1]Func Study'!#REF!</definedName>
    <definedName name="AcctDFAP">'[1]Func Study'!#REF!</definedName>
    <definedName name="AcctDFAT">'[1]Func Study'!#REF!</definedName>
    <definedName name="AcctTS0">'[1]Func Study'!$H$1686</definedName>
    <definedName name="ActualROR">'[2]G+T+D+R+M'!$H$61</definedName>
    <definedName name="Check">#REF!</definedName>
    <definedName name="Classification">'[1]Func Study'!$AB$251</definedName>
    <definedName name="COSFacVal">[1]Inputs!$R$5</definedName>
    <definedName name="Demand">[1]Inputs!$D$8</definedName>
    <definedName name="Demand2">[1]Inputs!$D$11</definedName>
    <definedName name="Dis">'[1]Func Study'!$AB$250</definedName>
    <definedName name="DisFac">'[1]Func Dist Factor Table'!$A$11:$G$25</definedName>
    <definedName name="DistPeakMethod">[1]Inputs!$V$5</definedName>
    <definedName name="Engy">[1]Inputs!$D$9</definedName>
    <definedName name="Engy2">[1]Inputs!$D$12</definedName>
    <definedName name="f101top">#REF!</definedName>
    <definedName name="f104top">#REF!</definedName>
    <definedName name="f138top">#REF!</definedName>
    <definedName name="f140top">#REF!</definedName>
    <definedName name="Factorck">'[1]COS Factor Table'!$O$15:$O$113</definedName>
    <definedName name="FACTP">#REF!</definedName>
    <definedName name="Func">'[1]Func Factor Table'!$A$10:$H$77</definedName>
    <definedName name="Function">'[1]Func Study'!$AB$250</definedName>
    <definedName name="Instructions">#REF!</definedName>
    <definedName name="LinkCos">'[1]JAM Download'!$K$4</definedName>
    <definedName name="MACTIT">#REF!</definedName>
    <definedName name="Menu_Begin">#REF!</definedName>
    <definedName name="Menu_Caption">#REF!</definedName>
    <definedName name="Menu_Large">#REF!</definedName>
    <definedName name="Menu_Name">#REF!</definedName>
    <definedName name="Menu_OnAction">#REF!</definedName>
    <definedName name="Menu_Parent">#REF!</definedName>
    <definedName name="Menu_Small">#REF!</definedName>
    <definedName name="Method">[1]Inputs!$C$6</definedName>
    <definedName name="MTR_YR3">[3]Variables!$E$14</definedName>
    <definedName name="Net_to_Gross_Factor">[1]Inputs!$G$8</definedName>
    <definedName name="NetToGross">[4]Variables!$B$30</definedName>
    <definedName name="NUM">#REF!</definedName>
    <definedName name="PeakMethod">[1]Inputs!$T$5</definedName>
    <definedName name="_xlnm.Print_Area" localSheetId="0">'Exhibit (JRS_21)'!$A$1:$AD$51</definedName>
    <definedName name="TargetROR">[1]Inputs!$G$29</definedName>
    <definedName name="TestPeriod">[1]Inputs!$C$5</definedName>
    <definedName name="TotalRateBase">'[1]G+T+D+R+M'!$H$58</definedName>
    <definedName name="UAcct103">'[1]Func Study'!$AB$1613</definedName>
    <definedName name="UAcct105Dnpg">'[1]Func Study'!$AB$2010</definedName>
    <definedName name="UAcct105S">'[1]Func Study'!$AB$2005</definedName>
    <definedName name="UAcct105Seu">'[1]Func Study'!$AB$2009</definedName>
    <definedName name="UAcct105Snppo">'[1]Func Study'!$AB$2008</definedName>
    <definedName name="UAcct105Snpps">'[1]Func Study'!$AB$2006</definedName>
    <definedName name="UAcct105Snpt">'[1]Func Study'!$AB$2007</definedName>
    <definedName name="UAcct1081390">'[1]Func Study'!$AB$2451</definedName>
    <definedName name="UAcct1081390Rcl">'[1]Func Study'!$AB$2450</definedName>
    <definedName name="UAcct1081399">'[1]Func Study'!$AB$2459</definedName>
    <definedName name="UAcct1081399Rcl">'[1]Func Study'!$AB$2458</definedName>
    <definedName name="UAcct108360">'[1]Func Study'!$AB$2355</definedName>
    <definedName name="UAcct108361">'[1]Func Study'!$AB$2359</definedName>
    <definedName name="UAcct108362">'[1]Func Study'!$AB$2363</definedName>
    <definedName name="UAcct108364">'[1]Func Study'!$AB$2367</definedName>
    <definedName name="UAcct108365">'[1]Func Study'!$AB$2371</definedName>
    <definedName name="UAcct108366">'[1]Func Study'!$AB$2375</definedName>
    <definedName name="UAcct108367">'[1]Func Study'!$AB$2379</definedName>
    <definedName name="UAcct108368">'[1]Func Study'!$AB$2383</definedName>
    <definedName name="UAcct108369">'[1]Func Study'!$AB$2387</definedName>
    <definedName name="UAcct108370">'[1]Func Study'!$AB$2391</definedName>
    <definedName name="UAcct108371">'[1]Func Study'!$AB$2395</definedName>
    <definedName name="UAcct108372">'[1]Func Study'!$AB$2399</definedName>
    <definedName name="UAcct108373">'[1]Func Study'!$AB$2403</definedName>
    <definedName name="UAcct108D">'[1]Func Study'!$AB$2415</definedName>
    <definedName name="UAcct108D00">'[1]Func Study'!$AB$2407</definedName>
    <definedName name="UAcct108Ds">'[1]Func Study'!$AB$2411</definedName>
    <definedName name="UAcct108Ep">'[1]Func Study'!$AB$2327</definedName>
    <definedName name="UAcct108Gpcn">'[1]Func Study'!$AB$2429</definedName>
    <definedName name="UAcct108Gps">'[1]Func Study'!$AB$2425</definedName>
    <definedName name="UAcct108Gpse">'[1]Func Study'!$AB$2431</definedName>
    <definedName name="UAcct108Gpsg">'[1]Func Study'!$AB$2428</definedName>
    <definedName name="UAcct108Gpsgp">'[1]Func Study'!$AB$2426</definedName>
    <definedName name="UAcct108Gpsgu">'[1]Func Study'!$AB$2427</definedName>
    <definedName name="UAcct108Gpso">'[1]Func Study'!$AB$2430</definedName>
    <definedName name="UACCT108GPSSGCH">'[1]Func Study'!$AB$2434</definedName>
    <definedName name="UACCT108GPSSGCT">'[1]Func Study'!$AB$2433</definedName>
    <definedName name="UAcct108Hp">'[1]Func Study'!$AB$2313</definedName>
    <definedName name="UAcct108Mp">'[1]Func Study'!$AB$2444</definedName>
    <definedName name="UAcct108Np">'[1]Func Study'!$AB$2305</definedName>
    <definedName name="UAcct108Op">'[1]Func Study'!$AB$2322</definedName>
    <definedName name="UACCT108OPSSCCT">'[1]Func Study'!$AB$2321</definedName>
    <definedName name="UAcct108Sp">'[1]Func Study'!$AB$2299</definedName>
    <definedName name="UACCT108SPSSGCH">'[1]Func Study'!$AB$2298</definedName>
    <definedName name="UAcct108Tp">'[1]Func Study'!$AB$2346</definedName>
    <definedName name="UAcct111Clg">'[1]Func Study'!$AB$2487</definedName>
    <definedName name="UAcct111Clgsou">'[1]Func Study'!$AB$2485</definedName>
    <definedName name="UAcct111Clh">'[1]Func Study'!$AB$2493</definedName>
    <definedName name="UAcct111Cls">'[1]Func Study'!$AB$2478</definedName>
    <definedName name="UAcct111Ipcn">'[1]Func Study'!$AB$2502</definedName>
    <definedName name="UAcct111Ips">'[1]Func Study'!$AB$2497</definedName>
    <definedName name="UAcct111Ipse">'[1]Func Study'!$AB$2500</definedName>
    <definedName name="UAcct111Ipsg">'[1]Func Study'!$AB$2501</definedName>
    <definedName name="UAcct111Ipsgp">'[1]Func Study'!$AB$2498</definedName>
    <definedName name="UAcct111Ipsgu">'[1]Func Study'!$AB$2499</definedName>
    <definedName name="UAcct111Ipso">'[1]Func Study'!$AB$2506</definedName>
    <definedName name="UACCT111IPSSGCH">'[1]Func Study'!$AB$2505</definedName>
    <definedName name="UACCT111IPSSGCT">'[1]Func Study'!$AB$2504</definedName>
    <definedName name="UAcct114">'[1]Func Study'!$AB$2017</definedName>
    <definedName name="UAcct120">'[1]Func Study'!$AB$2021</definedName>
    <definedName name="UAcct124">'[1]Func Study'!$AB$2026</definedName>
    <definedName name="UAcct141">'[1]Func Study'!$AB$2173</definedName>
    <definedName name="UAcct151">'[1]Func Study'!$AB$2049</definedName>
    <definedName name="Uacct151SSECT">'[1]Func Study'!$AB$2047</definedName>
    <definedName name="UAcct154">'[1]Func Study'!$AB$2083</definedName>
    <definedName name="Uacct154SSGCT">'[1]Func Study'!$AB$2080</definedName>
    <definedName name="UAcct163">'[1]Func Study'!$AB$2093</definedName>
    <definedName name="UAcct165">'[1]Func Study'!$AB$2108</definedName>
    <definedName name="UAcct165Gps">'[1]Func Study'!$AB$2104</definedName>
    <definedName name="UAcct182">'[1]Func Study'!$AB$2033</definedName>
    <definedName name="UAcct18222">'[1]Func Study'!$AB$2163</definedName>
    <definedName name="UAcct182M">'[1]Func Study'!$AB$2118</definedName>
    <definedName name="UAcct182MSSGCH">'[1]Func Study'!$AB$2113</definedName>
    <definedName name="UAcct186">'[1]Func Study'!$AB$2041</definedName>
    <definedName name="UAcct1869">'[1]Func Study'!$AB$2168</definedName>
    <definedName name="UAcct186M">'[1]Func Study'!$AB$2129</definedName>
    <definedName name="UAcct190">'[1]Func Study'!$AB$2243</definedName>
    <definedName name="UAcct190Baddebt">'[1]Func Study'!$AB$2237</definedName>
    <definedName name="UAcct190Dop">'[1]Func Study'!$AB$2235</definedName>
    <definedName name="UAcct2281">'[1]Func Study'!$AB$2191</definedName>
    <definedName name="UAcct2282">'[1]Func Study'!$AB$2195</definedName>
    <definedName name="UAcct2283">'[1]Func Study'!$AB$2200</definedName>
    <definedName name="UACCT22841SG">'[1]Func Study'!$AB$2205</definedName>
    <definedName name="UAcct22842">'[1]Func Study'!$AB$2211</definedName>
    <definedName name="UAcct235">'[1]Func Study'!$AB$2187</definedName>
    <definedName name="UACCT235CN">'[1]Func Study'!$AB$2186</definedName>
    <definedName name="UAcct252">'[1]Func Study'!$AB$2219</definedName>
    <definedName name="UAcct25316">'[1]Func Study'!$AB$2057</definedName>
    <definedName name="UAcct25317">'[1]Func Study'!$AB$2061</definedName>
    <definedName name="UAcct25318">'[1]Func Study'!$AB$2098</definedName>
    <definedName name="UAcct25319">'[1]Func Study'!$AB$2065</definedName>
    <definedName name="uacct25398">'[1]Func Study'!$AB$2222</definedName>
    <definedName name="UAcct25399">'[1]Func Study'!$AB$2230</definedName>
    <definedName name="UACCT254SO">'[1]Func Study'!$AB$2202</definedName>
    <definedName name="UAcct255">'[1]Func Study'!$AB$2284</definedName>
    <definedName name="UAcct281">'[1]Func Study'!$AB$2249</definedName>
    <definedName name="UAcct282">'[1]Func Study'!$AB$2259</definedName>
    <definedName name="UAcct282Cn">'[1]Func Study'!$AB$2256</definedName>
    <definedName name="UAcct282So">'[1]Func Study'!$AB$2255</definedName>
    <definedName name="UAcct283">'[1]Func Study'!$AB$2271</definedName>
    <definedName name="UAcct283So">'[1]Func Study'!$AB$2265</definedName>
    <definedName name="UAcct301S">'[1]Func Study'!$AB$1964</definedName>
    <definedName name="UAcct301Sg">'[1]Func Study'!$AB$1966</definedName>
    <definedName name="UAcct301So">'[1]Func Study'!$AB$1965</definedName>
    <definedName name="UAcct302S">'[1]Func Study'!$AB$1969</definedName>
    <definedName name="UAcct302Sg">'[1]Func Study'!$AB$1970</definedName>
    <definedName name="UAcct302Sgp">'[1]Func Study'!$AB$1971</definedName>
    <definedName name="UAcct302Sgu">'[1]Func Study'!$AB$1972</definedName>
    <definedName name="UAcct303Cn">'[1]Func Study'!$AB$1980</definedName>
    <definedName name="UAcct303S">'[1]Func Study'!$AB$1976</definedName>
    <definedName name="UAcct303Se">'[1]Func Study'!$AB$1979</definedName>
    <definedName name="UAcct303Sg">'[1]Func Study'!$AB$1977</definedName>
    <definedName name="UAcct303Sgu">'[1]Func Study'!$AB$1981</definedName>
    <definedName name="UAcct303So">'[1]Func Study'!$AB$1978</definedName>
    <definedName name="UACCT303SSGCH">'[1]Func Study'!$AB$1983</definedName>
    <definedName name="UAcct310">'[1]Func Study'!$AB$1414</definedName>
    <definedName name="UAcct310JBG">'[1]Func Study'!$AB$1413</definedName>
    <definedName name="UAcct311">'[1]Func Study'!$AB$1421</definedName>
    <definedName name="UAcct311JBG">'[1]Func Study'!$AB$1420</definedName>
    <definedName name="UAcct312">'[1]Func Study'!$AB$1428</definedName>
    <definedName name="UAcct312JBG">'[1]Func Study'!$AB$1427</definedName>
    <definedName name="UAcct314">'[1]Func Study'!$AB$1435</definedName>
    <definedName name="UAcct314JBG">'[1]Func Study'!$AB$1434</definedName>
    <definedName name="UAcct315">'[1]Func Study'!$AB$1442</definedName>
    <definedName name="UAcct315JBG">'[1]Func Study'!$AB$1441</definedName>
    <definedName name="UAcct316">'[1]Func Study'!$AB$1450</definedName>
    <definedName name="UAcct316JBG">'[1]Func Study'!$AB$1449</definedName>
    <definedName name="UAcct320">'[1]Func Study'!$AB$1466</definedName>
    <definedName name="UAcct321">'[1]Func Study'!$AB$1471</definedName>
    <definedName name="UAcct322">'[1]Func Study'!$AB$1476</definedName>
    <definedName name="UAcct323">'[1]Func Study'!$AB$1481</definedName>
    <definedName name="UAcct324">'[1]Func Study'!$AB$1486</definedName>
    <definedName name="UAcct325">'[1]Func Study'!$AB$1491</definedName>
    <definedName name="UAcct33">'[1]Func Study'!$AB$295</definedName>
    <definedName name="UAcct330">'[1]Func Study'!$AB$1508</definedName>
    <definedName name="UAcct331">'[1]Func Study'!$AB$1513</definedName>
    <definedName name="UAcct332">'[1]Func Study'!$AB$1518</definedName>
    <definedName name="UAcct333">'[1]Func Study'!$AB$1523</definedName>
    <definedName name="UAcct334">'[1]Func Study'!$AB$1528</definedName>
    <definedName name="UAcct335">'[1]Func Study'!$AB$1533</definedName>
    <definedName name="UAcct336">'[1]Func Study'!$AB$1539</definedName>
    <definedName name="UAcct340Dgu">'[1]Func Study'!$AB$1564</definedName>
    <definedName name="UAcct340Sgu">'[1]Func Study'!$AB$1565</definedName>
    <definedName name="UAcct341Dgu">'[1]Func Study'!$AB$1569</definedName>
    <definedName name="UAcct341Sgu">'[1]Func Study'!$AB$1570</definedName>
    <definedName name="UAcct342Dgu">'[1]Func Study'!$AB$1574</definedName>
    <definedName name="UAcct342Sgu">'[1]Func Study'!$AB$1575</definedName>
    <definedName name="UAcct343">'[1]Func Study'!$AB$1584</definedName>
    <definedName name="UAcct344S">'[1]Func Study'!$AB$1587</definedName>
    <definedName name="UAcct344Sgp">'[1]Func Study'!$AB$1588</definedName>
    <definedName name="UAcct345Dgu">'[1]Func Study'!$AB$1594</definedName>
    <definedName name="UAcct345Sgu">'[1]Func Study'!$AB$1595</definedName>
    <definedName name="UAcct346">'[1]Func Study'!$AB$1601</definedName>
    <definedName name="UAcct350">'[1]Func Study'!$AB$1628</definedName>
    <definedName name="UAcct352">'[1]Func Study'!$AB$1635</definedName>
    <definedName name="UAcct353">'[1]Func Study'!$AB$1641</definedName>
    <definedName name="UAcct354">'[1]Func Study'!$AB$1647</definedName>
    <definedName name="UAcct355">'[1]Func Study'!$AB$1654</definedName>
    <definedName name="UAcct356">'[1]Func Study'!$AB$1660</definedName>
    <definedName name="UAcct357">'[1]Func Study'!$AB$1666</definedName>
    <definedName name="UAcct358">'[1]Func Study'!$AB$1672</definedName>
    <definedName name="UAcct359">'[1]Func Study'!$AB$1678</definedName>
    <definedName name="UAcct360">'[1]Func Study'!$AB$1698</definedName>
    <definedName name="UAcct361">'[1]Func Study'!$AB$1704</definedName>
    <definedName name="UAcct362">'[1]Func Study'!$AB$1710</definedName>
    <definedName name="UAcct368">'[1]Func Study'!$AB$1744</definedName>
    <definedName name="UAcct369">'[1]Func Study'!$AB$1751</definedName>
    <definedName name="UAcct370">'[1]Func Study'!$AB$1762</definedName>
    <definedName name="UAcct372A">'[1]Func Study'!$AB$1775</definedName>
    <definedName name="UAcct372Dp">'[1]Func Study'!$AB$1773</definedName>
    <definedName name="UAcct372Ds">'[1]Func Study'!$AB$1774</definedName>
    <definedName name="UAcct373">'[1]Func Study'!$AB$1782</definedName>
    <definedName name="UAcct389Cn">'[1]Func Study'!$AB$1800</definedName>
    <definedName name="UAcct389S">'[1]Func Study'!$AB$1799</definedName>
    <definedName name="UAcct389Sg">'[1]Func Study'!$AB$1802</definedName>
    <definedName name="UAcct389Sgu">'[1]Func Study'!$AB$1801</definedName>
    <definedName name="UAcct389So">'[1]Func Study'!$AB$1803</definedName>
    <definedName name="UAcct390Cn">'[1]Func Study'!$AB$1810</definedName>
    <definedName name="UAcct390JBG">'[1]Func Study'!$AB$1812</definedName>
    <definedName name="UAcct390L">'[1]Func Study'!$AB$1927</definedName>
    <definedName name="UACCT390LRCL">'[1]Func Study'!$AB$1929</definedName>
    <definedName name="UAcct390S">'[1]Func Study'!$AB$1807</definedName>
    <definedName name="UAcct390Sgp">'[1]Func Study'!$AB$1808</definedName>
    <definedName name="UAcct390Sgu">'[1]Func Study'!$AB$1809</definedName>
    <definedName name="UAcct390Sop">'[1]Func Study'!$AB$1811</definedName>
    <definedName name="UAcct390Sou">'[1]Func Study'!$AB$1813</definedName>
    <definedName name="UAcct391Cn">'[1]Func Study'!$AB$1820</definedName>
    <definedName name="UACCT391JBE">'[1]Func Study'!$AB$1825</definedName>
    <definedName name="UAcct391S">'[1]Func Study'!$AB$1817</definedName>
    <definedName name="UAcct391Sg">'[1]Func Study'!$AB$1821</definedName>
    <definedName name="UAcct391Sgp">'[1]Func Study'!$AB$1818</definedName>
    <definedName name="UAcct391Sgu">'[1]Func Study'!$AB$1819</definedName>
    <definedName name="UAcct391So">'[1]Func Study'!$AB$1823</definedName>
    <definedName name="UACCT391SSGCH">'[1]Func Study'!$AB$1824</definedName>
    <definedName name="UAcct392Cn">'[1]Func Study'!$AB$1832</definedName>
    <definedName name="UAcct392L">'[1]Func Study'!$AB$1935</definedName>
    <definedName name="UAcct392Lrcl">'[1]Func Study'!$AB$1937</definedName>
    <definedName name="UAcct392S">'[1]Func Study'!$AB$1829</definedName>
    <definedName name="UAcct392Se">'[1]Func Study'!$AB$1834</definedName>
    <definedName name="UAcct392Sg">'[1]Func Study'!$AB$1831</definedName>
    <definedName name="UAcct392Sgp">'[1]Func Study'!$AB$1835</definedName>
    <definedName name="UAcct392Sgu">'[1]Func Study'!$AB$1833</definedName>
    <definedName name="UAcct392So">'[1]Func Study'!$AB$1830</definedName>
    <definedName name="UACCT392SSGCH">'[1]Func Study'!$AB$1836</definedName>
    <definedName name="UAcct393S">'[1]Func Study'!$AB$1841</definedName>
    <definedName name="UAcct393Sg">'[1]Func Study'!$AB$1845</definedName>
    <definedName name="UAcct393Sgp">'[1]Func Study'!$AB$1842</definedName>
    <definedName name="UAcct393Sgu">'[1]Func Study'!$AB$1843</definedName>
    <definedName name="UAcct393So">'[1]Func Study'!$AB$1844</definedName>
    <definedName name="UACCT393SSGCT">'[1]Func Study'!$AB$1846</definedName>
    <definedName name="UAcct394S">'[1]Func Study'!$AB$1850</definedName>
    <definedName name="UAcct394Se">'[1]Func Study'!$AB$1854</definedName>
    <definedName name="UAcct394Sg">'[1]Func Study'!$AB$1855</definedName>
    <definedName name="UAcct394Sgp">'[1]Func Study'!$AB$1851</definedName>
    <definedName name="UAcct394Sgu">'[1]Func Study'!$AB$1852</definedName>
    <definedName name="UAcct394So">'[1]Func Study'!$AB$1853</definedName>
    <definedName name="UACCT394SSGCH">'[1]Func Study'!$AB$1856</definedName>
    <definedName name="UAcct395S">'[1]Func Study'!$AB$1861</definedName>
    <definedName name="UAcct395Se">'[1]Func Study'!$AB$1865</definedName>
    <definedName name="UAcct395Sg">'[1]Func Study'!$AB$1866</definedName>
    <definedName name="UAcct395Sgp">'[1]Func Study'!$AB$1862</definedName>
    <definedName name="UAcct395Sgu">'[1]Func Study'!$AB$1863</definedName>
    <definedName name="UAcct395So">'[1]Func Study'!$AB$1864</definedName>
    <definedName name="UACCT395SSGCH">'[1]Func Study'!$AB$1867</definedName>
    <definedName name="UAcct396S">'[1]Func Study'!$AB$1872</definedName>
    <definedName name="UAcct396Se">'[1]Func Study'!$AB$1877</definedName>
    <definedName name="UAcct396Sg">'[1]Func Study'!$AB$1874</definedName>
    <definedName name="UAcct396Sgp">'[1]Func Study'!$AB$1873</definedName>
    <definedName name="UAcct396Sgu">'[1]Func Study'!$AB$1876</definedName>
    <definedName name="UAcct396So">'[1]Func Study'!$AB$1875</definedName>
    <definedName name="UACCT396SSGCH">'[1]Func Study'!$AB$1879</definedName>
    <definedName name="UACCT396SSGCT">'[1]Func Study'!$AB$1878</definedName>
    <definedName name="UAcct397Cn">'[1]Func Study'!$AB$1890</definedName>
    <definedName name="UAcct397JBG">'[1]Func Study'!$AB$1893</definedName>
    <definedName name="UAcct397S">'[1]Func Study'!$AB$1886</definedName>
    <definedName name="UAcct397Se">'[1]Func Study'!$AB$1892</definedName>
    <definedName name="UAcct397Sg">'[1]Func Study'!$AB$1891</definedName>
    <definedName name="UAcct397Sgp">'[1]Func Study'!$AB$1887</definedName>
    <definedName name="UAcct397Sgu">'[1]Func Study'!$AB$1888</definedName>
    <definedName name="UAcct397So">'[1]Func Study'!$AB$1889</definedName>
    <definedName name="UAcct398Cn">'[1]Func Study'!$AB$1902</definedName>
    <definedName name="UAcct398S">'[1]Func Study'!$AB$1899</definedName>
    <definedName name="UAcct398Se">'[1]Func Study'!$AB$1904</definedName>
    <definedName name="UAcct398Sg">'[1]Func Study'!$AB$1905</definedName>
    <definedName name="UAcct398Sgp">'[1]Func Study'!$AB$1900</definedName>
    <definedName name="UAcct398Sgu">'[1]Func Study'!$AB$1901</definedName>
    <definedName name="UAcct398So">'[1]Func Study'!$AB$1903</definedName>
    <definedName name="UACCT398SSGCT">'[1]Func Study'!$AB$1906</definedName>
    <definedName name="UAcct399">'[1]Func Study'!$AB$1913</definedName>
    <definedName name="UAcct399G">'[1]Func Study'!$AB$1955</definedName>
    <definedName name="UAcct399L">'[1]Func Study'!$AB$1917</definedName>
    <definedName name="UAcct399Lrcl">'[1]Func Study'!$AB$1919</definedName>
    <definedName name="UAcct403360">'[1]Func Study'!$AB$1090</definedName>
    <definedName name="UAcct403361">'[1]Func Study'!$AB$1091</definedName>
    <definedName name="UAcct403362">'[1]Func Study'!$AB$1092</definedName>
    <definedName name="UAcct403364">'[1]Func Study'!$AB$1094</definedName>
    <definedName name="UAcct403365">'[1]Func Study'!$AB$1095</definedName>
    <definedName name="UAcct403366">'[1]Func Study'!$AB$1096</definedName>
    <definedName name="UAcct403367">'[1]Func Study'!$AB$1097</definedName>
    <definedName name="UAcct403368">'[1]Func Study'!$AB$1098</definedName>
    <definedName name="UAcct403369">'[1]Func Study'!$AB$1099</definedName>
    <definedName name="UAcct403370">'[1]Func Study'!$AB$1100</definedName>
    <definedName name="UAcct403371">'[1]Func Study'!$AB$1101</definedName>
    <definedName name="UAcct403372">'[1]Func Study'!$AB$1102</definedName>
    <definedName name="UAcct403373">'[1]Func Study'!$AB$1103</definedName>
    <definedName name="UAcct403Ep">'[1]Func Study'!$AB$1130</definedName>
    <definedName name="UAcct403Gpcn">'[1]Func Study'!$AB$1111</definedName>
    <definedName name="UAcct403GPDGP">'[1]Func Study'!$AB$1108</definedName>
    <definedName name="UAcct403GPDGU">'[1]Func Study'!$AB$1109</definedName>
    <definedName name="UAcct403GPJBG">'[1]Func Study'!$AB$1115</definedName>
    <definedName name="UAcct403Gps">'[1]Func Study'!$AB$1107</definedName>
    <definedName name="UAcct403Gpsg">'[1]Func Study'!$AB$1112</definedName>
    <definedName name="UAcct403Gpso">'[1]Func Study'!$AB$1113</definedName>
    <definedName name="UAcct403Gv0">'[1]Func Study'!$AB$1121</definedName>
    <definedName name="UAcct403Hp">'[1]Func Study'!$AB$1072</definedName>
    <definedName name="UACCT403JBE">'[1]Func Study'!$AB$1116</definedName>
    <definedName name="UAcct403Mp">'[1]Func Study'!$AB$1125</definedName>
    <definedName name="UAcct403Np">'[1]Func Study'!$AB$1065</definedName>
    <definedName name="UAcct403Op">'[1]Func Study'!$AB$1080</definedName>
    <definedName name="UAcct403OPCAGE">'[1]Func Study'!$AB$1078</definedName>
    <definedName name="UAcct403Sp">'[1]Func Study'!$AB$1061</definedName>
    <definedName name="UAcct403SPJBG">'[1]Func Study'!$AB$1058</definedName>
    <definedName name="UAcct403Tp">'[1]Func Study'!$AB$1087</definedName>
    <definedName name="UAcct404330">'[1]Func Study'!$AB$1177</definedName>
    <definedName name="UACCT404GP">'[1]Func Study'!$AB$1146</definedName>
    <definedName name="UACCT404GPCN">'[1]Func Study'!$AB$1143</definedName>
    <definedName name="UACCT404GPSO">'[1]Func Study'!$AB$1141</definedName>
    <definedName name="UAcct404Ipcn">'[1]Func Study'!$AB$1158</definedName>
    <definedName name="UAcct404IPJBG">'[1]Func Study'!$AB$1163</definedName>
    <definedName name="UAcct404Ips">'[1]Func Study'!$AB$1154</definedName>
    <definedName name="UAcct404Ipse">'[1]Func Study'!$AB$1155</definedName>
    <definedName name="UAcct404Ipsg">'[1]Func Study'!$AB$1156</definedName>
    <definedName name="UAcct404Ipsg1">'[1]Func Study'!$AB$1159</definedName>
    <definedName name="UAcct404Ipsg2">'[1]Func Study'!$AB$1160</definedName>
    <definedName name="UAcct404Ipso">'[1]Func Study'!$AB$1157</definedName>
    <definedName name="UAcct404M">'[1]Func Study'!$AB$1168</definedName>
    <definedName name="UACCT404OP">'[1]Func Study'!$AB$1172</definedName>
    <definedName name="UACCT404SP">'[1]Func Study'!$AB$1151</definedName>
    <definedName name="UAcct405">'[1]Func Study'!$AB$1185</definedName>
    <definedName name="UAcct406">'[1]Func Study'!$AB$1193</definedName>
    <definedName name="UAcct407">'[1]Func Study'!$AB$1202</definedName>
    <definedName name="UAcct408">'[1]Func Study'!$AB$1221</definedName>
    <definedName name="UAcct408S">'[1]Func Study'!$AB$1213</definedName>
    <definedName name="UAcct41010">'[1]Func Study'!$AB$1294</definedName>
    <definedName name="UAcct41011">'[1]Func Study'!$AB$1309</definedName>
    <definedName name="UAcct41110">'[1]Func Study'!$AB$1325</definedName>
    <definedName name="UAcct41111">'[1]Func Study'!$AB$1340</definedName>
    <definedName name="UAcct41140">'[1]Func Study'!$AB$1232</definedName>
    <definedName name="UAcct41141">'[1]Func Study'!$AB$1237</definedName>
    <definedName name="UAcct41160">'[1]Func Study'!$AB$369</definedName>
    <definedName name="UAcct41170">'[1]Func Study'!$AB$374</definedName>
    <definedName name="UAcct4118">'[1]Func Study'!$AB$378</definedName>
    <definedName name="UAcct41181">'[1]Func Study'!$AB$381</definedName>
    <definedName name="UAcct4194">'[1]Func Study'!$AB$385</definedName>
    <definedName name="UAcct421">'[1]Func Study'!$AB$394</definedName>
    <definedName name="UAcct4311">'[1]Func Study'!$AB$401</definedName>
    <definedName name="UAcct442Se">'[1]Func Study'!$AB$259</definedName>
    <definedName name="UAcct442Sg">'[1]Func Study'!$AB$260</definedName>
    <definedName name="UAcct447">'[1]Func Study'!$AB$281</definedName>
    <definedName name="UACCT447NPC">'[1]Func Study'!$AB$289</definedName>
    <definedName name="UACCT447NPCCAEW">'[1]Func Study'!$AB$286</definedName>
    <definedName name="UACCT447NPCCAGW">'[1]Func Study'!$AB$287</definedName>
    <definedName name="UACCT447NPCDGP">'[1]Func Study'!$AB$288</definedName>
    <definedName name="UAcct447S">'[1]Func Study'!$AB$280</definedName>
    <definedName name="UAcct448S">'[1]Func Study'!$AB$274</definedName>
    <definedName name="UAcct448So">'[1]Func Study'!$AB$275</definedName>
    <definedName name="UAcct449">'[1]Func Study'!$AB$294</definedName>
    <definedName name="UAcct450">'[1]Func Study'!$AB$304</definedName>
    <definedName name="UAcct450S">'[1]Func Study'!$AB$302</definedName>
    <definedName name="UAcct450So">'[1]Func Study'!$AB$303</definedName>
    <definedName name="UAcct451S">'[1]Func Study'!$AB$307</definedName>
    <definedName name="UAcct451Sg">'[1]Func Study'!$AB$308</definedName>
    <definedName name="UAcct451So">'[1]Func Study'!$AB$309</definedName>
    <definedName name="UAcct453">'[1]Func Study'!$AB$315</definedName>
    <definedName name="UAcct454">'[1]Func Study'!$AB$322</definedName>
    <definedName name="UAcct454JBG">'[1]Func Study'!$AB$319</definedName>
    <definedName name="UAcct454S">'[1]Func Study'!$AB$318</definedName>
    <definedName name="UAcct454Sg">'[1]Func Study'!$AB$320</definedName>
    <definedName name="UAcct454So">'[1]Func Study'!$AB$321</definedName>
    <definedName name="UAcct456">'[1]Func Study'!$AB$332</definedName>
    <definedName name="UAcct456CAEW">'[1]Func Study'!$AB$331</definedName>
    <definedName name="UAcct456S">'[1]Func Study'!$AB$325</definedName>
    <definedName name="UAcct456So">'[1]Func Study'!$AB$329</definedName>
    <definedName name="UAcct500">'[1]Func Study'!$AB$416</definedName>
    <definedName name="UAcct500JBG">'[1]Func Study'!$AB$414</definedName>
    <definedName name="UAcct501">'[1]Func Study'!$AB$423</definedName>
    <definedName name="UAcct501CAEW">'[1]Func Study'!$AB$420</definedName>
    <definedName name="UAcct501JBE">'[1]Func Study'!$AB$421</definedName>
    <definedName name="UACCT501NPCCAEW">'[1]Func Study'!$AB$426</definedName>
    <definedName name="UAcct502">'[1]Func Study'!$AB$433</definedName>
    <definedName name="UAcct502CAGE">'[1]Func Study'!$AB$431</definedName>
    <definedName name="UAcct503">'[1]Func Study'!$AB$437</definedName>
    <definedName name="UACCT503NPC">'[1]Func Study'!$AB$443</definedName>
    <definedName name="UAcct505">'[1]Func Study'!$AB$449</definedName>
    <definedName name="UAcct505CAGE">'[1]Func Study'!$AB$447</definedName>
    <definedName name="UAcct506">'[1]Func Study'!$AB$455</definedName>
    <definedName name="UAcct506CAGE">'[1]Func Study'!$AB$452</definedName>
    <definedName name="UAcct507">'[1]Func Study'!$AB$464</definedName>
    <definedName name="UAcct507CAGE">'[1]Func Study'!$AB$462</definedName>
    <definedName name="UAcct510">'[1]Func Study'!$AB$469</definedName>
    <definedName name="UAcct510CAGE">'[1]Func Study'!$AB$467</definedName>
    <definedName name="UAcct511">'[1]Func Study'!$AB$474</definedName>
    <definedName name="UAcct511CAGE">'[1]Func Study'!$AB$472</definedName>
    <definedName name="UAcct512">'[1]Func Study'!$AB$479</definedName>
    <definedName name="UAcct512CAGE">'[1]Func Study'!$AB$477</definedName>
    <definedName name="UAcct513">'[1]Func Study'!$AB$484</definedName>
    <definedName name="UAcct513CAGE">'[1]Func Study'!$AB$482</definedName>
    <definedName name="UAcct514">'[1]Func Study'!$AB$489</definedName>
    <definedName name="UAcct514CAGE">'[1]Func Study'!$AB$487</definedName>
    <definedName name="UAcct517">'[1]Func Study'!$AB$498</definedName>
    <definedName name="UAcct518">'[1]Func Study'!$AB$502</definedName>
    <definedName name="UAcct519">'[1]Func Study'!$AB$507</definedName>
    <definedName name="UAcct520">'[1]Func Study'!$AB$511</definedName>
    <definedName name="UAcct523">'[1]Func Study'!$AB$515</definedName>
    <definedName name="UAcct524">'[1]Func Study'!$AB$519</definedName>
    <definedName name="UAcct528">'[1]Func Study'!$AB$523</definedName>
    <definedName name="UAcct529">'[1]Func Study'!$AB$527</definedName>
    <definedName name="UAcct530">'[1]Func Study'!$AB$531</definedName>
    <definedName name="UAcct531">'[1]Func Study'!$AB$535</definedName>
    <definedName name="UAcct532">'[1]Func Study'!$AB$539</definedName>
    <definedName name="UAcct535">'[1]Func Study'!$AB$551</definedName>
    <definedName name="UAcct536">'[1]Func Study'!$AB$555</definedName>
    <definedName name="UAcct537">'[1]Func Study'!$AB$559</definedName>
    <definedName name="UAcct538">'[1]Func Study'!$AB$563</definedName>
    <definedName name="UAcct539">'[1]Func Study'!$AB$568</definedName>
    <definedName name="UAcct540">'[1]Func Study'!$AB$572</definedName>
    <definedName name="UAcct541">'[1]Func Study'!$AB$576</definedName>
    <definedName name="UAcct542">'[1]Func Study'!$AB$580</definedName>
    <definedName name="UAcct543">'[1]Func Study'!$AB$584</definedName>
    <definedName name="UAcct544">'[1]Func Study'!$AB$588</definedName>
    <definedName name="UAcct545">'[1]Func Study'!$AB$592</definedName>
    <definedName name="UAcct546">'[1]Func Study'!$AB$606</definedName>
    <definedName name="UAcct546CAGE">'[1]Func Study'!$AB$605</definedName>
    <definedName name="UAcct547CAEW">'[1]Func Study'!$AB$610</definedName>
    <definedName name="UACCT547NPCCAEW">'[1]Func Study'!$AB$613</definedName>
    <definedName name="UAcct547Se">'[1]Func Study'!$AB$609</definedName>
    <definedName name="UAcct548">'[1]Func Study'!$AB$621</definedName>
    <definedName name="UACCT548CAGE">'[1]Func Study'!$AB$620</definedName>
    <definedName name="UAcct549">'[1]Func Study'!$AB$626</definedName>
    <definedName name="Uacct549CAGE">'[1]Func Study'!$AB$625</definedName>
    <definedName name="UAcct551CAGE">'[1]Func Study'!$AB$634</definedName>
    <definedName name="UACCT551SG">'[1]Func Study'!$AB$635</definedName>
    <definedName name="UACCT552CAGE">'[1]Func Study'!$AB$640</definedName>
    <definedName name="UAcct552SG">'[1]Func Study'!$AB$639</definedName>
    <definedName name="UACCT553CAGE">'[1]Func Study'!$AB$646</definedName>
    <definedName name="UAcct553SG">'[1]Func Study'!$AB$645</definedName>
    <definedName name="UACCT554CAGE">'[1]Func Study'!$AB$651</definedName>
    <definedName name="UAcct554SG">'[1]Func Study'!$AB$650</definedName>
    <definedName name="UAcct555CAEW">'[1]Func Study'!$AB$665</definedName>
    <definedName name="UAcct555CAGW">'[1]Func Study'!$AB$664</definedName>
    <definedName name="UACCT555DGP">'[1]Func Study'!$AB$670</definedName>
    <definedName name="UACCT555NPCCAEW">'[1]Func Study'!$AB$669</definedName>
    <definedName name="UACCT555NPCCAGW">'[1]Func Study'!$AB$668</definedName>
    <definedName name="UAcct555S">'[1]Func Study'!$AB$663</definedName>
    <definedName name="UAcct555Se">'[1]Func Study'!$AB$665</definedName>
    <definedName name="UACCT555SG">'[1]Func Study'!$AB$664</definedName>
    <definedName name="UAcct556">'[1]Func Study'!$AB$676</definedName>
    <definedName name="UAcct557">'[1]Func Study'!$AB$685</definedName>
    <definedName name="UAcct560">'[1]Func Study'!$AB$715</definedName>
    <definedName name="UAcct561">'[1]Func Study'!$AB$720</definedName>
    <definedName name="UAcct562">'[1]Func Study'!$AB$726</definedName>
    <definedName name="UAcct563">'[1]Func Study'!$AB$731</definedName>
    <definedName name="UAcct564">'[1]Func Study'!$AB$735</definedName>
    <definedName name="UAcct565">'[1]Func Study'!$AB$739</definedName>
    <definedName name="UACCT565NPC">'[1]Func Study'!$AB$744</definedName>
    <definedName name="UACCT565NPCCAGW">'[1]Func Study'!$AB$742</definedName>
    <definedName name="UAcct566">'[1]Func Study'!$AB$748</definedName>
    <definedName name="UAcct567">'[1]Func Study'!$AB$752</definedName>
    <definedName name="UAcct568">'[1]Func Study'!$AB$756</definedName>
    <definedName name="UAcct569">'[1]Func Study'!$AB$760</definedName>
    <definedName name="UAcct570">'[1]Func Study'!$AB$765</definedName>
    <definedName name="UAcct571">'[1]Func Study'!$AB$770</definedName>
    <definedName name="UAcct572">'[1]Func Study'!$AB$774</definedName>
    <definedName name="UAcct573">'[1]Func Study'!$AB$778</definedName>
    <definedName name="UAcct580">'[1]Func Study'!$AB$791</definedName>
    <definedName name="UAcct581">'[1]Func Study'!$AB$796</definedName>
    <definedName name="UAcct582">'[1]Func Study'!$AB$801</definedName>
    <definedName name="UAcct583">'[1]Func Study'!$AB$806</definedName>
    <definedName name="UAcct584">'[1]Func Study'!$AB$811</definedName>
    <definedName name="UAcct585">'[1]Func Study'!$AB$816</definedName>
    <definedName name="UAcct586">'[1]Func Study'!$AB$821</definedName>
    <definedName name="UAcct587">'[1]Func Study'!$AB$826</definedName>
    <definedName name="UAcct588">'[1]Func Study'!$AB$831</definedName>
    <definedName name="UAcct589">'[1]Func Study'!$AB$836</definedName>
    <definedName name="UAcct590">'[1]Func Study'!$AB$841</definedName>
    <definedName name="UAcct591">'[1]Func Study'!$AB$846</definedName>
    <definedName name="UAcct592">'[1]Func Study'!$AB$851</definedName>
    <definedName name="UAcct593">'[1]Func Study'!$AB$856</definedName>
    <definedName name="UAcct594">'[1]Func Study'!$AB$861</definedName>
    <definedName name="UAcct595">'[1]Func Study'!$AB$866</definedName>
    <definedName name="UAcct596">'[1]Func Study'!$AB$876</definedName>
    <definedName name="UAcct597">'[1]Func Study'!$AB$881</definedName>
    <definedName name="UAcct598">'[1]Func Study'!$AB$886</definedName>
    <definedName name="UAcct901">'[1]Func Study'!$AB$898</definedName>
    <definedName name="UAcct902">'[1]Func Study'!$AB$903</definedName>
    <definedName name="UAcct903">'[1]Func Study'!$AB$908</definedName>
    <definedName name="UAcct904">'[1]Func Study'!$AB$914</definedName>
    <definedName name="UAcct905">'[1]Func Study'!$AB$919</definedName>
    <definedName name="UAcct907">'[1]Func Study'!$AB$933</definedName>
    <definedName name="UAcct908">'[1]Func Study'!$AB$938</definedName>
    <definedName name="UAcct909">'[1]Func Study'!$AB$943</definedName>
    <definedName name="UAcct910">'[1]Func Study'!$AB$948</definedName>
    <definedName name="UAcct911">'[1]Func Study'!$AB$959</definedName>
    <definedName name="UAcct912">'[1]Func Study'!$AB$964</definedName>
    <definedName name="UAcct913">'[1]Func Study'!$AB$969</definedName>
    <definedName name="UAcct916">'[1]Func Study'!$AB$974</definedName>
    <definedName name="UAcct920">'[1]Func Study'!$AB$985</definedName>
    <definedName name="UAcct920Cn">'[1]Func Study'!$AB$983</definedName>
    <definedName name="UAcct921">'[1]Func Study'!$AB$991</definedName>
    <definedName name="UAcct921Cn">'[1]Func Study'!$AB$989</definedName>
    <definedName name="UAcct923">'[1]Func Study'!$AB$997</definedName>
    <definedName name="UAcct923CAGW">'[1]Func Study'!$AB$995</definedName>
    <definedName name="UAcct924">'[1]Func Study'!$AB$1001</definedName>
    <definedName name="UAcct925">'[1]Func Study'!$AB$1005</definedName>
    <definedName name="UAcct926">'[1]Func Study'!$AB$1011</definedName>
    <definedName name="UAcct927">'[1]Func Study'!$AB$1016</definedName>
    <definedName name="UAcct928">'[1]Func Study'!$AB$1023</definedName>
    <definedName name="UAcct929">'[1]Func Study'!$AB$1028</definedName>
    <definedName name="UAcct930">'[1]Func Study'!$AB$1034</definedName>
    <definedName name="UAcct931">'[1]Func Study'!$AB$1039</definedName>
    <definedName name="UAcct935">'[1]Func Study'!$AB$1045</definedName>
    <definedName name="UAcctAGA">'[1]Func Study'!$AB$296</definedName>
    <definedName name="UAcctcwc">'[1]Func Study'!$AB$2136</definedName>
    <definedName name="UAcctd00">'[1]Func Study'!$AB$1786</definedName>
    <definedName name="UAcctdfa">'[1]Func Study'!#REF!</definedName>
    <definedName name="UAcctdfad">'[1]Func Study'!#REF!</definedName>
    <definedName name="UAcctdfap">'[1]Func Study'!#REF!</definedName>
    <definedName name="UAcctdfat">'[1]Func Study'!#REF!</definedName>
    <definedName name="UAcctds0">'[1]Func Study'!$AB$1790</definedName>
    <definedName name="UACCTECDDGP">'[1]Func Study'!$AB$687</definedName>
    <definedName name="UACCTECDMC">'[1]Func Study'!$AB$689</definedName>
    <definedName name="UACCTECDS">'[1]Func Study'!$AB$691</definedName>
    <definedName name="UACCTECDSG1">'[1]Func Study'!$AB$688</definedName>
    <definedName name="UACCTECDSG2">'[1]Func Study'!$AB$690</definedName>
    <definedName name="UACCTECDSG3">'[1]Func Study'!$AB$692</definedName>
    <definedName name="UAcctfit">'[1]Func Study'!$AB$1395</definedName>
    <definedName name="UAcctg00">'[1]Func Study'!$AB$1947</definedName>
    <definedName name="UAccth00">'[1]Func Study'!$AB$1545</definedName>
    <definedName name="UAccti00">'[1]Func Study'!$AB$1993</definedName>
    <definedName name="UAcctn00">'[1]Func Study'!$AB$1496</definedName>
    <definedName name="UAccto00">'[1]Func Study'!$AB$1606</definedName>
    <definedName name="UAcctowc">'[1]Func Study'!$AB$2149</definedName>
    <definedName name="UACCTOWCSSECH">'[1]Func Study'!$AB$2148</definedName>
    <definedName name="UAccts00">'[1]Func Study'!$AB$1455</definedName>
    <definedName name="UAcctsttax">'[1]Func Study'!$AB$1377</definedName>
    <definedName name="UAcctt00">'[1]Func Study'!$AB$1682</definedName>
  </definedNames>
  <calcPr calcId="145621"/>
</workbook>
</file>

<file path=xl/calcChain.xml><?xml version="1.0" encoding="utf-8"?>
<calcChain xmlns="http://schemas.openxmlformats.org/spreadsheetml/2006/main">
  <c r="N51" i="1" l="1"/>
  <c r="J51" i="1"/>
  <c r="AD51" i="1" l="1"/>
  <c r="V51" i="1"/>
  <c r="D48" i="1" l="1"/>
  <c r="C48" i="1"/>
  <c r="AD47" i="1"/>
  <c r="U47" i="1"/>
  <c r="V47" i="1" s="1"/>
  <c r="R47" i="1"/>
  <c r="S47" i="1" s="1"/>
  <c r="L47" i="1"/>
  <c r="I47" i="1"/>
  <c r="J47" i="1" s="1"/>
  <c r="M47" i="1"/>
  <c r="N47" i="1" s="1"/>
  <c r="E47" i="1"/>
  <c r="AC47" i="1" s="1"/>
  <c r="AC46" i="1"/>
  <c r="AD46" i="1" s="1"/>
  <c r="Z46" i="1"/>
  <c r="AA46" i="1" s="1"/>
  <c r="R46" i="1"/>
  <c r="S46" i="1" s="1"/>
  <c r="I46" i="1"/>
  <c r="E46" i="1"/>
  <c r="U46" i="1" s="1"/>
  <c r="V46" i="1" s="1"/>
  <c r="AD45" i="1"/>
  <c r="U45" i="1"/>
  <c r="V45" i="1" s="1"/>
  <c r="R45" i="1"/>
  <c r="S45" i="1" s="1"/>
  <c r="I45" i="1"/>
  <c r="J45" i="1" s="1"/>
  <c r="E45" i="1"/>
  <c r="AC45" i="1" s="1"/>
  <c r="AC44" i="1"/>
  <c r="AD44" i="1" s="1"/>
  <c r="Z44" i="1"/>
  <c r="AA44" i="1" s="1"/>
  <c r="E44" i="1"/>
  <c r="Z43" i="1"/>
  <c r="AA43" i="1" s="1"/>
  <c r="E43" i="1"/>
  <c r="AC42" i="1"/>
  <c r="AD42" i="1" s="1"/>
  <c r="Z42" i="1"/>
  <c r="AA42" i="1" s="1"/>
  <c r="V42" i="1"/>
  <c r="S42" i="1"/>
  <c r="R42" i="1"/>
  <c r="I42" i="1"/>
  <c r="L42" i="1" s="1"/>
  <c r="E42" i="1"/>
  <c r="U42" i="1" s="1"/>
  <c r="Z41" i="1"/>
  <c r="AA41" i="1" s="1"/>
  <c r="R41" i="1"/>
  <c r="S41" i="1" s="1"/>
  <c r="I41" i="1"/>
  <c r="M41" i="1"/>
  <c r="N41" i="1" s="1"/>
  <c r="E41" i="1"/>
  <c r="AC40" i="1"/>
  <c r="AD40" i="1" s="1"/>
  <c r="Z40" i="1"/>
  <c r="AA40" i="1" s="1"/>
  <c r="M40" i="1"/>
  <c r="N40" i="1" s="1"/>
  <c r="J40" i="1"/>
  <c r="I40" i="1"/>
  <c r="L40" i="1" s="1"/>
  <c r="E40" i="1"/>
  <c r="AD39" i="1"/>
  <c r="U39" i="1"/>
  <c r="V39" i="1" s="1"/>
  <c r="R39" i="1"/>
  <c r="S39" i="1" s="1"/>
  <c r="I39" i="1"/>
  <c r="J39" i="1" s="1"/>
  <c r="M39" i="1"/>
  <c r="N39" i="1" s="1"/>
  <c r="E39" i="1"/>
  <c r="AC39" i="1" s="1"/>
  <c r="AC38" i="1"/>
  <c r="AD38" i="1" s="1"/>
  <c r="Z38" i="1"/>
  <c r="AA38" i="1" s="1"/>
  <c r="S38" i="1"/>
  <c r="R38" i="1"/>
  <c r="I38" i="1"/>
  <c r="E38" i="1"/>
  <c r="U38" i="1" s="1"/>
  <c r="V38" i="1" s="1"/>
  <c r="U37" i="1"/>
  <c r="V37" i="1" s="1"/>
  <c r="R37" i="1"/>
  <c r="S37" i="1" s="1"/>
  <c r="I37" i="1"/>
  <c r="J37" i="1" s="1"/>
  <c r="E37" i="1"/>
  <c r="AC37" i="1" s="1"/>
  <c r="AD37" i="1" s="1"/>
  <c r="AC36" i="1"/>
  <c r="AD36" i="1" s="1"/>
  <c r="Z36" i="1"/>
  <c r="AA36" i="1" s="1"/>
  <c r="E36" i="1"/>
  <c r="E34" i="1"/>
  <c r="U34" i="1" s="1"/>
  <c r="V34" i="1" s="1"/>
  <c r="Z31" i="1"/>
  <c r="AA31" i="1" s="1"/>
  <c r="U31" i="1"/>
  <c r="V31" i="1" s="1"/>
  <c r="R31" i="1"/>
  <c r="S31" i="1" s="1"/>
  <c r="E31" i="1"/>
  <c r="E30" i="1"/>
  <c r="AC30" i="1" s="1"/>
  <c r="AD30" i="1" s="1"/>
  <c r="E29" i="1"/>
  <c r="E28" i="1"/>
  <c r="Z27" i="1"/>
  <c r="AA27" i="1" s="1"/>
  <c r="U27" i="1"/>
  <c r="V27" i="1" s="1"/>
  <c r="R27" i="1"/>
  <c r="S27" i="1" s="1"/>
  <c r="E27" i="1"/>
  <c r="E26" i="1"/>
  <c r="AC26" i="1" s="1"/>
  <c r="AD26" i="1" s="1"/>
  <c r="Z25" i="1"/>
  <c r="AA25" i="1" s="1"/>
  <c r="E25" i="1"/>
  <c r="Z24" i="1"/>
  <c r="AA24" i="1" s="1"/>
  <c r="E24" i="1"/>
  <c r="Z23" i="1"/>
  <c r="AA23" i="1" s="1"/>
  <c r="U23" i="1"/>
  <c r="V23" i="1" s="1"/>
  <c r="R23" i="1"/>
  <c r="S23" i="1" s="1"/>
  <c r="E23" i="1"/>
  <c r="E22" i="1"/>
  <c r="AC22" i="1" s="1"/>
  <c r="AD22" i="1" s="1"/>
  <c r="R21" i="1"/>
  <c r="S21" i="1" s="1"/>
  <c r="I21" i="1"/>
  <c r="J21" i="1" s="1"/>
  <c r="E21" i="1"/>
  <c r="AC21" i="1" s="1"/>
  <c r="AD21" i="1" s="1"/>
  <c r="D32" i="1"/>
  <c r="E16" i="1"/>
  <c r="U15" i="1"/>
  <c r="V15" i="1" s="1"/>
  <c r="E15" i="1"/>
  <c r="E14" i="1"/>
  <c r="M12" i="1"/>
  <c r="N12" i="1" s="1"/>
  <c r="E12" i="1"/>
  <c r="Z10" i="1"/>
  <c r="AA10" i="1" s="1"/>
  <c r="E10" i="1"/>
  <c r="R10" i="1" s="1"/>
  <c r="S10" i="1" s="1"/>
  <c r="D18" i="1"/>
  <c r="C18" i="1"/>
  <c r="U16" i="1" l="1"/>
  <c r="V16" i="1" s="1"/>
  <c r="R16" i="1"/>
  <c r="S16" i="1" s="1"/>
  <c r="U14" i="1"/>
  <c r="V14" i="1" s="1"/>
  <c r="M14" i="1"/>
  <c r="N14" i="1" s="1"/>
  <c r="Z14" i="1"/>
  <c r="AA14" i="1" s="1"/>
  <c r="R14" i="1"/>
  <c r="S14" i="1" s="1"/>
  <c r="U10" i="1"/>
  <c r="V10" i="1" s="1"/>
  <c r="U12" i="1"/>
  <c r="V12" i="1" s="1"/>
  <c r="R12" i="1"/>
  <c r="S12" i="1" s="1"/>
  <c r="I16" i="1"/>
  <c r="J16" i="1" s="1"/>
  <c r="AC16" i="1"/>
  <c r="AD16" i="1" s="1"/>
  <c r="I25" i="1"/>
  <c r="J25" i="1" s="1"/>
  <c r="M25" i="1"/>
  <c r="N25" i="1" s="1"/>
  <c r="AC28" i="1"/>
  <c r="AD28" i="1" s="1"/>
  <c r="R28" i="1"/>
  <c r="S28" i="1" s="1"/>
  <c r="R36" i="1"/>
  <c r="S36" i="1" s="1"/>
  <c r="S48" i="1" s="1"/>
  <c r="U36" i="1"/>
  <c r="V36" i="1" s="1"/>
  <c r="I10" i="1"/>
  <c r="J10" i="1" s="1"/>
  <c r="M15" i="1"/>
  <c r="N15" i="1" s="1"/>
  <c r="Z15" i="1"/>
  <c r="AA15" i="1" s="1"/>
  <c r="Z16" i="1"/>
  <c r="AA16" i="1" s="1"/>
  <c r="Z21" i="1"/>
  <c r="AA21" i="1" s="1"/>
  <c r="E9" i="1"/>
  <c r="Z9" i="1" s="1"/>
  <c r="AA9" i="1" s="1"/>
  <c r="E11" i="1"/>
  <c r="Z11" i="1" s="1"/>
  <c r="AA11" i="1" s="1"/>
  <c r="I12" i="1"/>
  <c r="J12" i="1" s="1"/>
  <c r="AC12" i="1"/>
  <c r="AD12" i="1" s="1"/>
  <c r="I15" i="1"/>
  <c r="J15" i="1" s="1"/>
  <c r="R15" i="1"/>
  <c r="S15" i="1" s="1"/>
  <c r="M16" i="1"/>
  <c r="N16" i="1" s="1"/>
  <c r="E20" i="1"/>
  <c r="R22" i="1"/>
  <c r="S22" i="1" s="1"/>
  <c r="AC24" i="1"/>
  <c r="AD24" i="1" s="1"/>
  <c r="R24" i="1"/>
  <c r="S24" i="1" s="1"/>
  <c r="Z28" i="1"/>
  <c r="AA28" i="1" s="1"/>
  <c r="I29" i="1"/>
  <c r="J29" i="1" s="1"/>
  <c r="M29" i="1"/>
  <c r="N29" i="1" s="1"/>
  <c r="Z29" i="1"/>
  <c r="AA29" i="1" s="1"/>
  <c r="R30" i="1"/>
  <c r="S30" i="1" s="1"/>
  <c r="I36" i="1"/>
  <c r="M36" i="1"/>
  <c r="N36" i="1" s="1"/>
  <c r="Z37" i="1"/>
  <c r="AA37" i="1" s="1"/>
  <c r="M38" i="1"/>
  <c r="N38" i="1" s="1"/>
  <c r="R40" i="1"/>
  <c r="S40" i="1" s="1"/>
  <c r="U40" i="1"/>
  <c r="V40" i="1" s="1"/>
  <c r="J42" i="1"/>
  <c r="AC43" i="1"/>
  <c r="AD43" i="1" s="1"/>
  <c r="R43" i="1"/>
  <c r="S43" i="1" s="1"/>
  <c r="I43" i="1"/>
  <c r="L45" i="1"/>
  <c r="L46" i="1"/>
  <c r="J46" i="1"/>
  <c r="M10" i="1"/>
  <c r="N10" i="1" s="1"/>
  <c r="M11" i="1"/>
  <c r="N11" i="1" s="1"/>
  <c r="Z12" i="1"/>
  <c r="AA12" i="1" s="1"/>
  <c r="E13" i="1"/>
  <c r="AC13" i="1" s="1"/>
  <c r="AD13" i="1" s="1"/>
  <c r="I14" i="1"/>
  <c r="J14" i="1" s="1"/>
  <c r="AC14" i="1"/>
  <c r="AD14" i="1" s="1"/>
  <c r="AC15" i="1"/>
  <c r="AD15" i="1" s="1"/>
  <c r="I20" i="1"/>
  <c r="J20" i="1" s="1"/>
  <c r="U21" i="1"/>
  <c r="V21" i="1" s="1"/>
  <c r="M22" i="1"/>
  <c r="N22" i="1" s="1"/>
  <c r="I22" i="1"/>
  <c r="J22" i="1" s="1"/>
  <c r="U22" i="1"/>
  <c r="V22" i="1" s="1"/>
  <c r="U24" i="1"/>
  <c r="V24" i="1" s="1"/>
  <c r="AC25" i="1"/>
  <c r="AD25" i="1" s="1"/>
  <c r="U25" i="1"/>
  <c r="V25" i="1" s="1"/>
  <c r="R25" i="1"/>
  <c r="S25" i="1" s="1"/>
  <c r="I27" i="1"/>
  <c r="J27" i="1" s="1"/>
  <c r="M27" i="1"/>
  <c r="N27" i="1" s="1"/>
  <c r="M30" i="1"/>
  <c r="N30" i="1" s="1"/>
  <c r="I30" i="1"/>
  <c r="J30" i="1" s="1"/>
  <c r="U30" i="1"/>
  <c r="V30" i="1" s="1"/>
  <c r="Z34" i="1"/>
  <c r="AA34" i="1" s="1"/>
  <c r="L39" i="1"/>
  <c r="AC41" i="1"/>
  <c r="AD41" i="1" s="1"/>
  <c r="AD48" i="1" s="1"/>
  <c r="U41" i="1"/>
  <c r="V41" i="1" s="1"/>
  <c r="M42" i="1"/>
  <c r="N42" i="1" s="1"/>
  <c r="M43" i="1"/>
  <c r="N43" i="1" s="1"/>
  <c r="U43" i="1"/>
  <c r="V43" i="1" s="1"/>
  <c r="I44" i="1"/>
  <c r="M44" i="1"/>
  <c r="N44" i="1" s="1"/>
  <c r="Z45" i="1"/>
  <c r="AA45" i="1" s="1"/>
  <c r="M46" i="1"/>
  <c r="N46" i="1" s="1"/>
  <c r="R26" i="1"/>
  <c r="S26" i="1" s="1"/>
  <c r="D49" i="1"/>
  <c r="AC10" i="1"/>
  <c r="AD10" i="1" s="1"/>
  <c r="E17" i="1"/>
  <c r="R17" i="1" s="1"/>
  <c r="S17" i="1" s="1"/>
  <c r="M21" i="1"/>
  <c r="N21" i="1" s="1"/>
  <c r="I23" i="1"/>
  <c r="J23" i="1" s="1"/>
  <c r="M23" i="1"/>
  <c r="N23" i="1" s="1"/>
  <c r="M26" i="1"/>
  <c r="N26" i="1" s="1"/>
  <c r="I26" i="1"/>
  <c r="J26" i="1" s="1"/>
  <c r="U26" i="1"/>
  <c r="V26" i="1" s="1"/>
  <c r="U28" i="1"/>
  <c r="V28" i="1" s="1"/>
  <c r="AC29" i="1"/>
  <c r="AD29" i="1" s="1"/>
  <c r="U29" i="1"/>
  <c r="V29" i="1" s="1"/>
  <c r="R29" i="1"/>
  <c r="S29" i="1" s="1"/>
  <c r="I31" i="1"/>
  <c r="J31" i="1" s="1"/>
  <c r="M31" i="1"/>
  <c r="N31" i="1" s="1"/>
  <c r="AC34" i="1"/>
  <c r="AD34" i="1" s="1"/>
  <c r="I34" i="1"/>
  <c r="J34" i="1" s="1"/>
  <c r="R34" i="1"/>
  <c r="S34" i="1" s="1"/>
  <c r="L37" i="1"/>
  <c r="L38" i="1"/>
  <c r="J38" i="1"/>
  <c r="J41" i="1"/>
  <c r="L41" i="1"/>
  <c r="R44" i="1"/>
  <c r="S44" i="1" s="1"/>
  <c r="U44" i="1"/>
  <c r="V44" i="1" s="1"/>
  <c r="C32" i="1"/>
  <c r="C49" i="1" s="1"/>
  <c r="Z22" i="1"/>
  <c r="AA22" i="1" s="1"/>
  <c r="AC23" i="1"/>
  <c r="AD23" i="1" s="1"/>
  <c r="M24" i="1"/>
  <c r="N24" i="1" s="1"/>
  <c r="I24" i="1"/>
  <c r="J24" i="1" s="1"/>
  <c r="Z26" i="1"/>
  <c r="AA26" i="1" s="1"/>
  <c r="AC27" i="1"/>
  <c r="AD27" i="1" s="1"/>
  <c r="M28" i="1"/>
  <c r="N28" i="1" s="1"/>
  <c r="I28" i="1"/>
  <c r="J28" i="1" s="1"/>
  <c r="Z30" i="1"/>
  <c r="AA30" i="1" s="1"/>
  <c r="AC31" i="1"/>
  <c r="AD31" i="1" s="1"/>
  <c r="M34" i="1"/>
  <c r="N34" i="1" s="1"/>
  <c r="M37" i="1"/>
  <c r="N37" i="1" s="1"/>
  <c r="Z39" i="1"/>
  <c r="AA39" i="1" s="1"/>
  <c r="AA48" i="1" s="1"/>
  <c r="M45" i="1"/>
  <c r="N45" i="1" s="1"/>
  <c r="Z47" i="1"/>
  <c r="AA47" i="1" s="1"/>
  <c r="I17" i="1" l="1"/>
  <c r="J17" i="1" s="1"/>
  <c r="J43" i="1"/>
  <c r="L43" i="1"/>
  <c r="M17" i="1"/>
  <c r="N17" i="1" s="1"/>
  <c r="U13" i="1"/>
  <c r="V13" i="1" s="1"/>
  <c r="U9" i="1"/>
  <c r="V9" i="1" s="1"/>
  <c r="Z13" i="1"/>
  <c r="AA13" i="1" s="1"/>
  <c r="AA18" i="1" s="1"/>
  <c r="AA49" i="1" s="1"/>
  <c r="L36" i="1"/>
  <c r="J36" i="1"/>
  <c r="I13" i="1"/>
  <c r="J13" i="1" s="1"/>
  <c r="R13" i="1"/>
  <c r="S13" i="1" s="1"/>
  <c r="L44" i="1"/>
  <c r="J44" i="1"/>
  <c r="AC20" i="1"/>
  <c r="AD20" i="1" s="1"/>
  <c r="AD32" i="1" s="1"/>
  <c r="Z20" i="1"/>
  <c r="AA20" i="1" s="1"/>
  <c r="AA32" i="1" s="1"/>
  <c r="U20" i="1"/>
  <c r="V20" i="1" s="1"/>
  <c r="V32" i="1" s="1"/>
  <c r="M20" i="1"/>
  <c r="N20" i="1" s="1"/>
  <c r="N32" i="1" s="1"/>
  <c r="R20" i="1"/>
  <c r="S20" i="1" s="1"/>
  <c r="S32" i="1" s="1"/>
  <c r="AC17" i="1"/>
  <c r="AD17" i="1" s="1"/>
  <c r="U17" i="1"/>
  <c r="V17" i="1" s="1"/>
  <c r="N48" i="1"/>
  <c r="M9" i="1"/>
  <c r="N9" i="1" s="1"/>
  <c r="N18" i="1" s="1"/>
  <c r="N49" i="1" s="1"/>
  <c r="AC9" i="1"/>
  <c r="AD9" i="1" s="1"/>
  <c r="AD18" i="1" s="1"/>
  <c r="AD49" i="1" s="1"/>
  <c r="I9" i="1"/>
  <c r="J9" i="1" s="1"/>
  <c r="J32" i="1"/>
  <c r="Z17" i="1"/>
  <c r="AA17" i="1" s="1"/>
  <c r="U11" i="1"/>
  <c r="V11" i="1" s="1"/>
  <c r="AC11" i="1"/>
  <c r="AD11" i="1" s="1"/>
  <c r="R11" i="1"/>
  <c r="S11" i="1" s="1"/>
  <c r="I11" i="1"/>
  <c r="J11" i="1" s="1"/>
  <c r="V48" i="1"/>
  <c r="M13" i="1"/>
  <c r="N13" i="1" s="1"/>
  <c r="R9" i="1"/>
  <c r="S9" i="1" s="1"/>
  <c r="S18" i="1" l="1"/>
  <c r="S49" i="1" s="1"/>
  <c r="J48" i="1"/>
  <c r="V18" i="1"/>
  <c r="V49" i="1" s="1"/>
  <c r="J18" i="1"/>
  <c r="V50" i="1" l="1"/>
  <c r="J49" i="1"/>
</calcChain>
</file>

<file path=xl/comments1.xml><?xml version="1.0" encoding="utf-8"?>
<comments xmlns="http://schemas.openxmlformats.org/spreadsheetml/2006/main">
  <authors>
    <author>Lipinski, Andre</author>
  </authors>
  <commentList>
    <comment ref="D47" authorId="0">
      <text>
        <r>
          <rPr>
            <b/>
            <sz val="9"/>
            <color indexed="81"/>
            <rFont val="Tahoma"/>
            <family val="2"/>
          </rPr>
          <t>Lipinski, Andre:</t>
        </r>
        <r>
          <rPr>
            <sz val="9"/>
            <color indexed="81"/>
            <rFont val="Tahoma"/>
            <family val="2"/>
          </rPr>
          <t xml:space="preserve">
Corrected per UTC DR 48</t>
        </r>
      </text>
    </comment>
    <comment ref="C52" authorId="0">
      <text>
        <r>
          <rPr>
            <b/>
            <sz val="9"/>
            <color indexed="81"/>
            <rFont val="Tahoma"/>
            <family val="2"/>
          </rPr>
          <t>Lipinski, Andre:</t>
        </r>
        <r>
          <rPr>
            <sz val="9"/>
            <color indexed="81"/>
            <rFont val="Tahoma"/>
            <family val="2"/>
          </rPr>
          <t xml:space="preserve">
Correct Total Class Usg per DR 48</t>
        </r>
      </text>
    </comment>
  </commentList>
</comments>
</file>

<file path=xl/sharedStrings.xml><?xml version="1.0" encoding="utf-8"?>
<sst xmlns="http://schemas.openxmlformats.org/spreadsheetml/2006/main" count="76" uniqueCount="64">
  <si>
    <t>Short-run Elasticity</t>
  </si>
  <si>
    <t>Long-run Elasticity</t>
  </si>
  <si>
    <t>Staff Proposal</t>
  </si>
  <si>
    <t>Company Proposal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</si>
  <si>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</si>
  <si>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</si>
  <si>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</si>
  <si>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</si>
  <si>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</si>
  <si>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</si>
  <si>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</si>
  <si>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</si>
  <si>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</si>
  <si>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Monthly Usage (kWh)</t>
  </si>
  <si>
    <t>Number of Bills</t>
  </si>
  <si>
    <t>Total Usage (kWh)</t>
  </si>
  <si>
    <t>Average Usage</t>
  </si>
  <si>
    <t>Proposed Increase</t>
  </si>
  <si>
    <t>Short-run reduction in monthly usage, per bill (kWh)</t>
  </si>
  <si>
    <t>Total first-year reduction, group (MWh)</t>
  </si>
  <si>
    <t>Check</t>
  </si>
  <si>
    <t>Long-run reduction in monthly usage, per customer (kWh)</t>
  </si>
  <si>
    <t>Total long-run annual reduction, group (MWh)</t>
  </si>
  <si>
    <t>0-100</t>
  </si>
  <si>
    <t>101-200</t>
  </si>
  <si>
    <t>201-300</t>
  </si>
  <si>
    <t>301-400</t>
  </si>
  <si>
    <t>401-500</t>
  </si>
  <si>
    <t>501-600</t>
  </si>
  <si>
    <t>601-700</t>
  </si>
  <si>
    <t>701-800</t>
  </si>
  <si>
    <t>801-850</t>
  </si>
  <si>
    <t>Total</t>
  </si>
  <si>
    <t>851-900</t>
  </si>
  <si>
    <t>901-1000</t>
  </si>
  <si>
    <t>1001-1100</t>
  </si>
  <si>
    <t>1101-1200</t>
  </si>
  <si>
    <t>1201-1300</t>
  </si>
  <si>
    <t>1301-1400</t>
  </si>
  <si>
    <t>1401-1500</t>
  </si>
  <si>
    <t>1501-1600</t>
  </si>
  <si>
    <t>1601-1700</t>
  </si>
  <si>
    <t>1701-1800</t>
  </si>
  <si>
    <t>1801-1900</t>
  </si>
  <si>
    <t>1901-1950</t>
  </si>
  <si>
    <t>1950-2000</t>
  </si>
  <si>
    <t>2001-2100</t>
  </si>
  <si>
    <t>2101-2200</t>
  </si>
  <si>
    <t>2201-2300</t>
  </si>
  <si>
    <t>2301-2400</t>
  </si>
  <si>
    <t>2401-2500</t>
  </si>
  <si>
    <t>2501-2600</t>
  </si>
  <si>
    <t>2601-2700</t>
  </si>
  <si>
    <t>2701-2800</t>
  </si>
  <si>
    <t>2801-2900</t>
  </si>
  <si>
    <t>2901-3000</t>
  </si>
  <si>
    <t>3001-3500</t>
  </si>
  <si>
    <t>3500+</t>
  </si>
  <si>
    <t>Grand Total</t>
  </si>
  <si>
    <t>Total class usage (kWh)</t>
  </si>
  <si>
    <t>Reduction</t>
  </si>
  <si>
    <t>% Reduction in third block</t>
  </si>
  <si>
    <t>Staff Proposal revised with Company Revenue Requirement</t>
  </si>
  <si>
    <t>Elasticity Analysis for Proposed Rate Designs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</si>
</sst>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  <numFmt numFmtId="167" formatCode="#,##0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color indexed="12"/>
      <name val="Times New Roman"/>
      <family val="1"/>
    </font>
    <font>
      <sz val="10"/>
      <name val="SWISS"/>
    </font>
    <font>
      <sz val="1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6" fillId="0" borderId="0" applyFont="0" applyAlignment="0" applyProtection="0"/>
    <xf numFmtId="0" fontId="5" fillId="0" borderId="0"/>
    <xf numFmtId="41" fontId="7" fillId="0" borderId="0" applyFont="0" applyFill="0" applyBorder="0" applyAlignment="0" applyProtection="0"/>
    <xf numFmtId="0" fontId="8" fillId="0" borderId="0"/>
    <xf numFmtId="0" fontId="9" fillId="0" borderId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7" xfId="0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7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12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9" xfId="0" applyBorder="1"/>
    <xf numFmtId="0" fontId="0" fillId="0" borderId="9" xfId="0" applyFont="1" applyBorder="1" applyAlignment="1">
      <alignment horizontal="left" vertical="center"/>
    </xf>
    <xf numFmtId="37" fontId="0" fillId="0" borderId="17" xfId="0" applyNumberFormat="1" applyFont="1" applyBorder="1" applyAlignment="1">
      <alignment horizontal="right" vertical="center" wrapText="1"/>
    </xf>
    <xf numFmtId="164" fontId="0" fillId="0" borderId="17" xfId="1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/>
    </xf>
    <xf numFmtId="165" fontId="1" fillId="0" borderId="0" xfId="2" applyNumberFormat="1" applyFont="1" applyBorder="1" applyAlignment="1">
      <alignment horizontal="right" vertical="center" wrapText="1"/>
    </xf>
    <xf numFmtId="43" fontId="0" fillId="0" borderId="17" xfId="0" applyNumberForma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43" fontId="0" fillId="0" borderId="17" xfId="0" applyNumberFormat="1" applyBorder="1" applyAlignment="1">
      <alignment horizontal="center"/>
    </xf>
    <xf numFmtId="43" fontId="0" fillId="0" borderId="18" xfId="0" applyNumberFormat="1" applyBorder="1"/>
    <xf numFmtId="165" fontId="1" fillId="0" borderId="9" xfId="2" applyNumberFormat="1" applyFont="1" applyBorder="1"/>
    <xf numFmtId="0" fontId="0" fillId="0" borderId="17" xfId="0" applyBorder="1"/>
    <xf numFmtId="43" fontId="0" fillId="0" borderId="19" xfId="0" applyNumberFormat="1" applyBorder="1"/>
    <xf numFmtId="0" fontId="2" fillId="0" borderId="20" xfId="0" applyFont="1" applyBorder="1" applyAlignment="1">
      <alignment horizontal="center" vertical="center"/>
    </xf>
    <xf numFmtId="37" fontId="0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2" fillId="0" borderId="21" xfId="0" applyFont="1" applyBorder="1"/>
    <xf numFmtId="164" fontId="0" fillId="0" borderId="22" xfId="0" applyNumberFormat="1" applyFont="1" applyBorder="1" applyAlignment="1">
      <alignment horizontal="center" vertical="center" wrapText="1"/>
    </xf>
    <xf numFmtId="0" fontId="0" fillId="0" borderId="23" xfId="0" applyFont="1" applyBorder="1"/>
    <xf numFmtId="0" fontId="0" fillId="0" borderId="9" xfId="0" applyFont="1" applyBorder="1"/>
    <xf numFmtId="0" fontId="2" fillId="0" borderId="24" xfId="0" applyFont="1" applyBorder="1" applyAlignment="1">
      <alignment horizontal="center" vertical="center"/>
    </xf>
    <xf numFmtId="37" fontId="2" fillId="0" borderId="0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0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0" xfId="0" applyBorder="1"/>
    <xf numFmtId="37" fontId="0" fillId="0" borderId="11" xfId="0" applyNumberFormat="1" applyFont="1" applyBorder="1" applyAlignment="1">
      <alignment horizontal="right" vertical="center" wrapText="1"/>
    </xf>
    <xf numFmtId="164" fontId="1" fillId="0" borderId="12" xfId="1" applyNumberFormat="1" applyFont="1" applyBorder="1" applyAlignment="1">
      <alignment horizontal="right" vertical="center" wrapText="1"/>
    </xf>
    <xf numFmtId="164" fontId="0" fillId="0" borderId="12" xfId="1" applyNumberFormat="1" applyFont="1" applyBorder="1"/>
    <xf numFmtId="165" fontId="1" fillId="0" borderId="12" xfId="2" applyNumberFormat="1" applyFont="1" applyBorder="1" applyAlignment="1">
      <alignment horizontal="right" vertical="center" wrapText="1"/>
    </xf>
    <xf numFmtId="43" fontId="0" fillId="0" borderId="12" xfId="0" applyNumberFormat="1" applyBorder="1"/>
    <xf numFmtId="43" fontId="0" fillId="0" borderId="12" xfId="0" applyNumberFormat="1" applyBorder="1" applyAlignment="1">
      <alignment horizontal="center"/>
    </xf>
    <xf numFmtId="43" fontId="0" fillId="0" borderId="13" xfId="0" applyNumberFormat="1" applyBorder="1"/>
    <xf numFmtId="165" fontId="2" fillId="0" borderId="17" xfId="2" applyNumberFormat="1" applyFont="1" applyBorder="1"/>
    <xf numFmtId="43" fontId="0" fillId="0" borderId="31" xfId="0" applyNumberFormat="1" applyBorder="1" applyAlignment="1">
      <alignment horizontal="center"/>
    </xf>
    <xf numFmtId="0" fontId="0" fillId="0" borderId="24" xfId="0" applyBorder="1"/>
    <xf numFmtId="37" fontId="0" fillId="0" borderId="0" xfId="0" applyNumberFormat="1" applyFont="1" applyBorder="1" applyAlignment="1">
      <alignment horizontal="right" vertical="center" wrapText="1"/>
    </xf>
    <xf numFmtId="164" fontId="1" fillId="0" borderId="17" xfId="1" applyNumberFormat="1" applyFont="1" applyBorder="1" applyAlignment="1">
      <alignment horizontal="right" vertical="center" wrapText="1"/>
    </xf>
    <xf numFmtId="164" fontId="0" fillId="0" borderId="17" xfId="1" applyNumberFormat="1" applyFont="1" applyBorder="1"/>
    <xf numFmtId="165" fontId="1" fillId="0" borderId="17" xfId="2" applyNumberFormat="1" applyFont="1" applyBorder="1" applyAlignment="1">
      <alignment horizontal="right" vertical="center" wrapText="1"/>
    </xf>
    <xf numFmtId="43" fontId="0" fillId="0" borderId="25" xfId="0" applyNumberFormat="1" applyBorder="1"/>
    <xf numFmtId="0" fontId="0" fillId="0" borderId="32" xfId="0" applyBorder="1"/>
    <xf numFmtId="37" fontId="0" fillId="0" borderId="28" xfId="0" applyNumberFormat="1" applyFont="1" applyBorder="1" applyAlignment="1">
      <alignment horizontal="right" vertical="center" wrapText="1"/>
    </xf>
    <xf numFmtId="164" fontId="1" fillId="0" borderId="27" xfId="1" applyNumberFormat="1" applyFont="1" applyBorder="1" applyAlignment="1">
      <alignment horizontal="right" vertical="center" wrapText="1"/>
    </xf>
    <xf numFmtId="164" fontId="0" fillId="0" borderId="27" xfId="1" applyNumberFormat="1" applyFont="1" applyBorder="1"/>
    <xf numFmtId="0" fontId="2" fillId="0" borderId="28" xfId="0" applyFont="1" applyBorder="1" applyAlignment="1">
      <alignment horizontal="center" vertical="center"/>
    </xf>
    <xf numFmtId="165" fontId="1" fillId="0" borderId="27" xfId="2" applyNumberFormat="1" applyFont="1" applyBorder="1" applyAlignment="1">
      <alignment horizontal="right" vertical="center" wrapText="1"/>
    </xf>
    <xf numFmtId="43" fontId="0" fillId="0" borderId="27" xfId="0" applyNumberFormat="1" applyBorder="1"/>
    <xf numFmtId="0" fontId="2" fillId="0" borderId="28" xfId="0" applyFont="1" applyBorder="1"/>
    <xf numFmtId="0" fontId="2" fillId="0" borderId="28" xfId="0" applyFont="1" applyBorder="1" applyAlignment="1">
      <alignment horizontal="center" vertical="center" wrapText="1"/>
    </xf>
    <xf numFmtId="43" fontId="0" fillId="0" borderId="27" xfId="0" applyNumberFormat="1" applyBorder="1" applyAlignment="1">
      <alignment horizontal="center"/>
    </xf>
    <xf numFmtId="43" fontId="0" fillId="0" borderId="33" xfId="0" applyNumberFormat="1" applyBorder="1"/>
    <xf numFmtId="164" fontId="0" fillId="0" borderId="18" xfId="0" applyNumberFormat="1" applyFont="1" applyBorder="1"/>
    <xf numFmtId="37" fontId="0" fillId="0" borderId="34" xfId="0" applyNumberFormat="1" applyFont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 wrapText="1"/>
    </xf>
    <xf numFmtId="164" fontId="1" fillId="0" borderId="35" xfId="1" applyNumberFormat="1" applyFont="1" applyFill="1" applyBorder="1" applyAlignment="1">
      <alignment horizontal="center" vertical="center" wrapText="1"/>
    </xf>
    <xf numFmtId="0" fontId="0" fillId="0" borderId="21" xfId="0" applyBorder="1"/>
    <xf numFmtId="43" fontId="0" fillId="0" borderId="34" xfId="0" applyNumberFormat="1" applyBorder="1" applyAlignment="1">
      <alignment horizontal="center"/>
    </xf>
    <xf numFmtId="164" fontId="0" fillId="0" borderId="22" xfId="0" applyNumberFormat="1" applyFont="1" applyBorder="1"/>
    <xf numFmtId="37" fontId="2" fillId="0" borderId="31" xfId="0" applyNumberFormat="1" applyFont="1" applyBorder="1" applyAlignment="1">
      <alignment horizontal="center" vertical="center" wrapText="1"/>
    </xf>
    <xf numFmtId="0" fontId="2" fillId="0" borderId="19" xfId="0" applyFont="1" applyBorder="1"/>
    <xf numFmtId="164" fontId="2" fillId="0" borderId="17" xfId="1" applyNumberFormat="1" applyFont="1" applyBorder="1" applyAlignment="1">
      <alignment horizontal="center" vertical="center" wrapText="1"/>
    </xf>
    <xf numFmtId="10" fontId="2" fillId="0" borderId="25" xfId="2" applyNumberFormat="1" applyFont="1" applyFill="1" applyBorder="1"/>
    <xf numFmtId="43" fontId="0" fillId="0" borderId="22" xfId="0" applyNumberFormat="1" applyBorder="1"/>
    <xf numFmtId="0" fontId="0" fillId="0" borderId="20" xfId="0" applyBorder="1"/>
    <xf numFmtId="37" fontId="0" fillId="0" borderId="21" xfId="0" applyNumberFormat="1" applyFont="1" applyBorder="1" applyAlignment="1">
      <alignment horizontal="right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165" fontId="1" fillId="0" borderId="1" xfId="2" applyNumberFormat="1" applyFont="1" applyBorder="1" applyAlignment="1">
      <alignment horizontal="right" vertical="center" wrapText="1"/>
    </xf>
    <xf numFmtId="43" fontId="0" fillId="0" borderId="36" xfId="0" applyNumberFormat="1" applyFont="1" applyBorder="1"/>
    <xf numFmtId="43" fontId="1" fillId="0" borderId="1" xfId="1" applyNumberFormat="1" applyFont="1" applyBorder="1" applyAlignment="1">
      <alignment horizontal="center" vertical="center" wrapText="1"/>
    </xf>
    <xf numFmtId="43" fontId="0" fillId="0" borderId="36" xfId="0" applyNumberFormat="1" applyBorder="1" applyAlignment="1">
      <alignment horizontal="center"/>
    </xf>
    <xf numFmtId="165" fontId="1" fillId="0" borderId="23" xfId="2" applyNumberFormat="1" applyFont="1" applyBorder="1"/>
    <xf numFmtId="165" fontId="2" fillId="0" borderId="1" xfId="2" applyNumberFormat="1" applyFont="1" applyBorder="1"/>
    <xf numFmtId="43" fontId="0" fillId="0" borderId="1" xfId="0" applyNumberFormat="1" applyBorder="1"/>
    <xf numFmtId="0" fontId="2" fillId="0" borderId="3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3" fontId="0" fillId="0" borderId="29" xfId="0" applyNumberFormat="1" applyBorder="1" applyAlignment="1">
      <alignment horizontal="center"/>
    </xf>
    <xf numFmtId="43" fontId="0" fillId="0" borderId="30" xfId="0" applyNumberFormat="1" applyBorder="1"/>
    <xf numFmtId="164" fontId="0" fillId="0" borderId="37" xfId="1" applyNumberFormat="1" applyFont="1" applyBorder="1"/>
    <xf numFmtId="164" fontId="0" fillId="0" borderId="12" xfId="0" applyNumberFormat="1" applyBorder="1"/>
    <xf numFmtId="0" fontId="0" fillId="0" borderId="11" xfId="0" applyBorder="1"/>
    <xf numFmtId="165" fontId="0" fillId="0" borderId="12" xfId="2" applyNumberFormat="1" applyFont="1" applyBorder="1"/>
    <xf numFmtId="2" fontId="0" fillId="0" borderId="12" xfId="0" applyNumberFormat="1" applyBorder="1"/>
    <xf numFmtId="164" fontId="0" fillId="0" borderId="19" xfId="1" applyNumberFormat="1" applyFont="1" applyBorder="1"/>
    <xf numFmtId="164" fontId="0" fillId="0" borderId="17" xfId="0" applyNumberFormat="1" applyBorder="1"/>
    <xf numFmtId="165" fontId="0" fillId="0" borderId="17" xfId="2" applyNumberFormat="1" applyFont="1" applyBorder="1"/>
    <xf numFmtId="2" fontId="0" fillId="0" borderId="17" xfId="0" applyNumberFormat="1" applyBorder="1"/>
    <xf numFmtId="164" fontId="0" fillId="0" borderId="27" xfId="0" applyNumberFormat="1" applyBorder="1"/>
    <xf numFmtId="165" fontId="0" fillId="0" borderId="27" xfId="2" applyNumberFormat="1" applyFont="1" applyBorder="1"/>
    <xf numFmtId="2" fontId="0" fillId="0" borderId="27" xfId="0" applyNumberFormat="1" applyBorder="1"/>
    <xf numFmtId="0" fontId="2" fillId="0" borderId="38" xfId="0" applyFont="1" applyBorder="1" applyAlignment="1">
      <alignment horizontal="center"/>
    </xf>
    <xf numFmtId="164" fontId="0" fillId="0" borderId="39" xfId="1" applyNumberFormat="1" applyFont="1" applyBorder="1"/>
    <xf numFmtId="164" fontId="0" fillId="0" borderId="40" xfId="1" applyNumberFormat="1" applyFont="1" applyBorder="1"/>
    <xf numFmtId="166" fontId="0" fillId="0" borderId="41" xfId="0" applyNumberFormat="1" applyBorder="1"/>
    <xf numFmtId="166" fontId="0" fillId="0" borderId="39" xfId="0" applyNumberFormat="1" applyBorder="1"/>
    <xf numFmtId="166" fontId="0" fillId="0" borderId="40" xfId="0" applyNumberFormat="1" applyBorder="1"/>
    <xf numFmtId="166" fontId="0" fillId="0" borderId="42" xfId="0" applyNumberFormat="1" applyBorder="1"/>
    <xf numFmtId="0" fontId="0" fillId="0" borderId="40" xfId="0" applyBorder="1"/>
    <xf numFmtId="0" fontId="0" fillId="0" borderId="39" xfId="0" applyBorder="1"/>
    <xf numFmtId="164" fontId="0" fillId="0" borderId="43" xfId="0" applyNumberFormat="1" applyBorder="1" applyAlignment="1">
      <alignment horizontal="left" indent="2"/>
    </xf>
    <xf numFmtId="0" fontId="0" fillId="0" borderId="38" xfId="0" applyBorder="1"/>
    <xf numFmtId="0" fontId="0" fillId="0" borderId="42" xfId="0" applyBorder="1"/>
    <xf numFmtId="164" fontId="0" fillId="0" borderId="44" xfId="0" applyNumberFormat="1" applyFont="1" applyBorder="1"/>
    <xf numFmtId="0" fontId="2" fillId="0" borderId="45" xfId="0" applyFont="1" applyFill="1" applyBorder="1" applyAlignment="1">
      <alignment horizontal="center"/>
    </xf>
    <xf numFmtId="164" fontId="2" fillId="0" borderId="0" xfId="0" applyNumberFormat="1" applyFont="1" applyBorder="1"/>
    <xf numFmtId="43" fontId="0" fillId="0" borderId="0" xfId="0" applyNumberFormat="1" applyBorder="1"/>
    <xf numFmtId="164" fontId="2" fillId="0" borderId="0" xfId="1" applyNumberFormat="1" applyFont="1"/>
    <xf numFmtId="43" fontId="2" fillId="0" borderId="0" xfId="0" applyNumberFormat="1" applyFont="1" applyBorder="1"/>
    <xf numFmtId="9" fontId="0" fillId="0" borderId="0" xfId="2" applyFont="1"/>
    <xf numFmtId="167" fontId="0" fillId="0" borderId="0" xfId="0" applyNumberFormat="1" applyBorder="1"/>
    <xf numFmtId="0" fontId="2" fillId="0" borderId="46" xfId="0" applyFont="1" applyBorder="1"/>
    <xf numFmtId="10" fontId="2" fillId="0" borderId="28" xfId="2" applyNumberFormat="1" applyFont="1" applyBorder="1"/>
    <xf numFmtId="166" fontId="0" fillId="0" borderId="11" xfId="0" applyNumberFormat="1" applyBorder="1"/>
  </cellXfs>
  <cellStyles count="14">
    <cellStyle name="Comma" xfId="1" builtinId="3"/>
    <cellStyle name="Comma 2" xfId="3"/>
    <cellStyle name="Comma 2 2" xfId="4"/>
    <cellStyle name="Currency 2" xfId="5"/>
    <cellStyle name="Currency 2 2" xfId="6"/>
    <cellStyle name="nONE" xfId="7"/>
    <cellStyle name="Normal" xfId="0" builtinId="0"/>
    <cellStyle name="Normal 2" xfId="8"/>
    <cellStyle name="Normal 3" xfId="9"/>
    <cellStyle name="Normal 3 2 2" xfId="10"/>
    <cellStyle name="Normal 7" xfId="11"/>
    <cellStyle name="Percent" xfId="2" builtinId="5"/>
    <cellStyle name="Percent 2" xfId="12"/>
    <cellStyle name="Percent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3324\AppData\Local\Microsoft\Windows\Temporary%20Internet%20Files\Content.Outlook\E1KWY5R3\COS%20WA%20Dec%202013%20-%20Rebutt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x%20WA%20Reg\2014%20WA%20Rate%20Case%20140762\Staff-Intervenor%20Testimony%2010-10-14\Staff\original%20format\UE-140762%20Staff%20Cost%20of%20Service%20Study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6-2007%20GRC\JAM\JAM%20-%20WA%20GRC%2012%20ME%20JUN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December 2013</v>
          </cell>
          <cell r="R5">
            <v>3</v>
          </cell>
          <cell r="T5">
            <v>3</v>
          </cell>
          <cell r="V5">
            <v>5</v>
          </cell>
        </row>
        <row r="6">
          <cell r="C6" t="str">
            <v>WCA Method</v>
          </cell>
        </row>
        <row r="8">
          <cell r="D8">
            <v>0.43</v>
          </cell>
          <cell r="G8">
            <v>0.61939999999999995</v>
          </cell>
        </row>
        <row r="9">
          <cell r="D9">
            <v>0.57000000000000006</v>
          </cell>
        </row>
        <row r="11">
          <cell r="D11">
            <v>0.5</v>
          </cell>
        </row>
        <row r="12">
          <cell r="D12">
            <v>0.5</v>
          </cell>
        </row>
        <row r="29">
          <cell r="G29">
            <v>7.7632403291037974E-2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844060709.01333725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0.79985444479817203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1515.3008193537325</v>
          </cell>
        </row>
        <row r="296">
          <cell r="H296">
            <v>651520.17000000004</v>
          </cell>
          <cell r="AB296">
            <v>24392.722138057859</v>
          </cell>
        </row>
        <row r="302">
          <cell r="H302">
            <v>693936.56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219722.31</v>
          </cell>
          <cell r="AB307">
            <v>0</v>
          </cell>
        </row>
        <row r="308">
          <cell r="AB308">
            <v>0</v>
          </cell>
        </row>
        <row r="309">
          <cell r="AB309">
            <v>3.5135731455958528</v>
          </cell>
        </row>
        <row r="315">
          <cell r="AB315">
            <v>0</v>
          </cell>
        </row>
        <row r="318">
          <cell r="H318">
            <v>984996.96</v>
          </cell>
          <cell r="AB318">
            <v>27015.434330384265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1845.3768534825822</v>
          </cell>
        </row>
        <row r="322">
          <cell r="AB322">
            <v>28860.811183866848</v>
          </cell>
        </row>
        <row r="325">
          <cell r="H325">
            <v>-3052645.62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5.356406870901098E-6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520126.28346931038</v>
          </cell>
        </row>
        <row r="683">
          <cell r="H683">
            <v>346609.75149944023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863634.54139344557</v>
          </cell>
          <cell r="AB791">
            <v>23686.836798426426</v>
          </cell>
        </row>
        <row r="796">
          <cell r="H796">
            <v>815327.71540465741</v>
          </cell>
          <cell r="AB796">
            <v>0</v>
          </cell>
        </row>
        <row r="801">
          <cell r="H801">
            <v>286885.21575093345</v>
          </cell>
          <cell r="AB801">
            <v>0</v>
          </cell>
        </row>
        <row r="806">
          <cell r="H806">
            <v>426107.21716389479</v>
          </cell>
          <cell r="AB806">
            <v>0</v>
          </cell>
        </row>
        <row r="811">
          <cell r="H811">
            <v>0</v>
          </cell>
          <cell r="AB811">
            <v>0</v>
          </cell>
        </row>
        <row r="816">
          <cell r="H816">
            <v>13267.722827660675</v>
          </cell>
          <cell r="AB816">
            <v>13267.722827660675</v>
          </cell>
        </row>
        <row r="821">
          <cell r="H821">
            <v>587574.53454881138</v>
          </cell>
          <cell r="AB821">
            <v>587574.53454881138</v>
          </cell>
        </row>
        <row r="826">
          <cell r="H826">
            <v>980058.00184426224</v>
          </cell>
          <cell r="AB826">
            <v>0</v>
          </cell>
        </row>
        <row r="831">
          <cell r="H831">
            <v>310717.50182723027</v>
          </cell>
          <cell r="AB831">
            <v>0</v>
          </cell>
        </row>
        <row r="836">
          <cell r="H836">
            <v>143056.24912217728</v>
          </cell>
          <cell r="AB836">
            <v>0</v>
          </cell>
        </row>
        <row r="841">
          <cell r="H841">
            <v>371562.62338895234</v>
          </cell>
          <cell r="AB841">
            <v>10190.818915613245</v>
          </cell>
        </row>
        <row r="846">
          <cell r="H846">
            <v>114041.67530931179</v>
          </cell>
          <cell r="AB846">
            <v>0</v>
          </cell>
        </row>
        <row r="851">
          <cell r="H851">
            <v>890557.28517168236</v>
          </cell>
          <cell r="AB851">
            <v>0</v>
          </cell>
        </row>
        <row r="856">
          <cell r="H856">
            <v>4617299.4764865786</v>
          </cell>
          <cell r="AB856">
            <v>0</v>
          </cell>
        </row>
        <row r="861">
          <cell r="H861">
            <v>973723.86089671077</v>
          </cell>
          <cell r="AB861">
            <v>0</v>
          </cell>
        </row>
        <row r="866">
          <cell r="H866">
            <v>66518.169088887851</v>
          </cell>
          <cell r="AB866">
            <v>0</v>
          </cell>
        </row>
        <row r="876">
          <cell r="H876">
            <v>197395.56300626305</v>
          </cell>
          <cell r="AB876">
            <v>0</v>
          </cell>
        </row>
        <row r="881">
          <cell r="H881">
            <v>455811.1526694792</v>
          </cell>
          <cell r="AB881">
            <v>455811.1526694792</v>
          </cell>
        </row>
        <row r="886">
          <cell r="H886">
            <v>139120.04984238985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42241.758314063227</v>
          </cell>
        </row>
        <row r="989">
          <cell r="AB989">
            <v>0</v>
          </cell>
        </row>
        <row r="991">
          <cell r="AB991">
            <v>-12208.229834857346</v>
          </cell>
        </row>
        <row r="995">
          <cell r="AB995">
            <v>0</v>
          </cell>
        </row>
        <row r="997">
          <cell r="AB997">
            <v>8291.7264218920718</v>
          </cell>
        </row>
        <row r="1001">
          <cell r="AB1001">
            <v>3190.1652617402583</v>
          </cell>
        </row>
        <row r="1005">
          <cell r="AB1005">
            <v>8900.2227065710649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-53302.217857874428</v>
          </cell>
        </row>
        <row r="1034">
          <cell r="AB1034">
            <v>21173.887343616505</v>
          </cell>
        </row>
        <row r="1039">
          <cell r="AB1039">
            <v>3167.0890751989818</v>
          </cell>
        </row>
        <row r="1045">
          <cell r="AB1045">
            <v>17702.141564171488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440072.68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24523.971576284352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8178.379088241375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398.35597273313363</v>
          </cell>
        </row>
        <row r="1143">
          <cell r="AB1143">
            <v>0</v>
          </cell>
        </row>
        <row r="1146">
          <cell r="AB1146">
            <v>1512.0515177506663</v>
          </cell>
        </row>
        <row r="1151">
          <cell r="AB1151">
            <v>0</v>
          </cell>
        </row>
        <row r="1154">
          <cell r="AB1154">
            <v>0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8803.1458784710085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1.3713460765596814</v>
          </cell>
        </row>
        <row r="1213">
          <cell r="AB1213">
            <v>92624.248828020412</v>
          </cell>
        </row>
        <row r="1221">
          <cell r="AB1221">
            <v>155045.23393094869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168768.83022871742</v>
          </cell>
        </row>
        <row r="1309">
          <cell r="AB1309">
            <v>0</v>
          </cell>
        </row>
        <row r="1325">
          <cell r="AB1325">
            <v>-176880.96531574981</v>
          </cell>
        </row>
        <row r="1340">
          <cell r="AB1340">
            <v>0</v>
          </cell>
        </row>
        <row r="1377">
          <cell r="AB1377">
            <v>0</v>
          </cell>
        </row>
        <row r="1395">
          <cell r="AB1395">
            <v>164011.71528316286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7223796.1591733266</v>
          </cell>
          <cell r="AB1628">
            <v>0</v>
          </cell>
        </row>
        <row r="1635">
          <cell r="H1635">
            <v>9651880.9633457176</v>
          </cell>
          <cell r="AB1635">
            <v>0</v>
          </cell>
        </row>
        <row r="1641">
          <cell r="H1641">
            <v>107932660.61050068</v>
          </cell>
          <cell r="AB1641">
            <v>0</v>
          </cell>
        </row>
        <row r="1647">
          <cell r="H1647">
            <v>42951337.871167049</v>
          </cell>
          <cell r="AB1647">
            <v>0</v>
          </cell>
        </row>
        <row r="1654">
          <cell r="H1654">
            <v>60794262.921700425</v>
          </cell>
          <cell r="AB1654">
            <v>0</v>
          </cell>
        </row>
        <row r="1660">
          <cell r="H1660">
            <v>69289985.85387221</v>
          </cell>
          <cell r="AB1660">
            <v>0</v>
          </cell>
        </row>
        <row r="1666">
          <cell r="H1666">
            <v>54062.195901411498</v>
          </cell>
          <cell r="AB1666">
            <v>0</v>
          </cell>
        </row>
        <row r="1672">
          <cell r="H1672">
            <v>74548.822265012655</v>
          </cell>
          <cell r="AB1672">
            <v>0</v>
          </cell>
        </row>
        <row r="1678">
          <cell r="H1678">
            <v>1629947.1057430098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17899328.59</v>
          </cell>
          <cell r="AB1698">
            <v>0</v>
          </cell>
        </row>
        <row r="1704">
          <cell r="H1704">
            <v>2499162.16</v>
          </cell>
          <cell r="AB1704">
            <v>0</v>
          </cell>
        </row>
        <row r="1710">
          <cell r="H1710">
            <v>49398726.149999999</v>
          </cell>
          <cell r="AB1710">
            <v>0</v>
          </cell>
        </row>
        <row r="1717">
          <cell r="H1717">
            <v>95788320.448133901</v>
          </cell>
        </row>
        <row r="1724">
          <cell r="H1724">
            <v>60574951.460000001</v>
          </cell>
        </row>
        <row r="1731">
          <cell r="H1731">
            <v>16649124.390000001</v>
          </cell>
        </row>
        <row r="1738">
          <cell r="H1738">
            <v>23403849.73</v>
          </cell>
        </row>
        <row r="1744">
          <cell r="H1744">
            <v>102672472.48999999</v>
          </cell>
          <cell r="AB1744">
            <v>0</v>
          </cell>
        </row>
        <row r="1751">
          <cell r="H1751">
            <v>54899275.770000003</v>
          </cell>
          <cell r="AB1751">
            <v>0</v>
          </cell>
        </row>
        <row r="1762">
          <cell r="H1762">
            <v>11507505.92</v>
          </cell>
          <cell r="AB1762">
            <v>11507505.92</v>
          </cell>
        </row>
        <row r="1769">
          <cell r="H1769">
            <v>513712.19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4161786.29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21859.560563800958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4066.6251065706515</v>
          </cell>
        </row>
        <row r="1807">
          <cell r="AB1807">
            <v>271256.54913992417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50323.802738099897</v>
          </cell>
        </row>
        <row r="1817">
          <cell r="AB1817">
            <v>21442.159399669505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34905.436158609518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99216.61239088673</v>
          </cell>
        </row>
        <row r="1830">
          <cell r="AB1830">
            <v>3767.8523916481572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14817.759728203513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170.71125766549869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57891.732922208765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2019.388648645551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33175.364007676784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2773.9550512014098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145960.50313975179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735.33715904026826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248596.98047045729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42349.958353809918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4168.1609472883329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1547.9947313510988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2203.8569883374103</v>
          </cell>
        </row>
        <row r="1929">
          <cell r="AB1929">
            <v>-2203.8569883374103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2799.0539792630543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23230.24370452431</v>
          </cell>
        </row>
        <row r="1977">
          <cell r="AB1977">
            <v>0</v>
          </cell>
        </row>
        <row r="1978">
          <cell r="AB1978">
            <v>191682.51657620049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-7.0484226886292901E-12</v>
          </cell>
        </row>
        <row r="2083">
          <cell r="AB2083">
            <v>4.1298309417919002E-7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4.3029764478265238E-12</v>
          </cell>
        </row>
        <row r="2108">
          <cell r="AB2108">
            <v>-1.3892929418104639E-11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2.1553328141226798E-12</v>
          </cell>
        </row>
        <row r="2136">
          <cell r="AB2136">
            <v>83593.496218636137</v>
          </cell>
        </row>
        <row r="2148">
          <cell r="AB2148">
            <v>0</v>
          </cell>
        </row>
        <row r="2149">
          <cell r="AB2149">
            <v>2.3663422015349857E-14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0</v>
          </cell>
        </row>
        <row r="2195">
          <cell r="AB2195">
            <v>0</v>
          </cell>
        </row>
        <row r="2198">
          <cell r="H2198">
            <v>0</v>
          </cell>
        </row>
        <row r="2200">
          <cell r="AB2200">
            <v>0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-4875.1865448013941</v>
          </cell>
        </row>
        <row r="2222">
          <cell r="AB2222">
            <v>0</v>
          </cell>
        </row>
        <row r="2230">
          <cell r="AB2230">
            <v>-11017.583402173255</v>
          </cell>
        </row>
        <row r="2235">
          <cell r="AB2235">
            <v>3.12712536964775E-3</v>
          </cell>
        </row>
        <row r="2237">
          <cell r="AB2237">
            <v>0</v>
          </cell>
        </row>
        <row r="2243">
          <cell r="AB2243">
            <v>3.12712536964775E-3</v>
          </cell>
        </row>
        <row r="2249">
          <cell r="AB2249">
            <v>0</v>
          </cell>
        </row>
        <row r="2255">
          <cell r="AB2255">
            <v>-1027.4469658455791</v>
          </cell>
        </row>
        <row r="2256">
          <cell r="AB2256">
            <v>0</v>
          </cell>
        </row>
        <row r="2259">
          <cell r="AB2259">
            <v>-1754472.5245083417</v>
          </cell>
        </row>
        <row r="2265">
          <cell r="AB2265">
            <v>-317.7902057517083</v>
          </cell>
        </row>
        <row r="2271">
          <cell r="AB2271">
            <v>-20060.227967269166</v>
          </cell>
        </row>
        <row r="2284">
          <cell r="AB2284">
            <v>-1928.5677180725822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-2777355.73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5336.0447185013763</v>
          </cell>
        </row>
        <row r="2425">
          <cell r="AB2425">
            <v>-408364.50226105767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-50373.105024572862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-3450.5164916901508</v>
          </cell>
        </row>
        <row r="2487">
          <cell r="AB2487">
            <v>-29019.93887602679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-149662.42693321407</v>
          </cell>
        </row>
      </sheetData>
      <sheetData sheetId="20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0.11773663166249083</v>
          </cell>
          <cell r="C19">
            <v>0.47928087419966547</v>
          </cell>
          <cell r="D19">
            <v>0.24470896352116467</v>
          </cell>
          <cell r="E19">
            <v>2.7426921531193627E-2</v>
          </cell>
          <cell r="F19">
            <v>0.13084660908548545</v>
          </cell>
          <cell r="G19">
            <v>1</v>
          </cell>
        </row>
        <row r="20">
          <cell r="A20" t="str">
            <v>PLNT2</v>
          </cell>
          <cell r="B20">
            <v>0.19720800563874039</v>
          </cell>
          <cell r="C20">
            <v>0.8027919943612597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0.13827634937272926</v>
          </cell>
          <cell r="C21">
            <v>0.73137889639543974</v>
          </cell>
          <cell r="D21">
            <v>7.8117526599915414E-3</v>
          </cell>
          <cell r="E21">
            <v>0.12253300157183954</v>
          </cell>
          <cell r="F21">
            <v>0</v>
          </cell>
          <cell r="G21">
            <v>1</v>
          </cell>
        </row>
        <row r="22">
          <cell r="A22" t="str">
            <v>INTN</v>
          </cell>
          <cell r="B22">
            <v>0.11773663166249083</v>
          </cell>
          <cell r="C22">
            <v>0.47928087419966547</v>
          </cell>
          <cell r="D22">
            <v>0.24470896352116467</v>
          </cell>
          <cell r="E22">
            <v>2.7426921531193627E-2</v>
          </cell>
          <cell r="F22">
            <v>0.13084660908548545</v>
          </cell>
          <cell r="G22">
            <v>1</v>
          </cell>
        </row>
        <row r="23">
          <cell r="A23" t="str">
            <v>GENL</v>
          </cell>
          <cell r="B23">
            <v>0.11773663166249081</v>
          </cell>
          <cell r="C23">
            <v>0.47928087419966536</v>
          </cell>
          <cell r="D23">
            <v>0.24470896352116459</v>
          </cell>
          <cell r="E23">
            <v>2.7426921531193617E-2</v>
          </cell>
          <cell r="F23">
            <v>0.13084660908548545</v>
          </cell>
          <cell r="G23">
            <v>0.99999999999999978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0.15096575151683481</v>
          </cell>
          <cell r="C25">
            <v>0.46342963704656009</v>
          </cell>
          <cell r="D25">
            <v>0.21125557808911846</v>
          </cell>
          <cell r="E25">
            <v>3.7439703728677901E-2</v>
          </cell>
          <cell r="F25">
            <v>0.13690932961880881</v>
          </cell>
          <cell r="G25">
            <v>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0.79985444479817203</v>
          </cell>
          <cell r="C11">
            <v>8.0906929266987088E-2</v>
          </cell>
          <cell r="D11">
            <v>0.11923862593484086</v>
          </cell>
          <cell r="E11">
            <v>0.11562482437936417</v>
          </cell>
          <cell r="F11">
            <v>3.6138015554767135E-3</v>
          </cell>
          <cell r="G11">
            <v>0</v>
          </cell>
          <cell r="H11">
            <v>1.0000000000000002</v>
          </cell>
        </row>
        <row r="12">
          <cell r="A12" t="str">
            <v>BOOKDEPR</v>
          </cell>
          <cell r="B12">
            <v>0.52834022943038117</v>
          </cell>
          <cell r="C12">
            <v>0.1729377615420562</v>
          </cell>
          <cell r="D12">
            <v>0.29872200902756268</v>
          </cell>
          <cell r="E12">
            <v>0.29605319789746132</v>
          </cell>
          <cell r="F12">
            <v>2.6688111301013699E-3</v>
          </cell>
          <cell r="G12">
            <v>0</v>
          </cell>
          <cell r="H12">
            <v>1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0.7166531736055789</v>
          </cell>
          <cell r="C15">
            <v>0.14415899030052717</v>
          </cell>
          <cell r="D15">
            <v>0.13918783609389401</v>
          </cell>
          <cell r="E15">
            <v>9.8259572458773883E-2</v>
          </cell>
          <cell r="F15">
            <v>2.9953495136189209E-2</v>
          </cell>
          <cell r="G15">
            <v>1.0974768498930924E-2</v>
          </cell>
          <cell r="H15">
            <v>1</v>
          </cell>
        </row>
        <row r="16">
          <cell r="A16" t="str">
            <v>DDS2</v>
          </cell>
          <cell r="B16">
            <v>0.85537353799263782</v>
          </cell>
          <cell r="C16">
            <v>1.1218271624140998E-2</v>
          </cell>
          <cell r="D16">
            <v>0.13340819038322121</v>
          </cell>
          <cell r="E16">
            <v>1.44597504282039E-2</v>
          </cell>
          <cell r="F16">
            <v>0.15777991684762474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0.13916593350490217</v>
          </cell>
          <cell r="C18">
            <v>4.638864450163406E-2</v>
          </cell>
          <cell r="D18">
            <v>0.81444542199346381</v>
          </cell>
          <cell r="E18">
            <v>0.27833186700980433</v>
          </cell>
          <cell r="F18">
            <v>0</v>
          </cell>
          <cell r="G18">
            <v>0.53611355498365942</v>
          </cell>
          <cell r="H18">
            <v>1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0.7285925019788444</v>
          </cell>
          <cell r="C20">
            <v>0.27140749802115566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0.95505309699636309</v>
          </cell>
          <cell r="C21">
            <v>-1.6597643694645437E-2</v>
          </cell>
          <cell r="D21">
            <v>6.1544546698282354E-2</v>
          </cell>
          <cell r="E21">
            <v>5.8765417778583781E-2</v>
          </cell>
          <cell r="F21">
            <v>2.7791289196985747E-3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0.53552737981222298</v>
          </cell>
          <cell r="C25">
            <v>0.46447262018777702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-3.4045970271831663</v>
          </cell>
          <cell r="C26">
            <v>-2.4185257379279066</v>
          </cell>
          <cell r="D26">
            <v>6.8231227651110498</v>
          </cell>
          <cell r="E26">
            <v>7.4576777394672442</v>
          </cell>
          <cell r="F26">
            <v>-0.60973160532115356</v>
          </cell>
          <cell r="G26">
            <v>-2.4823369035041315E-2</v>
          </cell>
          <cell r="H26">
            <v>0.9999999999999778</v>
          </cell>
        </row>
        <row r="27">
          <cell r="A27" t="str">
            <v>G</v>
          </cell>
          <cell r="B27">
            <v>0.34514384609871457</v>
          </cell>
          <cell r="C27">
            <v>0.19459505493871104</v>
          </cell>
          <cell r="D27">
            <v>0.46026109896257439</v>
          </cell>
          <cell r="E27">
            <v>0.43836985084538266</v>
          </cell>
          <cell r="F27">
            <v>2.1891248117191751E-2</v>
          </cell>
          <cell r="G27">
            <v>0</v>
          </cell>
          <cell r="H27">
            <v>1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0.50249837049258639</v>
          </cell>
          <cell r="C30">
            <v>0.22177812837917069</v>
          </cell>
          <cell r="D30">
            <v>0.27572350112824279</v>
          </cell>
          <cell r="E30">
            <v>0.26953288356265431</v>
          </cell>
          <cell r="F30">
            <v>6.1906175655884743E-3</v>
          </cell>
          <cell r="G30">
            <v>0</v>
          </cell>
          <cell r="H30">
            <v>0.99999999999999978</v>
          </cell>
        </row>
        <row r="31">
          <cell r="A31" t="str">
            <v>G-SG</v>
          </cell>
          <cell r="B31">
            <v>0.99942464255918995</v>
          </cell>
          <cell r="C31">
            <v>5.7535744081010324E-4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2.0362651403852401E-3</v>
          </cell>
          <cell r="C32">
            <v>0.27263430699184715</v>
          </cell>
          <cell r="D32">
            <v>0.72532942786776755</v>
          </cell>
          <cell r="E32">
            <v>0.72532942786776755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0.57978728938779489</v>
          </cell>
          <cell r="C33">
            <v>0.13560672725413794</v>
          </cell>
          <cell r="D33">
            <v>0.28460598335806747</v>
          </cell>
          <cell r="E33">
            <v>0.12247480982936991</v>
          </cell>
          <cell r="F33">
            <v>0.16213117352869755</v>
          </cell>
          <cell r="G33">
            <v>0</v>
          </cell>
          <cell r="H33">
            <v>1.0000000000000004</v>
          </cell>
        </row>
        <row r="34">
          <cell r="A34" t="str">
            <v>IBT</v>
          </cell>
          <cell r="B34">
            <v>0.6180654054375665</v>
          </cell>
          <cell r="C34">
            <v>-0.20971694832774371</v>
          </cell>
          <cell r="D34">
            <v>0.5916515428901753</v>
          </cell>
          <cell r="E34">
            <v>0.64667553154625046</v>
          </cell>
          <cell r="F34">
            <v>-5.2871486774618018E-2</v>
          </cell>
          <cell r="G34">
            <v>-2.1525018814571137E-3</v>
          </cell>
          <cell r="H34">
            <v>0.99999999999999789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0.86575161857653138</v>
          </cell>
          <cell r="C37">
            <v>0.13424838142346859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</v>
          </cell>
        </row>
        <row r="38">
          <cell r="A38" t="str">
            <v>I-SITUS</v>
          </cell>
          <cell r="B38">
            <v>-1.3349960011739206E-2</v>
          </cell>
          <cell r="C38">
            <v>0.45170561184794844</v>
          </cell>
          <cell r="D38">
            <v>0.56164434816379061</v>
          </cell>
          <cell r="E38">
            <v>0.56164434816379061</v>
          </cell>
          <cell r="F38">
            <v>0</v>
          </cell>
          <cell r="G38">
            <v>0</v>
          </cell>
          <cell r="H38">
            <v>0.99999999999999989</v>
          </cell>
        </row>
        <row r="39">
          <cell r="A39" t="str">
            <v>LABOR</v>
          </cell>
          <cell r="B39">
            <v>0.44037754002527002</v>
          </cell>
          <cell r="C39">
            <v>7.3398818350960335E-2</v>
          </cell>
          <cell r="D39">
            <v>0.48622364162376963</v>
          </cell>
          <cell r="E39">
            <v>0.34017577812492666</v>
          </cell>
          <cell r="F39">
            <v>0.14604786349884299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0.87069451336117754</v>
          </cell>
          <cell r="C40">
            <v>6.6654622233269607E-3</v>
          </cell>
          <cell r="D40">
            <v>0.1226400244154955</v>
          </cell>
          <cell r="E40">
            <v>0.1226400244154955</v>
          </cell>
          <cell r="F40">
            <v>0</v>
          </cell>
          <cell r="G40">
            <v>0</v>
          </cell>
          <cell r="H40">
            <v>1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0.41993364318608811</v>
          </cell>
          <cell r="C43">
            <v>0.58006635681391183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0.41993364318608811</v>
          </cell>
          <cell r="C44">
            <v>0.58006635681391183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0.41993364318608811</v>
          </cell>
          <cell r="C46">
            <v>0.58006635681391183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0.41993364318608811</v>
          </cell>
          <cell r="C47">
            <v>0.58006635681391183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-0.91798374881682698</v>
          </cell>
          <cell r="C48">
            <v>0</v>
          </cell>
          <cell r="D48">
            <v>1.9179837488168268</v>
          </cell>
          <cell r="E48">
            <v>0</v>
          </cell>
          <cell r="F48">
            <v>0</v>
          </cell>
          <cell r="G48">
            <v>1.9179837488168268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0.72286817768495648</v>
          </cell>
          <cell r="C51">
            <v>0.27713182231504357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</v>
          </cell>
        </row>
        <row r="52">
          <cell r="A52" t="str">
            <v>PTD</v>
          </cell>
          <cell r="B52">
            <v>0.51689266848137294</v>
          </cell>
          <cell r="C52">
            <v>0.19816532471562093</v>
          </cell>
          <cell r="D52">
            <v>0.28494200680300613</v>
          </cell>
          <cell r="E52">
            <v>0.28494200680300613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0.67403416894432833</v>
          </cell>
          <cell r="C53">
            <v>0.15703287725194254</v>
          </cell>
          <cell r="D53">
            <v>0.16893295380372894</v>
          </cell>
          <cell r="E53">
            <v>0.13854576347991462</v>
          </cell>
          <cell r="F53">
            <v>2.2204243787773588E-2</v>
          </cell>
          <cell r="G53">
            <v>8.1829465360407274E-3</v>
          </cell>
          <cell r="H53">
            <v>0.99999999999999978</v>
          </cell>
        </row>
        <row r="54">
          <cell r="A54" t="str">
            <v>SCHMA</v>
          </cell>
          <cell r="B54">
            <v>0.47431103244579342</v>
          </cell>
          <cell r="C54">
            <v>0.2077071031788234</v>
          </cell>
          <cell r="D54">
            <v>0.31798186437538317</v>
          </cell>
          <cell r="E54">
            <v>0.31263879577653875</v>
          </cell>
          <cell r="F54">
            <v>9.8640575138168071E-4</v>
          </cell>
          <cell r="G54">
            <v>4.3566628474627396E-3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-0.7589972190403903</v>
          </cell>
          <cell r="C56">
            <v>0.78550813808460274</v>
          </cell>
          <cell r="D56">
            <v>0.97348908095578757</v>
          </cell>
          <cell r="E56">
            <v>0.95738300212856198</v>
          </cell>
          <cell r="F56">
            <v>1.6106078827225621E-2</v>
          </cell>
          <cell r="G56">
            <v>0</v>
          </cell>
          <cell r="H56">
            <v>0.99999999999999989</v>
          </cell>
        </row>
        <row r="57">
          <cell r="A57" t="str">
            <v>SCHMAP-SO</v>
          </cell>
          <cell r="B57">
            <v>0.49974849998978277</v>
          </cell>
          <cell r="C57">
            <v>0.22913245882504929</v>
          </cell>
          <cell r="D57">
            <v>0.27111904118516794</v>
          </cell>
          <cell r="E57">
            <v>0.27111907998415741</v>
          </cell>
          <cell r="F57">
            <v>-3.8798989470118369E-8</v>
          </cell>
          <cell r="G57">
            <v>0</v>
          </cell>
          <cell r="H57">
            <v>0.99999999999999989</v>
          </cell>
        </row>
        <row r="58">
          <cell r="A58" t="str">
            <v>SCHMAT</v>
          </cell>
          <cell r="B58">
            <v>0.47476124322091745</v>
          </cell>
          <cell r="C58">
            <v>0.20749618084737961</v>
          </cell>
          <cell r="D58">
            <v>0.31774257593170296</v>
          </cell>
          <cell r="E58">
            <v>0.31240343629641792</v>
          </cell>
          <cell r="F58">
            <v>9.8088641773018338E-4</v>
          </cell>
          <cell r="G58">
            <v>4.3582532175548442E-3</v>
          </cell>
          <cell r="H58">
            <v>0.99999999999999978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0.85616657894469517</v>
          </cell>
          <cell r="C61">
            <v>7.2100405197137105E-2</v>
          </cell>
          <cell r="D61">
            <v>7.1733015858167729E-2</v>
          </cell>
          <cell r="E61">
            <v>0.1461949714003625</v>
          </cell>
          <cell r="F61">
            <v>5.4423825795852764E-3</v>
          </cell>
          <cell r="G61">
            <v>-7.9904338121780036E-2</v>
          </cell>
          <cell r="H61">
            <v>1</v>
          </cell>
        </row>
        <row r="62">
          <cell r="A62" t="str">
            <v>SCHMAT-SNP</v>
          </cell>
          <cell r="B62">
            <v>0.49982140155282556</v>
          </cell>
          <cell r="C62">
            <v>0.22893740751071279</v>
          </cell>
          <cell r="D62">
            <v>0.2712411909364616</v>
          </cell>
          <cell r="E62">
            <v>0.27107703747964412</v>
          </cell>
          <cell r="F62">
            <v>1.6415345681748282E-4</v>
          </cell>
          <cell r="G62">
            <v>0</v>
          </cell>
          <cell r="H62">
            <v>1</v>
          </cell>
        </row>
        <row r="63">
          <cell r="A63" t="str">
            <v>SCHMAT-SO</v>
          </cell>
          <cell r="B63">
            <v>0.43022351290399313</v>
          </cell>
          <cell r="C63">
            <v>4.6764187379619016E-2</v>
          </cell>
          <cell r="D63">
            <v>0.52301229971638785</v>
          </cell>
          <cell r="E63">
            <v>0.35198632634995658</v>
          </cell>
          <cell r="F63">
            <v>0.17102597336643124</v>
          </cell>
          <cell r="G63">
            <v>0</v>
          </cell>
          <cell r="H63">
            <v>0.99999999999999989</v>
          </cell>
        </row>
        <row r="64">
          <cell r="A64" t="str">
            <v>SCHMD</v>
          </cell>
          <cell r="B64">
            <v>0.46172484134501313</v>
          </cell>
          <cell r="C64">
            <v>0.29653162925967708</v>
          </cell>
          <cell r="D64">
            <v>0.2417435293953098</v>
          </cell>
          <cell r="E64">
            <v>0.22417098207490568</v>
          </cell>
          <cell r="F64">
            <v>1.2036199771806942E-3</v>
          </cell>
          <cell r="G64">
            <v>1.6368927343223424E-2</v>
          </cell>
          <cell r="H64">
            <v>1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0.54538242680784044</v>
          </cell>
          <cell r="C66">
            <v>0.34883302551206485</v>
          </cell>
          <cell r="D66">
            <v>0.10578454768009467</v>
          </cell>
          <cell r="E66">
            <v>0.21804046526854251</v>
          </cell>
          <cell r="F66">
            <v>-0.11225591758844784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0.44037754002527002</v>
          </cell>
          <cell r="C67">
            <v>7.3398818350960335E-2</v>
          </cell>
          <cell r="D67">
            <v>0.48622364162376963</v>
          </cell>
          <cell r="E67">
            <v>0.34017577812492666</v>
          </cell>
          <cell r="F67">
            <v>0.14604786349884299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0.46171265960973035</v>
          </cell>
          <cell r="C68">
            <v>0.29652401343188878</v>
          </cell>
          <cell r="D68">
            <v>0.24176332695838082</v>
          </cell>
          <cell r="E68">
            <v>0.22417187476541867</v>
          </cell>
          <cell r="F68">
            <v>1.2201413009110319E-3</v>
          </cell>
          <cell r="G68">
            <v>1.6371310892051121E-2</v>
          </cell>
          <cell r="H68">
            <v>1</v>
          </cell>
        </row>
        <row r="69">
          <cell r="A69" t="str">
            <v>SCHMDT-GPS</v>
          </cell>
          <cell r="B69">
            <v>0.49974848421733276</v>
          </cell>
          <cell r="C69">
            <v>0.22913241745295299</v>
          </cell>
          <cell r="D69">
            <v>0.27111909832971431</v>
          </cell>
          <cell r="E69">
            <v>0.27111909832971431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0.19240239409879012</v>
          </cell>
          <cell r="C71">
            <v>-0.12471841958272738</v>
          </cell>
          <cell r="D71">
            <v>0.93231602548393733</v>
          </cell>
          <cell r="E71">
            <v>-0.14972198190678424</v>
          </cell>
          <cell r="F71">
            <v>-2.1912823438922851E-2</v>
          </cell>
          <cell r="G71">
            <v>1.1039508308296444</v>
          </cell>
          <cell r="H71">
            <v>1</v>
          </cell>
        </row>
        <row r="72">
          <cell r="A72" t="str">
            <v>SCHMDT-SNP</v>
          </cell>
          <cell r="B72">
            <v>0.4997484842173327</v>
          </cell>
          <cell r="C72">
            <v>0.22913241745295299</v>
          </cell>
          <cell r="D72">
            <v>0.27111909832971431</v>
          </cell>
          <cell r="E72">
            <v>0.27111909832971431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0.48052460936838864</v>
          </cell>
          <cell r="C73">
            <v>1.7618454433955731E-2</v>
          </cell>
          <cell r="D73">
            <v>0.5018569361976557</v>
          </cell>
          <cell r="E73">
            <v>0.25167798319988466</v>
          </cell>
          <cell r="F73">
            <v>0.2501789529977711</v>
          </cell>
          <cell r="G73">
            <v>0</v>
          </cell>
          <cell r="H73">
            <v>1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0.39822689445938497</v>
          </cell>
          <cell r="C75">
            <v>0.34586263048352539</v>
          </cell>
          <cell r="D75">
            <v>0.25591047505708958</v>
          </cell>
          <cell r="E75">
            <v>0.25191201700816546</v>
          </cell>
          <cell r="F75">
            <v>3.9984580489241328E-3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0.4580344291300435</v>
          </cell>
          <cell r="D76">
            <v>0.54196557086995634</v>
          </cell>
          <cell r="E76">
            <v>0.54196557086995634</v>
          </cell>
          <cell r="F76">
            <v>0</v>
          </cell>
          <cell r="G76">
            <v>0</v>
          </cell>
          <cell r="H76">
            <v>0.99999999999999967</v>
          </cell>
        </row>
        <row r="77">
          <cell r="A77" t="str">
            <v>WSF</v>
          </cell>
          <cell r="B77">
            <v>0.77628218715384489</v>
          </cell>
          <cell r="C77">
            <v>0.22371781284615508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1</v>
          </cell>
        </row>
      </sheetData>
      <sheetData sheetId="23"/>
      <sheetData sheetId="24">
        <row r="15">
          <cell r="O15">
            <v>1</v>
          </cell>
        </row>
        <row r="16">
          <cell r="O16">
            <v>1</v>
          </cell>
        </row>
        <row r="17">
          <cell r="O17">
            <v>1</v>
          </cell>
        </row>
        <row r="18">
          <cell r="O18">
            <v>1</v>
          </cell>
        </row>
        <row r="19">
          <cell r="O19">
            <v>1</v>
          </cell>
        </row>
        <row r="20">
          <cell r="O20">
            <v>1</v>
          </cell>
        </row>
        <row r="21">
          <cell r="O21">
            <v>1</v>
          </cell>
        </row>
        <row r="22">
          <cell r="O22">
            <v>1</v>
          </cell>
        </row>
        <row r="23">
          <cell r="O23">
            <v>1</v>
          </cell>
        </row>
        <row r="24">
          <cell r="O24">
            <v>1</v>
          </cell>
        </row>
        <row r="25">
          <cell r="O25">
            <v>1</v>
          </cell>
        </row>
        <row r="26">
          <cell r="O26">
            <v>1</v>
          </cell>
        </row>
        <row r="27">
          <cell r="O27">
            <v>1</v>
          </cell>
        </row>
        <row r="28">
          <cell r="O28">
            <v>1</v>
          </cell>
        </row>
        <row r="29">
          <cell r="O29">
            <v>1</v>
          </cell>
        </row>
        <row r="30">
          <cell r="O30">
            <v>1</v>
          </cell>
        </row>
        <row r="31">
          <cell r="O31">
            <v>1</v>
          </cell>
        </row>
        <row r="32">
          <cell r="O32">
            <v>1</v>
          </cell>
        </row>
        <row r="33">
          <cell r="O33">
            <v>1</v>
          </cell>
        </row>
        <row r="34">
          <cell r="O34">
            <v>1</v>
          </cell>
        </row>
        <row r="35">
          <cell r="O35">
            <v>1</v>
          </cell>
        </row>
        <row r="36">
          <cell r="O36">
            <v>1</v>
          </cell>
        </row>
        <row r="37">
          <cell r="O37">
            <v>1</v>
          </cell>
        </row>
        <row r="38">
          <cell r="O38">
            <v>1</v>
          </cell>
        </row>
        <row r="39">
          <cell r="O39">
            <v>1</v>
          </cell>
        </row>
        <row r="40">
          <cell r="O40">
            <v>1</v>
          </cell>
        </row>
        <row r="41">
          <cell r="O41">
            <v>1</v>
          </cell>
        </row>
        <row r="42">
          <cell r="O42">
            <v>1</v>
          </cell>
        </row>
        <row r="43">
          <cell r="O43">
            <v>1</v>
          </cell>
        </row>
        <row r="44">
          <cell r="O44">
            <v>1</v>
          </cell>
        </row>
        <row r="45">
          <cell r="O45">
            <v>1</v>
          </cell>
        </row>
        <row r="46">
          <cell r="O46">
            <v>1</v>
          </cell>
        </row>
        <row r="47">
          <cell r="O47">
            <v>1</v>
          </cell>
        </row>
        <row r="48">
          <cell r="O48">
            <v>1</v>
          </cell>
        </row>
        <row r="49">
          <cell r="O49">
            <v>1</v>
          </cell>
        </row>
        <row r="50">
          <cell r="O50">
            <v>1</v>
          </cell>
        </row>
        <row r="51">
          <cell r="O51">
            <v>1</v>
          </cell>
        </row>
        <row r="52">
          <cell r="O52">
            <v>1</v>
          </cell>
        </row>
        <row r="53">
          <cell r="O53">
            <v>1</v>
          </cell>
        </row>
        <row r="54">
          <cell r="O54">
            <v>1</v>
          </cell>
        </row>
        <row r="55">
          <cell r="O55">
            <v>1</v>
          </cell>
        </row>
        <row r="56">
          <cell r="O56">
            <v>1</v>
          </cell>
        </row>
        <row r="57">
          <cell r="O57">
            <v>1</v>
          </cell>
        </row>
        <row r="58">
          <cell r="O58">
            <v>1</v>
          </cell>
        </row>
        <row r="59">
          <cell r="O59">
            <v>1</v>
          </cell>
        </row>
        <row r="60">
          <cell r="O60">
            <v>1</v>
          </cell>
        </row>
        <row r="61">
          <cell r="O61">
            <v>1</v>
          </cell>
        </row>
        <row r="62">
          <cell r="O62">
            <v>1</v>
          </cell>
        </row>
        <row r="63">
          <cell r="O63">
            <v>1</v>
          </cell>
        </row>
        <row r="64">
          <cell r="O64">
            <v>1</v>
          </cell>
        </row>
        <row r="65">
          <cell r="O65">
            <v>1</v>
          </cell>
        </row>
        <row r="66">
          <cell r="O66">
            <v>1</v>
          </cell>
        </row>
        <row r="67">
          <cell r="O67">
            <v>1</v>
          </cell>
        </row>
        <row r="68">
          <cell r="O68">
            <v>1</v>
          </cell>
        </row>
        <row r="69">
          <cell r="O69">
            <v>1</v>
          </cell>
        </row>
        <row r="70">
          <cell r="O70">
            <v>1</v>
          </cell>
        </row>
        <row r="71">
          <cell r="O71">
            <v>1</v>
          </cell>
        </row>
        <row r="72">
          <cell r="O72">
            <v>1</v>
          </cell>
        </row>
        <row r="73">
          <cell r="O73">
            <v>1</v>
          </cell>
        </row>
        <row r="74">
          <cell r="O74">
            <v>1</v>
          </cell>
        </row>
        <row r="75">
          <cell r="O75">
            <v>1</v>
          </cell>
        </row>
        <row r="76">
          <cell r="O76">
            <v>1</v>
          </cell>
        </row>
        <row r="77">
          <cell r="O77">
            <v>1</v>
          </cell>
        </row>
        <row r="78">
          <cell r="O78">
            <v>1</v>
          </cell>
        </row>
        <row r="79">
          <cell r="O79">
            <v>1</v>
          </cell>
        </row>
        <row r="80">
          <cell r="O80">
            <v>1</v>
          </cell>
        </row>
        <row r="81">
          <cell r="O81">
            <v>1</v>
          </cell>
        </row>
        <row r="82">
          <cell r="O82">
            <v>1</v>
          </cell>
        </row>
        <row r="83">
          <cell r="O83">
            <v>1</v>
          </cell>
        </row>
        <row r="84">
          <cell r="O84">
            <v>1</v>
          </cell>
        </row>
        <row r="85">
          <cell r="O85">
            <v>1</v>
          </cell>
        </row>
        <row r="86">
          <cell r="O86">
            <v>1</v>
          </cell>
        </row>
        <row r="87">
          <cell r="O87">
            <v>1</v>
          </cell>
        </row>
        <row r="88">
          <cell r="O88">
            <v>1</v>
          </cell>
        </row>
        <row r="89">
          <cell r="O89">
            <v>1</v>
          </cell>
        </row>
        <row r="90">
          <cell r="O90">
            <v>1</v>
          </cell>
        </row>
        <row r="91">
          <cell r="O91">
            <v>1</v>
          </cell>
        </row>
        <row r="92">
          <cell r="O92">
            <v>1</v>
          </cell>
        </row>
        <row r="93">
          <cell r="O93">
            <v>1</v>
          </cell>
        </row>
        <row r="94">
          <cell r="O94">
            <v>1</v>
          </cell>
        </row>
        <row r="95">
          <cell r="O95">
            <v>1</v>
          </cell>
        </row>
        <row r="96">
          <cell r="O96">
            <v>1</v>
          </cell>
        </row>
        <row r="97">
          <cell r="O97">
            <v>1</v>
          </cell>
        </row>
        <row r="98">
          <cell r="O98">
            <v>1</v>
          </cell>
        </row>
        <row r="99">
          <cell r="O99">
            <v>1</v>
          </cell>
        </row>
        <row r="100">
          <cell r="O100">
            <v>1</v>
          </cell>
        </row>
        <row r="101">
          <cell r="O101">
            <v>1</v>
          </cell>
        </row>
        <row r="102">
          <cell r="O102">
            <v>1</v>
          </cell>
        </row>
        <row r="103">
          <cell r="O103">
            <v>1</v>
          </cell>
        </row>
        <row r="104">
          <cell r="O104">
            <v>1</v>
          </cell>
        </row>
        <row r="105">
          <cell r="O105">
            <v>1</v>
          </cell>
        </row>
        <row r="106">
          <cell r="O106">
            <v>1</v>
          </cell>
        </row>
        <row r="107">
          <cell r="O107">
            <v>1</v>
          </cell>
        </row>
        <row r="108">
          <cell r="O108">
            <v>1</v>
          </cell>
        </row>
        <row r="109">
          <cell r="O109">
            <v>1</v>
          </cell>
        </row>
        <row r="110">
          <cell r="O110">
            <v>1</v>
          </cell>
        </row>
        <row r="111">
          <cell r="O111">
            <v>1</v>
          </cell>
        </row>
        <row r="112">
          <cell r="O112">
            <v>1</v>
          </cell>
        </row>
        <row r="113">
          <cell r="O113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  <sheetName val="Sheet1"/>
    </sheetNames>
    <sheetDataSet>
      <sheetData sheetId="0">
        <row r="3">
          <cell r="C3" t="str">
            <v>PacifiCorp</v>
          </cell>
        </row>
      </sheetData>
      <sheetData sheetId="1">
        <row r="54">
          <cell r="G54">
            <v>152195869.84559971</v>
          </cell>
        </row>
      </sheetData>
      <sheetData sheetId="2"/>
      <sheetData sheetId="3">
        <row r="33">
          <cell r="D33">
            <v>40043134.709343404</v>
          </cell>
        </row>
      </sheetData>
      <sheetData sheetId="4">
        <row r="80">
          <cell r="F80">
            <v>140088118.80000001</v>
          </cell>
        </row>
      </sheetData>
      <sheetData sheetId="5"/>
      <sheetData sheetId="6">
        <row r="68">
          <cell r="F68">
            <v>89571821.792690724</v>
          </cell>
        </row>
      </sheetData>
      <sheetData sheetId="7">
        <row r="68">
          <cell r="F68">
            <v>23289824.359387986</v>
          </cell>
        </row>
      </sheetData>
      <sheetData sheetId="8">
        <row r="68">
          <cell r="F68">
            <v>30852900.072166763</v>
          </cell>
        </row>
      </sheetData>
      <sheetData sheetId="9">
        <row r="68">
          <cell r="F68">
            <v>5561170.7472939258</v>
          </cell>
        </row>
      </sheetData>
      <sheetData sheetId="10">
        <row r="68">
          <cell r="F68">
            <v>2920152.8740602974</v>
          </cell>
        </row>
      </sheetData>
      <sheetData sheetId="11">
        <row r="61">
          <cell r="H61">
            <v>6.6286906707554757E-2</v>
          </cell>
        </row>
      </sheetData>
      <sheetData sheetId="12">
        <row r="101">
          <cell r="I101">
            <v>87660046.043991163</v>
          </cell>
        </row>
      </sheetData>
      <sheetData sheetId="13">
        <row r="101">
          <cell r="I101">
            <v>22690587.544355106</v>
          </cell>
        </row>
      </sheetData>
      <sheetData sheetId="14">
        <row r="101">
          <cell r="I101">
            <v>29744486.781469136</v>
          </cell>
        </row>
      </sheetData>
      <sheetData sheetId="15">
        <row r="101">
          <cell r="I101">
            <v>5575964.628129283</v>
          </cell>
        </row>
      </sheetData>
      <sheetData sheetId="16">
        <row r="101">
          <cell r="I101">
            <v>2911483.1151755024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Results"/>
      <sheetName val="Function"/>
      <sheetName val="Function1149"/>
      <sheetName val="Report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0">
          <cell r="B30">
            <v>0.62143079275589019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AE56"/>
  <sheetViews>
    <sheetView tabSelected="1" view="pageBreakPreview" zoomScale="60" zoomScaleNormal="100" workbookViewId="0"/>
  </sheetViews>
  <sheetFormatPr defaultRowHeight="15"/>
  <cols>
    <col min="1" max="1" width="2.28515625" customWidth="1"/>
    <col min="2" max="2" width="28.28515625" bestFit="1" customWidth="1"/>
    <col min="3" max="3" width="15.140625" customWidth="1"/>
    <col min="4" max="4" width="20" customWidth="1"/>
    <col min="5" max="5" width="12.28515625" customWidth="1"/>
    <col min="6" max="6" width="2.28515625" customWidth="1"/>
    <col min="7" max="7" width="14" bestFit="1" customWidth="1"/>
    <col min="8" max="8" width="2.28515625" customWidth="1"/>
    <col min="9" max="9" width="21.28515625" customWidth="1"/>
    <col min="10" max="10" width="16.85546875" customWidth="1"/>
    <col min="11" max="11" width="2.28515625" customWidth="1"/>
    <col min="12" max="12" width="9.140625" hidden="1" customWidth="1"/>
    <col min="13" max="13" width="20" customWidth="1"/>
    <col min="14" max="14" width="15.28515625" customWidth="1"/>
    <col min="15" max="15" width="2.28515625" customWidth="1"/>
    <col min="16" max="16" width="14" bestFit="1" customWidth="1"/>
    <col min="17" max="17" width="2.28515625" customWidth="1"/>
    <col min="18" max="19" width="14" customWidth="1"/>
    <col min="20" max="20" width="2.28515625" customWidth="1"/>
    <col min="21" max="21" width="14.42578125" bestFit="1" customWidth="1"/>
    <col min="22" max="22" width="15.42578125" bestFit="1" customWidth="1"/>
    <col min="23" max="23" width="2.28515625" customWidth="1"/>
    <col min="24" max="24" width="14" bestFit="1" customWidth="1"/>
    <col min="25" max="25" width="2.28515625" customWidth="1"/>
    <col min="26" max="27" width="14" customWidth="1"/>
    <col min="28" max="28" width="2.28515625" customWidth="1"/>
    <col min="29" max="29" width="14.42578125" bestFit="1" customWidth="1"/>
    <col min="30" max="30" width="15.42578125" bestFit="1" customWidth="1"/>
    <col min="31" max="31" width="14" bestFit="1" customWidth="1"/>
  </cols>
  <sheetData>
    <row r="1" spans="2:31">
      <c r="B1" s="1" t="s">
        <v>63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2:31">
      <c r="B2" s="3" t="s">
        <v>0</v>
      </c>
      <c r="C2" s="3">
        <v>7.9000000000000001E-2</v>
      </c>
    </row>
    <row r="3" spans="2:31">
      <c r="B3" s="3" t="s">
        <v>1</v>
      </c>
      <c r="C3" s="3">
        <v>0.161</v>
      </c>
    </row>
    <row r="5" spans="2:31" ht="15.75" thickBot="1">
      <c r="B5" s="4" t="s">
        <v>2</v>
      </c>
      <c r="P5" s="4" t="s">
        <v>3</v>
      </c>
      <c r="Q5" s="4"/>
      <c r="R5" s="4"/>
      <c r="S5" s="4"/>
      <c r="X5" s="4" t="s">
        <v>62</v>
      </c>
      <c r="Y5" s="4"/>
      <c r="Z5" s="4"/>
      <c r="AA5" s="4"/>
      <c r="AE5" s="4"/>
    </row>
    <row r="6" spans="2:31" s="8" customFormat="1" ht="15.75" hidden="1" thickBot="1">
      <c r="B6" s="5" t="s">
        <v>4</v>
      </c>
      <c r="C6" s="6" t="s">
        <v>5</v>
      </c>
      <c r="D6" s="6" t="s">
        <v>6</v>
      </c>
      <c r="E6" s="6" t="s">
        <v>7</v>
      </c>
      <c r="F6" s="6"/>
      <c r="G6" s="6" t="s">
        <v>8</v>
      </c>
      <c r="H6" s="6"/>
      <c r="I6" s="6" t="s">
        <v>9</v>
      </c>
      <c r="J6" s="6" t="s">
        <v>10</v>
      </c>
      <c r="K6" s="6"/>
      <c r="L6" s="6"/>
      <c r="M6" s="6" t="s">
        <v>11</v>
      </c>
      <c r="N6" s="7" t="s">
        <v>12</v>
      </c>
    </row>
    <row r="7" spans="2:31" ht="95.25" customHeight="1">
      <c r="B7" s="9" t="s">
        <v>13</v>
      </c>
      <c r="C7" s="10" t="s">
        <v>14</v>
      </c>
      <c r="D7" s="11" t="s">
        <v>15</v>
      </c>
      <c r="E7" s="11" t="s">
        <v>16</v>
      </c>
      <c r="F7" s="12"/>
      <c r="G7" s="11" t="s">
        <v>17</v>
      </c>
      <c r="H7" s="12"/>
      <c r="I7" s="11" t="s">
        <v>18</v>
      </c>
      <c r="J7" s="11" t="s">
        <v>19</v>
      </c>
      <c r="K7" s="13"/>
      <c r="L7" s="11" t="s">
        <v>20</v>
      </c>
      <c r="M7" s="11" t="s">
        <v>21</v>
      </c>
      <c r="N7" s="14" t="s">
        <v>22</v>
      </c>
      <c r="P7" s="15" t="s">
        <v>17</v>
      </c>
      <c r="Q7" s="11"/>
      <c r="R7" s="11" t="s">
        <v>18</v>
      </c>
      <c r="S7" s="11" t="s">
        <v>19</v>
      </c>
      <c r="T7" s="16"/>
      <c r="U7" s="11" t="s">
        <v>21</v>
      </c>
      <c r="V7" s="14" t="s">
        <v>22</v>
      </c>
      <c r="X7" s="15" t="s">
        <v>17</v>
      </c>
      <c r="Y7" s="11"/>
      <c r="Z7" s="11" t="s">
        <v>18</v>
      </c>
      <c r="AA7" s="11" t="s">
        <v>19</v>
      </c>
      <c r="AB7" s="16"/>
      <c r="AC7" s="11" t="s">
        <v>21</v>
      </c>
      <c r="AD7" s="14" t="s">
        <v>22</v>
      </c>
      <c r="AE7" s="17"/>
    </row>
    <row r="8" spans="2:31">
      <c r="B8" s="18"/>
      <c r="C8" s="19"/>
      <c r="D8" s="20"/>
      <c r="E8" s="20"/>
      <c r="F8" s="21"/>
      <c r="G8" s="20"/>
      <c r="H8" s="21"/>
      <c r="I8" s="20"/>
      <c r="J8" s="20"/>
      <c r="K8" s="22"/>
      <c r="L8" s="23"/>
      <c r="M8" s="20"/>
      <c r="N8" s="24"/>
      <c r="P8" s="25"/>
      <c r="Q8" s="26"/>
      <c r="R8" s="27"/>
      <c r="S8" s="26"/>
      <c r="T8" s="26"/>
      <c r="U8" s="28"/>
      <c r="V8" s="29"/>
      <c r="X8" s="25"/>
      <c r="Y8" s="26"/>
      <c r="Z8" s="27"/>
      <c r="AA8" s="26"/>
      <c r="AB8" s="26"/>
      <c r="AC8" s="28"/>
      <c r="AD8" s="29"/>
      <c r="AE8" s="30"/>
    </row>
    <row r="9" spans="2:31">
      <c r="B9" s="31" t="s">
        <v>23</v>
      </c>
      <c r="C9" s="32">
        <v>26557.979193548403</v>
      </c>
      <c r="D9" s="32">
        <v>1355218</v>
      </c>
      <c r="E9" s="33">
        <f t="shared" ref="E9:E17" si="0">D9/C9</f>
        <v>51.028656590303243</v>
      </c>
      <c r="F9" s="34"/>
      <c r="G9" s="35">
        <v>0.39594236145960277</v>
      </c>
      <c r="H9" s="34"/>
      <c r="I9" s="36">
        <f t="shared" ref="I9:I17" si="1">(G9*$C$2)*E9</f>
        <v>1.5961481366055874</v>
      </c>
      <c r="J9" s="36">
        <f t="shared" ref="J9:J17" si="2">(I9*C9)/1000</f>
        <v>42.390469001792248</v>
      </c>
      <c r="K9" s="37"/>
      <c r="L9" s="38"/>
      <c r="M9" s="39">
        <f t="shared" ref="M9:M17" si="3">(G9*$C$3)*E9</f>
        <v>3.2529094935886023</v>
      </c>
      <c r="N9" s="40">
        <f t="shared" ref="N9:N17" si="4">(M9*C9)/1000</f>
        <v>86.390702649222163</v>
      </c>
      <c r="P9" s="41">
        <v>0.47537457882285439</v>
      </c>
      <c r="Q9" s="42"/>
      <c r="R9" s="43">
        <f t="shared" ref="R9:R17" si="5">(P9*$C$2)*E9</f>
        <v>1.9163603646264067</v>
      </c>
      <c r="S9" s="36">
        <f t="shared" ref="S9:S17" si="6">(R9*C9)/1000</f>
        <v>50.894658691088935</v>
      </c>
      <c r="T9" s="42"/>
      <c r="U9" s="39">
        <f t="shared" ref="U9:U17" si="7">(P9*$C$3)*E9</f>
        <v>3.9054939076563477</v>
      </c>
      <c r="V9" s="40">
        <f t="shared" ref="V9:V17" si="8">(U9*C9)/1000</f>
        <v>103.72202594006733</v>
      </c>
      <c r="X9" s="41">
        <v>0.42418811384328609</v>
      </c>
      <c r="Y9" s="42"/>
      <c r="Z9" s="43">
        <f>(X9*$C$2)*E9</f>
        <v>1.7100142176888027</v>
      </c>
      <c r="AA9" s="36">
        <f>(Z9*C9)/1000</f>
        <v>45.414522014051173</v>
      </c>
      <c r="AB9" s="42"/>
      <c r="AC9" s="39">
        <f>(X9*$C$3)*E9</f>
        <v>3.4849656841505983</v>
      </c>
      <c r="AD9" s="40">
        <f>(AC9*C9)/1000</f>
        <v>92.553646129901765</v>
      </c>
      <c r="AE9" s="41"/>
    </row>
    <row r="10" spans="2:31">
      <c r="B10" s="31" t="s">
        <v>24</v>
      </c>
      <c r="C10" s="32">
        <v>24633.4990322581</v>
      </c>
      <c r="D10" s="32">
        <v>4289444</v>
      </c>
      <c r="E10" s="33">
        <f t="shared" si="0"/>
        <v>174.13052016617209</v>
      </c>
      <c r="F10" s="34"/>
      <c r="G10" s="35">
        <v>0.28767123287671209</v>
      </c>
      <c r="H10" s="34"/>
      <c r="I10" s="36">
        <f t="shared" si="1"/>
        <v>3.9572949719956063</v>
      </c>
      <c r="J10" s="36">
        <f t="shared" si="2"/>
        <v>97.482021863013614</v>
      </c>
      <c r="K10" s="37"/>
      <c r="L10" s="38"/>
      <c r="M10" s="39">
        <f t="shared" si="3"/>
        <v>8.0648669682442105</v>
      </c>
      <c r="N10" s="40">
        <f t="shared" si="4"/>
        <v>198.66589265753407</v>
      </c>
      <c r="P10" s="41">
        <v>0.34802461782807204</v>
      </c>
      <c r="Q10" s="42"/>
      <c r="R10" s="43">
        <f t="shared" si="5"/>
        <v>4.7875349109097991</v>
      </c>
      <c r="S10" s="36">
        <f t="shared" si="6"/>
        <v>117.9337365947984</v>
      </c>
      <c r="T10" s="42"/>
      <c r="U10" s="39">
        <f t="shared" si="7"/>
        <v>9.7568749450187049</v>
      </c>
      <c r="V10" s="40">
        <f t="shared" si="8"/>
        <v>240.34596951598155</v>
      </c>
      <c r="X10" s="41">
        <v>0.32678181457216571</v>
      </c>
      <c r="Y10" s="42"/>
      <c r="Z10" s="43">
        <f t="shared" ref="Z10:Z17" si="9">(X10*$C$2)*E10</f>
        <v>4.4953123008314479</v>
      </c>
      <c r="AA10" s="36">
        <f t="shared" ref="AA10:AA17" si="10">(Z10*C10)/1000</f>
        <v>110.73527121222941</v>
      </c>
      <c r="AB10" s="42"/>
      <c r="AC10" s="39">
        <f t="shared" ref="AC10:AC17" si="11">(X10*$C$3)*E10</f>
        <v>9.1613326637197865</v>
      </c>
      <c r="AD10" s="40">
        <f t="shared" ref="AD10:AD17" si="12">(AC10*C10)/1000</f>
        <v>225.67567930593589</v>
      </c>
      <c r="AE10" s="41"/>
    </row>
    <row r="11" spans="2:31">
      <c r="B11" s="31" t="s">
        <v>25</v>
      </c>
      <c r="C11" s="32">
        <v>34463.009086021528</v>
      </c>
      <c r="D11" s="32">
        <v>9354042</v>
      </c>
      <c r="E11" s="33">
        <f t="shared" si="0"/>
        <v>271.42267167245342</v>
      </c>
      <c r="F11" s="34"/>
      <c r="G11" s="35">
        <v>0.23034880631570939</v>
      </c>
      <c r="H11" s="34"/>
      <c r="I11" s="36">
        <f t="shared" si="1"/>
        <v>4.9392291857148578</v>
      </c>
      <c r="J11" s="36">
        <f t="shared" si="2"/>
        <v>170.22070030523386</v>
      </c>
      <c r="K11" s="37"/>
      <c r="L11" s="38"/>
      <c r="M11" s="39">
        <f t="shared" si="3"/>
        <v>10.066024036710026</v>
      </c>
      <c r="N11" s="40">
        <f t="shared" si="4"/>
        <v>346.90547783724872</v>
      </c>
      <c r="P11" s="41">
        <v>0.28060120696853508</v>
      </c>
      <c r="Q11" s="42"/>
      <c r="R11" s="43">
        <f t="shared" si="5"/>
        <v>6.0167608123232732</v>
      </c>
      <c r="S11" s="36">
        <f t="shared" si="6"/>
        <v>207.35568254351523</v>
      </c>
      <c r="T11" s="42"/>
      <c r="U11" s="39">
        <f t="shared" si="7"/>
        <v>12.262006212456289</v>
      </c>
      <c r="V11" s="40">
        <f t="shared" si="8"/>
        <v>422.58563151273347</v>
      </c>
      <c r="X11" s="41">
        <v>0.27521159904353426</v>
      </c>
      <c r="Y11" s="42"/>
      <c r="Z11" s="43">
        <f t="shared" si="9"/>
        <v>5.9011947315238835</v>
      </c>
      <c r="AA11" s="36">
        <f t="shared" si="10"/>
        <v>203.37292765088998</v>
      </c>
      <c r="AB11" s="42"/>
      <c r="AC11" s="39">
        <f t="shared" si="11"/>
        <v>12.026485465510699</v>
      </c>
      <c r="AD11" s="40">
        <f t="shared" si="12"/>
        <v>414.46887787080107</v>
      </c>
      <c r="AE11" s="41"/>
    </row>
    <row r="12" spans="2:31">
      <c r="B12" s="31" t="s">
        <v>26</v>
      </c>
      <c r="C12" s="32">
        <v>47960.396666666667</v>
      </c>
      <c r="D12" s="32">
        <v>17473607</v>
      </c>
      <c r="E12" s="33">
        <f t="shared" si="0"/>
        <v>364.3340800837135</v>
      </c>
      <c r="F12" s="34"/>
      <c r="G12" s="35">
        <v>0.19486265593314048</v>
      </c>
      <c r="H12" s="34"/>
      <c r="I12" s="36">
        <f t="shared" si="1"/>
        <v>5.608613412873523</v>
      </c>
      <c r="J12" s="36">
        <f t="shared" si="2"/>
        <v>268.99132403140123</v>
      </c>
      <c r="K12" s="37"/>
      <c r="L12" s="38"/>
      <c r="M12" s="39">
        <f t="shared" si="3"/>
        <v>11.430212145223257</v>
      </c>
      <c r="N12" s="40">
        <f t="shared" si="4"/>
        <v>548.19750846905833</v>
      </c>
      <c r="P12" s="41">
        <v>0.23886191851533189</v>
      </c>
      <c r="Q12" s="42"/>
      <c r="R12" s="43">
        <f t="shared" si="5"/>
        <v>6.8750174505958359</v>
      </c>
      <c r="S12" s="36">
        <f t="shared" si="6"/>
        <v>329.7285640208317</v>
      </c>
      <c r="T12" s="42"/>
      <c r="U12" s="39">
        <f t="shared" si="7"/>
        <v>14.011111513239616</v>
      </c>
      <c r="V12" s="40">
        <f t="shared" si="8"/>
        <v>671.97846591587222</v>
      </c>
      <c r="X12" s="41">
        <v>0.24328642536717232</v>
      </c>
      <c r="Y12" s="42"/>
      <c r="Z12" s="43">
        <f t="shared" si="9"/>
        <v>7.0023653426572965</v>
      </c>
      <c r="AA12" s="36">
        <f t="shared" si="10"/>
        <v>335.83621943876324</v>
      </c>
      <c r="AB12" s="42"/>
      <c r="AC12" s="39">
        <f t="shared" si="11"/>
        <v>14.270643293263605</v>
      </c>
      <c r="AD12" s="40">
        <f t="shared" si="12"/>
        <v>684.42571303342891</v>
      </c>
      <c r="AE12" s="41"/>
    </row>
    <row r="13" spans="2:31">
      <c r="B13" s="31" t="s">
        <v>27</v>
      </c>
      <c r="C13" s="32">
        <v>61206.465698924701</v>
      </c>
      <c r="D13" s="32">
        <v>28195489</v>
      </c>
      <c r="E13" s="33">
        <f t="shared" si="0"/>
        <v>460.6619362518648</v>
      </c>
      <c r="F13" s="34"/>
      <c r="G13" s="35">
        <v>0.17073170731707302</v>
      </c>
      <c r="H13" s="34"/>
      <c r="I13" s="36">
        <f t="shared" si="1"/>
        <v>6.2133183109092931</v>
      </c>
      <c r="J13" s="36">
        <f t="shared" si="2"/>
        <v>380.29525407317044</v>
      </c>
      <c r="K13" s="37"/>
      <c r="L13" s="38"/>
      <c r="M13" s="39">
        <f t="shared" si="3"/>
        <v>12.662585418435395</v>
      </c>
      <c r="N13" s="40">
        <f t="shared" si="4"/>
        <v>775.03210007317</v>
      </c>
      <c r="P13" s="41">
        <v>0.21047877145438104</v>
      </c>
      <c r="Q13" s="42"/>
      <c r="R13" s="43">
        <f t="shared" si="5"/>
        <v>7.659805113449023</v>
      </c>
      <c r="S13" s="36">
        <f t="shared" si="6"/>
        <v>468.82959893676571</v>
      </c>
      <c r="T13" s="42"/>
      <c r="U13" s="39">
        <f t="shared" si="7"/>
        <v>15.610488902092314</v>
      </c>
      <c r="V13" s="40">
        <f t="shared" si="8"/>
        <v>955.46285352935797</v>
      </c>
      <c r="X13" s="41">
        <v>0.22157697767453846</v>
      </c>
      <c r="Y13" s="42"/>
      <c r="Z13" s="43">
        <f t="shared" si="9"/>
        <v>8.06369428558674</v>
      </c>
      <c r="AA13" s="36">
        <f t="shared" si="10"/>
        <v>493.55022769737997</v>
      </c>
      <c r="AB13" s="42"/>
      <c r="AC13" s="39">
        <f t="shared" si="11"/>
        <v>16.433604809866644</v>
      </c>
      <c r="AD13" s="40">
        <f t="shared" si="12"/>
        <v>1005.8428691047868</v>
      </c>
      <c r="AE13" s="41"/>
    </row>
    <row r="14" spans="2:31">
      <c r="B14" s="31" t="s">
        <v>28</v>
      </c>
      <c r="C14" s="32">
        <v>72717.463924731157</v>
      </c>
      <c r="D14" s="32">
        <v>40575539</v>
      </c>
      <c r="E14" s="33">
        <f t="shared" si="0"/>
        <v>557.98891779283144</v>
      </c>
      <c r="F14" s="34"/>
      <c r="G14" s="35">
        <v>0.15325738697045208</v>
      </c>
      <c r="H14" s="34"/>
      <c r="I14" s="36">
        <f t="shared" si="1"/>
        <v>6.7557579564525794</v>
      </c>
      <c r="J14" s="36">
        <f t="shared" si="2"/>
        <v>491.26158548255592</v>
      </c>
      <c r="K14" s="37"/>
      <c r="L14" s="38"/>
      <c r="M14" s="39">
        <f t="shared" si="3"/>
        <v>13.768063683403359</v>
      </c>
      <c r="N14" s="40">
        <f t="shared" si="4"/>
        <v>1001.1786742112848</v>
      </c>
      <c r="P14" s="41">
        <v>0.18992524029903868</v>
      </c>
      <c r="Q14" s="42"/>
      <c r="R14" s="43">
        <f t="shared" si="5"/>
        <v>8.3721181643843199</v>
      </c>
      <c r="S14" s="36">
        <f t="shared" si="6"/>
        <v>608.79920059220319</v>
      </c>
      <c r="T14" s="42"/>
      <c r="U14" s="39">
        <f t="shared" si="7"/>
        <v>17.062164866656651</v>
      </c>
      <c r="V14" s="40">
        <f t="shared" si="8"/>
        <v>1240.7173581689206</v>
      </c>
      <c r="X14" s="41">
        <v>0.20585617657529359</v>
      </c>
      <c r="Y14" s="42"/>
      <c r="Z14" s="43">
        <f t="shared" si="9"/>
        <v>9.0743717498692291</v>
      </c>
      <c r="AA14" s="36">
        <f t="shared" si="10"/>
        <v>659.8653003607152</v>
      </c>
      <c r="AB14" s="42"/>
      <c r="AC14" s="39">
        <f t="shared" si="11"/>
        <v>18.493339895303112</v>
      </c>
      <c r="AD14" s="40">
        <f t="shared" si="12"/>
        <v>1344.7887766844956</v>
      </c>
      <c r="AE14" s="41"/>
    </row>
    <row r="15" spans="2:31">
      <c r="B15" s="31" t="s">
        <v>29</v>
      </c>
      <c r="C15" s="32">
        <v>79029.945806451651</v>
      </c>
      <c r="D15" s="32">
        <v>51815040</v>
      </c>
      <c r="E15" s="33">
        <f t="shared" si="0"/>
        <v>655.63805556564171</v>
      </c>
      <c r="F15" s="34"/>
      <c r="G15" s="35">
        <v>6.469932981501432E-2</v>
      </c>
      <c r="H15" s="34"/>
      <c r="I15" s="36">
        <f t="shared" si="1"/>
        <v>3.3511280809089752</v>
      </c>
      <c r="J15" s="36">
        <f t="shared" si="2"/>
        <v>264.83947062471464</v>
      </c>
      <c r="K15" s="37"/>
      <c r="L15" s="38"/>
      <c r="M15" s="39">
        <f t="shared" si="3"/>
        <v>6.8295141902068979</v>
      </c>
      <c r="N15" s="40">
        <f t="shared" si="4"/>
        <v>539.73613633644368</v>
      </c>
      <c r="P15" s="41">
        <v>0.16694362776428473</v>
      </c>
      <c r="Q15" s="42"/>
      <c r="R15" s="43">
        <f t="shared" si="5"/>
        <v>8.6469130442195432</v>
      </c>
      <c r="S15" s="36">
        <f t="shared" si="6"/>
        <v>683.36506927777032</v>
      </c>
      <c r="T15" s="42"/>
      <c r="U15" s="39">
        <f t="shared" si="7"/>
        <v>17.622189874928438</v>
      </c>
      <c r="V15" s="40">
        <f t="shared" si="8"/>
        <v>1392.6807108065955</v>
      </c>
      <c r="X15" s="41">
        <v>0.11506364018188117</v>
      </c>
      <c r="Y15" s="42"/>
      <c r="Z15" s="43">
        <f t="shared" si="9"/>
        <v>5.9597680038971035</v>
      </c>
      <c r="AA15" s="36">
        <f t="shared" si="10"/>
        <v>471.00014236701264</v>
      </c>
      <c r="AB15" s="42"/>
      <c r="AC15" s="39">
        <f t="shared" si="11"/>
        <v>12.145856311739667</v>
      </c>
      <c r="AD15" s="40">
        <f t="shared" si="12"/>
        <v>959.88636608973457</v>
      </c>
      <c r="AE15" s="41"/>
    </row>
    <row r="16" spans="2:31">
      <c r="B16" s="31" t="s">
        <v>30</v>
      </c>
      <c r="C16" s="32">
        <v>80966.163118279583</v>
      </c>
      <c r="D16" s="32">
        <v>61093974</v>
      </c>
      <c r="E16" s="33">
        <f t="shared" si="0"/>
        <v>754.56180269714332</v>
      </c>
      <c r="F16" s="34"/>
      <c r="G16" s="35">
        <v>3.0660596487966998E-3</v>
      </c>
      <c r="H16" s="34"/>
      <c r="I16" s="36">
        <f t="shared" si="1"/>
        <v>0.18276898816606763</v>
      </c>
      <c r="J16" s="36">
        <f t="shared" si="2"/>
        <v>14.798103708816742</v>
      </c>
      <c r="K16" s="37"/>
      <c r="L16" s="38"/>
      <c r="M16" s="39">
        <f t="shared" si="3"/>
        <v>0.37247857081945429</v>
      </c>
      <c r="N16" s="40">
        <f t="shared" si="4"/>
        <v>30.158160723031589</v>
      </c>
      <c r="P16" s="41">
        <v>0.15094923967914753</v>
      </c>
      <c r="Q16" s="42"/>
      <c r="R16" s="43">
        <f t="shared" si="5"/>
        <v>8.9981419022367959</v>
      </c>
      <c r="S16" s="36">
        <f t="shared" si="6"/>
        <v>728.54502501793093</v>
      </c>
      <c r="T16" s="42"/>
      <c r="U16" s="39">
        <f t="shared" si="7"/>
        <v>18.337985395697775</v>
      </c>
      <c r="V16" s="40">
        <f t="shared" si="8"/>
        <v>1484.7563168086947</v>
      </c>
      <c r="X16" s="41">
        <v>5.1875251633683207E-2</v>
      </c>
      <c r="Y16" s="42"/>
      <c r="Z16" s="43">
        <f t="shared" si="9"/>
        <v>3.0923035876583143</v>
      </c>
      <c r="AA16" s="36">
        <f t="shared" si="10"/>
        <v>250.37195668958424</v>
      </c>
      <c r="AB16" s="42"/>
      <c r="AC16" s="39">
        <f t="shared" si="11"/>
        <v>6.3020364254808694</v>
      </c>
      <c r="AD16" s="40">
        <f t="shared" si="12"/>
        <v>510.25170920282363</v>
      </c>
      <c r="AE16" s="41"/>
    </row>
    <row r="17" spans="2:31">
      <c r="B17" s="31" t="s">
        <v>31</v>
      </c>
      <c r="C17" s="32">
        <v>40276.453064516136</v>
      </c>
      <c r="D17" s="32">
        <v>33367002</v>
      </c>
      <c r="E17" s="33">
        <f t="shared" si="0"/>
        <v>828.44936585035555</v>
      </c>
      <c r="F17" s="34"/>
      <c r="G17" s="35">
        <v>-1.8061062220721519E-3</v>
      </c>
      <c r="H17" s="34"/>
      <c r="I17" s="36">
        <f t="shared" si="1"/>
        <v>-0.11820513679239041</v>
      </c>
      <c r="J17" s="36">
        <f t="shared" si="2"/>
        <v>-4.7608836440034219</v>
      </c>
      <c r="K17" s="37"/>
      <c r="L17" s="38"/>
      <c r="M17" s="39">
        <f t="shared" si="3"/>
        <v>-0.24089907624778298</v>
      </c>
      <c r="N17" s="40">
        <f t="shared" si="4"/>
        <v>-9.7025603377791256</v>
      </c>
      <c r="P17" s="41">
        <v>0.14464680189677112</v>
      </c>
      <c r="Q17" s="42"/>
      <c r="R17" s="43">
        <f t="shared" si="5"/>
        <v>9.466771552989302</v>
      </c>
      <c r="S17" s="36">
        <f t="shared" si="6"/>
        <v>381.28798012647013</v>
      </c>
      <c r="T17" s="42"/>
      <c r="U17" s="39">
        <f t="shared" si="7"/>
        <v>19.293040759889589</v>
      </c>
      <c r="V17" s="40">
        <f t="shared" si="8"/>
        <v>777.05525063748973</v>
      </c>
      <c r="X17" s="41">
        <v>4.9527606081756749E-2</v>
      </c>
      <c r="Y17" s="42"/>
      <c r="Z17" s="43">
        <f t="shared" si="9"/>
        <v>3.2414579941908896</v>
      </c>
      <c r="AA17" s="36">
        <f t="shared" si="10"/>
        <v>130.55443076362997</v>
      </c>
      <c r="AB17" s="42"/>
      <c r="AC17" s="39">
        <f t="shared" si="11"/>
        <v>6.6060093299333333</v>
      </c>
      <c r="AD17" s="40">
        <f t="shared" si="12"/>
        <v>266.06662472081558</v>
      </c>
      <c r="AE17" s="41"/>
    </row>
    <row r="18" spans="2:31">
      <c r="B18" s="44" t="s">
        <v>32</v>
      </c>
      <c r="C18" s="45">
        <f>SUM(C9:C17)</f>
        <v>467811.37559139793</v>
      </c>
      <c r="D18" s="45">
        <f>SUM(D9:D17)</f>
        <v>247519355</v>
      </c>
      <c r="E18" s="46"/>
      <c r="F18" s="47"/>
      <c r="G18" s="48"/>
      <c r="H18" s="47"/>
      <c r="I18" s="48"/>
      <c r="J18" s="49">
        <f>SUM(J9:J17)</f>
        <v>1725.5180454466954</v>
      </c>
      <c r="K18" s="50"/>
      <c r="L18" s="48"/>
      <c r="M18" s="46"/>
      <c r="N18" s="51">
        <f>SUM(N9:N17)</f>
        <v>3516.5620926192141</v>
      </c>
      <c r="O18" s="27"/>
      <c r="P18" s="52"/>
      <c r="Q18" s="3"/>
      <c r="R18" s="48"/>
      <c r="S18" s="49">
        <f>SUM(S9:S17)</f>
        <v>3576.7395158013746</v>
      </c>
      <c r="T18" s="3"/>
      <c r="U18" s="46"/>
      <c r="V18" s="51">
        <f>SUM(V9:V17)</f>
        <v>7289.3045828357135</v>
      </c>
      <c r="X18" s="52"/>
      <c r="Y18" s="3"/>
      <c r="Z18" s="48"/>
      <c r="AA18" s="49">
        <f>SUM(AA9:AA17)</f>
        <v>2700.700998194256</v>
      </c>
      <c r="AB18" s="3"/>
      <c r="AC18" s="46"/>
      <c r="AD18" s="51">
        <f>SUM(AD9:AD17)</f>
        <v>5503.9602621427239</v>
      </c>
      <c r="AE18" s="53"/>
    </row>
    <row r="19" spans="2:31">
      <c r="B19" s="54"/>
      <c r="C19" s="55"/>
      <c r="D19" s="56"/>
      <c r="E19" s="57"/>
      <c r="F19" s="58"/>
      <c r="G19" s="57"/>
      <c r="H19" s="58"/>
      <c r="I19" s="57"/>
      <c r="J19" s="57"/>
      <c r="K19" s="37"/>
      <c r="L19" s="38"/>
      <c r="M19" s="57"/>
      <c r="N19" s="59"/>
      <c r="O19" s="27"/>
      <c r="P19" s="60"/>
      <c r="Q19" s="61"/>
      <c r="R19" s="62"/>
      <c r="S19" s="61"/>
      <c r="T19" s="61"/>
      <c r="U19" s="63"/>
      <c r="V19" s="64"/>
      <c r="X19" s="60"/>
      <c r="Y19" s="61"/>
      <c r="Z19" s="62"/>
      <c r="AA19" s="61"/>
      <c r="AB19" s="61"/>
      <c r="AC19" s="63"/>
      <c r="AD19" s="64"/>
      <c r="AE19" s="53"/>
    </row>
    <row r="20" spans="2:31">
      <c r="B20" s="65" t="s">
        <v>33</v>
      </c>
      <c r="C20" s="66">
        <v>39639.301290322597</v>
      </c>
      <c r="D20" s="67">
        <v>34828725</v>
      </c>
      <c r="E20" s="68">
        <f t="shared" ref="E20:E31" si="13">D20/C20</f>
        <v>878.6412440751817</v>
      </c>
      <c r="F20" s="21"/>
      <c r="G20" s="69">
        <v>-6.0353518381611408E-3</v>
      </c>
      <c r="H20" s="21"/>
      <c r="I20" s="70">
        <f t="shared" ref="I20:I31" si="14">(G20*$C$2)*E20</f>
        <v>-0.41892981475355384</v>
      </c>
      <c r="J20" s="70">
        <f t="shared" ref="J20:J31" si="15">(I20*C20)/1000</f>
        <v>-16.606085146515152</v>
      </c>
      <c r="K20" s="22"/>
      <c r="L20" s="23"/>
      <c r="M20" s="71">
        <f t="shared" ref="M20:M31" si="16">(G20*$C$3)*E20</f>
        <v>-0.85376835664964768</v>
      </c>
      <c r="N20" s="72">
        <f t="shared" ref="N20:N31" si="17">(M20*C20)/1000</f>
        <v>-33.842781121378984</v>
      </c>
      <c r="O20" s="27"/>
      <c r="P20" s="41">
        <v>0.13917601989381007</v>
      </c>
      <c r="Q20" s="73"/>
      <c r="R20" s="43">
        <f t="shared" ref="R20:R31" si="18">(P20*$C$2)*E20</f>
        <v>9.660577509929432</v>
      </c>
      <c r="S20" s="36">
        <f t="shared" ref="S20:S31" si="19">(R20*C20)/1000</f>
        <v>382.93854255460718</v>
      </c>
      <c r="T20" s="42"/>
      <c r="U20" s="74">
        <f t="shared" ref="U20:U31" si="20">(E20*$C$3)*P20</f>
        <v>19.688012393653651</v>
      </c>
      <c r="V20" s="40">
        <f t="shared" ref="V20:V31" si="21">(U20*C20)/1000</f>
        <v>780.41905507964248</v>
      </c>
      <c r="X20" s="41">
        <v>4.7489750655285996E-2</v>
      </c>
      <c r="Y20" s="73"/>
      <c r="Z20" s="43">
        <f>(X20*$C$2)*E20</f>
        <v>3.2963898341298723</v>
      </c>
      <c r="AA20" s="36">
        <f>(Z20*C20)/1000</f>
        <v>130.66658980543053</v>
      </c>
      <c r="AB20" s="42"/>
      <c r="AC20" s="74">
        <f>(E20*$C$3)*X20</f>
        <v>6.7179590290494868</v>
      </c>
      <c r="AD20" s="40">
        <f>(AC20*C20)/1000</f>
        <v>266.29520200853568</v>
      </c>
      <c r="AE20" s="41"/>
    </row>
    <row r="21" spans="2:31">
      <c r="B21" s="75" t="s">
        <v>34</v>
      </c>
      <c r="C21" s="76">
        <v>75776.852204301089</v>
      </c>
      <c r="D21" s="77">
        <v>72198434</v>
      </c>
      <c r="E21" s="78">
        <f t="shared" si="13"/>
        <v>952.77689557949236</v>
      </c>
      <c r="F21" s="58"/>
      <c r="G21" s="79">
        <v>-1.3014772241485817E-2</v>
      </c>
      <c r="H21" s="58"/>
      <c r="I21" s="36">
        <f t="shared" si="14"/>
        <v>-0.97961376914044351</v>
      </c>
      <c r="J21" s="36">
        <f t="shared" si="15"/>
        <v>-74.232047801453717</v>
      </c>
      <c r="K21" s="37"/>
      <c r="L21" s="38"/>
      <c r="M21" s="39">
        <f t="shared" si="16"/>
        <v>-1.9964280611596383</v>
      </c>
      <c r="N21" s="80">
        <f t="shared" si="17"/>
        <v>-151.28303412701328</v>
      </c>
      <c r="P21" s="41">
        <v>0.13014772241485767</v>
      </c>
      <c r="Q21" s="73"/>
      <c r="R21" s="43">
        <f t="shared" si="18"/>
        <v>9.7961376914043985</v>
      </c>
      <c r="S21" s="36">
        <f t="shared" si="19"/>
        <v>742.32047801453439</v>
      </c>
      <c r="T21" s="42"/>
      <c r="U21" s="74">
        <f t="shared" si="20"/>
        <v>19.964280611596308</v>
      </c>
      <c r="V21" s="40">
        <f t="shared" si="21"/>
        <v>1512.8303412701271</v>
      </c>
      <c r="X21" s="41">
        <v>4.4126727782263737E-2</v>
      </c>
      <c r="Y21" s="73"/>
      <c r="Z21" s="43">
        <f t="shared" ref="Z21:Z31" si="22">(X21*$C$2)*E21</f>
        <v>3.3213912099688598</v>
      </c>
      <c r="AA21" s="36">
        <f t="shared" ref="AA21:AA31" si="23">(Z21*C21)/1000</f>
        <v>251.68457083047505</v>
      </c>
      <c r="AB21" s="42"/>
      <c r="AC21" s="74">
        <f t="shared" ref="AC21:AC31" si="24">(E21*$C$3)*X21</f>
        <v>6.76891120006312</v>
      </c>
      <c r="AD21" s="40">
        <f t="shared" ref="AD21:AD31" si="25">(AC21*C21)/1000</f>
        <v>512.92678359122135</v>
      </c>
      <c r="AE21" s="41"/>
    </row>
    <row r="22" spans="2:31">
      <c r="B22" s="75" t="s">
        <v>35</v>
      </c>
      <c r="C22" s="76">
        <v>70435.523440860212</v>
      </c>
      <c r="D22" s="77">
        <v>74101384</v>
      </c>
      <c r="E22" s="78">
        <f t="shared" si="13"/>
        <v>1052.0456210170391</v>
      </c>
      <c r="F22" s="58"/>
      <c r="G22" s="79">
        <v>-1.8536834380882442E-2</v>
      </c>
      <c r="H22" s="58"/>
      <c r="I22" s="36">
        <f t="shared" si="14"/>
        <v>-1.5406260395961124</v>
      </c>
      <c r="J22" s="36">
        <f t="shared" si="15"/>
        <v>-108.51480152557161</v>
      </c>
      <c r="K22" s="37"/>
      <c r="L22" s="38"/>
      <c r="M22" s="39">
        <f t="shared" si="16"/>
        <v>-3.1397568655060009</v>
      </c>
      <c r="N22" s="80">
        <f t="shared" si="17"/>
        <v>-221.15041829894972</v>
      </c>
      <c r="P22" s="41">
        <v>0.1230046049622989</v>
      </c>
      <c r="Q22" s="73"/>
      <c r="R22" s="43">
        <f t="shared" si="18"/>
        <v>10.223110025225868</v>
      </c>
      <c r="S22" s="36">
        <f t="shared" si="19"/>
        <v>720.07010582028965</v>
      </c>
      <c r="T22" s="42"/>
      <c r="U22" s="74">
        <f t="shared" si="20"/>
        <v>20.834439418498288</v>
      </c>
      <c r="V22" s="40">
        <f t="shared" si="21"/>
        <v>1467.4846460388183</v>
      </c>
      <c r="X22" s="41">
        <v>4.1465930723500209E-2</v>
      </c>
      <c r="Y22" s="73"/>
      <c r="Z22" s="43">
        <f t="shared" si="22"/>
        <v>3.4463000162852899</v>
      </c>
      <c r="AA22" s="36">
        <f t="shared" si="23"/>
        <v>242.74194558129946</v>
      </c>
      <c r="AB22" s="42"/>
      <c r="AC22" s="74">
        <f t="shared" si="24"/>
        <v>7.0234721850877424</v>
      </c>
      <c r="AD22" s="40">
        <f t="shared" si="25"/>
        <v>494.70193972897738</v>
      </c>
      <c r="AE22" s="41"/>
    </row>
    <row r="23" spans="2:31">
      <c r="B23" s="75" t="s">
        <v>36</v>
      </c>
      <c r="C23" s="76">
        <v>64942.014892473133</v>
      </c>
      <c r="D23" s="77">
        <v>74808788</v>
      </c>
      <c r="E23" s="78">
        <f t="shared" si="13"/>
        <v>1151.9320446688271</v>
      </c>
      <c r="F23" s="58"/>
      <c r="G23" s="79">
        <v>-2.3014848910887419E-2</v>
      </c>
      <c r="H23" s="58"/>
      <c r="I23" s="36">
        <f t="shared" si="14"/>
        <v>-2.0944118151293512</v>
      </c>
      <c r="J23" s="36">
        <f t="shared" si="15"/>
        <v>-136.01532328910201</v>
      </c>
      <c r="K23" s="37"/>
      <c r="L23" s="38"/>
      <c r="M23" s="39">
        <f t="shared" si="16"/>
        <v>-4.2683582561496909</v>
      </c>
      <c r="N23" s="80">
        <f t="shared" si="17"/>
        <v>-277.19578543728386</v>
      </c>
      <c r="P23" s="41">
        <v>0.117212025499297</v>
      </c>
      <c r="Q23" s="73"/>
      <c r="R23" s="43">
        <f t="shared" si="18"/>
        <v>10.666602767261212</v>
      </c>
      <c r="S23" s="36">
        <f t="shared" si="19"/>
        <v>692.71067576357279</v>
      </c>
      <c r="T23" s="42"/>
      <c r="U23" s="74">
        <f t="shared" si="20"/>
        <v>21.738266399101963</v>
      </c>
      <c r="V23" s="40">
        <f t="shared" si="21"/>
        <v>1411.7268202270282</v>
      </c>
      <c r="X23" s="41">
        <v>3.930820638252791E-2</v>
      </c>
      <c r="Y23" s="73"/>
      <c r="Z23" s="43">
        <f t="shared" si="22"/>
        <v>3.5771502214886794</v>
      </c>
      <c r="AA23" s="36">
        <f t="shared" si="23"/>
        <v>232.30734295653139</v>
      </c>
      <c r="AB23" s="42"/>
      <c r="AC23" s="74">
        <f t="shared" si="24"/>
        <v>7.2901415906288278</v>
      </c>
      <c r="AD23" s="40">
        <f t="shared" si="25"/>
        <v>473.43648374685512</v>
      </c>
      <c r="AE23" s="41"/>
    </row>
    <row r="24" spans="2:31">
      <c r="B24" s="75" t="s">
        <v>37</v>
      </c>
      <c r="C24" s="76">
        <v>58345.122043010771</v>
      </c>
      <c r="D24" s="77">
        <v>73039372</v>
      </c>
      <c r="E24" s="78">
        <f t="shared" si="13"/>
        <v>1251.8505308148458</v>
      </c>
      <c r="F24" s="58"/>
      <c r="G24" s="79">
        <v>-2.6719336987410081E-2</v>
      </c>
      <c r="H24" s="58"/>
      <c r="I24" s="36">
        <f t="shared" si="14"/>
        <v>-2.6424406790660941</v>
      </c>
      <c r="J24" s="36">
        <f t="shared" si="15"/>
        <v>-154.17352391152752</v>
      </c>
      <c r="K24" s="37"/>
      <c r="L24" s="38"/>
      <c r="M24" s="39">
        <f t="shared" si="16"/>
        <v>-5.385227206704319</v>
      </c>
      <c r="N24" s="80">
        <f t="shared" si="17"/>
        <v>-314.20173860450546</v>
      </c>
      <c r="P24" s="41">
        <v>0.11242004874057526</v>
      </c>
      <c r="Q24" s="73"/>
      <c r="R24" s="43">
        <f t="shared" si="18"/>
        <v>11.117914717519479</v>
      </c>
      <c r="S24" s="36">
        <f t="shared" si="19"/>
        <v>648.67609105745964</v>
      </c>
      <c r="T24" s="42"/>
      <c r="U24" s="74">
        <f t="shared" si="20"/>
        <v>22.658028728109318</v>
      </c>
      <c r="V24" s="40">
        <f t="shared" si="21"/>
        <v>1321.9854513955825</v>
      </c>
      <c r="X24" s="41">
        <v>3.752320456085094E-2</v>
      </c>
      <c r="Y24" s="73"/>
      <c r="Z24" s="43">
        <f t="shared" si="22"/>
        <v>3.7109020402426478</v>
      </c>
      <c r="AA24" s="36">
        <f t="shared" si="23"/>
        <v>216.51303242761497</v>
      </c>
      <c r="AB24" s="42"/>
      <c r="AC24" s="74">
        <f t="shared" si="24"/>
        <v>7.5627244111274221</v>
      </c>
      <c r="AD24" s="40">
        <f t="shared" si="25"/>
        <v>441.24807874488619</v>
      </c>
      <c r="AE24" s="41"/>
    </row>
    <row r="25" spans="2:31">
      <c r="B25" s="75" t="s">
        <v>38</v>
      </c>
      <c r="C25" s="76">
        <v>52323.607473118282</v>
      </c>
      <c r="D25" s="77">
        <v>70687521</v>
      </c>
      <c r="E25" s="78">
        <f t="shared" si="13"/>
        <v>1350.9680317114285</v>
      </c>
      <c r="F25" s="58"/>
      <c r="G25" s="79">
        <v>-2.9834791059280948E-2</v>
      </c>
      <c r="H25" s="58"/>
      <c r="I25" s="36">
        <f t="shared" si="14"/>
        <v>-3.1841620673564019</v>
      </c>
      <c r="J25" s="36">
        <f t="shared" si="15"/>
        <v>-166.6068461431492</v>
      </c>
      <c r="K25" s="37"/>
      <c r="L25" s="38"/>
      <c r="M25" s="39">
        <f t="shared" si="16"/>
        <v>-6.4892416815744403</v>
      </c>
      <c r="N25" s="80">
        <f t="shared" si="17"/>
        <v>-339.540534544899</v>
      </c>
      <c r="P25" s="41">
        <v>0.10839002267573696</v>
      </c>
      <c r="Q25" s="73"/>
      <c r="R25" s="43">
        <f t="shared" si="18"/>
        <v>11.568084991720399</v>
      </c>
      <c r="S25" s="36">
        <f t="shared" si="19"/>
        <v>605.28393832244888</v>
      </c>
      <c r="T25" s="42"/>
      <c r="U25" s="74">
        <f t="shared" si="20"/>
        <v>23.57546435021499</v>
      </c>
      <c r="V25" s="40">
        <f t="shared" si="21"/>
        <v>1233.5533426571426</v>
      </c>
      <c r="X25" s="41">
        <v>3.6022027858762497E-2</v>
      </c>
      <c r="Y25" s="73"/>
      <c r="Z25" s="43">
        <f t="shared" si="22"/>
        <v>3.8445040378939224</v>
      </c>
      <c r="AA25" s="36">
        <f t="shared" si="23"/>
        <v>201.15832020757983</v>
      </c>
      <c r="AB25" s="42"/>
      <c r="AC25" s="74">
        <f t="shared" si="24"/>
        <v>7.8350019000116644</v>
      </c>
      <c r="AD25" s="40">
        <f t="shared" si="25"/>
        <v>409.95556396734628</v>
      </c>
      <c r="AE25" s="41"/>
    </row>
    <row r="26" spans="2:31">
      <c r="B26" s="75" t="s">
        <v>39</v>
      </c>
      <c r="C26" s="76">
        <v>46872.456075268819</v>
      </c>
      <c r="D26" s="77">
        <v>67998849</v>
      </c>
      <c r="E26" s="78">
        <f t="shared" si="13"/>
        <v>1450.7208431921288</v>
      </c>
      <c r="F26" s="58"/>
      <c r="G26" s="79">
        <v>-3.2491353893936016E-2</v>
      </c>
      <c r="H26" s="58"/>
      <c r="I26" s="36">
        <f t="shared" si="14"/>
        <v>-3.7237348610797123</v>
      </c>
      <c r="J26" s="36">
        <f t="shared" si="15"/>
        <v>-174.54059871190606</v>
      </c>
      <c r="K26" s="37"/>
      <c r="L26" s="38"/>
      <c r="M26" s="39">
        <f t="shared" si="16"/>
        <v>-7.588877375111819</v>
      </c>
      <c r="N26" s="80">
        <f t="shared" si="17"/>
        <v>-355.70932142553005</v>
      </c>
      <c r="P26" s="41">
        <v>0.10495359985596082</v>
      </c>
      <c r="Q26" s="73"/>
      <c r="R26" s="43">
        <f t="shared" si="18"/>
        <v>12.028411615448013</v>
      </c>
      <c r="S26" s="36">
        <f t="shared" si="19"/>
        <v>563.80119510034024</v>
      </c>
      <c r="T26" s="42"/>
      <c r="U26" s="74">
        <f t="shared" si="20"/>
        <v>24.513598355533293</v>
      </c>
      <c r="V26" s="40">
        <f t="shared" si="21"/>
        <v>1149.0125621665161</v>
      </c>
      <c r="X26" s="41">
        <v>3.4741967186058202E-2</v>
      </c>
      <c r="Y26" s="73"/>
      <c r="Z26" s="43">
        <f t="shared" si="22"/>
        <v>3.9816707784946184</v>
      </c>
      <c r="AA26" s="36">
        <f t="shared" si="23"/>
        <v>186.63068867117042</v>
      </c>
      <c r="AB26" s="42"/>
      <c r="AC26" s="74">
        <f t="shared" si="24"/>
        <v>8.1145442447801717</v>
      </c>
      <c r="AD26" s="40">
        <f t="shared" si="25"/>
        <v>380.34861868428396</v>
      </c>
      <c r="AE26" s="41"/>
    </row>
    <row r="27" spans="2:31">
      <c r="B27" s="75" t="s">
        <v>40</v>
      </c>
      <c r="C27" s="76">
        <v>41593.558010752691</v>
      </c>
      <c r="D27" s="77">
        <v>64488790</v>
      </c>
      <c r="E27" s="78">
        <f t="shared" si="13"/>
        <v>1550.4513940194411</v>
      </c>
      <c r="F27" s="58"/>
      <c r="G27" s="79">
        <v>-3.4783459340106355E-2</v>
      </c>
      <c r="H27" s="58"/>
      <c r="I27" s="36">
        <f t="shared" si="14"/>
        <v>-4.2604749787922298</v>
      </c>
      <c r="J27" s="36">
        <f t="shared" si="15"/>
        <v>-177.20831318375494</v>
      </c>
      <c r="K27" s="37"/>
      <c r="L27" s="38"/>
      <c r="M27" s="39">
        <f t="shared" si="16"/>
        <v>-8.6827401466525185</v>
      </c>
      <c r="N27" s="80">
        <f t="shared" si="17"/>
        <v>-361.14605598208283</v>
      </c>
      <c r="P27" s="41">
        <v>0.10198862445323333</v>
      </c>
      <c r="Q27" s="73"/>
      <c r="R27" s="43">
        <f t="shared" si="18"/>
        <v>12.492143991653629</v>
      </c>
      <c r="S27" s="36">
        <f t="shared" si="19"/>
        <v>519.59271579552092</v>
      </c>
      <c r="T27" s="42"/>
      <c r="U27" s="74">
        <f t="shared" si="20"/>
        <v>25.458673198180183</v>
      </c>
      <c r="V27" s="40">
        <f t="shared" si="21"/>
        <v>1058.9168005453023</v>
      </c>
      <c r="X27" s="41">
        <v>3.3637519739508522E-2</v>
      </c>
      <c r="Y27" s="73"/>
      <c r="Z27" s="43">
        <f t="shared" si="22"/>
        <v>4.1201138103467194</v>
      </c>
      <c r="AA27" s="36">
        <f t="shared" si="23"/>
        <v>171.37019278155961</v>
      </c>
      <c r="AB27" s="42"/>
      <c r="AC27" s="74">
        <f t="shared" si="24"/>
        <v>8.3966876388078706</v>
      </c>
      <c r="AD27" s="40">
        <f t="shared" si="25"/>
        <v>349.24811440292518</v>
      </c>
      <c r="AE27" s="41"/>
    </row>
    <row r="28" spans="2:31">
      <c r="B28" s="75" t="s">
        <v>41</v>
      </c>
      <c r="C28" s="76">
        <v>36878.048333333347</v>
      </c>
      <c r="D28" s="77">
        <v>60854643</v>
      </c>
      <c r="E28" s="78">
        <f t="shared" si="13"/>
        <v>1650.1589902466362</v>
      </c>
      <c r="F28" s="58"/>
      <c r="G28" s="79">
        <v>-3.6781293524530675E-2</v>
      </c>
      <c r="H28" s="58"/>
      <c r="I28" s="36">
        <f t="shared" si="14"/>
        <v>-4.7949035924099697</v>
      </c>
      <c r="J28" s="36">
        <f t="shared" si="15"/>
        <v>-176.82668643456856</v>
      </c>
      <c r="K28" s="37"/>
      <c r="L28" s="38"/>
      <c r="M28" s="39">
        <f t="shared" si="16"/>
        <v>-9.7718921313671547</v>
      </c>
      <c r="N28" s="80">
        <f t="shared" si="17"/>
        <v>-360.36831032867775</v>
      </c>
      <c r="P28" s="41">
        <v>9.940430651731845E-2</v>
      </c>
      <c r="Q28" s="73"/>
      <c r="R28" s="43">
        <f t="shared" si="18"/>
        <v>12.958599895434041</v>
      </c>
      <c r="S28" s="36">
        <f t="shared" si="19"/>
        <v>477.887873276145</v>
      </c>
      <c r="T28" s="42"/>
      <c r="U28" s="74">
        <f t="shared" si="20"/>
        <v>26.40929852107444</v>
      </c>
      <c r="V28" s="40">
        <f t="shared" si="21"/>
        <v>973.92338730961217</v>
      </c>
      <c r="X28" s="41">
        <v>3.26748664430365E-2</v>
      </c>
      <c r="Y28" s="73"/>
      <c r="Z28" s="43">
        <f t="shared" si="22"/>
        <v>4.2595792446707001</v>
      </c>
      <c r="AA28" s="36">
        <f t="shared" si="23"/>
        <v>157.08496926462962</v>
      </c>
      <c r="AB28" s="42"/>
      <c r="AC28" s="74">
        <f t="shared" si="24"/>
        <v>8.6809146631896539</v>
      </c>
      <c r="AD28" s="40">
        <f t="shared" si="25"/>
        <v>320.13519052665021</v>
      </c>
      <c r="AE28" s="41"/>
    </row>
    <row r="29" spans="2:31">
      <c r="B29" s="75" t="s">
        <v>42</v>
      </c>
      <c r="C29" s="76">
        <v>32574.729086021493</v>
      </c>
      <c r="D29" s="77">
        <v>57011983</v>
      </c>
      <c r="E29" s="78">
        <f t="shared" si="13"/>
        <v>1750.1905495344565</v>
      </c>
      <c r="F29" s="58"/>
      <c r="G29" s="79">
        <v>-2.1173839309853257E-2</v>
      </c>
      <c r="H29" s="58"/>
      <c r="I29" s="36">
        <f t="shared" si="14"/>
        <v>-2.9276020231398419</v>
      </c>
      <c r="J29" s="36">
        <f t="shared" si="15"/>
        <v>-95.365842775468778</v>
      </c>
      <c r="K29" s="37"/>
      <c r="L29" s="38"/>
      <c r="M29" s="39">
        <f t="shared" si="16"/>
        <v>-5.9663788066520826</v>
      </c>
      <c r="N29" s="80">
        <f t="shared" si="17"/>
        <v>-194.35317325127181</v>
      </c>
      <c r="P29" s="41">
        <v>9.7131761987858667E-2</v>
      </c>
      <c r="Q29" s="73"/>
      <c r="R29" s="43">
        <f t="shared" si="18"/>
        <v>13.429928259371652</v>
      </c>
      <c r="S29" s="36">
        <f t="shared" si="19"/>
        <v>437.47627469373577</v>
      </c>
      <c r="T29" s="42"/>
      <c r="U29" s="74">
        <f t="shared" si="20"/>
        <v>27.369853794415647</v>
      </c>
      <c r="V29" s="40">
        <f t="shared" si="21"/>
        <v>891.56557247710703</v>
      </c>
      <c r="X29" s="41">
        <v>5.2246417774719292E-2</v>
      </c>
      <c r="Y29" s="73"/>
      <c r="Z29" s="43">
        <f t="shared" si="22"/>
        <v>7.2238537442710777</v>
      </c>
      <c r="AA29" s="36">
        <f t="shared" si="23"/>
        <v>235.31507867667233</v>
      </c>
      <c r="AB29" s="42"/>
      <c r="AC29" s="74">
        <f t="shared" si="24"/>
        <v>14.722031048451186</v>
      </c>
      <c r="AD29" s="40">
        <f t="shared" si="25"/>
        <v>479.56617299929428</v>
      </c>
      <c r="AE29" s="41"/>
    </row>
    <row r="30" spans="2:31">
      <c r="B30" s="75" t="s">
        <v>43</v>
      </c>
      <c r="C30" s="76">
        <v>28082.736774193541</v>
      </c>
      <c r="D30" s="77">
        <v>51947326</v>
      </c>
      <c r="E30" s="78">
        <f t="shared" si="13"/>
        <v>1849.7957096452465</v>
      </c>
      <c r="F30" s="58"/>
      <c r="G30" s="79">
        <v>-7.3421609248690307E-3</v>
      </c>
      <c r="H30" s="58"/>
      <c r="I30" s="36">
        <f t="shared" si="14"/>
        <v>-1.072938324489469</v>
      </c>
      <c r="J30" s="36">
        <f t="shared" si="15"/>
        <v>-30.131044541582014</v>
      </c>
      <c r="K30" s="37"/>
      <c r="L30" s="38"/>
      <c r="M30" s="39">
        <f t="shared" si="16"/>
        <v>-2.1866211423139812</v>
      </c>
      <c r="N30" s="80">
        <f t="shared" si="17"/>
        <v>-61.406305964489924</v>
      </c>
      <c r="P30" s="41">
        <v>9.5117781705444257E-2</v>
      </c>
      <c r="Q30" s="73"/>
      <c r="R30" s="43">
        <f t="shared" si="18"/>
        <v>13.899928696266608</v>
      </c>
      <c r="S30" s="36">
        <f t="shared" si="19"/>
        <v>390.34803875731438</v>
      </c>
      <c r="T30" s="42"/>
      <c r="U30" s="74">
        <f t="shared" si="20"/>
        <v>28.327702786062328</v>
      </c>
      <c r="V30" s="40">
        <f t="shared" si="21"/>
        <v>795.51942075857744</v>
      </c>
      <c r="X30" s="41">
        <v>6.9591168545185794E-2</v>
      </c>
      <c r="Y30" s="73"/>
      <c r="Z30" s="43">
        <f t="shared" si="22"/>
        <v>10.169626155322629</v>
      </c>
      <c r="AA30" s="36">
        <f t="shared" si="23"/>
        <v>285.59093441187929</v>
      </c>
      <c r="AB30" s="42"/>
      <c r="AC30" s="74">
        <f t="shared" si="24"/>
        <v>20.72544064565751</v>
      </c>
      <c r="AD30" s="40">
        <f t="shared" si="25"/>
        <v>582.02709418117172</v>
      </c>
      <c r="AE30" s="41"/>
    </row>
    <row r="31" spans="2:31">
      <c r="B31" s="81" t="s">
        <v>44</v>
      </c>
      <c r="C31" s="82">
        <v>12826.811129032261</v>
      </c>
      <c r="D31" s="83">
        <v>24691477</v>
      </c>
      <c r="E31" s="84">
        <f t="shared" si="13"/>
        <v>1924.9895201242343</v>
      </c>
      <c r="F31" s="85"/>
      <c r="G31" s="86">
        <v>-1.0001493180672556E-3</v>
      </c>
      <c r="H31" s="85"/>
      <c r="I31" s="87">
        <f t="shared" si="14"/>
        <v>-0.15209687951127046</v>
      </c>
      <c r="J31" s="87">
        <f t="shared" si="15"/>
        <v>-1.950917946806243</v>
      </c>
      <c r="K31" s="88"/>
      <c r="L31" s="89"/>
      <c r="M31" s="90">
        <f t="shared" si="16"/>
        <v>-0.30996958989005752</v>
      </c>
      <c r="N31" s="91">
        <f t="shared" si="17"/>
        <v>-3.9759213852633555</v>
      </c>
      <c r="P31" s="41">
        <v>9.4194344507771491E-2</v>
      </c>
      <c r="Q31" s="73"/>
      <c r="R31" s="43">
        <f t="shared" si="18"/>
        <v>14.324526956562115</v>
      </c>
      <c r="S31" s="36">
        <f t="shared" si="19"/>
        <v>183.73800178455357</v>
      </c>
      <c r="T31" s="42"/>
      <c r="U31" s="74">
        <f t="shared" si="20"/>
        <v>29.193023291221529</v>
      </c>
      <c r="V31" s="92">
        <f t="shared" si="21"/>
        <v>374.45339604193833</v>
      </c>
      <c r="X31" s="41">
        <v>7.7543971353469673E-2</v>
      </c>
      <c r="Y31" s="73"/>
      <c r="Z31" s="43">
        <f t="shared" si="22"/>
        <v>11.792435244135193</v>
      </c>
      <c r="AA31" s="36">
        <f t="shared" si="23"/>
        <v>151.25933962786556</v>
      </c>
      <c r="AB31" s="42"/>
      <c r="AC31" s="74">
        <f t="shared" si="24"/>
        <v>24.032684484883116</v>
      </c>
      <c r="AD31" s="40">
        <f t="shared" si="25"/>
        <v>308.26270481121969</v>
      </c>
      <c r="AE31" s="41"/>
    </row>
    <row r="32" spans="2:31">
      <c r="B32" s="44" t="s">
        <v>32</v>
      </c>
      <c r="C32" s="93">
        <f>SUM(C20:C31)</f>
        <v>560290.76075268828</v>
      </c>
      <c r="D32" s="93">
        <f>SUM(D20:D31)</f>
        <v>726657292</v>
      </c>
      <c r="E32" s="46"/>
      <c r="F32" s="94"/>
      <c r="G32" s="46"/>
      <c r="H32" s="94"/>
      <c r="I32" s="46"/>
      <c r="J32" s="95">
        <f>SUM(J20:J31)</f>
        <v>-1312.1720314114059</v>
      </c>
      <c r="K32" s="50"/>
      <c r="L32" s="48"/>
      <c r="M32" s="46"/>
      <c r="N32" s="96">
        <f>SUM(N20:N31)</f>
        <v>-2674.1733804713463</v>
      </c>
      <c r="O32" s="27"/>
      <c r="P32" s="52"/>
      <c r="Q32" s="3"/>
      <c r="R32" s="97"/>
      <c r="S32" s="95">
        <f>SUM(S20:S31)</f>
        <v>6364.843930940523</v>
      </c>
      <c r="T32" s="3"/>
      <c r="U32" s="98"/>
      <c r="V32" s="99">
        <f>SUM(V20:V31)</f>
        <v>12971.390795967396</v>
      </c>
      <c r="X32" s="52"/>
      <c r="Y32" s="3"/>
      <c r="Z32" s="97"/>
      <c r="AA32" s="95">
        <f>SUM(AA20:AA31)</f>
        <v>2462.3230052427084</v>
      </c>
      <c r="AB32" s="3"/>
      <c r="AC32" s="98"/>
      <c r="AD32" s="99">
        <f>SUM(AD20:AD31)</f>
        <v>5018.1519473933668</v>
      </c>
      <c r="AE32" s="53"/>
    </row>
    <row r="33" spans="2:31">
      <c r="B33" s="54"/>
      <c r="C33" s="100"/>
      <c r="D33" s="55"/>
      <c r="E33" s="57"/>
      <c r="F33" s="58"/>
      <c r="G33" s="57"/>
      <c r="H33" s="58"/>
      <c r="I33" s="101"/>
      <c r="J33" s="102"/>
      <c r="K33" s="37"/>
      <c r="L33" s="38"/>
      <c r="M33" s="57"/>
      <c r="N33" s="103"/>
      <c r="P33" s="52"/>
      <c r="Q33" s="3"/>
      <c r="R33" s="97"/>
      <c r="S33" s="3"/>
      <c r="T33" s="3"/>
      <c r="U33" s="98"/>
      <c r="V33" s="104"/>
      <c r="X33" s="52"/>
      <c r="Y33" s="3"/>
      <c r="Z33" s="97"/>
      <c r="AA33" s="3"/>
      <c r="AB33" s="3"/>
      <c r="AC33" s="98"/>
      <c r="AD33" s="104"/>
      <c r="AE33" s="53"/>
    </row>
    <row r="34" spans="2:31">
      <c r="B34" s="105" t="s">
        <v>45</v>
      </c>
      <c r="C34" s="93">
        <v>12574.684516129035</v>
      </c>
      <c r="D34" s="106">
        <v>24839718</v>
      </c>
      <c r="E34" s="107">
        <f>D34/C34</f>
        <v>1975.37504564342</v>
      </c>
      <c r="F34" s="94"/>
      <c r="G34" s="108">
        <v>5.0004934697501823E-3</v>
      </c>
      <c r="H34" s="94"/>
      <c r="I34" s="109">
        <f>E34*G34*C2</f>
        <v>0.78035015126774376</v>
      </c>
      <c r="J34" s="110">
        <f>(I34*C34)/1000</f>
        <v>9.8126569643054484</v>
      </c>
      <c r="K34" s="50"/>
      <c r="L34" s="48"/>
      <c r="M34" s="111">
        <f>(G34*$C$3)*E34</f>
        <v>1.5903338525836299</v>
      </c>
      <c r="N34" s="104">
        <f>(M34*C34)/1000</f>
        <v>19.997946471559207</v>
      </c>
      <c r="O34" s="27"/>
      <c r="P34" s="112">
        <v>9.3320612779769829E-2</v>
      </c>
      <c r="Q34" s="113"/>
      <c r="R34" s="114">
        <f>(P34*$C$2)*E34</f>
        <v>14.563113568615471</v>
      </c>
      <c r="S34" s="114">
        <f>(R34*C34)/1000</f>
        <v>183.12655869789762</v>
      </c>
      <c r="T34" s="3"/>
      <c r="U34" s="98">
        <f>(E34*$C$3)*P34</f>
        <v>29.679256766418874</v>
      </c>
      <c r="V34" s="99">
        <f>(U34*C34)/1000</f>
        <v>373.20729051090535</v>
      </c>
      <c r="X34" s="112">
        <v>8.5068701955236734E-2</v>
      </c>
      <c r="Y34" s="113"/>
      <c r="Z34" s="114">
        <f>(X34*$C$2)*E34</f>
        <v>13.275364689604528</v>
      </c>
      <c r="AA34" s="114">
        <f>(Z34*C34)/1000</f>
        <v>166.93352280833619</v>
      </c>
      <c r="AB34" s="3"/>
      <c r="AC34" s="98">
        <f>(E34*$C$3)*X34</f>
        <v>27.054857152232014</v>
      </c>
      <c r="AD34" s="99">
        <f>(AC34*C34)/1000</f>
        <v>340.20629331825478</v>
      </c>
      <c r="AE34" s="41"/>
    </row>
    <row r="35" spans="2:31">
      <c r="B35" s="54"/>
      <c r="C35" s="115"/>
      <c r="D35" s="56"/>
      <c r="E35" s="57"/>
      <c r="F35" s="58"/>
      <c r="G35" s="57"/>
      <c r="H35" s="58"/>
      <c r="I35" s="57"/>
      <c r="J35" s="57"/>
      <c r="K35" s="37"/>
      <c r="L35" s="38"/>
      <c r="M35" s="116"/>
      <c r="N35" s="59"/>
      <c r="O35" s="27"/>
      <c r="P35" s="60"/>
      <c r="Q35" s="61"/>
      <c r="R35" s="62"/>
      <c r="S35" s="61"/>
      <c r="T35" s="61"/>
      <c r="U35" s="117"/>
      <c r="V35" s="118"/>
      <c r="X35" s="60"/>
      <c r="Y35" s="61"/>
      <c r="Z35" s="62"/>
      <c r="AA35" s="61"/>
      <c r="AB35" s="61"/>
      <c r="AC35" s="117"/>
      <c r="AD35" s="118"/>
      <c r="AE35" s="53"/>
    </row>
    <row r="36" spans="2:31">
      <c r="B36" s="65" t="s">
        <v>46</v>
      </c>
      <c r="C36" s="68">
        <v>22267.816075268805</v>
      </c>
      <c r="D36" s="119">
        <v>45649933</v>
      </c>
      <c r="E36" s="120">
        <f t="shared" ref="E36:E47" si="26">D36/C36</f>
        <v>2050.0408682061984</v>
      </c>
      <c r="F36" s="121"/>
      <c r="G36" s="122">
        <v>1.6082289710144068E-2</v>
      </c>
      <c r="H36" s="121"/>
      <c r="I36" s="70">
        <f t="shared" ref="I36:I47" si="27">(G36*$C$2)*E36</f>
        <v>2.6045787416500614</v>
      </c>
      <c r="J36" s="123">
        <f t="shared" ref="J36:J47" si="28">(I36*C36)/1000</f>
        <v>57.99828037261863</v>
      </c>
      <c r="K36" s="121"/>
      <c r="L36" s="121">
        <f t="shared" ref="L36:L47" si="29">(I36/E36)/G36</f>
        <v>7.9000000000000001E-2</v>
      </c>
      <c r="M36" s="71">
        <f t="shared" ref="M36:M47" si="30">(G36*$C$3)*E36</f>
        <v>5.3080655367805045</v>
      </c>
      <c r="N36" s="72">
        <f t="shared" ref="N36:N47" si="31">(M36*C36)/1000</f>
        <v>118.19902708850125</v>
      </c>
      <c r="P36" s="41">
        <v>9.1707032814946882E-2</v>
      </c>
      <c r="Q36" s="73"/>
      <c r="R36" s="43">
        <f t="shared" ref="R36:R47" si="32">(P36*$C$2)*E36</f>
        <v>14.852250048632875</v>
      </c>
      <c r="S36" s="36">
        <f t="shared" ref="S36:S47" si="33">(R36*C36)/1000</f>
        <v>330.72717238685902</v>
      </c>
      <c r="T36" s="42"/>
      <c r="U36" s="74">
        <f t="shared" ref="U36:U47" si="34">(E36*$C$3)*P36</f>
        <v>30.268509592783456</v>
      </c>
      <c r="V36" s="40">
        <f t="shared" ref="V36:V47" si="35">(U36*C36)/1000</f>
        <v>674.01360448461151</v>
      </c>
      <c r="X36" s="41">
        <v>9.8965135094355255E-2</v>
      </c>
      <c r="Y36" s="73"/>
      <c r="Z36" s="43">
        <f>(X36*$C$2)*E36</f>
        <v>16.027723146207087</v>
      </c>
      <c r="AA36" s="36">
        <f>(Z36*C36)/1000</f>
        <v>356.90239112506805</v>
      </c>
      <c r="AB36" s="42"/>
      <c r="AC36" s="74">
        <f>(E36*$C$3)*X36</f>
        <v>32.664094006827099</v>
      </c>
      <c r="AD36" s="40">
        <f>(AC36*C36)/1000</f>
        <v>727.35803760931594</v>
      </c>
      <c r="AE36" s="41"/>
    </row>
    <row r="37" spans="2:31">
      <c r="B37" s="75" t="s">
        <v>47</v>
      </c>
      <c r="C37" s="78">
        <v>20138.329354838683</v>
      </c>
      <c r="D37" s="124">
        <v>43270919</v>
      </c>
      <c r="E37" s="125">
        <f t="shared" si="26"/>
        <v>2148.6846419861135</v>
      </c>
      <c r="F37" s="27"/>
      <c r="G37" s="126">
        <v>2.6087042610486066E-2</v>
      </c>
      <c r="H37" s="27"/>
      <c r="I37" s="36">
        <f t="shared" si="27"/>
        <v>4.4281733971471109</v>
      </c>
      <c r="J37" s="127">
        <f t="shared" si="28"/>
        <v>89.176014312083396</v>
      </c>
      <c r="K37" s="27"/>
      <c r="L37" s="27">
        <f t="shared" si="29"/>
        <v>7.9000000000000001E-2</v>
      </c>
      <c r="M37" s="39">
        <f t="shared" si="30"/>
        <v>9.0245052777301868</v>
      </c>
      <c r="N37" s="80">
        <f t="shared" si="31"/>
        <v>181.73845954741043</v>
      </c>
      <c r="P37" s="41">
        <v>9.0250277205765728E-2</v>
      </c>
      <c r="Q37" s="73"/>
      <c r="R37" s="43">
        <f t="shared" si="32"/>
        <v>15.319631380794441</v>
      </c>
      <c r="S37" s="36">
        <f t="shared" si="33"/>
        <v>308.51178234116054</v>
      </c>
      <c r="T37" s="42"/>
      <c r="U37" s="74">
        <f t="shared" si="34"/>
        <v>31.221020915289937</v>
      </c>
      <c r="V37" s="40">
        <f t="shared" si="35"/>
        <v>628.73920198641576</v>
      </c>
      <c r="X37" s="41">
        <v>0.11151096942816403</v>
      </c>
      <c r="Y37" s="73"/>
      <c r="Z37" s="43">
        <f t="shared" ref="Z37:Z47" si="36">(X37*$C$2)*E37</f>
        <v>18.928550686439046</v>
      </c>
      <c r="AA37" s="36">
        <f t="shared" ref="AA37:AA47" si="37">(Z37*C37)/1000</f>
        <v>381.18938793326731</v>
      </c>
      <c r="AB37" s="42"/>
      <c r="AC37" s="74">
        <f t="shared" ref="AC37:AC47" si="38">(E37*$C$3)*X37</f>
        <v>38.57590709514794</v>
      </c>
      <c r="AD37" s="40">
        <f t="shared" ref="AD37:AD47" si="39">(AC37*C37)/1000</f>
        <v>776.85432224374756</v>
      </c>
      <c r="AE37" s="41"/>
    </row>
    <row r="38" spans="2:31">
      <c r="B38" s="75" t="s">
        <v>48</v>
      </c>
      <c r="C38" s="78">
        <v>17810.524569892485</v>
      </c>
      <c r="D38" s="124">
        <v>40050471</v>
      </c>
      <c r="E38" s="125">
        <f t="shared" si="26"/>
        <v>2248.6968782324734</v>
      </c>
      <c r="F38" s="27"/>
      <c r="G38" s="126">
        <v>3.5164492784410424E-2</v>
      </c>
      <c r="H38" s="27"/>
      <c r="I38" s="36">
        <f t="shared" si="27"/>
        <v>6.246868526765633</v>
      </c>
      <c r="J38" s="127">
        <f t="shared" si="28"/>
        <v>111.26000538084737</v>
      </c>
      <c r="K38" s="27"/>
      <c r="L38" s="27">
        <f t="shared" si="29"/>
        <v>7.9000000000000001E-2</v>
      </c>
      <c r="M38" s="39">
        <f t="shared" si="30"/>
        <v>12.730959908978061</v>
      </c>
      <c r="N38" s="80">
        <f t="shared" si="31"/>
        <v>226.74507425716993</v>
      </c>
      <c r="P38" s="41">
        <v>8.892854276717993E-2</v>
      </c>
      <c r="Q38" s="73"/>
      <c r="R38" s="43">
        <f t="shared" si="32"/>
        <v>15.797893583999322</v>
      </c>
      <c r="S38" s="36">
        <f t="shared" si="33"/>
        <v>281.36877183036677</v>
      </c>
      <c r="T38" s="42"/>
      <c r="U38" s="74">
        <f t="shared" si="34"/>
        <v>32.195707177517605</v>
      </c>
      <c r="V38" s="40">
        <f t="shared" si="35"/>
        <v>573.4224337302411</v>
      </c>
      <c r="X38" s="41">
        <v>0.12289397780326965</v>
      </c>
      <c r="Y38" s="73"/>
      <c r="Z38" s="43">
        <f t="shared" si="36"/>
        <v>21.831753034942885</v>
      </c>
      <c r="AA38" s="36">
        <f t="shared" si="37"/>
        <v>388.83497383267508</v>
      </c>
      <c r="AB38" s="42"/>
      <c r="AC38" s="74">
        <f t="shared" si="38"/>
        <v>44.492559982605115</v>
      </c>
      <c r="AD38" s="40">
        <f t="shared" si="39"/>
        <v>792.43583274760351</v>
      </c>
      <c r="AE38" s="41"/>
    </row>
    <row r="39" spans="2:31">
      <c r="B39" s="75" t="s">
        <v>49</v>
      </c>
      <c r="C39" s="78">
        <v>16145.035591397842</v>
      </c>
      <c r="D39" s="124">
        <v>37930330</v>
      </c>
      <c r="E39" s="125">
        <f t="shared" si="26"/>
        <v>2349.3494198433032</v>
      </c>
      <c r="F39" s="27"/>
      <c r="G39" s="126">
        <v>4.3437852470110477E-2</v>
      </c>
      <c r="H39" s="27"/>
      <c r="I39" s="36">
        <f t="shared" si="27"/>
        <v>8.0620047864915509</v>
      </c>
      <c r="J39" s="127">
        <f t="shared" si="28"/>
        <v>130.16135421592585</v>
      </c>
      <c r="K39" s="27"/>
      <c r="L39" s="27">
        <f t="shared" si="29"/>
        <v>7.9000000000000001E-2</v>
      </c>
      <c r="M39" s="39">
        <f t="shared" si="30"/>
        <v>16.430161653482781</v>
      </c>
      <c r="N39" s="80">
        <f t="shared" si="31"/>
        <v>265.26554466789952</v>
      </c>
      <c r="P39" s="41">
        <v>8.7723889014211673E-2</v>
      </c>
      <c r="Q39" s="73"/>
      <c r="R39" s="43">
        <f t="shared" si="32"/>
        <v>16.281431353192986</v>
      </c>
      <c r="S39" s="36">
        <f t="shared" si="33"/>
        <v>262.86428867620145</v>
      </c>
      <c r="T39" s="42"/>
      <c r="U39" s="74">
        <f t="shared" si="34"/>
        <v>33.181144909671779</v>
      </c>
      <c r="V39" s="40">
        <f t="shared" si="35"/>
        <v>535.71076552998022</v>
      </c>
      <c r="X39" s="41">
        <v>0.13326866681705399</v>
      </c>
      <c r="Y39" s="73"/>
      <c r="Z39" s="43">
        <f t="shared" si="36"/>
        <v>24.734478540524965</v>
      </c>
      <c r="AA39" s="36">
        <f t="shared" si="37"/>
        <v>399.33903637144169</v>
      </c>
      <c r="AB39" s="42"/>
      <c r="AC39" s="74">
        <f t="shared" si="38"/>
        <v>50.408241076259742</v>
      </c>
      <c r="AD39" s="40">
        <f t="shared" si="39"/>
        <v>813.84284627597617</v>
      </c>
      <c r="AE39" s="41"/>
    </row>
    <row r="40" spans="2:31">
      <c r="B40" s="75" t="s">
        <v>50</v>
      </c>
      <c r="C40" s="78">
        <v>13997.410483870957</v>
      </c>
      <c r="D40" s="124">
        <v>34273351</v>
      </c>
      <c r="E40" s="125">
        <f t="shared" si="26"/>
        <v>2448.5493970111656</v>
      </c>
      <c r="F40" s="27"/>
      <c r="G40" s="126">
        <v>5.1009431150012816E-2</v>
      </c>
      <c r="H40" s="27"/>
      <c r="I40" s="36">
        <f t="shared" si="27"/>
        <v>9.8670298388554691</v>
      </c>
      <c r="J40" s="127">
        <f t="shared" si="28"/>
        <v>138.11286691106312</v>
      </c>
      <c r="K40" s="27"/>
      <c r="L40" s="27">
        <f t="shared" si="29"/>
        <v>7.8999999999999987E-2</v>
      </c>
      <c r="M40" s="39">
        <f t="shared" si="30"/>
        <v>20.108757013363679</v>
      </c>
      <c r="N40" s="80">
        <f t="shared" si="31"/>
        <v>281.47052623647039</v>
      </c>
      <c r="P40" s="41">
        <v>8.662141903597495E-2</v>
      </c>
      <c r="Q40" s="73"/>
      <c r="R40" s="43">
        <f t="shared" si="32"/>
        <v>16.75564904455425</v>
      </c>
      <c r="S40" s="36">
        <f t="shared" si="33"/>
        <v>234.53569760030604</v>
      </c>
      <c r="T40" s="42"/>
      <c r="U40" s="74">
        <f t="shared" si="34"/>
        <v>34.147588559154869</v>
      </c>
      <c r="V40" s="40">
        <f t="shared" si="35"/>
        <v>477.97781409682631</v>
      </c>
      <c r="X40" s="41">
        <v>0.14276333127400459</v>
      </c>
      <c r="Y40" s="73"/>
      <c r="Z40" s="43">
        <f t="shared" si="36"/>
        <v>27.615482427795271</v>
      </c>
      <c r="AA40" s="36">
        <f t="shared" si="37"/>
        <v>386.54524325197576</v>
      </c>
      <c r="AB40" s="42"/>
      <c r="AC40" s="74">
        <f t="shared" si="38"/>
        <v>56.279654061709351</v>
      </c>
      <c r="AD40" s="40">
        <f t="shared" si="39"/>
        <v>787.76941979200114</v>
      </c>
      <c r="AE40" s="41"/>
    </row>
    <row r="41" spans="2:31">
      <c r="B41" s="75" t="s">
        <v>51</v>
      </c>
      <c r="C41" s="78">
        <v>13022.874462365591</v>
      </c>
      <c r="D41" s="124">
        <v>33193713</v>
      </c>
      <c r="E41" s="125">
        <f t="shared" si="26"/>
        <v>2548.8775996363552</v>
      </c>
      <c r="F41" s="27"/>
      <c r="G41" s="126">
        <v>5.796488785000245E-2</v>
      </c>
      <c r="H41" s="27"/>
      <c r="I41" s="36">
        <f t="shared" si="27"/>
        <v>11.671886932298078</v>
      </c>
      <c r="J41" s="127">
        <f t="shared" si="28"/>
        <v>152.00151825824329</v>
      </c>
      <c r="K41" s="27"/>
      <c r="L41" s="27">
        <f t="shared" si="29"/>
        <v>7.9000000000000015E-2</v>
      </c>
      <c r="M41" s="39">
        <f t="shared" si="30"/>
        <v>23.787010077215072</v>
      </c>
      <c r="N41" s="80">
        <f t="shared" si="31"/>
        <v>309.77524607059712</v>
      </c>
      <c r="P41" s="41">
        <v>8.560866033388044E-2</v>
      </c>
      <c r="Q41" s="73"/>
      <c r="R41" s="43">
        <f t="shared" si="32"/>
        <v>17.238273736132513</v>
      </c>
      <c r="S41" s="36">
        <f t="shared" si="33"/>
        <v>224.49187481354758</v>
      </c>
      <c r="T41" s="42"/>
      <c r="U41" s="74">
        <f t="shared" si="34"/>
        <v>35.131165462244745</v>
      </c>
      <c r="V41" s="40">
        <f t="shared" si="35"/>
        <v>457.50875753140718</v>
      </c>
      <c r="X41" s="41">
        <v>0.1514853865154755</v>
      </c>
      <c r="Y41" s="73"/>
      <c r="Z41" s="43">
        <f t="shared" si="36"/>
        <v>30.503298960562503</v>
      </c>
      <c r="AA41" s="36">
        <f t="shared" si="37"/>
        <v>397.24063305141232</v>
      </c>
      <c r="AB41" s="42"/>
      <c r="AC41" s="74">
        <f t="shared" si="38"/>
        <v>62.164951046209659</v>
      </c>
      <c r="AD41" s="40">
        <f t="shared" si="39"/>
        <v>809.56635343389087</v>
      </c>
      <c r="AE41" s="41"/>
    </row>
    <row r="42" spans="2:31">
      <c r="B42" s="75" t="s">
        <v>52</v>
      </c>
      <c r="C42" s="78">
        <v>11298.027741935486</v>
      </c>
      <c r="D42" s="124">
        <v>29920440</v>
      </c>
      <c r="E42" s="125">
        <f t="shared" si="26"/>
        <v>2648.2887706978026</v>
      </c>
      <c r="F42" s="27"/>
      <c r="G42" s="126">
        <v>6.4376485955850285E-2</v>
      </c>
      <c r="H42" s="27"/>
      <c r="I42" s="36">
        <f t="shared" si="27"/>
        <v>13.468514463455186</v>
      </c>
      <c r="J42" s="127">
        <f t="shared" si="28"/>
        <v>152.16765005077602</v>
      </c>
      <c r="K42" s="27"/>
      <c r="L42" s="27">
        <f t="shared" si="29"/>
        <v>7.9000000000000001E-2</v>
      </c>
      <c r="M42" s="39">
        <f t="shared" si="30"/>
        <v>27.448491501471963</v>
      </c>
      <c r="N42" s="80">
        <f t="shared" si="31"/>
        <v>310.11381845791067</v>
      </c>
      <c r="P42" s="41">
        <v>8.4675090899677827E-2</v>
      </c>
      <c r="Q42" s="73"/>
      <c r="R42" s="43">
        <f t="shared" si="32"/>
        <v>17.715283298607169</v>
      </c>
      <c r="S42" s="36">
        <f t="shared" si="33"/>
        <v>200.14776216391016</v>
      </c>
      <c r="T42" s="42"/>
      <c r="U42" s="74">
        <f t="shared" si="34"/>
        <v>36.103298874376634</v>
      </c>
      <c r="V42" s="40">
        <f t="shared" si="35"/>
        <v>407.89607225809544</v>
      </c>
      <c r="X42" s="41">
        <v>0.15952544991855874</v>
      </c>
      <c r="Y42" s="73"/>
      <c r="Z42" s="43">
        <f t="shared" si="36"/>
        <v>33.37508715512687</v>
      </c>
      <c r="AA42" s="36">
        <f t="shared" si="37"/>
        <v>377.07266056813808</v>
      </c>
      <c r="AB42" s="42"/>
      <c r="AC42" s="74">
        <f t="shared" si="38"/>
        <v>68.017582683233243</v>
      </c>
      <c r="AD42" s="40">
        <f t="shared" si="39"/>
        <v>768.46453609455989</v>
      </c>
      <c r="AE42" s="41"/>
    </row>
    <row r="43" spans="2:31">
      <c r="B43" s="75" t="s">
        <v>53</v>
      </c>
      <c r="C43" s="78">
        <v>10262.06973118279</v>
      </c>
      <c r="D43" s="124">
        <v>28210880</v>
      </c>
      <c r="E43" s="125">
        <f t="shared" si="26"/>
        <v>2749.0438809119705</v>
      </c>
      <c r="F43" s="27"/>
      <c r="G43" s="126">
        <v>7.0305613257804891E-2</v>
      </c>
      <c r="H43" s="27"/>
      <c r="I43" s="36">
        <f t="shared" si="27"/>
        <v>15.268584057690433</v>
      </c>
      <c r="J43" s="127">
        <f t="shared" si="28"/>
        <v>156.68727429644508</v>
      </c>
      <c r="K43" s="27"/>
      <c r="L43" s="27">
        <f t="shared" si="29"/>
        <v>7.9000000000000001E-2</v>
      </c>
      <c r="M43" s="39">
        <f t="shared" si="30"/>
        <v>31.11698776314126</v>
      </c>
      <c r="N43" s="80">
        <f t="shared" si="31"/>
        <v>319.32469824971719</v>
      </c>
      <c r="P43" s="41">
        <v>8.3811772280946481E-2</v>
      </c>
      <c r="Q43" s="73"/>
      <c r="R43" s="43">
        <f t="shared" si="32"/>
        <v>18.201776939248553</v>
      </c>
      <c r="S43" s="36">
        <f t="shared" si="33"/>
        <v>186.7879041820035</v>
      </c>
      <c r="T43" s="42"/>
      <c r="U43" s="74">
        <f t="shared" si="34"/>
        <v>37.094760597709076</v>
      </c>
      <c r="V43" s="40">
        <f t="shared" si="35"/>
        <v>380.66901991522229</v>
      </c>
      <c r="X43" s="41">
        <v>0.16696050100031423</v>
      </c>
      <c r="Y43" s="73"/>
      <c r="Z43" s="43">
        <f t="shared" si="36"/>
        <v>36.259557746683953</v>
      </c>
      <c r="AA43" s="36">
        <f t="shared" si="37"/>
        <v>372.09811001831986</v>
      </c>
      <c r="AB43" s="42"/>
      <c r="AC43" s="74">
        <f t="shared" si="38"/>
        <v>73.896060724254639</v>
      </c>
      <c r="AD43" s="40">
        <f t="shared" si="39"/>
        <v>758.32652801201891</v>
      </c>
      <c r="AE43" s="41"/>
    </row>
    <row r="44" spans="2:31">
      <c r="B44" s="75" t="s">
        <v>54</v>
      </c>
      <c r="C44" s="78">
        <v>9011.694623655907</v>
      </c>
      <c r="D44" s="124">
        <v>25665636</v>
      </c>
      <c r="E44" s="125">
        <f t="shared" si="26"/>
        <v>2848.0365871061713</v>
      </c>
      <c r="F44" s="27"/>
      <c r="G44" s="126">
        <v>7.580475372596808E-2</v>
      </c>
      <c r="H44" s="27"/>
      <c r="I44" s="36">
        <f t="shared" si="27"/>
        <v>17.055682254962267</v>
      </c>
      <c r="J44" s="127">
        <f t="shared" si="28"/>
        <v>153.70060007982693</v>
      </c>
      <c r="K44" s="27"/>
      <c r="L44" s="27">
        <f t="shared" si="29"/>
        <v>7.9000000000000015E-2</v>
      </c>
      <c r="M44" s="39">
        <f t="shared" si="30"/>
        <v>34.759048646188923</v>
      </c>
      <c r="N44" s="80">
        <f t="shared" si="31"/>
        <v>313.23793180825487</v>
      </c>
      <c r="P44" s="41">
        <v>8.3011062478068914E-2</v>
      </c>
      <c r="Q44" s="73"/>
      <c r="R44" s="43">
        <f t="shared" si="32"/>
        <v>18.677064902695626</v>
      </c>
      <c r="S44" s="36">
        <f t="shared" si="33"/>
        <v>168.31200536929461</v>
      </c>
      <c r="T44" s="42"/>
      <c r="U44" s="74">
        <f t="shared" si="34"/>
        <v>38.063385434607547</v>
      </c>
      <c r="V44" s="40">
        <f t="shared" si="35"/>
        <v>343.01560587919539</v>
      </c>
      <c r="X44" s="41">
        <v>0.17385635399929805</v>
      </c>
      <c r="Y44" s="73"/>
      <c r="Z44" s="43">
        <f t="shared" si="36"/>
        <v>39.116791310179771</v>
      </c>
      <c r="AA44" s="36">
        <f t="shared" si="37"/>
        <v>352.50857794461712</v>
      </c>
      <c r="AB44" s="42"/>
      <c r="AC44" s="74">
        <f t="shared" si="38"/>
        <v>79.719030391632188</v>
      </c>
      <c r="AD44" s="40">
        <f t="shared" si="39"/>
        <v>718.40355758333374</v>
      </c>
      <c r="AE44" s="41"/>
    </row>
    <row r="45" spans="2:31">
      <c r="B45" s="75" t="s">
        <v>55</v>
      </c>
      <c r="C45" s="78">
        <v>8244.9665591397934</v>
      </c>
      <c r="D45" s="124">
        <v>24289074</v>
      </c>
      <c r="E45" s="125">
        <f t="shared" si="26"/>
        <v>2945.9275335780267</v>
      </c>
      <c r="F45" s="27"/>
      <c r="G45" s="126">
        <v>8.0919045310673454E-2</v>
      </c>
      <c r="H45" s="27"/>
      <c r="I45" s="36">
        <f t="shared" si="27"/>
        <v>18.832149842153306</v>
      </c>
      <c r="J45" s="127">
        <f t="shared" si="28"/>
        <v>155.27044568526375</v>
      </c>
      <c r="K45" s="27"/>
      <c r="L45" s="27">
        <f t="shared" si="29"/>
        <v>7.9000000000000001E-2</v>
      </c>
      <c r="M45" s="39">
        <f t="shared" si="30"/>
        <v>38.379444615021292</v>
      </c>
      <c r="N45" s="80">
        <f t="shared" si="31"/>
        <v>316.43723740920836</v>
      </c>
      <c r="P45" s="41">
        <v>8.2266389118594921E-2</v>
      </c>
      <c r="Q45" s="73"/>
      <c r="R45" s="43">
        <f t="shared" si="32"/>
        <v>19.145714842608491</v>
      </c>
      <c r="S45" s="36">
        <f t="shared" si="33"/>
        <v>157.85577862813341</v>
      </c>
      <c r="T45" s="42"/>
      <c r="U45" s="74">
        <f t="shared" si="34"/>
        <v>39.018482147594526</v>
      </c>
      <c r="V45" s="40">
        <f t="shared" si="35"/>
        <v>321.70608049530989</v>
      </c>
      <c r="X45" s="41">
        <v>0.18026961133764863</v>
      </c>
      <c r="Y45" s="73"/>
      <c r="Z45" s="43">
        <f t="shared" si="36"/>
        <v>41.953835709052107</v>
      </c>
      <c r="AA45" s="36">
        <f t="shared" si="37"/>
        <v>345.90797244877956</v>
      </c>
      <c r="AB45" s="42"/>
      <c r="AC45" s="74">
        <f t="shared" si="38"/>
        <v>85.500855052625184</v>
      </c>
      <c r="AD45" s="40">
        <f t="shared" si="39"/>
        <v>704.9516906867533</v>
      </c>
      <c r="AE45" s="41"/>
    </row>
    <row r="46" spans="2:31">
      <c r="B46" s="75" t="s">
        <v>56</v>
      </c>
      <c r="C46" s="78">
        <v>29932.986989247493</v>
      </c>
      <c r="D46" s="124">
        <v>96457446</v>
      </c>
      <c r="E46" s="125">
        <f t="shared" si="26"/>
        <v>3222.4463944961249</v>
      </c>
      <c r="F46" s="27"/>
      <c r="G46" s="126">
        <v>9.4061557348017313E-2</v>
      </c>
      <c r="H46" s="27"/>
      <c r="I46" s="36">
        <f t="shared" si="27"/>
        <v>23.945557780607899</v>
      </c>
      <c r="J46" s="127">
        <f t="shared" si="28"/>
        <v>716.76206949721029</v>
      </c>
      <c r="K46" s="27"/>
      <c r="L46" s="27">
        <f t="shared" si="29"/>
        <v>7.9000000000000001E-2</v>
      </c>
      <c r="M46" s="39">
        <f t="shared" si="30"/>
        <v>48.800440540226226</v>
      </c>
      <c r="N46" s="80">
        <f t="shared" si="31"/>
        <v>1460.7429517601374</v>
      </c>
      <c r="P46" s="41">
        <v>8.0352755836509818E-2</v>
      </c>
      <c r="Q46" s="73"/>
      <c r="R46" s="43">
        <f t="shared" si="32"/>
        <v>20.455663418321894</v>
      </c>
      <c r="S46" s="36">
        <f t="shared" si="33"/>
        <v>612.29910695705519</v>
      </c>
      <c r="T46" s="42"/>
      <c r="U46" s="74">
        <f t="shared" si="34"/>
        <v>41.688124181643353</v>
      </c>
      <c r="V46" s="40">
        <f t="shared" si="35"/>
        <v>1247.8500787352643</v>
      </c>
      <c r="X46" s="41">
        <v>0.19675015617399022</v>
      </c>
      <c r="Y46" s="73"/>
      <c r="Z46" s="43">
        <f t="shared" si="36"/>
        <v>50.08732967897452</v>
      </c>
      <c r="AA46" s="36">
        <f t="shared" si="37"/>
        <v>1499.2633876068942</v>
      </c>
      <c r="AB46" s="42"/>
      <c r="AC46" s="74">
        <f t="shared" si="38"/>
        <v>102.07670985208732</v>
      </c>
      <c r="AD46" s="40">
        <f t="shared" si="39"/>
        <v>3055.4608279077211</v>
      </c>
      <c r="AE46" s="41"/>
    </row>
    <row r="47" spans="2:31">
      <c r="B47" s="81" t="s">
        <v>57</v>
      </c>
      <c r="C47" s="84">
        <v>40453.232795698917</v>
      </c>
      <c r="D47" s="124">
        <v>181925271</v>
      </c>
      <c r="E47" s="128">
        <f t="shared" si="26"/>
        <v>4497.175093985139</v>
      </c>
      <c r="F47" s="62"/>
      <c r="G47" s="129">
        <v>0.12144947088848371</v>
      </c>
      <c r="H47" s="62"/>
      <c r="I47" s="87">
        <f t="shared" si="27"/>
        <v>43.148183316931608</v>
      </c>
      <c r="J47" s="130">
        <f t="shared" si="28"/>
        <v>1745.4835044313265</v>
      </c>
      <c r="K47" s="62"/>
      <c r="L47" s="62">
        <f t="shared" si="29"/>
        <v>7.9000000000000001E-2</v>
      </c>
      <c r="M47" s="90">
        <f t="shared" si="30"/>
        <v>87.934905240835306</v>
      </c>
      <c r="N47" s="91">
        <f t="shared" si="31"/>
        <v>3557.2511925752356</v>
      </c>
      <c r="P47" s="41">
        <v>7.6364901556522757E-2</v>
      </c>
      <c r="Q47" s="73"/>
      <c r="R47" s="43">
        <f t="shared" si="32"/>
        <v>27.13068033343507</v>
      </c>
      <c r="S47" s="36">
        <f t="shared" si="33"/>
        <v>1097.5237274341393</v>
      </c>
      <c r="T47" s="42"/>
      <c r="U47" s="74">
        <f t="shared" si="34"/>
        <v>55.291639666874005</v>
      </c>
      <c r="V47" s="40">
        <f t="shared" si="35"/>
        <v>2236.7255710999548</v>
      </c>
      <c r="X47" s="41">
        <v>0.23109425536864583</v>
      </c>
      <c r="Y47" s="73"/>
      <c r="Z47" s="43">
        <f t="shared" si="36"/>
        <v>82.102435038946325</v>
      </c>
      <c r="AA47" s="36">
        <f t="shared" si="37"/>
        <v>3321.3089177242432</v>
      </c>
      <c r="AB47" s="42"/>
      <c r="AC47" s="74">
        <f t="shared" si="38"/>
        <v>167.32268406671341</v>
      </c>
      <c r="AD47" s="40">
        <f t="shared" si="39"/>
        <v>6768.7434905519394</v>
      </c>
      <c r="AE47" s="41"/>
    </row>
    <row r="48" spans="2:31" ht="15.75" thickBot="1">
      <c r="B48" s="131" t="s">
        <v>32</v>
      </c>
      <c r="C48" s="132">
        <f>SUM(C36:C47)</f>
        <v>212584.96897849475</v>
      </c>
      <c r="D48" s="133">
        <f>SUM(D36:D47)</f>
        <v>620837464</v>
      </c>
      <c r="E48" s="134"/>
      <c r="F48" s="135"/>
      <c r="G48" s="136"/>
      <c r="H48" s="135"/>
      <c r="I48" s="137"/>
      <c r="J48" s="132">
        <f>SUM(J36:J47)</f>
        <v>3758.78158349163</v>
      </c>
      <c r="K48" s="138"/>
      <c r="L48" s="138"/>
      <c r="M48" s="139"/>
      <c r="N48" s="140">
        <f>SUM(N36:N47)</f>
        <v>7660.3017081285125</v>
      </c>
      <c r="P48" s="141"/>
      <c r="Q48" s="139"/>
      <c r="R48" s="138"/>
      <c r="S48" s="132">
        <f>SUM(S36:S47)</f>
        <v>4065.4258723829776</v>
      </c>
      <c r="T48" s="139"/>
      <c r="U48" s="142"/>
      <c r="V48" s="143">
        <f>SUM(V36:V47)</f>
        <v>8285.2350057425247</v>
      </c>
      <c r="X48" s="141"/>
      <c r="Y48" s="139"/>
      <c r="Z48" s="138"/>
      <c r="AA48" s="132">
        <f>SUM(AA36:AA47)</f>
        <v>8578.2112918768325</v>
      </c>
      <c r="AB48" s="139"/>
      <c r="AC48" s="142"/>
      <c r="AD48" s="143">
        <f>SUM(AD36:AD47)</f>
        <v>17482.177442938861</v>
      </c>
      <c r="AE48" s="30"/>
    </row>
    <row r="49" spans="1:31">
      <c r="B49" s="144" t="s">
        <v>58</v>
      </c>
      <c r="C49" s="145">
        <f>SUM(C48,C34,C32,C18)</f>
        <v>1253261.7898387101</v>
      </c>
      <c r="D49" s="145">
        <f>SUM(D48,D34,D32,D18)</f>
        <v>1619853829</v>
      </c>
      <c r="E49" s="27"/>
      <c r="F49" s="27"/>
      <c r="G49" s="27"/>
      <c r="H49" s="27"/>
      <c r="I49" s="146"/>
      <c r="J49" s="145">
        <f>SUM(J48,J34,J32,J18)</f>
        <v>4181.9402544912246</v>
      </c>
      <c r="K49" s="27"/>
      <c r="L49" s="27"/>
      <c r="M49" s="27"/>
      <c r="N49" s="145">
        <f>SUM(N18,N32,N34,N48)</f>
        <v>8522.6883667479397</v>
      </c>
      <c r="S49" s="147">
        <f>SUM(S18,S32,S34,S48)</f>
        <v>14190.135877822771</v>
      </c>
      <c r="T49" s="147"/>
      <c r="U49" s="147"/>
      <c r="V49" s="147">
        <f>SUM(V18,V32,V34,V48)</f>
        <v>28919.13767505654</v>
      </c>
      <c r="AA49" s="147">
        <f>SUM(AA18,AA32,AA34,AA48)</f>
        <v>13908.168818122133</v>
      </c>
      <c r="AB49" s="147"/>
      <c r="AC49" s="147"/>
      <c r="AD49" s="147">
        <f>SUM(AD18,AD32,AD34,AD48)</f>
        <v>28344.495945793205</v>
      </c>
      <c r="AE49" s="27"/>
    </row>
    <row r="50" spans="1:31">
      <c r="B50" s="27"/>
      <c r="C50" s="27"/>
      <c r="D50" s="27"/>
      <c r="E50" s="27"/>
      <c r="F50" s="27"/>
      <c r="G50" s="27"/>
      <c r="H50" s="27"/>
      <c r="I50" s="146"/>
      <c r="J50" s="27"/>
      <c r="K50" s="27"/>
      <c r="L50" s="27"/>
      <c r="M50" s="27"/>
      <c r="N50" s="148"/>
      <c r="T50" s="146"/>
      <c r="U50" s="147"/>
      <c r="V50" s="149">
        <f>V49/AD49-1</f>
        <v>2.0273485560028837E-2</v>
      </c>
      <c r="AB50" s="146"/>
      <c r="AC50" s="147"/>
    </row>
    <row r="51" spans="1:31">
      <c r="A51" s="27"/>
      <c r="B51" s="62" t="s">
        <v>59</v>
      </c>
      <c r="C51" s="150">
        <v>1619854622</v>
      </c>
      <c r="D51" s="62"/>
      <c r="E51" s="62"/>
      <c r="F51" s="62"/>
      <c r="G51" s="62"/>
      <c r="H51" s="62"/>
      <c r="I51" s="151" t="s">
        <v>60</v>
      </c>
      <c r="J51" s="152">
        <f>(J49*1000)/C52</f>
        <v>2.5816775437527608E-3</v>
      </c>
      <c r="K51" s="88"/>
      <c r="L51" s="88"/>
      <c r="M51" s="88"/>
      <c r="N51" s="152">
        <f>(N49*1000)/C51</f>
        <v>5.2613908995272412E-3</v>
      </c>
      <c r="O51" s="62"/>
      <c r="V51" s="152">
        <f>(V49*1000)/C51</f>
        <v>1.7852921664877987E-2</v>
      </c>
      <c r="W51" s="27"/>
      <c r="AD51" s="152">
        <f>(AD49*1000)/C51</f>
        <v>1.7498172713053015E-2</v>
      </c>
    </row>
    <row r="52" spans="1:31">
      <c r="C52" s="150">
        <v>1619853829</v>
      </c>
      <c r="N52" s="153">
        <v>2.8964919468797919E-2</v>
      </c>
      <c r="O52" s="121" t="s">
        <v>61</v>
      </c>
    </row>
    <row r="53" spans="1:31">
      <c r="N53" s="27"/>
    </row>
    <row r="56" spans="1:31">
      <c r="U56" s="27"/>
      <c r="AC56" s="27"/>
    </row>
  </sheetData>
  <pageMargins left="0.3" right="0.3" top="0.55000000000000004" bottom="0.3" header="0.5" footer="0.2"/>
  <pageSetup scale="3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276A946-B401-4480-BFB2-4DE2905467FB}"/>
</file>

<file path=customXml/itemProps2.xml><?xml version="1.0" encoding="utf-8"?>
<ds:datastoreItem xmlns:ds="http://schemas.openxmlformats.org/officeDocument/2006/customXml" ds:itemID="{CD250018-08A8-4F5B-BA91-C40998E2A253}"/>
</file>

<file path=customXml/itemProps3.xml><?xml version="1.0" encoding="utf-8"?>
<ds:datastoreItem xmlns:ds="http://schemas.openxmlformats.org/officeDocument/2006/customXml" ds:itemID="{5FA86248-CA1C-49E5-A3E0-4B1FB36B7046}"/>
</file>

<file path=customXml/itemProps4.xml><?xml version="1.0" encoding="utf-8"?>
<ds:datastoreItem xmlns:ds="http://schemas.openxmlformats.org/officeDocument/2006/customXml" ds:itemID="{B1BFBD0E-8CAA-40B0-969B-56543E8926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(JRS_21)</vt:lpstr>
      <vt:lpstr>'Exhibit (JRS_21)'!Print_Area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carrie meyer</cp:lastModifiedBy>
  <cp:lastPrinted>2014-11-12T22:33:19Z</cp:lastPrinted>
  <dcterms:created xsi:type="dcterms:W3CDTF">2014-11-11T19:57:25Z</dcterms:created>
  <dcterms:modified xsi:type="dcterms:W3CDTF">2014-11-12T22:33:52Z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