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Quarterly Reports\2019\Q3\Files to WUTC\"/>
    </mc:Choice>
  </mc:AlternateContent>
  <bookViews>
    <workbookView xWindow="780" yWindow="465" windowWidth="16620" windowHeight="8775" tabRatio="814"/>
  </bookViews>
  <sheets>
    <sheet name="Summary- Detailed" sheetId="3"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 localSheetId="0">#REF!</definedName>
    <definedName name="\P">#REF!</definedName>
    <definedName name="\S" localSheetId="0">#REF!</definedName>
    <definedName name="\S">#REF!</definedName>
    <definedName name="\z">#REF!</definedName>
    <definedName name="_______six6" localSheetId="0" hidden="1">{#N/A,#N/A,FALSE,"CRPT";#N/A,#N/A,FALSE,"TREND";#N/A,#N/A,FALSE,"%Curve"}</definedName>
    <definedName name="_______six6" hidden="1">{#N/A,#N/A,FALSE,"CRPT";#N/A,#N/A,FALSE,"TREND";#N/A,#N/A,FALSE,"%Curve"}</definedName>
    <definedName name="_______www1" localSheetId="0" hidden="1">{#N/A,#N/A,FALSE,"schA"}</definedName>
    <definedName name="_______www1" hidden="1">{#N/A,#N/A,FALSE,"schA"}</definedName>
    <definedName name="______six6" localSheetId="0" hidden="1">{#N/A,#N/A,FALSE,"CRPT";#N/A,#N/A,FALSE,"TREND";#N/A,#N/A,FALSE,"%Curve"}</definedName>
    <definedName name="______six6" hidden="1">{#N/A,#N/A,FALSE,"CRPT";#N/A,#N/A,FALSE,"TREND";#N/A,#N/A,FALSE,"%Curve"}</definedName>
    <definedName name="______www1" localSheetId="0" hidden="1">{#N/A,#N/A,FALSE,"schA"}</definedName>
    <definedName name="______www1" hidden="1">{#N/A,#N/A,FALSE,"schA"}</definedName>
    <definedName name="_____six6" localSheetId="0" hidden="1">{#N/A,#N/A,FALSE,"CRPT";#N/A,#N/A,FALSE,"TREND";#N/A,#N/A,FALSE,"%Curve"}</definedName>
    <definedName name="_____six6" hidden="1">{#N/A,#N/A,FALSE,"CRPT";#N/A,#N/A,FALSE,"TREND";#N/A,#N/A,FALSE,"%Curve"}</definedName>
    <definedName name="_____www1" localSheetId="0" hidden="1">{#N/A,#N/A,FALSE,"schA"}</definedName>
    <definedName name="_____www1" hidden="1">{#N/A,#N/A,FALSE,"schA"}</definedName>
    <definedName name="____ex1" localSheetId="0" hidden="1">{#N/A,#N/A,FALSE,"Summ";#N/A,#N/A,FALSE,"General"}</definedName>
    <definedName name="____ex1" hidden="1">{#N/A,#N/A,FALSE,"Summ";#N/A,#N/A,FALSE,"General"}</definedName>
    <definedName name="____new1" localSheetId="0" hidden="1">{#N/A,#N/A,FALSE,"Summ";#N/A,#N/A,FALSE,"General"}</definedName>
    <definedName name="____new1" hidden="1">{#N/A,#N/A,FALSE,"Summ";#N/A,#N/A,FALSE,"General"}</definedName>
    <definedName name="____six6" localSheetId="0" hidden="1">{#N/A,#N/A,FALSE,"CRPT";#N/A,#N/A,FALSE,"TREND";#N/A,#N/A,FALSE,"%Curve"}</definedName>
    <definedName name="____six6" hidden="1">{#N/A,#N/A,FALSE,"CRPT";#N/A,#N/A,FALSE,"TREND";#N/A,#N/A,FALSE,"%Curve"}</definedName>
    <definedName name="____www1" localSheetId="0" hidden="1">{#N/A,#N/A,FALSE,"schA"}</definedName>
    <definedName name="____www1" hidden="1">{#N/A,#N/A,FALSE,"schA"}</definedName>
    <definedName name="___ex1" localSheetId="0" hidden="1">{#N/A,#N/A,FALSE,"Summ";#N/A,#N/A,FALSE,"General"}</definedName>
    <definedName name="___ex1" hidden="1">{#N/A,#N/A,FALSE,"Summ";#N/A,#N/A,FALSE,"General"}</definedName>
    <definedName name="___new1" localSheetId="0" hidden="1">{#N/A,#N/A,FALSE,"Summ";#N/A,#N/A,FALSE,"General"}</definedName>
    <definedName name="___new1" hidden="1">{#N/A,#N/A,FALSE,"Summ";#N/A,#N/A,FALSE,"General"}</definedName>
    <definedName name="___six6" localSheetId="0" hidden="1">{#N/A,#N/A,FALSE,"CRPT";#N/A,#N/A,FALSE,"TREND";#N/A,#N/A,FALSE,"%Curve"}</definedName>
    <definedName name="___six6" hidden="1">{#N/A,#N/A,FALSE,"CRPT";#N/A,#N/A,FALSE,"TREND";#N/A,#N/A,FALSE,"%Curve"}</definedName>
    <definedName name="___www1" localSheetId="0" hidden="1">{#N/A,#N/A,FALSE,"schA"}</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localSheetId="0" hidden="1">{#N/A,#N/A,FALSE,"Summ";#N/A,#N/A,FALSE,"General"}</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localSheetId="0" hidden="1">{#N/A,#N/A,FALSE,"Summ";#N/A,#N/A,FALSE,"General"}</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localSheetId="0" hidden="1">{#N/A,#N/A,FALSE,"CRPT";#N/A,#N/A,FALSE,"TREND";#N/A,#N/A,FALSE,"%Curve"}</definedName>
    <definedName name="__six6" hidden="1">{#N/A,#N/A,FALSE,"CRPT";#N/A,#N/A,FALSE,"TREND";#N/A,#N/A,FALSE,"%Curve"}</definedName>
    <definedName name="__www1" localSheetId="1" hidden="1">{#N/A,#N/A,FALSE,"schA"}</definedName>
    <definedName name="__www1" localSheetId="0"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localSheetId="0" hidden="1">{#N/A,#N/A,FALSE,"Summ";#N/A,#N/A,FALSE,"General"}</definedName>
    <definedName name="_ex1" hidden="1">{#N/A,#N/A,FALSE,"Summ";#N/A,#N/A,FALSE,"General"}</definedName>
    <definedName name="_Feb04">#REF!</definedName>
    <definedName name="_Feb05">#REF!</definedName>
    <definedName name="_Fill" localSheetId="0">#REF!</definedName>
    <definedName name="_Fill">#REF!</definedName>
    <definedName name="_Filter">#REF!</definedName>
    <definedName name="_xlnm._FilterDatabase" localSheetId="1" hidden="1">Schedule_B!$F$27:$T$29</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localSheetId="0"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localSheetId="0" hidden="1">{#N/A,#N/A,FALSE,"CRPT";#N/A,#N/A,FALSE,"TREND";#N/A,#N/A,FALSE,"%Curve"}</definedName>
    <definedName name="_six6" hidden="1">{#N/A,#N/A,FALSE,"CRPT";#N/A,#N/A,FALSE,"TREND";#N/A,#N/A,FALSE,"%Curve"}</definedName>
    <definedName name="_Sort" hidden="1">#REF!</definedName>
    <definedName name="_www1" localSheetId="1" hidden="1">{#N/A,#N/A,FALSE,"schA"}</definedName>
    <definedName name="_www1" localSheetId="0" hidden="1">{#N/A,#N/A,FALSE,"schA"}</definedName>
    <definedName name="_www1" hidden="1">{#N/A,#N/A,FALSE,"schA"}</definedName>
    <definedName name="a" localSheetId="1" hidden="1">{#N/A,#N/A,FALSE,"Coversheet";#N/A,#N/A,FALSE,"QA"}</definedName>
    <definedName name="a" localSheetId="0"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localSheetId="0"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localSheetId="0"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localSheetId="0" hidden="1">{#N/A,#N/A,FALSE,"Coversheet";#N/A,#N/A,FALSE,"QA"}</definedName>
    <definedName name="DELETE01" hidden="1">{#N/A,#N/A,FALSE,"Coversheet";#N/A,#N/A,FALSE,"QA"}</definedName>
    <definedName name="DELETE02" localSheetId="1" hidden="1">{#N/A,#N/A,FALSE,"Schedule F";#N/A,#N/A,FALSE,"Schedule G"}</definedName>
    <definedName name="DELETE02" localSheetId="0" hidden="1">{#N/A,#N/A,FALSE,"Schedule F";#N/A,#N/A,FALSE,"Schedule G"}</definedName>
    <definedName name="DELETE02" hidden="1">{#N/A,#N/A,FALSE,"Schedule F";#N/A,#N/A,FALSE,"Schedule G"}</definedName>
    <definedName name="Delete06" localSheetId="1" hidden="1">{#N/A,#N/A,FALSE,"Coversheet";#N/A,#N/A,FALSE,"QA"}</definedName>
    <definedName name="Delete06" localSheetId="0" hidden="1">{#N/A,#N/A,FALSE,"Coversheet";#N/A,#N/A,FALSE,"QA"}</definedName>
    <definedName name="Delete06" hidden="1">{#N/A,#N/A,FALSE,"Coversheet";#N/A,#N/A,FALSE,"QA"}</definedName>
    <definedName name="Delete09" localSheetId="1" hidden="1">{#N/A,#N/A,FALSE,"Coversheet";#N/A,#N/A,FALSE,"QA"}</definedName>
    <definedName name="Delete09" localSheetId="0" hidden="1">{#N/A,#N/A,FALSE,"Coversheet";#N/A,#N/A,FALSE,"QA"}</definedName>
    <definedName name="Delete09" hidden="1">{#N/A,#N/A,FALSE,"Coversheet";#N/A,#N/A,FALSE,"QA"}</definedName>
    <definedName name="Delete1" localSheetId="1" hidden="1">{#N/A,#N/A,FALSE,"Coversheet";#N/A,#N/A,FALSE,"QA"}</definedName>
    <definedName name="Delete1" localSheetId="0" hidden="1">{#N/A,#N/A,FALSE,"Coversheet";#N/A,#N/A,FALSE,"QA"}</definedName>
    <definedName name="Delete1" hidden="1">{#N/A,#N/A,FALSE,"Coversheet";#N/A,#N/A,FALSE,"QA"}</definedName>
    <definedName name="Delete10" localSheetId="1" hidden="1">{#N/A,#N/A,FALSE,"Schedule F";#N/A,#N/A,FALSE,"Schedule G"}</definedName>
    <definedName name="Delete10" localSheetId="0" hidden="1">{#N/A,#N/A,FALSE,"Schedule F";#N/A,#N/A,FALSE,"Schedule G"}</definedName>
    <definedName name="Delete10" hidden="1">{#N/A,#N/A,FALSE,"Schedule F";#N/A,#N/A,FALSE,"Schedule G"}</definedName>
    <definedName name="Delete21" localSheetId="1" hidden="1">{#N/A,#N/A,FALSE,"Coversheet";#N/A,#N/A,FALSE,"QA"}</definedName>
    <definedName name="Delete21" localSheetId="0"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localSheetId="0"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localSheetId="0"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localSheetId="0"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localSheetId="0"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localSheetId="0"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localSheetId="0" hidden="1">{#N/A,#N/A,FALSE,"Coversheet";#N/A,#N/A,FALSE,"QA"}</definedName>
    <definedName name="ffff" hidden="1">{#N/A,#N/A,FALSE,"Coversheet";#N/A,#N/A,FALSE,"QA"}</definedName>
    <definedName name="fffgf" localSheetId="0"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localSheetId="0" hidden="1">{#N/A,#N/A,FALSE,"Pg 6b CustCount_Gas";#N/A,#N/A,FALSE,"QA";#N/A,#N/A,FALSE,"Report";#N/A,#N/A,FALSE,"forecast"}</definedName>
    <definedName name="helllo" hidden="1">{#N/A,#N/A,FALSE,"Pg 6b CustCount_Gas";#N/A,#N/A,FALSE,"QA";#N/A,#N/A,FALSE,"Report";#N/A,#N/A,FALSE,"forecast"}</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localSheetId="0"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localSheetId="0"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localSheetId="0"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 localSheetId="0">IF([48]!Values_Entered,Header_Row+[48]!Number_of_Payments,Header_Row)</definedName>
    <definedName name="Last_Row">IF([48]!Values_Entered,Header_Row+[48]!Number_of_Payments,Header_Row)</definedName>
    <definedName name="LATEPAY" localSheetId="0">#REF!</definedName>
    <definedName name="LATEPAY">#REF!</definedName>
    <definedName name="Lease_total" localSheetId="0">#REF!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 localSheetId="0">#REF!</definedName>
    <definedName name="LoadGrowthAdder">#REF!</definedName>
    <definedName name="Locked" localSheetId="0">#REF!</definedName>
    <definedName name="Locked">#REF!</definedName>
    <definedName name="lookup" localSheetId="1" hidden="1">{#N/A,#N/A,FALSE,"Coversheet";#N/A,#N/A,FALSE,"QA"}</definedName>
    <definedName name="lookup" localSheetId="0"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localSheetId="0"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 localSheetId="0">#REF!</definedName>
    <definedName name="MT">#REF!</definedName>
    <definedName name="MTD_Format">[54]Mthly!$B$11:$D$11,[54]Mthly!$B$35:$D$35</definedName>
    <definedName name="MustRunGen" localSheetId="0">[29]Dispatch!#REF!</definedName>
    <definedName name="MustRunGen">[29]Dispatch!#REF!</definedName>
    <definedName name="Mwh" localSheetId="0">#REF!</definedName>
    <definedName name="Mwh">#REF!</definedName>
    <definedName name="mwhoutlookdata">'[55]pivoted data'!$D$3:$R$42</definedName>
    <definedName name="nameplate" localSheetId="0">#REF!</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localSheetId="0"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 localSheetId="0">#REF!</definedName>
    <definedName name="nic">#REF!</definedName>
    <definedName name="nine" localSheetId="0">#REF!</definedName>
    <definedName name="nine">#REF!</definedName>
    <definedName name="nineteenth" localSheetId="0">#REF!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 localSheetId="0">#REF!</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 localSheetId="0">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 localSheetId="0">#REF!</definedName>
    <definedName name="OBCLEASE">#REF!</definedName>
    <definedName name="occhartinitial" localSheetId="0">#REF!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 localSheetId="0">#REF!</definedName>
    <definedName name="offpeak_hours">#REF!</definedName>
    <definedName name="oid" localSheetId="0">#REF!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 localSheetId="0">#REF!</definedName>
    <definedName name="Overview">#REF!</definedName>
    <definedName name="OWN" localSheetId="0">#REF!</definedName>
    <definedName name="OWN">#REF!</definedName>
    <definedName name="OwnerExpSched" localSheetId="0">'[22]General Inputs'!#REF!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 localSheetId="0">#REF!</definedName>
    <definedName name="pdf">#REF!</definedName>
    <definedName name="PDF_Printer" localSheetId="0">#REF!</definedName>
    <definedName name="PDF_Printer">#REF!</definedName>
    <definedName name="peak_hours" localSheetId="0">#REF!</definedName>
    <definedName name="peak_hours">#REF!</definedName>
    <definedName name="peak_new_table">'[60]2008 Extreme Peaks - 080403'!$E$5:$AD$8</definedName>
    <definedName name="peak_table">'[60]Peaks-F01'!$C$5:$E$243</definedName>
    <definedName name="PEBBLE" localSheetId="0">#REF!</definedName>
    <definedName name="PEBBLE">#REF!</definedName>
    <definedName name="PED" localSheetId="0">#REF!</definedName>
    <definedName name="PED">#REF!</definedName>
    <definedName name="percdebtcov" localSheetId="0">#REF!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 localSheetId="0">#REF!</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 localSheetId="0">#REF!</definedName>
    <definedName name="ppl_wkly_vect_input">#REF!</definedName>
    <definedName name="PR_EST_FCTRS" localSheetId="0">#REF!</definedName>
    <definedName name="PR_EST_FCTRS">#REF!</definedName>
    <definedName name="pr_est_sum" localSheetId="0">#REF!</definedName>
    <definedName name="pr_est_sum">#REF!</definedName>
    <definedName name="Pref">[61]Sheet3!$B$3</definedName>
    <definedName name="Prefcost">[61]Sheet2!$B$11</definedName>
    <definedName name="Prefcost1">[61]Sheet2!$C$11</definedName>
    <definedName name="preferredreturn" localSheetId="0">#REF!</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Schedule_B!$A$1:$Q$44</definedName>
    <definedName name="_xlnm.Print_Area" localSheetId="0">'Summary- Detailed'!$A$1:$Y$288</definedName>
    <definedName name="_xlnm.Print_Area">#REF!</definedName>
    <definedName name="PRINT_AREA_MI" localSheetId="0">#REF!</definedName>
    <definedName name="PRINT_AREA_MI">#REF!</definedName>
    <definedName name="Print_Area_Reset">#N/A</definedName>
    <definedName name="Print_Area1" localSheetId="0">#REF!</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 localSheetId="0">#REF!</definedName>
    <definedName name="Print_Titles_MI">#REF!</definedName>
    <definedName name="Prior_Outlook_Forecast" localSheetId="0">#REF!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 localSheetId="0">#REF!</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 localSheetId="0">#REF!</definedName>
    <definedName name="PWRCSTPF">#REF!</definedName>
    <definedName name="PWRCSTRS" localSheetId="0">#REF!</definedName>
    <definedName name="PWRCSTRS">#REF!</definedName>
    <definedName name="PWRCSTWP" localSheetId="0">#REF!</definedName>
    <definedName name="PWRCSTWP">#REF!</definedName>
    <definedName name="PWRCSTWR">#REF!</definedName>
    <definedName name="PXPACC1_ALL_MERGE">#REF!</definedName>
    <definedName name="q" localSheetId="1" hidden="1">{#N/A,#N/A,FALSE,"Coversheet";#N/A,#N/A,FALSE,"QA"}</definedName>
    <definedName name="q" localSheetId="0"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localSheetId="0"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 localSheetId="0">#REF!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 localSheetId="0">#REF!</definedName>
    <definedName name="regasset">#REF!</definedName>
    <definedName name="Report_ID__BMI_RID" localSheetId="0">#REF!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 localSheetId="0">#REF!</definedName>
    <definedName name="resdebt">#REF!</definedName>
    <definedName name="resepcdevcost" localSheetId="0">#REF!</definedName>
    <definedName name="resepcdevcost">#REF!</definedName>
    <definedName name="RESequit" localSheetId="0">#REF!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 localSheetId="0">#REF!</definedName>
    <definedName name="RESTATING">#REF!</definedName>
    <definedName name="Results" localSheetId="0">#REF!</definedName>
    <definedName name="Results">#REF!</definedName>
    <definedName name="retain" localSheetId="0">#REF!</definedName>
    <definedName name="retain">#REF!</definedName>
    <definedName name="retain_earn" localSheetId="0">[56]Sheet1!#REF!</definedName>
    <definedName name="retain_earn">[56]Sheet1!#REF!</definedName>
    <definedName name="RETIREPLAN" localSheetId="0">#REF!</definedName>
    <definedName name="RETIREPLAN">#REF!</definedName>
    <definedName name="RETRUN_TO_SUMARY_2" localSheetId="1">Schedule_B!RETRUN_TO_SUMARY_2</definedName>
    <definedName name="RETRUN_TO_SUMARY_2">[48]!RETRUN_TO_SUMARY_2</definedName>
    <definedName name="REV" localSheetId="0">#REF!</definedName>
    <definedName name="REV">#REF!</definedName>
    <definedName name="rev_reduct_a">[56]Sheet1!#REF!</definedName>
    <definedName name="rev_reduct_b">[56]Sheet1!#REF!</definedName>
    <definedName name="REVADJ" localSheetId="0">#REF!</definedName>
    <definedName name="REVADJ">#REF!</definedName>
    <definedName name="Revenue" localSheetId="0">#REF!</definedName>
    <definedName name="Revenue">#REF!</definedName>
    <definedName name="Revenue_Deficiency" localSheetId="0">#REF!</definedName>
    <definedName name="Revenue_Deficiency">#REF!</definedName>
    <definedName name="REVREQ">#REF!</definedName>
    <definedName name="RID">'[69]#REF'!$AB$4</definedName>
    <definedName name="ROE" localSheetId="0">#REF!</definedName>
    <definedName name="ROE">#REF!</definedName>
    <definedName name="ROR" localSheetId="0">#REF!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 localSheetId="0">#REF!</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localSheetId="0"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 localSheetId="0">#REF!</definedName>
    <definedName name="select_flat_01">#REF!</definedName>
    <definedName name="select_flat_02" localSheetId="0">#REF!</definedName>
    <definedName name="select_flat_02">#REF!</definedName>
    <definedName name="select_flat_03" localSheetId="0">#REF!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localSheetId="0"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 localSheetId="0">#REF!</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localSheetId="0"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 localSheetId="0">#REF!</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localSheetId="0" hidden="1">{#N/A,#N/A,FALSE,"Summ";#N/A,#N/A,FALSE,"General"}</definedName>
    <definedName name="tem" hidden="1">{#N/A,#N/A,FALSE,"Summ";#N/A,#N/A,FALSE,"General"}</definedName>
    <definedName name="TEMP" localSheetId="1" hidden="1">{#N/A,#N/A,FALSE,"Summ";#N/A,#N/A,FALSE,"General"}</definedName>
    <definedName name="TEMP" localSheetId="0" hidden="1">{#N/A,#N/A,FALSE,"Summ";#N/A,#N/A,FALSE,"General"}</definedName>
    <definedName name="TEMP" hidden="1">{#N/A,#N/A,FALSE,"Summ";#N/A,#N/A,FALSE,"General"}</definedName>
    <definedName name="Temp1" localSheetId="1" hidden="1">{#N/A,#N/A,FALSE,"CESTSUM";#N/A,#N/A,FALSE,"est sum A";#N/A,#N/A,FALSE,"est detail A"}</definedName>
    <definedName name="Temp1" localSheetId="0"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localSheetId="0"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 localSheetId="0">Scheduled_Payment+Extra_Payment</definedName>
    <definedName name="Total_Payment">Scheduled_Payment+Extra_Payment</definedName>
    <definedName name="totaldebt" localSheetId="0">#REF!</definedName>
    <definedName name="totaldebt">#REF!</definedName>
    <definedName name="totalequit" localSheetId="0">#REF!</definedName>
    <definedName name="totalequit">#REF!</definedName>
    <definedName name="TotalEquity">'[22]Revenue Calculation'!$I$6</definedName>
    <definedName name="tr" localSheetId="1" hidden="1">{#N/A,#N/A,FALSE,"CESTSUM";#N/A,#N/A,FALSE,"est sum A";#N/A,#N/A,FALSE,"est detail A"}</definedName>
    <definedName name="tr" localSheetId="0"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 localSheetId="0">#REF!</definedName>
    <definedName name="transdb">#REF!</definedName>
    <definedName name="Transfer" localSheetId="0" hidden="1">#REF!</definedName>
    <definedName name="Transfer" hidden="1">#REF!</definedName>
    <definedName name="Transfers" localSheetId="0" hidden="1">#REF!</definedName>
    <definedName name="Transfers" hidden="1">#REF!</definedName>
    <definedName name="TransFixed" localSheetId="0">[22]Expenses!#REF!</definedName>
    <definedName name="TransFixed">[22]Expenses!#REF!</definedName>
    <definedName name="TransVar" localSheetId="0">[22]Expenses!#REF!</definedName>
    <definedName name="TransVar">[22]Expenses!#REF!</definedName>
    <definedName name="tt" localSheetId="0">#REF!</definedName>
    <definedName name="tt">#REF!</definedName>
    <definedName name="ttt" localSheetId="0">#REF!</definedName>
    <definedName name="ttt">#REF!</definedName>
    <definedName name="tttt" localSheetId="0">#REF!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localSheetId="0"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 localSheetId="0">#REF!</definedName>
    <definedName name="UTG">#REF!</definedName>
    <definedName name="UTN" localSheetId="0">#REF!</definedName>
    <definedName name="UTN">#REF!</definedName>
    <definedName name="v" localSheetId="1" hidden="1">{#N/A,#N/A,FALSE,"Coversheet";#N/A,#N/A,FALSE,"QA"}</definedName>
    <definedName name="v" localSheetId="0" hidden="1">{#N/A,#N/A,FALSE,"Coversheet";#N/A,#N/A,FALSE,"QA"}</definedName>
    <definedName name="v" hidden="1">{#N/A,#N/A,FALSE,"Coversheet";#N/A,#N/A,FALSE,"QA"}</definedName>
    <definedName name="Value" localSheetId="1" hidden="1">{#N/A,#N/A,FALSE,"Summ";#N/A,#N/A,FALSE,"General"}</definedName>
    <definedName name="Value" localSheetId="0" hidden="1">{#N/A,#N/A,FALSE,"Summ";#N/A,#N/A,FALSE,"General"}</definedName>
    <definedName name="Value" hidden="1">{#N/A,#N/A,FALSE,"Summ";#N/A,#N/A,FALSE,"General"}</definedName>
    <definedName name="Values_Entered" localSheetId="1">IF(Loan_Amount*Interest_Rate*Loan_Years*Loan_Start&gt;0,1,0)</definedName>
    <definedName name="Values_Entered" localSheetId="0">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localSheetId="0"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localSheetId="0"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localSheetId="0" hidden="1">{#N/A,#N/A,FALSE,"Coversheet";#N/A,#N/A,FALSE,"QA"}</definedName>
    <definedName name="WH" hidden="1">{#N/A,#N/A,FALSE,"Coversheet";#N/A,#N/A,FALSE,"QA"}</definedName>
    <definedName name="WHAccumDep">#REF!</definedName>
    <definedName name="what">'[73]General Inputs'!$E$4</definedName>
    <definedName name="WHDepExp" localSheetId="0">#REF!</definedName>
    <definedName name="WHDepExp">#REF!</definedName>
    <definedName name="WHDFITAsset" localSheetId="0">#REF!</definedName>
    <definedName name="WHDFITAsset">#REF!</definedName>
    <definedName name="WHDFITLiab" localSheetId="0">#REF!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localSheetId="0" hidden="1">{#N/A,#N/A,FALSE,"CRPT";#N/A,#N/A,FALSE,"TREND";#N/A,#N/A,FALSE,"%Curve"}</definedName>
    <definedName name="wrn.AAI." hidden="1">{#N/A,#N/A,FALSE,"CRPT";#N/A,#N/A,FALSE,"TREND";#N/A,#N/A,FALSE,"%Curve"}</definedName>
    <definedName name="wrn.AAI._.Report." localSheetId="1" hidden="1">{#N/A,#N/A,FALSE,"CRPT";#N/A,#N/A,FALSE,"TREND";#N/A,#N/A,FALSE,"% CURVE"}</definedName>
    <definedName name="wrn.AAI._.Report." localSheetId="0"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localSheetId="0"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localSheetId="0" hidden="1">{#N/A,#N/A,FALSE,"schA"}</definedName>
    <definedName name="wrn.ECR." hidden="1">{#N/A,#N/A,FALSE,"schA"}</definedName>
    <definedName name="wrn.ESTIMATE." localSheetId="1" hidden="1">{#N/A,#N/A,FALSE,"CESTSUM";#N/A,#N/A,FALSE,"est sum A";#N/A,#N/A,FALSE,"est detail A"}</definedName>
    <definedName name="wrn.ESTIMATE." localSheetId="0"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localSheetId="0" hidden="1">{#N/A,#N/A,TRUE,"CoverPage";#N/A,#N/A,TRUE,"Gas";#N/A,#N/A,TRUE,"Power";#N/A,#N/A,TRUE,"Historical DJ Mthly Prices"}</definedName>
    <definedName name="wrn.Fundamental." hidden="1">{#N/A,#N/A,TRUE,"CoverPage";#N/A,#N/A,TRUE,"Gas";#N/A,#N/A,TRUE,"Power";#N/A,#N/A,TRUE,"Historical DJ Mthly Prices"}</definedName>
    <definedName name="wrn.Fundamental2" localSheetId="0"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localSheetId="0"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localSheetId="0" hidden="1">{#N/A,#N/A,FALSE,"Coversheet";#N/A,#N/A,FALSE,"QA"}</definedName>
    <definedName name="wrn.Incentive._.Overhead." hidden="1">{#N/A,#N/A,FALSE,"Coversheet";#N/A,#N/A,FALSE,"QA"}</definedName>
    <definedName name="wrn.limit_reports." localSheetId="1" hidden="1">{#N/A,#N/A,FALSE,"Schedule F";#N/A,#N/A,FALSE,"Schedule G"}</definedName>
    <definedName name="wrn.limit_reports." localSheetId="0"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localSheetId="0"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localSheetId="0" hidden="1">{#N/A,#N/A,FALSE,"BASE";#N/A,#N/A,FALSE,"LOOPS";#N/A,#N/A,FALSE,"PLC"}</definedName>
    <definedName name="wrn.Project._.Services." hidden="1">{#N/A,#N/A,FALSE,"BASE";#N/A,#N/A,FALSE,"LOOPS";#N/A,#N/A,FALSE,"PLC"}</definedName>
    <definedName name="wrn.SCHEDULE." localSheetId="1" hidden="1">{#N/A,#N/A,FALSE,"7617 Fab";#N/A,#N/A,FALSE,"7617 NSK"}</definedName>
    <definedName name="wrn.SCHEDULE." localSheetId="0"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localSheetId="0" hidden="1">{#N/A,#N/A,FALSE,"2002 Small Tool OH";#N/A,#N/A,FALSE,"QA"}</definedName>
    <definedName name="wrn.Small._.Tools._.Overhead." hidden="1">{#N/A,#N/A,FALSE,"2002 Small Tool OH";#N/A,#N/A,FALSE,"QA"}</definedName>
    <definedName name="wrn.Summary." localSheetId="1" hidden="1">{#N/A,#N/A,FALSE,"Summ";#N/A,#N/A,FALSE,"General"}</definedName>
    <definedName name="wrn.Summary." localSheetId="0"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localSheetId="0" hidden="1">{#N/A,#N/A,FALSE,"schA"}</definedName>
    <definedName name="www" hidden="1">{#N/A,#N/A,FALSE,"schA"}</definedName>
    <definedName name="x" localSheetId="1" hidden="1">{#N/A,#N/A,FALSE,"Coversheet";#N/A,#N/A,FALSE,"QA"}</definedName>
    <definedName name="x" localSheetId="0"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localSheetId="0" hidden="1">{#N/A,#N/A,FALSE,"Summ";#N/A,#N/A,FALSE,"General"}</definedName>
    <definedName name="yuf" hidden="1">{#N/A,#N/A,FALSE,"Summ";#N/A,#N/A,FALSE,"General"}</definedName>
    <definedName name="z" localSheetId="1" hidden="1">{#N/A,#N/A,FALSE,"Coversheet";#N/A,#N/A,FALSE,"QA"}</definedName>
    <definedName name="z" localSheetId="0" hidden="1">{#N/A,#N/A,FALSE,"Coversheet";#N/A,#N/A,FALSE,"QA"}</definedName>
    <definedName name="z" hidden="1">{#N/A,#N/A,FALSE,"Coversheet";#N/A,#N/A,FALSE,"QA"}</definedName>
    <definedName name="zilfpldebtperc" localSheetId="0">#REF!</definedName>
    <definedName name="zilfpldebtperc">#REF!</definedName>
    <definedName name="zilkhaepcdevcost" localSheetId="0">#REF!</definedName>
    <definedName name="zilkhaepcdevcost">#REF!</definedName>
    <definedName name="zilkhaownperc" localSheetId="0">#REF!</definedName>
    <definedName name="zilkhaownperc">#REF!</definedName>
    <definedName name="ZoneHour1">#REF!</definedName>
    <definedName name="ZoneMonth1">#REF!</definedName>
  </definedNames>
  <calcPr calcId="162913"/>
</workbook>
</file>

<file path=xl/calcChain.xml><?xml version="1.0" encoding="utf-8"?>
<calcChain xmlns="http://schemas.openxmlformats.org/spreadsheetml/2006/main">
  <c r="N37" i="2" l="1"/>
  <c r="N38" i="2" s="1"/>
  <c r="J37" i="2"/>
  <c r="J38" i="2" s="1"/>
  <c r="F37" i="2"/>
  <c r="F38" i="2" s="1"/>
  <c r="F41" i="2" s="1"/>
  <c r="G41" i="2" s="1"/>
  <c r="H41" i="2" s="1"/>
  <c r="Q35" i="2"/>
  <c r="Q37" i="2" s="1"/>
  <c r="Q38" i="2" s="1"/>
  <c r="P35" i="2"/>
  <c r="P37" i="2" s="1"/>
  <c r="P38" i="2" s="1"/>
  <c r="O35" i="2"/>
  <c r="O37" i="2" s="1"/>
  <c r="O38" i="2" s="1"/>
  <c r="N35" i="2"/>
  <c r="M35" i="2"/>
  <c r="M37" i="2" s="1"/>
  <c r="M38" i="2" s="1"/>
  <c r="L35" i="2"/>
  <c r="L37" i="2" s="1"/>
  <c r="L38" i="2" s="1"/>
  <c r="K35" i="2"/>
  <c r="K37" i="2" s="1"/>
  <c r="K38" i="2" s="1"/>
  <c r="J35" i="2"/>
  <c r="I35" i="2"/>
  <c r="I37" i="2" s="1"/>
  <c r="I38" i="2" s="1"/>
  <c r="H35" i="2"/>
  <c r="H37" i="2" s="1"/>
  <c r="H38" i="2" s="1"/>
  <c r="G35" i="2"/>
  <c r="G37" i="2" s="1"/>
  <c r="G38" i="2" s="1"/>
  <c r="F35" i="2"/>
  <c r="R35" i="2" s="1"/>
  <c r="R37" i="2" s="1"/>
  <c r="R32" i="2"/>
  <c r="Q32" i="2"/>
  <c r="P32" i="2"/>
  <c r="O32" i="2"/>
  <c r="N32" i="2"/>
  <c r="M32" i="2"/>
  <c r="L32" i="2"/>
  <c r="K32" i="2"/>
  <c r="J32" i="2"/>
  <c r="I32" i="2"/>
  <c r="H32" i="2"/>
  <c r="G32" i="2"/>
  <c r="F32" i="2"/>
  <c r="R29" i="2"/>
  <c r="Q29" i="2"/>
  <c r="P29" i="2"/>
  <c r="O29" i="2"/>
  <c r="N29" i="2"/>
  <c r="M29" i="2"/>
  <c r="L29" i="2"/>
  <c r="K29" i="2"/>
  <c r="J29" i="2"/>
  <c r="I29" i="2"/>
  <c r="H29" i="2"/>
  <c r="G29" i="2"/>
  <c r="F29" i="2"/>
  <c r="R21" i="2"/>
  <c r="Q21" i="2"/>
  <c r="P21" i="2"/>
  <c r="O21" i="2"/>
  <c r="N21" i="2"/>
  <c r="M21" i="2"/>
  <c r="L21" i="2"/>
  <c r="K21" i="2"/>
  <c r="J21" i="2"/>
  <c r="I21" i="2"/>
  <c r="H21" i="2"/>
  <c r="G21" i="2"/>
  <c r="F21" i="2"/>
  <c r="R28" i="2"/>
  <c r="R27" i="2"/>
  <c r="R20" i="2"/>
  <c r="R19" i="2"/>
  <c r="R15" i="2"/>
  <c r="R14" i="2"/>
  <c r="R13" i="2"/>
  <c r="R12" i="2"/>
  <c r="R11" i="2"/>
  <c r="R10" i="2"/>
  <c r="R9" i="2"/>
  <c r="R8" i="2"/>
  <c r="R16" i="2" s="1"/>
  <c r="R31" i="2" s="1"/>
  <c r="Q16" i="2"/>
  <c r="P16" i="2"/>
  <c r="O16" i="2"/>
  <c r="N16" i="2"/>
  <c r="M16" i="2"/>
  <c r="L16" i="2"/>
  <c r="K16" i="2"/>
  <c r="J16" i="2"/>
  <c r="I16" i="2"/>
  <c r="H16" i="2"/>
  <c r="G16" i="2"/>
  <c r="F16" i="2"/>
  <c r="R40" i="2" l="1"/>
  <c r="R38" i="2"/>
  <c r="R41" i="2" s="1"/>
  <c r="I41" i="2"/>
  <c r="J41" i="2" s="1"/>
  <c r="K41" i="2" s="1"/>
  <c r="L41" i="2" s="1"/>
  <c r="M41" i="2" s="1"/>
  <c r="N41" i="2" s="1"/>
  <c r="O41" i="2" s="1"/>
  <c r="P41" i="2" s="1"/>
  <c r="Q41" i="2" s="1"/>
  <c r="F40" i="2"/>
  <c r="G40" i="2" s="1"/>
  <c r="H40" i="2" s="1"/>
  <c r="I40" i="2" s="1"/>
  <c r="J40" i="2" s="1"/>
  <c r="K40" i="2" s="1"/>
  <c r="L40" i="2" s="1"/>
  <c r="M40" i="2" s="1"/>
  <c r="N40" i="2" s="1"/>
  <c r="O40" i="2" s="1"/>
  <c r="P40" i="2" s="1"/>
  <c r="Q40" i="2" s="1"/>
  <c r="V271" i="3"/>
  <c r="R271" i="3"/>
  <c r="O271" i="3"/>
  <c r="T271" i="3" s="1"/>
  <c r="J271" i="3"/>
  <c r="F271" i="3"/>
  <c r="D271" i="3"/>
  <c r="V270" i="3"/>
  <c r="R270" i="3"/>
  <c r="O270" i="3"/>
  <c r="J270" i="3"/>
  <c r="F270" i="3"/>
  <c r="D270" i="3"/>
  <c r="H270" i="3" s="1"/>
  <c r="L270" i="3" s="1"/>
  <c r="V269" i="3"/>
  <c r="R269" i="3"/>
  <c r="O269" i="3"/>
  <c r="J269" i="3"/>
  <c r="F269" i="3"/>
  <c r="H269" i="3" s="1"/>
  <c r="D269" i="3"/>
  <c r="R268" i="3"/>
  <c r="T268" i="3" s="1"/>
  <c r="J268" i="3"/>
  <c r="F268" i="3"/>
  <c r="D268" i="3"/>
  <c r="H268" i="3" s="1"/>
  <c r="L268" i="3" s="1"/>
  <c r="R267" i="3"/>
  <c r="T267" i="3" s="1"/>
  <c r="J267" i="3"/>
  <c r="F267" i="3"/>
  <c r="D267" i="3"/>
  <c r="R266" i="3"/>
  <c r="J266" i="3"/>
  <c r="F266" i="3"/>
  <c r="H266" i="3" s="1"/>
  <c r="L266" i="3" s="1"/>
  <c r="D266" i="3"/>
  <c r="R265" i="3"/>
  <c r="J265" i="3"/>
  <c r="H265" i="3"/>
  <c r="L265" i="3" s="1"/>
  <c r="F265" i="3"/>
  <c r="D265" i="3"/>
  <c r="R264" i="3"/>
  <c r="J264" i="3"/>
  <c r="F264" i="3"/>
  <c r="D264" i="3"/>
  <c r="R263" i="3"/>
  <c r="T263" i="3"/>
  <c r="J263" i="3"/>
  <c r="F263" i="3"/>
  <c r="D263" i="3"/>
  <c r="R262" i="3"/>
  <c r="J262" i="3"/>
  <c r="F262" i="3"/>
  <c r="D262" i="3"/>
  <c r="H262" i="3" s="1"/>
  <c r="X261" i="3"/>
  <c r="T261" i="3"/>
  <c r="R261" i="3"/>
  <c r="J261" i="3"/>
  <c r="F261" i="3"/>
  <c r="D261" i="3"/>
  <c r="W260" i="3"/>
  <c r="R260" i="3"/>
  <c r="J260" i="3"/>
  <c r="K260" i="3" s="1"/>
  <c r="F260" i="3"/>
  <c r="G260" i="3" s="1"/>
  <c r="D260" i="3"/>
  <c r="R258" i="3"/>
  <c r="T258" i="3" s="1"/>
  <c r="H258" i="3"/>
  <c r="L258" i="3" s="1"/>
  <c r="R257" i="3"/>
  <c r="X257" i="3" s="1"/>
  <c r="H257" i="3"/>
  <c r="L257" i="3" s="1"/>
  <c r="X256" i="3"/>
  <c r="R256" i="3"/>
  <c r="T256" i="3" s="1"/>
  <c r="H256" i="3"/>
  <c r="L256" i="3" s="1"/>
  <c r="R255" i="3"/>
  <c r="T255" i="3" s="1"/>
  <c r="H255" i="3"/>
  <c r="L255" i="3" s="1"/>
  <c r="R254" i="3"/>
  <c r="T254" i="3" s="1"/>
  <c r="H254" i="3"/>
  <c r="L254" i="3" s="1"/>
  <c r="R253" i="3"/>
  <c r="L253" i="3"/>
  <c r="H253" i="3"/>
  <c r="R252" i="3"/>
  <c r="X252" i="3" s="1"/>
  <c r="H252" i="3"/>
  <c r="L252" i="3" s="1"/>
  <c r="R251" i="3"/>
  <c r="X251" i="3" s="1"/>
  <c r="L251" i="3"/>
  <c r="H251" i="3"/>
  <c r="X250" i="3"/>
  <c r="R250" i="3"/>
  <c r="T250" i="3" s="1"/>
  <c r="H250" i="3"/>
  <c r="L250" i="3" s="1"/>
  <c r="X249" i="3"/>
  <c r="R249" i="3"/>
  <c r="T249" i="3" s="1"/>
  <c r="H249" i="3"/>
  <c r="L249" i="3" s="1"/>
  <c r="R248" i="3"/>
  <c r="H248" i="3"/>
  <c r="L248" i="3" s="1"/>
  <c r="W247" i="3"/>
  <c r="W248" i="3" s="1"/>
  <c r="W249" i="3" s="1"/>
  <c r="R247" i="3"/>
  <c r="P247" i="3"/>
  <c r="K247" i="3"/>
  <c r="K248" i="3" s="1"/>
  <c r="K249" i="3" s="1"/>
  <c r="K250" i="3" s="1"/>
  <c r="K251" i="3" s="1"/>
  <c r="K252" i="3" s="1"/>
  <c r="K253" i="3" s="1"/>
  <c r="K254" i="3" s="1"/>
  <c r="K255" i="3" s="1"/>
  <c r="K256" i="3" s="1"/>
  <c r="K257" i="3" s="1"/>
  <c r="K258" i="3" s="1"/>
  <c r="H247" i="3"/>
  <c r="L247" i="3" s="1"/>
  <c r="M247" i="3" s="1"/>
  <c r="G247" i="3"/>
  <c r="I247" i="3" s="1"/>
  <c r="E247" i="3"/>
  <c r="E248" i="3" s="1"/>
  <c r="V243" i="3"/>
  <c r="R243" i="3"/>
  <c r="O243" i="3"/>
  <c r="H243" i="3"/>
  <c r="L243" i="3" s="1"/>
  <c r="V242" i="3"/>
  <c r="R242" i="3"/>
  <c r="O242" i="3"/>
  <c r="H242" i="3"/>
  <c r="L242" i="3" s="1"/>
  <c r="X241" i="3"/>
  <c r="V241" i="3"/>
  <c r="R241" i="3"/>
  <c r="O241" i="3"/>
  <c r="T241" i="3" s="1"/>
  <c r="H241" i="3"/>
  <c r="L241" i="3" s="1"/>
  <c r="V240" i="3"/>
  <c r="R240" i="3"/>
  <c r="O240" i="3"/>
  <c r="T240" i="3" s="1"/>
  <c r="H240" i="3"/>
  <c r="L240" i="3" s="1"/>
  <c r="V239" i="3"/>
  <c r="R239" i="3"/>
  <c r="O239" i="3"/>
  <c r="H239" i="3"/>
  <c r="L239" i="3" s="1"/>
  <c r="V238" i="3"/>
  <c r="R238" i="3"/>
  <c r="O238" i="3"/>
  <c r="H238" i="3"/>
  <c r="L238" i="3" s="1"/>
  <c r="X237" i="3"/>
  <c r="V237" i="3"/>
  <c r="R237" i="3"/>
  <c r="O237" i="3"/>
  <c r="H237" i="3"/>
  <c r="L237" i="3" s="1"/>
  <c r="V236" i="3"/>
  <c r="X236" i="3" s="1"/>
  <c r="R236" i="3"/>
  <c r="O236" i="3"/>
  <c r="H236" i="3"/>
  <c r="L236" i="3" s="1"/>
  <c r="V235" i="3"/>
  <c r="R235" i="3"/>
  <c r="O235" i="3"/>
  <c r="H235" i="3"/>
  <c r="L235" i="3" s="1"/>
  <c r="V234" i="3"/>
  <c r="R234" i="3"/>
  <c r="O234" i="3"/>
  <c r="H234" i="3"/>
  <c r="L234" i="3" s="1"/>
  <c r="V233" i="3"/>
  <c r="R233" i="3"/>
  <c r="O233" i="3"/>
  <c r="H233" i="3"/>
  <c r="L233" i="3" s="1"/>
  <c r="V232" i="3"/>
  <c r="W232" i="3" s="1"/>
  <c r="W233" i="3" s="1"/>
  <c r="W234" i="3" s="1"/>
  <c r="R232" i="3"/>
  <c r="S232" i="3" s="1"/>
  <c r="S233" i="3" s="1"/>
  <c r="S234" i="3" s="1"/>
  <c r="O232" i="3"/>
  <c r="K232" i="3"/>
  <c r="K233" i="3" s="1"/>
  <c r="K234" i="3" s="1"/>
  <c r="K235" i="3" s="1"/>
  <c r="K236" i="3" s="1"/>
  <c r="K237" i="3" s="1"/>
  <c r="K238" i="3" s="1"/>
  <c r="K239" i="3" s="1"/>
  <c r="K240" i="3" s="1"/>
  <c r="K241" i="3" s="1"/>
  <c r="K242" i="3" s="1"/>
  <c r="K243" i="3" s="1"/>
  <c r="H232" i="3"/>
  <c r="L232" i="3" s="1"/>
  <c r="M232" i="3" s="1"/>
  <c r="G232" i="3"/>
  <c r="G233" i="3" s="1"/>
  <c r="G234" i="3" s="1"/>
  <c r="G235" i="3" s="1"/>
  <c r="G236" i="3" s="1"/>
  <c r="G237" i="3" s="1"/>
  <c r="G238" i="3" s="1"/>
  <c r="G239" i="3" s="1"/>
  <c r="G240" i="3" s="1"/>
  <c r="G241" i="3" s="1"/>
  <c r="G242" i="3" s="1"/>
  <c r="G243" i="3" s="1"/>
  <c r="E232" i="3"/>
  <c r="E233" i="3" s="1"/>
  <c r="E234" i="3" s="1"/>
  <c r="E235" i="3" s="1"/>
  <c r="V228" i="3"/>
  <c r="R228" i="3"/>
  <c r="O228" i="3"/>
  <c r="H228" i="3"/>
  <c r="L228" i="3" s="1"/>
  <c r="V227" i="3"/>
  <c r="X227" i="3" s="1"/>
  <c r="R227" i="3"/>
  <c r="O227" i="3"/>
  <c r="H227" i="3"/>
  <c r="L227" i="3" s="1"/>
  <c r="V226" i="3"/>
  <c r="R226" i="3"/>
  <c r="O226" i="3"/>
  <c r="H226" i="3"/>
  <c r="L226" i="3" s="1"/>
  <c r="V225" i="3"/>
  <c r="R225" i="3"/>
  <c r="O225" i="3"/>
  <c r="H225" i="3"/>
  <c r="L225" i="3" s="1"/>
  <c r="V224" i="3"/>
  <c r="R224" i="3"/>
  <c r="O224" i="3"/>
  <c r="H224" i="3"/>
  <c r="L224" i="3" s="1"/>
  <c r="V223" i="3"/>
  <c r="R223" i="3"/>
  <c r="O223" i="3"/>
  <c r="T223" i="3" s="1"/>
  <c r="H223" i="3"/>
  <c r="L223" i="3" s="1"/>
  <c r="V222" i="3"/>
  <c r="R222" i="3"/>
  <c r="X222" i="3" s="1"/>
  <c r="O222" i="3"/>
  <c r="H222" i="3"/>
  <c r="L222" i="3" s="1"/>
  <c r="V221" i="3"/>
  <c r="R221" i="3"/>
  <c r="O221" i="3"/>
  <c r="H221" i="3"/>
  <c r="L221" i="3" s="1"/>
  <c r="V220" i="3"/>
  <c r="R220" i="3"/>
  <c r="O220" i="3"/>
  <c r="H220" i="3"/>
  <c r="L220" i="3" s="1"/>
  <c r="V219" i="3"/>
  <c r="R219" i="3"/>
  <c r="O219" i="3"/>
  <c r="H219" i="3"/>
  <c r="L219" i="3" s="1"/>
  <c r="V218" i="3"/>
  <c r="R218" i="3"/>
  <c r="O218" i="3"/>
  <c r="H218" i="3"/>
  <c r="L218" i="3" s="1"/>
  <c r="V217" i="3"/>
  <c r="W217" i="3" s="1"/>
  <c r="W218" i="3" s="1"/>
  <c r="W219" i="3" s="1"/>
  <c r="W220" i="3" s="1"/>
  <c r="R217" i="3"/>
  <c r="O217" i="3"/>
  <c r="P217" i="3" s="1"/>
  <c r="L217" i="3"/>
  <c r="M217" i="3" s="1"/>
  <c r="M218" i="3" s="1"/>
  <c r="M219" i="3" s="1"/>
  <c r="K217" i="3"/>
  <c r="K218" i="3" s="1"/>
  <c r="K219" i="3" s="1"/>
  <c r="K220" i="3" s="1"/>
  <c r="K221" i="3" s="1"/>
  <c r="K222" i="3" s="1"/>
  <c r="K223" i="3" s="1"/>
  <c r="K224" i="3" s="1"/>
  <c r="K225" i="3" s="1"/>
  <c r="K226" i="3" s="1"/>
  <c r="K227" i="3" s="1"/>
  <c r="K228" i="3" s="1"/>
  <c r="H217" i="3"/>
  <c r="G217" i="3"/>
  <c r="G218" i="3" s="1"/>
  <c r="G219" i="3" s="1"/>
  <c r="G220" i="3" s="1"/>
  <c r="G221" i="3" s="1"/>
  <c r="G222" i="3" s="1"/>
  <c r="G223" i="3" s="1"/>
  <c r="G224" i="3" s="1"/>
  <c r="G225" i="3" s="1"/>
  <c r="G226" i="3" s="1"/>
  <c r="G227" i="3" s="1"/>
  <c r="G228" i="3" s="1"/>
  <c r="E217" i="3"/>
  <c r="V213" i="3"/>
  <c r="X213" i="3" s="1"/>
  <c r="O213" i="3"/>
  <c r="T213" i="3" s="1"/>
  <c r="H213" i="3"/>
  <c r="L213" i="3" s="1"/>
  <c r="X212" i="3"/>
  <c r="V212" i="3"/>
  <c r="O212" i="3"/>
  <c r="T212" i="3" s="1"/>
  <c r="H212" i="3"/>
  <c r="L212" i="3" s="1"/>
  <c r="V211" i="3"/>
  <c r="X211" i="3" s="1"/>
  <c r="O211" i="3"/>
  <c r="T211" i="3" s="1"/>
  <c r="H211" i="3"/>
  <c r="L211" i="3" s="1"/>
  <c r="V210" i="3"/>
  <c r="X210" i="3" s="1"/>
  <c r="T210" i="3"/>
  <c r="O210" i="3"/>
  <c r="H210" i="3"/>
  <c r="L210" i="3" s="1"/>
  <c r="V209" i="3"/>
  <c r="X209" i="3" s="1"/>
  <c r="T209" i="3"/>
  <c r="O209" i="3"/>
  <c r="H209" i="3"/>
  <c r="L209" i="3" s="1"/>
  <c r="V208" i="3"/>
  <c r="X208" i="3" s="1"/>
  <c r="O208" i="3"/>
  <c r="T208" i="3" s="1"/>
  <c r="H208" i="3"/>
  <c r="L208" i="3" s="1"/>
  <c r="V207" i="3"/>
  <c r="X207" i="3" s="1"/>
  <c r="O207" i="3"/>
  <c r="T207" i="3" s="1"/>
  <c r="H207" i="3"/>
  <c r="L207" i="3" s="1"/>
  <c r="V206" i="3"/>
  <c r="X206" i="3" s="1"/>
  <c r="O206" i="3"/>
  <c r="T206" i="3" s="1"/>
  <c r="H206" i="3"/>
  <c r="L206" i="3" s="1"/>
  <c r="V205" i="3"/>
  <c r="X205" i="3" s="1"/>
  <c r="O205" i="3"/>
  <c r="T205" i="3" s="1"/>
  <c r="H205" i="3"/>
  <c r="L205" i="3" s="1"/>
  <c r="V204" i="3"/>
  <c r="X204" i="3" s="1"/>
  <c r="O204" i="3"/>
  <c r="T204" i="3" s="1"/>
  <c r="H204" i="3"/>
  <c r="L204" i="3" s="1"/>
  <c r="V203" i="3"/>
  <c r="X203" i="3" s="1"/>
  <c r="O203" i="3"/>
  <c r="T203" i="3" s="1"/>
  <c r="H203" i="3"/>
  <c r="L203" i="3" s="1"/>
  <c r="V202" i="3"/>
  <c r="X202" i="3" s="1"/>
  <c r="Y202" i="3" s="1"/>
  <c r="S202" i="3"/>
  <c r="S203" i="3" s="1"/>
  <c r="S204" i="3" s="1"/>
  <c r="S205" i="3" s="1"/>
  <c r="S206" i="3" s="1"/>
  <c r="S207" i="3" s="1"/>
  <c r="S208" i="3" s="1"/>
  <c r="S209" i="3" s="1"/>
  <c r="S210" i="3" s="1"/>
  <c r="S211" i="3" s="1"/>
  <c r="S212" i="3" s="1"/>
  <c r="S213" i="3" s="1"/>
  <c r="O202" i="3"/>
  <c r="K202" i="3"/>
  <c r="K203" i="3" s="1"/>
  <c r="K204" i="3" s="1"/>
  <c r="K205" i="3" s="1"/>
  <c r="K206" i="3" s="1"/>
  <c r="K207" i="3" s="1"/>
  <c r="K208" i="3" s="1"/>
  <c r="K209" i="3" s="1"/>
  <c r="K210" i="3" s="1"/>
  <c r="K211" i="3" s="1"/>
  <c r="K212" i="3" s="1"/>
  <c r="K213" i="3" s="1"/>
  <c r="H202" i="3"/>
  <c r="L202" i="3" s="1"/>
  <c r="M202" i="3" s="1"/>
  <c r="G202" i="3"/>
  <c r="G203" i="3" s="1"/>
  <c r="G204" i="3" s="1"/>
  <c r="G205" i="3" s="1"/>
  <c r="G206" i="3" s="1"/>
  <c r="G207" i="3" s="1"/>
  <c r="G208" i="3" s="1"/>
  <c r="G209" i="3" s="1"/>
  <c r="G210" i="3" s="1"/>
  <c r="G211" i="3" s="1"/>
  <c r="G212" i="3" s="1"/>
  <c r="G213" i="3" s="1"/>
  <c r="E202" i="3"/>
  <c r="E203" i="3" s="1"/>
  <c r="X198" i="3"/>
  <c r="V198" i="3"/>
  <c r="T198" i="3"/>
  <c r="H198" i="3"/>
  <c r="L198" i="3" s="1"/>
  <c r="X197" i="3"/>
  <c r="V197" i="3"/>
  <c r="T197" i="3"/>
  <c r="H197" i="3"/>
  <c r="L197" i="3" s="1"/>
  <c r="V196" i="3"/>
  <c r="X196" i="3" s="1"/>
  <c r="T196" i="3"/>
  <c r="H196" i="3"/>
  <c r="L196" i="3" s="1"/>
  <c r="V195" i="3"/>
  <c r="X195" i="3" s="1"/>
  <c r="T195" i="3"/>
  <c r="H195" i="3"/>
  <c r="L195" i="3" s="1"/>
  <c r="V194" i="3"/>
  <c r="X194" i="3" s="1"/>
  <c r="T194" i="3"/>
  <c r="H194" i="3"/>
  <c r="L194" i="3" s="1"/>
  <c r="V193" i="3"/>
  <c r="X193" i="3" s="1"/>
  <c r="T193" i="3"/>
  <c r="H193" i="3"/>
  <c r="L193" i="3" s="1"/>
  <c r="V192" i="3"/>
  <c r="X192" i="3" s="1"/>
  <c r="T192" i="3"/>
  <c r="H192" i="3"/>
  <c r="L192" i="3" s="1"/>
  <c r="V191" i="3"/>
  <c r="X191" i="3" s="1"/>
  <c r="T191" i="3"/>
  <c r="H191" i="3"/>
  <c r="L191" i="3" s="1"/>
  <c r="X190" i="3"/>
  <c r="V190" i="3"/>
  <c r="T190" i="3"/>
  <c r="H190" i="3"/>
  <c r="L190" i="3" s="1"/>
  <c r="X189" i="3"/>
  <c r="V189" i="3"/>
  <c r="T189" i="3"/>
  <c r="H189" i="3"/>
  <c r="L189" i="3" s="1"/>
  <c r="V188" i="3"/>
  <c r="X188" i="3" s="1"/>
  <c r="T188" i="3"/>
  <c r="H188" i="3"/>
  <c r="L188" i="3" s="1"/>
  <c r="V187" i="3"/>
  <c r="T187" i="3"/>
  <c r="S187" i="3"/>
  <c r="S188" i="3" s="1"/>
  <c r="S189" i="3" s="1"/>
  <c r="S190" i="3" s="1"/>
  <c r="S191" i="3" s="1"/>
  <c r="S192" i="3" s="1"/>
  <c r="S193" i="3" s="1"/>
  <c r="S194" i="3" s="1"/>
  <c r="S195" i="3" s="1"/>
  <c r="S196" i="3" s="1"/>
  <c r="S197" i="3" s="1"/>
  <c r="S198" i="3" s="1"/>
  <c r="P187" i="3"/>
  <c r="P188" i="3" s="1"/>
  <c r="K187" i="3"/>
  <c r="K188" i="3" s="1"/>
  <c r="K189" i="3" s="1"/>
  <c r="K190" i="3" s="1"/>
  <c r="K191" i="3" s="1"/>
  <c r="K192" i="3" s="1"/>
  <c r="K193" i="3" s="1"/>
  <c r="K194" i="3" s="1"/>
  <c r="K195" i="3" s="1"/>
  <c r="K196" i="3" s="1"/>
  <c r="K197" i="3" s="1"/>
  <c r="K198" i="3" s="1"/>
  <c r="H187" i="3"/>
  <c r="L187" i="3" s="1"/>
  <c r="M187" i="3" s="1"/>
  <c r="M188" i="3" s="1"/>
  <c r="G187" i="3"/>
  <c r="G188" i="3" s="1"/>
  <c r="G189" i="3" s="1"/>
  <c r="G190" i="3" s="1"/>
  <c r="G191" i="3" s="1"/>
  <c r="G192" i="3" s="1"/>
  <c r="G193" i="3" s="1"/>
  <c r="G194" i="3" s="1"/>
  <c r="G195" i="3" s="1"/>
  <c r="G196" i="3" s="1"/>
  <c r="G197" i="3" s="1"/>
  <c r="G198" i="3" s="1"/>
  <c r="E187" i="3"/>
  <c r="V183" i="3"/>
  <c r="X183" i="3" s="1"/>
  <c r="T183" i="3"/>
  <c r="H183" i="3"/>
  <c r="L183" i="3" s="1"/>
  <c r="V182" i="3"/>
  <c r="X182" i="3" s="1"/>
  <c r="T182" i="3"/>
  <c r="H182" i="3"/>
  <c r="L182" i="3" s="1"/>
  <c r="V181" i="3"/>
  <c r="X181" i="3" s="1"/>
  <c r="T181" i="3"/>
  <c r="H181" i="3"/>
  <c r="L181" i="3" s="1"/>
  <c r="V180" i="3"/>
  <c r="X180" i="3" s="1"/>
  <c r="T180" i="3"/>
  <c r="H180" i="3"/>
  <c r="L180" i="3" s="1"/>
  <c r="V179" i="3"/>
  <c r="X179" i="3" s="1"/>
  <c r="T179" i="3"/>
  <c r="H179" i="3"/>
  <c r="L179" i="3" s="1"/>
  <c r="V178" i="3"/>
  <c r="X178" i="3" s="1"/>
  <c r="T178" i="3"/>
  <c r="H178" i="3"/>
  <c r="L178" i="3" s="1"/>
  <c r="X177" i="3"/>
  <c r="V177" i="3"/>
  <c r="T177" i="3"/>
  <c r="H177" i="3"/>
  <c r="L177" i="3" s="1"/>
  <c r="X176" i="3"/>
  <c r="V176" i="3"/>
  <c r="T176" i="3"/>
  <c r="H176" i="3"/>
  <c r="L176" i="3" s="1"/>
  <c r="V175" i="3"/>
  <c r="X175" i="3" s="1"/>
  <c r="T175" i="3"/>
  <c r="H175" i="3"/>
  <c r="L175" i="3" s="1"/>
  <c r="V174" i="3"/>
  <c r="X174" i="3" s="1"/>
  <c r="T174" i="3"/>
  <c r="H174" i="3"/>
  <c r="L174" i="3" s="1"/>
  <c r="V173" i="3"/>
  <c r="X173" i="3" s="1"/>
  <c r="T173" i="3"/>
  <c r="H173" i="3"/>
  <c r="L173" i="3" s="1"/>
  <c r="V172" i="3"/>
  <c r="W172" i="3" s="1"/>
  <c r="T172" i="3"/>
  <c r="S172" i="3"/>
  <c r="S173" i="3" s="1"/>
  <c r="S174" i="3" s="1"/>
  <c r="S175" i="3" s="1"/>
  <c r="S176" i="3" s="1"/>
  <c r="S177" i="3" s="1"/>
  <c r="S178" i="3" s="1"/>
  <c r="S179" i="3" s="1"/>
  <c r="S180" i="3" s="1"/>
  <c r="S181" i="3" s="1"/>
  <c r="S182" i="3" s="1"/>
  <c r="S183" i="3" s="1"/>
  <c r="P172" i="3"/>
  <c r="P173" i="3" s="1"/>
  <c r="K172" i="3"/>
  <c r="K173" i="3" s="1"/>
  <c r="K174" i="3" s="1"/>
  <c r="K175" i="3" s="1"/>
  <c r="K176" i="3" s="1"/>
  <c r="K177" i="3" s="1"/>
  <c r="K178" i="3" s="1"/>
  <c r="K179" i="3" s="1"/>
  <c r="K180" i="3" s="1"/>
  <c r="K181" i="3" s="1"/>
  <c r="K182" i="3" s="1"/>
  <c r="K183" i="3" s="1"/>
  <c r="H172" i="3"/>
  <c r="L172" i="3" s="1"/>
  <c r="M172" i="3" s="1"/>
  <c r="G172" i="3"/>
  <c r="G173" i="3" s="1"/>
  <c r="G174" i="3" s="1"/>
  <c r="G175" i="3" s="1"/>
  <c r="G176" i="3" s="1"/>
  <c r="G177" i="3" s="1"/>
  <c r="G178" i="3" s="1"/>
  <c r="G179" i="3" s="1"/>
  <c r="G180" i="3" s="1"/>
  <c r="G181" i="3" s="1"/>
  <c r="G182" i="3" s="1"/>
  <c r="G183" i="3" s="1"/>
  <c r="E172" i="3"/>
  <c r="V168" i="3"/>
  <c r="X168" i="3" s="1"/>
  <c r="T168" i="3"/>
  <c r="H168" i="3"/>
  <c r="L168" i="3" s="1"/>
  <c r="V167" i="3"/>
  <c r="X167" i="3" s="1"/>
  <c r="T167" i="3"/>
  <c r="H167" i="3"/>
  <c r="L167" i="3" s="1"/>
  <c r="V166" i="3"/>
  <c r="X166" i="3" s="1"/>
  <c r="T166" i="3"/>
  <c r="H166" i="3"/>
  <c r="L166" i="3" s="1"/>
  <c r="V165" i="3"/>
  <c r="X165" i="3" s="1"/>
  <c r="T165" i="3"/>
  <c r="H165" i="3"/>
  <c r="L165" i="3" s="1"/>
  <c r="V164" i="3"/>
  <c r="X164" i="3" s="1"/>
  <c r="T164" i="3"/>
  <c r="H164" i="3"/>
  <c r="L164" i="3" s="1"/>
  <c r="X163" i="3"/>
  <c r="V163" i="3"/>
  <c r="T163" i="3"/>
  <c r="H163" i="3"/>
  <c r="L163" i="3" s="1"/>
  <c r="V162" i="3"/>
  <c r="X162" i="3" s="1"/>
  <c r="T162" i="3"/>
  <c r="H162" i="3"/>
  <c r="L162" i="3" s="1"/>
  <c r="V161" i="3"/>
  <c r="X161" i="3" s="1"/>
  <c r="T161" i="3"/>
  <c r="H161" i="3"/>
  <c r="L161" i="3" s="1"/>
  <c r="V160" i="3"/>
  <c r="X160" i="3" s="1"/>
  <c r="T160" i="3"/>
  <c r="H160" i="3"/>
  <c r="L160" i="3" s="1"/>
  <c r="V159" i="3"/>
  <c r="X159" i="3" s="1"/>
  <c r="T159" i="3"/>
  <c r="H159" i="3"/>
  <c r="L159" i="3" s="1"/>
  <c r="V158" i="3"/>
  <c r="X158" i="3" s="1"/>
  <c r="T158" i="3"/>
  <c r="H158" i="3"/>
  <c r="L158" i="3" s="1"/>
  <c r="V157" i="3"/>
  <c r="T157" i="3"/>
  <c r="S157" i="3"/>
  <c r="S158" i="3" s="1"/>
  <c r="S159" i="3" s="1"/>
  <c r="S160" i="3" s="1"/>
  <c r="S161" i="3" s="1"/>
  <c r="S162" i="3" s="1"/>
  <c r="S163" i="3" s="1"/>
  <c r="S164" i="3" s="1"/>
  <c r="S165" i="3" s="1"/>
  <c r="S166" i="3" s="1"/>
  <c r="S167" i="3" s="1"/>
  <c r="S168" i="3" s="1"/>
  <c r="P157" i="3"/>
  <c r="P158" i="3" s="1"/>
  <c r="K157" i="3"/>
  <c r="K158" i="3" s="1"/>
  <c r="K159" i="3" s="1"/>
  <c r="K160" i="3" s="1"/>
  <c r="K161" i="3" s="1"/>
  <c r="K162" i="3" s="1"/>
  <c r="K163" i="3" s="1"/>
  <c r="K164" i="3" s="1"/>
  <c r="K165" i="3" s="1"/>
  <c r="K166" i="3" s="1"/>
  <c r="K167" i="3" s="1"/>
  <c r="K168" i="3" s="1"/>
  <c r="H157" i="3"/>
  <c r="L157" i="3" s="1"/>
  <c r="M157" i="3" s="1"/>
  <c r="G157" i="3"/>
  <c r="G158" i="3" s="1"/>
  <c r="G159" i="3" s="1"/>
  <c r="G160" i="3" s="1"/>
  <c r="G161" i="3" s="1"/>
  <c r="G162" i="3" s="1"/>
  <c r="G163" i="3" s="1"/>
  <c r="G164" i="3" s="1"/>
  <c r="G165" i="3" s="1"/>
  <c r="G166" i="3" s="1"/>
  <c r="G167" i="3" s="1"/>
  <c r="G168" i="3" s="1"/>
  <c r="E157" i="3"/>
  <c r="E158" i="3" s="1"/>
  <c r="V153" i="3"/>
  <c r="R153" i="3"/>
  <c r="O153" i="3"/>
  <c r="H153" i="3"/>
  <c r="L153" i="3" s="1"/>
  <c r="X152" i="3"/>
  <c r="V152" i="3"/>
  <c r="R152" i="3"/>
  <c r="O152" i="3"/>
  <c r="T152" i="3" s="1"/>
  <c r="H152" i="3"/>
  <c r="L152" i="3" s="1"/>
  <c r="V151" i="3"/>
  <c r="R151" i="3"/>
  <c r="O151" i="3"/>
  <c r="H151" i="3"/>
  <c r="L151" i="3" s="1"/>
  <c r="V150" i="3"/>
  <c r="R150" i="3"/>
  <c r="O150" i="3"/>
  <c r="H150" i="3"/>
  <c r="L150" i="3" s="1"/>
  <c r="V149" i="3"/>
  <c r="R149" i="3"/>
  <c r="O149" i="3"/>
  <c r="H149" i="3"/>
  <c r="L149" i="3" s="1"/>
  <c r="V148" i="3"/>
  <c r="R148" i="3"/>
  <c r="X148" i="3" s="1"/>
  <c r="O148" i="3"/>
  <c r="H148" i="3"/>
  <c r="L148" i="3" s="1"/>
  <c r="V147" i="3"/>
  <c r="R147" i="3"/>
  <c r="O147" i="3"/>
  <c r="H147" i="3"/>
  <c r="L147" i="3" s="1"/>
  <c r="V146" i="3"/>
  <c r="R146" i="3"/>
  <c r="O146" i="3"/>
  <c r="H146" i="3"/>
  <c r="L146" i="3" s="1"/>
  <c r="V145" i="3"/>
  <c r="R145" i="3"/>
  <c r="O145" i="3"/>
  <c r="H145" i="3"/>
  <c r="L145" i="3" s="1"/>
  <c r="X144" i="3"/>
  <c r="V144" i="3"/>
  <c r="R144" i="3"/>
  <c r="O144" i="3"/>
  <c r="H144" i="3"/>
  <c r="L144" i="3" s="1"/>
  <c r="V143" i="3"/>
  <c r="R143" i="3"/>
  <c r="X143" i="3" s="1"/>
  <c r="O143" i="3"/>
  <c r="T143" i="3" s="1"/>
  <c r="H143" i="3"/>
  <c r="L143" i="3" s="1"/>
  <c r="V142" i="3"/>
  <c r="W142" i="3" s="1"/>
  <c r="W143" i="3" s="1"/>
  <c r="W144" i="3" s="1"/>
  <c r="R142" i="3"/>
  <c r="P142" i="3"/>
  <c r="O142" i="3"/>
  <c r="K142" i="3"/>
  <c r="K143" i="3" s="1"/>
  <c r="K144" i="3" s="1"/>
  <c r="K145" i="3" s="1"/>
  <c r="K146" i="3" s="1"/>
  <c r="K147" i="3" s="1"/>
  <c r="K148" i="3" s="1"/>
  <c r="K149" i="3" s="1"/>
  <c r="K150" i="3" s="1"/>
  <c r="K151" i="3" s="1"/>
  <c r="K152" i="3" s="1"/>
  <c r="K153" i="3" s="1"/>
  <c r="H142" i="3"/>
  <c r="L142" i="3" s="1"/>
  <c r="M142" i="3" s="1"/>
  <c r="G142" i="3"/>
  <c r="G143" i="3" s="1"/>
  <c r="G144" i="3" s="1"/>
  <c r="G145" i="3" s="1"/>
  <c r="G146" i="3" s="1"/>
  <c r="G147" i="3" s="1"/>
  <c r="G148" i="3" s="1"/>
  <c r="G149" i="3" s="1"/>
  <c r="G150" i="3" s="1"/>
  <c r="G151" i="3" s="1"/>
  <c r="G152" i="3" s="1"/>
  <c r="G153" i="3" s="1"/>
  <c r="E142" i="3"/>
  <c r="V138" i="3"/>
  <c r="R138" i="3"/>
  <c r="O138" i="3"/>
  <c r="H138" i="3"/>
  <c r="L138" i="3" s="1"/>
  <c r="V137" i="3"/>
  <c r="R137" i="3"/>
  <c r="O137" i="3"/>
  <c r="H137" i="3"/>
  <c r="L137" i="3" s="1"/>
  <c r="V136" i="3"/>
  <c r="R136" i="3"/>
  <c r="O136" i="3"/>
  <c r="H136" i="3"/>
  <c r="L136" i="3" s="1"/>
  <c r="V135" i="3"/>
  <c r="R135" i="3"/>
  <c r="O135" i="3"/>
  <c r="H135" i="3"/>
  <c r="L135" i="3" s="1"/>
  <c r="V134" i="3"/>
  <c r="R134" i="3"/>
  <c r="O134" i="3"/>
  <c r="H134" i="3"/>
  <c r="L134" i="3" s="1"/>
  <c r="V133" i="3"/>
  <c r="R133" i="3"/>
  <c r="T133" i="3" s="1"/>
  <c r="O133" i="3"/>
  <c r="H133" i="3"/>
  <c r="L133" i="3" s="1"/>
  <c r="V132" i="3"/>
  <c r="R132" i="3"/>
  <c r="O132" i="3"/>
  <c r="H132" i="3"/>
  <c r="L132" i="3" s="1"/>
  <c r="V131" i="3"/>
  <c r="R131" i="3"/>
  <c r="X131" i="3" s="1"/>
  <c r="O131" i="3"/>
  <c r="H131" i="3"/>
  <c r="L131" i="3" s="1"/>
  <c r="V130" i="3"/>
  <c r="R130" i="3"/>
  <c r="X130" i="3" s="1"/>
  <c r="O130" i="3"/>
  <c r="H130" i="3"/>
  <c r="L130" i="3" s="1"/>
  <c r="V129" i="3"/>
  <c r="R129" i="3"/>
  <c r="O129" i="3"/>
  <c r="H129" i="3"/>
  <c r="L129" i="3" s="1"/>
  <c r="V128" i="3"/>
  <c r="R128" i="3"/>
  <c r="X128" i="3" s="1"/>
  <c r="O128" i="3"/>
  <c r="H128" i="3"/>
  <c r="L128" i="3" s="1"/>
  <c r="V127" i="3"/>
  <c r="W127" i="3" s="1"/>
  <c r="W128" i="3" s="1"/>
  <c r="R127" i="3"/>
  <c r="O127" i="3"/>
  <c r="L127" i="3"/>
  <c r="M127" i="3" s="1"/>
  <c r="K127" i="3"/>
  <c r="K128" i="3" s="1"/>
  <c r="K129" i="3" s="1"/>
  <c r="K130" i="3" s="1"/>
  <c r="K131" i="3" s="1"/>
  <c r="K132" i="3" s="1"/>
  <c r="K133" i="3" s="1"/>
  <c r="K134" i="3" s="1"/>
  <c r="K135" i="3" s="1"/>
  <c r="K136" i="3" s="1"/>
  <c r="K137" i="3" s="1"/>
  <c r="K138" i="3" s="1"/>
  <c r="H127" i="3"/>
  <c r="G127" i="3"/>
  <c r="G128" i="3" s="1"/>
  <c r="G129" i="3" s="1"/>
  <c r="G130" i="3" s="1"/>
  <c r="G131" i="3" s="1"/>
  <c r="G132" i="3" s="1"/>
  <c r="G133" i="3" s="1"/>
  <c r="G134" i="3" s="1"/>
  <c r="G135" i="3" s="1"/>
  <c r="G136" i="3" s="1"/>
  <c r="G137" i="3" s="1"/>
  <c r="G138" i="3" s="1"/>
  <c r="E127" i="3"/>
  <c r="E128" i="3" s="1"/>
  <c r="V120" i="3"/>
  <c r="R120" i="3"/>
  <c r="X120" i="3" s="1"/>
  <c r="O120" i="3"/>
  <c r="H120" i="3"/>
  <c r="L120" i="3" s="1"/>
  <c r="V119" i="3"/>
  <c r="R119" i="3"/>
  <c r="O119" i="3"/>
  <c r="H119" i="3"/>
  <c r="L119" i="3" s="1"/>
  <c r="V118" i="3"/>
  <c r="R118" i="3"/>
  <c r="O118" i="3"/>
  <c r="H118" i="3"/>
  <c r="L118" i="3" s="1"/>
  <c r="V117" i="3"/>
  <c r="R117" i="3"/>
  <c r="O117" i="3"/>
  <c r="H117" i="3"/>
  <c r="L117" i="3" s="1"/>
  <c r="V116" i="3"/>
  <c r="R116" i="3"/>
  <c r="O116" i="3"/>
  <c r="H116" i="3"/>
  <c r="L116" i="3" s="1"/>
  <c r="V115" i="3"/>
  <c r="R115" i="3"/>
  <c r="O115" i="3"/>
  <c r="L115" i="3"/>
  <c r="H115" i="3"/>
  <c r="V114" i="3"/>
  <c r="R114" i="3"/>
  <c r="O114" i="3"/>
  <c r="T114" i="3" s="1"/>
  <c r="H114" i="3"/>
  <c r="L114" i="3" s="1"/>
  <c r="V113" i="3"/>
  <c r="R113" i="3"/>
  <c r="O113" i="3"/>
  <c r="H113" i="3"/>
  <c r="L113" i="3" s="1"/>
  <c r="V112" i="3"/>
  <c r="R112" i="3"/>
  <c r="X112" i="3" s="1"/>
  <c r="O112" i="3"/>
  <c r="H112" i="3"/>
  <c r="L112" i="3" s="1"/>
  <c r="V111" i="3"/>
  <c r="R111" i="3"/>
  <c r="O111" i="3"/>
  <c r="H111" i="3"/>
  <c r="L111" i="3" s="1"/>
  <c r="V110" i="3"/>
  <c r="R110" i="3"/>
  <c r="O110" i="3"/>
  <c r="H110" i="3"/>
  <c r="L110" i="3" s="1"/>
  <c r="V109" i="3"/>
  <c r="W109" i="3" s="1"/>
  <c r="W110" i="3" s="1"/>
  <c r="R109" i="3"/>
  <c r="O109" i="3"/>
  <c r="P109" i="3" s="1"/>
  <c r="K109" i="3"/>
  <c r="K110" i="3" s="1"/>
  <c r="K111" i="3" s="1"/>
  <c r="K112" i="3" s="1"/>
  <c r="K113" i="3" s="1"/>
  <c r="K114" i="3" s="1"/>
  <c r="K115" i="3" s="1"/>
  <c r="K116" i="3" s="1"/>
  <c r="K117" i="3" s="1"/>
  <c r="K118" i="3" s="1"/>
  <c r="K119" i="3" s="1"/>
  <c r="K120" i="3" s="1"/>
  <c r="H109" i="3"/>
  <c r="L109" i="3" s="1"/>
  <c r="M109" i="3" s="1"/>
  <c r="M110" i="3" s="1"/>
  <c r="G109" i="3"/>
  <c r="E109" i="3"/>
  <c r="E110" i="3" s="1"/>
  <c r="V105" i="3"/>
  <c r="R105" i="3"/>
  <c r="O105" i="3"/>
  <c r="H105" i="3"/>
  <c r="L105" i="3" s="1"/>
  <c r="V104" i="3"/>
  <c r="R104" i="3"/>
  <c r="O104" i="3"/>
  <c r="H104" i="3"/>
  <c r="L104" i="3" s="1"/>
  <c r="V103" i="3"/>
  <c r="R103" i="3"/>
  <c r="O103" i="3"/>
  <c r="H103" i="3"/>
  <c r="L103" i="3" s="1"/>
  <c r="V102" i="3"/>
  <c r="X102" i="3" s="1"/>
  <c r="R102" i="3"/>
  <c r="O102" i="3"/>
  <c r="T102" i="3" s="1"/>
  <c r="H102" i="3"/>
  <c r="L102" i="3" s="1"/>
  <c r="V101" i="3"/>
  <c r="R101" i="3"/>
  <c r="X101" i="3" s="1"/>
  <c r="O101" i="3"/>
  <c r="H101" i="3"/>
  <c r="L101" i="3" s="1"/>
  <c r="V100" i="3"/>
  <c r="R100" i="3"/>
  <c r="O100" i="3"/>
  <c r="L100" i="3"/>
  <c r="H100" i="3"/>
  <c r="V99" i="3"/>
  <c r="R99" i="3"/>
  <c r="O99" i="3"/>
  <c r="H99" i="3"/>
  <c r="L99" i="3" s="1"/>
  <c r="V98" i="3"/>
  <c r="T98" i="3"/>
  <c r="R98" i="3"/>
  <c r="O98" i="3"/>
  <c r="H98" i="3"/>
  <c r="L98" i="3" s="1"/>
  <c r="V97" i="3"/>
  <c r="R97" i="3"/>
  <c r="O97" i="3"/>
  <c r="H97" i="3"/>
  <c r="L97" i="3" s="1"/>
  <c r="V96" i="3"/>
  <c r="R96" i="3"/>
  <c r="O96" i="3"/>
  <c r="T96" i="3" s="1"/>
  <c r="H96" i="3"/>
  <c r="L96" i="3" s="1"/>
  <c r="V95" i="3"/>
  <c r="R95" i="3"/>
  <c r="O95" i="3"/>
  <c r="H95" i="3"/>
  <c r="L95" i="3" s="1"/>
  <c r="V94" i="3"/>
  <c r="W94" i="3" s="1"/>
  <c r="R94" i="3"/>
  <c r="O94" i="3"/>
  <c r="P94" i="3" s="1"/>
  <c r="K94" i="3"/>
  <c r="K95" i="3" s="1"/>
  <c r="K96" i="3" s="1"/>
  <c r="K97" i="3" s="1"/>
  <c r="K98" i="3" s="1"/>
  <c r="K99" i="3" s="1"/>
  <c r="K100" i="3" s="1"/>
  <c r="K101" i="3" s="1"/>
  <c r="K102" i="3" s="1"/>
  <c r="K103" i="3" s="1"/>
  <c r="K104" i="3" s="1"/>
  <c r="K105" i="3" s="1"/>
  <c r="H94" i="3"/>
  <c r="L94" i="3" s="1"/>
  <c r="M94" i="3" s="1"/>
  <c r="G94" i="3"/>
  <c r="G95" i="3" s="1"/>
  <c r="G96" i="3" s="1"/>
  <c r="G97" i="3" s="1"/>
  <c r="G98" i="3" s="1"/>
  <c r="G99" i="3" s="1"/>
  <c r="G100" i="3" s="1"/>
  <c r="G101" i="3" s="1"/>
  <c r="G102" i="3" s="1"/>
  <c r="G103" i="3" s="1"/>
  <c r="G104" i="3" s="1"/>
  <c r="G105" i="3" s="1"/>
  <c r="E94" i="3"/>
  <c r="E95" i="3" s="1"/>
  <c r="V90" i="3"/>
  <c r="R90" i="3"/>
  <c r="O90" i="3"/>
  <c r="H90" i="3"/>
  <c r="L90" i="3" s="1"/>
  <c r="V89" i="3"/>
  <c r="R89" i="3"/>
  <c r="O89" i="3"/>
  <c r="H89" i="3"/>
  <c r="L89" i="3" s="1"/>
  <c r="V88" i="3"/>
  <c r="R88" i="3"/>
  <c r="X88" i="3" s="1"/>
  <c r="O88" i="3"/>
  <c r="H88" i="3"/>
  <c r="L88" i="3" s="1"/>
  <c r="V87" i="3"/>
  <c r="R87" i="3"/>
  <c r="O87" i="3"/>
  <c r="H87" i="3"/>
  <c r="L87" i="3" s="1"/>
  <c r="V86" i="3"/>
  <c r="R86" i="3"/>
  <c r="O86" i="3"/>
  <c r="H86" i="3"/>
  <c r="L86" i="3" s="1"/>
  <c r="V85" i="3"/>
  <c r="R85" i="3"/>
  <c r="O85" i="3"/>
  <c r="H85" i="3"/>
  <c r="L85" i="3" s="1"/>
  <c r="V84" i="3"/>
  <c r="R84" i="3"/>
  <c r="O84" i="3"/>
  <c r="H84" i="3"/>
  <c r="L84" i="3" s="1"/>
  <c r="V83" i="3"/>
  <c r="R83" i="3"/>
  <c r="O83" i="3"/>
  <c r="H83" i="3"/>
  <c r="L83" i="3" s="1"/>
  <c r="V82" i="3"/>
  <c r="R82" i="3"/>
  <c r="O82" i="3"/>
  <c r="H82" i="3"/>
  <c r="L82" i="3" s="1"/>
  <c r="V81" i="3"/>
  <c r="R81" i="3"/>
  <c r="O81" i="3"/>
  <c r="T81" i="3" s="1"/>
  <c r="L81" i="3"/>
  <c r="H81" i="3"/>
  <c r="V80" i="3"/>
  <c r="R80" i="3"/>
  <c r="X80" i="3" s="1"/>
  <c r="O80" i="3"/>
  <c r="H80" i="3"/>
  <c r="L80" i="3" s="1"/>
  <c r="V79" i="3"/>
  <c r="W79" i="3" s="1"/>
  <c r="W80" i="3" s="1"/>
  <c r="R79" i="3"/>
  <c r="S79" i="3" s="1"/>
  <c r="O79" i="3"/>
  <c r="P79" i="3" s="1"/>
  <c r="K79" i="3"/>
  <c r="K80" i="3" s="1"/>
  <c r="K81" i="3" s="1"/>
  <c r="K82" i="3" s="1"/>
  <c r="K83" i="3" s="1"/>
  <c r="K84" i="3" s="1"/>
  <c r="K85" i="3" s="1"/>
  <c r="K86" i="3" s="1"/>
  <c r="K87" i="3" s="1"/>
  <c r="K88" i="3" s="1"/>
  <c r="K89" i="3" s="1"/>
  <c r="K90" i="3" s="1"/>
  <c r="H79" i="3"/>
  <c r="L79" i="3" s="1"/>
  <c r="M79" i="3" s="1"/>
  <c r="M80" i="3" s="1"/>
  <c r="G79" i="3"/>
  <c r="G80" i="3" s="1"/>
  <c r="G81" i="3" s="1"/>
  <c r="G82" i="3" s="1"/>
  <c r="G83" i="3" s="1"/>
  <c r="G84" i="3" s="1"/>
  <c r="G85" i="3" s="1"/>
  <c r="G86" i="3" s="1"/>
  <c r="G87" i="3" s="1"/>
  <c r="G88" i="3" s="1"/>
  <c r="G89" i="3" s="1"/>
  <c r="G90" i="3" s="1"/>
  <c r="E79" i="3"/>
  <c r="V73" i="3"/>
  <c r="R73" i="3"/>
  <c r="O73" i="3"/>
  <c r="H73" i="3"/>
  <c r="L73" i="3" s="1"/>
  <c r="V72" i="3"/>
  <c r="R72" i="3"/>
  <c r="X72" i="3" s="1"/>
  <c r="O72" i="3"/>
  <c r="H72" i="3"/>
  <c r="L72" i="3" s="1"/>
  <c r="V71" i="3"/>
  <c r="R71" i="3"/>
  <c r="O71" i="3"/>
  <c r="L71" i="3"/>
  <c r="H71" i="3"/>
  <c r="V70" i="3"/>
  <c r="R70" i="3"/>
  <c r="O70" i="3"/>
  <c r="H70" i="3"/>
  <c r="L70" i="3" s="1"/>
  <c r="G70" i="3"/>
  <c r="G71" i="3" s="1"/>
  <c r="G72" i="3" s="1"/>
  <c r="G73" i="3" s="1"/>
  <c r="V69" i="3"/>
  <c r="R69" i="3"/>
  <c r="X69" i="3" s="1"/>
  <c r="O69" i="3"/>
  <c r="H69" i="3"/>
  <c r="L69" i="3" s="1"/>
  <c r="V68" i="3"/>
  <c r="W68" i="3" s="1"/>
  <c r="W69" i="3" s="1"/>
  <c r="R68" i="3"/>
  <c r="S68" i="3" s="1"/>
  <c r="O68" i="3"/>
  <c r="P68" i="3" s="1"/>
  <c r="K68" i="3"/>
  <c r="K69" i="3" s="1"/>
  <c r="K70" i="3" s="1"/>
  <c r="K71" i="3" s="1"/>
  <c r="K72" i="3" s="1"/>
  <c r="K73" i="3" s="1"/>
  <c r="H68" i="3"/>
  <c r="L68" i="3" s="1"/>
  <c r="M68" i="3" s="1"/>
  <c r="M69" i="3" s="1"/>
  <c r="M70" i="3" s="1"/>
  <c r="M71" i="3" s="1"/>
  <c r="G68" i="3"/>
  <c r="G69" i="3" s="1"/>
  <c r="E68" i="3"/>
  <c r="V63" i="3"/>
  <c r="R63" i="3"/>
  <c r="O63" i="3"/>
  <c r="H63" i="3"/>
  <c r="L63" i="3" s="1"/>
  <c r="V62" i="3"/>
  <c r="R62" i="3"/>
  <c r="O62" i="3"/>
  <c r="H62" i="3"/>
  <c r="L62" i="3" s="1"/>
  <c r="V61" i="3"/>
  <c r="R61" i="3"/>
  <c r="X61" i="3" s="1"/>
  <c r="O61" i="3"/>
  <c r="H61" i="3"/>
  <c r="L61" i="3" s="1"/>
  <c r="V60" i="3"/>
  <c r="R60" i="3"/>
  <c r="O60" i="3"/>
  <c r="H60" i="3"/>
  <c r="L60" i="3" s="1"/>
  <c r="V59" i="3"/>
  <c r="R59" i="3"/>
  <c r="O59" i="3"/>
  <c r="H59" i="3"/>
  <c r="L59" i="3" s="1"/>
  <c r="V58" i="3"/>
  <c r="R58" i="3"/>
  <c r="O58" i="3"/>
  <c r="H58" i="3"/>
  <c r="L58" i="3" s="1"/>
  <c r="V57" i="3"/>
  <c r="X57" i="3" s="1"/>
  <c r="R57" i="3"/>
  <c r="O57" i="3"/>
  <c r="H57" i="3"/>
  <c r="L57" i="3" s="1"/>
  <c r="V56" i="3"/>
  <c r="R56" i="3"/>
  <c r="O56" i="3"/>
  <c r="H56" i="3"/>
  <c r="L56" i="3" s="1"/>
  <c r="V55" i="3"/>
  <c r="R55" i="3"/>
  <c r="O55" i="3"/>
  <c r="H55" i="3"/>
  <c r="L55" i="3" s="1"/>
  <c r="V54" i="3"/>
  <c r="R54" i="3"/>
  <c r="O54" i="3"/>
  <c r="H54" i="3"/>
  <c r="L54" i="3" s="1"/>
  <c r="X53" i="3"/>
  <c r="V53" i="3"/>
  <c r="R53" i="3"/>
  <c r="O53" i="3"/>
  <c r="T53" i="3" s="1"/>
  <c r="H53" i="3"/>
  <c r="L53" i="3" s="1"/>
  <c r="V52" i="3"/>
  <c r="R52" i="3"/>
  <c r="O52" i="3"/>
  <c r="T52" i="3" s="1"/>
  <c r="L52" i="3"/>
  <c r="H52" i="3"/>
  <c r="V50" i="3"/>
  <c r="R50" i="3"/>
  <c r="X50" i="3" s="1"/>
  <c r="O50" i="3"/>
  <c r="H50" i="3"/>
  <c r="L50" i="3" s="1"/>
  <c r="V49" i="3"/>
  <c r="R49" i="3"/>
  <c r="X49" i="3" s="1"/>
  <c r="O49" i="3"/>
  <c r="H49" i="3"/>
  <c r="L49" i="3" s="1"/>
  <c r="V48" i="3"/>
  <c r="R48" i="3"/>
  <c r="O48" i="3"/>
  <c r="H48" i="3"/>
  <c r="L48" i="3" s="1"/>
  <c r="V47" i="3"/>
  <c r="R47" i="3"/>
  <c r="O47" i="3"/>
  <c r="H47" i="3"/>
  <c r="L47" i="3" s="1"/>
  <c r="V46" i="3"/>
  <c r="R46" i="3"/>
  <c r="O46" i="3"/>
  <c r="H46" i="3"/>
  <c r="L46" i="3" s="1"/>
  <c r="V45" i="3"/>
  <c r="R45" i="3"/>
  <c r="O45" i="3"/>
  <c r="H45" i="3"/>
  <c r="L45" i="3" s="1"/>
  <c r="V44" i="3"/>
  <c r="R44" i="3"/>
  <c r="X44" i="3" s="1"/>
  <c r="O44" i="3"/>
  <c r="H44" i="3"/>
  <c r="L44" i="3" s="1"/>
  <c r="V43" i="3"/>
  <c r="R43" i="3"/>
  <c r="O43" i="3"/>
  <c r="H43" i="3"/>
  <c r="L43" i="3" s="1"/>
  <c r="V42" i="3"/>
  <c r="R42" i="3"/>
  <c r="O42" i="3"/>
  <c r="H42" i="3"/>
  <c r="L42" i="3" s="1"/>
  <c r="V41" i="3"/>
  <c r="R41" i="3"/>
  <c r="O41" i="3"/>
  <c r="H41" i="3"/>
  <c r="L41" i="3" s="1"/>
  <c r="V40" i="3"/>
  <c r="X40" i="3" s="1"/>
  <c r="R40" i="3"/>
  <c r="O40" i="3"/>
  <c r="H40" i="3"/>
  <c r="L40" i="3" s="1"/>
  <c r="V39" i="3"/>
  <c r="R39" i="3"/>
  <c r="O39" i="3"/>
  <c r="H39" i="3"/>
  <c r="L39" i="3" s="1"/>
  <c r="V36" i="3"/>
  <c r="X36" i="3" s="1"/>
  <c r="R36" i="3"/>
  <c r="O36" i="3"/>
  <c r="H36" i="3"/>
  <c r="V35" i="3"/>
  <c r="R35" i="3"/>
  <c r="O35" i="3"/>
  <c r="H35" i="3"/>
  <c r="J35" i="3" s="1"/>
  <c r="V34" i="3"/>
  <c r="X34" i="3" s="1"/>
  <c r="R34" i="3"/>
  <c r="O34" i="3"/>
  <c r="T34" i="3" s="1"/>
  <c r="H34" i="3"/>
  <c r="J34" i="3" s="1"/>
  <c r="V33" i="3"/>
  <c r="R33" i="3"/>
  <c r="O33" i="3"/>
  <c r="H33" i="3"/>
  <c r="J33" i="3" s="1"/>
  <c r="V32" i="3"/>
  <c r="R32" i="3"/>
  <c r="S32" i="3" s="1"/>
  <c r="S33" i="3" s="1"/>
  <c r="O32" i="3"/>
  <c r="H32" i="3"/>
  <c r="J32" i="3" s="1"/>
  <c r="V31" i="3"/>
  <c r="R31" i="3"/>
  <c r="O31" i="3"/>
  <c r="H31" i="3"/>
  <c r="J31" i="3" s="1"/>
  <c r="V30" i="3"/>
  <c r="R30" i="3"/>
  <c r="O30" i="3"/>
  <c r="H30" i="3"/>
  <c r="J30" i="3" s="1"/>
  <c r="V29" i="3"/>
  <c r="R29" i="3"/>
  <c r="O29" i="3"/>
  <c r="H29" i="3"/>
  <c r="J29" i="3" s="1"/>
  <c r="V28" i="3"/>
  <c r="R28" i="3"/>
  <c r="O28" i="3"/>
  <c r="T28" i="3" s="1"/>
  <c r="H28" i="3"/>
  <c r="J28" i="3" s="1"/>
  <c r="V27" i="3"/>
  <c r="R27" i="3"/>
  <c r="O27" i="3"/>
  <c r="T27" i="3" s="1"/>
  <c r="H27" i="3"/>
  <c r="J27" i="3" s="1"/>
  <c r="V26" i="3"/>
  <c r="R26" i="3"/>
  <c r="O26" i="3"/>
  <c r="H26" i="3"/>
  <c r="J26" i="3" s="1"/>
  <c r="V25" i="3"/>
  <c r="W25" i="3" s="1"/>
  <c r="W26" i="3" s="1"/>
  <c r="W27" i="3" s="1"/>
  <c r="W28" i="3" s="1"/>
  <c r="W29" i="3" s="1"/>
  <c r="W30" i="3" s="1"/>
  <c r="W31" i="3" s="1"/>
  <c r="W32" i="3" s="1"/>
  <c r="W33" i="3" s="1"/>
  <c r="R25" i="3"/>
  <c r="O25" i="3"/>
  <c r="J25" i="3"/>
  <c r="H25" i="3"/>
  <c r="R21" i="3"/>
  <c r="O21" i="3"/>
  <c r="L21" i="3"/>
  <c r="H21" i="3"/>
  <c r="R20" i="3"/>
  <c r="O20" i="3"/>
  <c r="H20" i="3"/>
  <c r="L20" i="3" s="1"/>
  <c r="R19" i="3"/>
  <c r="O19" i="3"/>
  <c r="H19" i="3"/>
  <c r="L19" i="3" s="1"/>
  <c r="R18" i="3"/>
  <c r="O18" i="3"/>
  <c r="H18" i="3"/>
  <c r="L18" i="3" s="1"/>
  <c r="R17" i="3"/>
  <c r="O17" i="3"/>
  <c r="H17" i="3"/>
  <c r="L17" i="3" s="1"/>
  <c r="R16" i="3"/>
  <c r="T16" i="3" s="1"/>
  <c r="O16" i="3"/>
  <c r="H16" i="3"/>
  <c r="L16" i="3" s="1"/>
  <c r="R15" i="3"/>
  <c r="O15" i="3"/>
  <c r="H15" i="3"/>
  <c r="L15" i="3" s="1"/>
  <c r="R14" i="3"/>
  <c r="O14" i="3"/>
  <c r="T14" i="3" s="1"/>
  <c r="H14" i="3"/>
  <c r="L14" i="3" s="1"/>
  <c r="R13" i="3"/>
  <c r="O13" i="3"/>
  <c r="H13" i="3"/>
  <c r="L13" i="3" s="1"/>
  <c r="R12" i="3"/>
  <c r="O12" i="3"/>
  <c r="H12" i="3"/>
  <c r="L12" i="3" s="1"/>
  <c r="R11" i="3"/>
  <c r="O11" i="3"/>
  <c r="H11" i="3"/>
  <c r="L11" i="3" s="1"/>
  <c r="R10" i="3"/>
  <c r="P10" i="3"/>
  <c r="O10" i="3"/>
  <c r="K10" i="3"/>
  <c r="K11" i="3" s="1"/>
  <c r="K12" i="3" s="1"/>
  <c r="K13" i="3" s="1"/>
  <c r="K14" i="3" s="1"/>
  <c r="K15" i="3" s="1"/>
  <c r="K16" i="3" s="1"/>
  <c r="K17" i="3" s="1"/>
  <c r="K18" i="3" s="1"/>
  <c r="K19" i="3" s="1"/>
  <c r="K20" i="3" s="1"/>
  <c r="K21" i="3" s="1"/>
  <c r="H10" i="3"/>
  <c r="L10" i="3" s="1"/>
  <c r="M10" i="3" s="1"/>
  <c r="G10" i="3"/>
  <c r="G11" i="3" s="1"/>
  <c r="G12" i="3" s="1"/>
  <c r="G13" i="3" s="1"/>
  <c r="G14" i="3" s="1"/>
  <c r="G15" i="3" s="1"/>
  <c r="G16" i="3" s="1"/>
  <c r="G17" i="3" s="1"/>
  <c r="G18" i="3" s="1"/>
  <c r="G19" i="3" s="1"/>
  <c r="G20" i="3" s="1"/>
  <c r="G21" i="3" s="1"/>
  <c r="G25" i="3" s="1"/>
  <c r="G26" i="3" s="1"/>
  <c r="G27" i="3" s="1"/>
  <c r="G28" i="3" s="1"/>
  <c r="G29" i="3" s="1"/>
  <c r="G30" i="3" s="1"/>
  <c r="G31" i="3" s="1"/>
  <c r="G32" i="3" s="1"/>
  <c r="G33" i="3" s="1"/>
  <c r="G34" i="3" s="1"/>
  <c r="G35" i="3" s="1"/>
  <c r="G36" i="3" s="1"/>
  <c r="G39" i="3" s="1"/>
  <c r="G40" i="3" s="1"/>
  <c r="G41" i="3" s="1"/>
  <c r="G42" i="3" s="1"/>
  <c r="G43" i="3" s="1"/>
  <c r="G44" i="3" s="1"/>
  <c r="G45" i="3" s="1"/>
  <c r="G46" i="3" s="1"/>
  <c r="G47" i="3" s="1"/>
  <c r="G48" i="3" s="1"/>
  <c r="G49" i="3" s="1"/>
  <c r="G50" i="3" s="1"/>
  <c r="G52" i="3" s="1"/>
  <c r="G53" i="3" s="1"/>
  <c r="G54" i="3" s="1"/>
  <c r="G55" i="3" s="1"/>
  <c r="G56" i="3" s="1"/>
  <c r="G57" i="3" s="1"/>
  <c r="G58" i="3" s="1"/>
  <c r="G59" i="3" s="1"/>
  <c r="G60" i="3" s="1"/>
  <c r="G61" i="3" s="1"/>
  <c r="G62" i="3" s="1"/>
  <c r="G63" i="3" s="1"/>
  <c r="G64" i="3" s="1"/>
  <c r="E10" i="3"/>
  <c r="E11" i="3" s="1"/>
  <c r="M111" i="3" l="1"/>
  <c r="M112" i="3" s="1"/>
  <c r="M113" i="3" s="1"/>
  <c r="M114" i="3" s="1"/>
  <c r="M115" i="3" s="1"/>
  <c r="M116" i="3" s="1"/>
  <c r="M117" i="3" s="1"/>
  <c r="M118" i="3" s="1"/>
  <c r="M119" i="3" s="1"/>
  <c r="M120" i="3" s="1"/>
  <c r="M158" i="3"/>
  <c r="M95" i="3"/>
  <c r="M96" i="3" s="1"/>
  <c r="M97" i="3" s="1"/>
  <c r="M98" i="3" s="1"/>
  <c r="M99" i="3" s="1"/>
  <c r="M100" i="3" s="1"/>
  <c r="M101" i="3" s="1"/>
  <c r="M102" i="3" s="1"/>
  <c r="M103" i="3" s="1"/>
  <c r="M104" i="3" s="1"/>
  <c r="M105" i="3" s="1"/>
  <c r="M143" i="3"/>
  <c r="M144" i="3" s="1"/>
  <c r="M145" i="3" s="1"/>
  <c r="M146" i="3" s="1"/>
  <c r="M147" i="3" s="1"/>
  <c r="M148" i="3" s="1"/>
  <c r="M149" i="3" s="1"/>
  <c r="M150" i="3" s="1"/>
  <c r="M151" i="3" s="1"/>
  <c r="M152" i="3" s="1"/>
  <c r="M153" i="3" s="1"/>
  <c r="K25" i="3"/>
  <c r="M72" i="3"/>
  <c r="M73" i="3" s="1"/>
  <c r="M233" i="3"/>
  <c r="U157" i="3"/>
  <c r="M173" i="3"/>
  <c r="M174" i="3" s="1"/>
  <c r="M175" i="3" s="1"/>
  <c r="T11" i="3"/>
  <c r="U11" i="3" s="1"/>
  <c r="U12" i="3" s="1"/>
  <c r="X33" i="3"/>
  <c r="T39" i="3"/>
  <c r="T40" i="3"/>
  <c r="X48" i="3"/>
  <c r="T54" i="3"/>
  <c r="T55" i="3"/>
  <c r="T56" i="3"/>
  <c r="T57" i="3"/>
  <c r="W81" i="3"/>
  <c r="W82" i="3" s="1"/>
  <c r="W83" i="3" s="1"/>
  <c r="W84" i="3" s="1"/>
  <c r="W85" i="3" s="1"/>
  <c r="W86" i="3" s="1"/>
  <c r="W87" i="3" s="1"/>
  <c r="W88" i="3" s="1"/>
  <c r="W89" i="3" s="1"/>
  <c r="W90" i="3" s="1"/>
  <c r="X82" i="3"/>
  <c r="X83" i="3"/>
  <c r="X84" i="3"/>
  <c r="T86" i="3"/>
  <c r="X90" i="3"/>
  <c r="X95" i="3"/>
  <c r="Y95" i="3" s="1"/>
  <c r="T97" i="3"/>
  <c r="X103" i="3"/>
  <c r="T104" i="3"/>
  <c r="X111" i="3"/>
  <c r="T142" i="3"/>
  <c r="T144" i="3"/>
  <c r="W173" i="3"/>
  <c r="X218" i="3"/>
  <c r="X219" i="3"/>
  <c r="T224" i="3"/>
  <c r="T236" i="3"/>
  <c r="X240" i="3"/>
  <c r="T252" i="3"/>
  <c r="H263" i="3"/>
  <c r="L263" i="3" s="1"/>
  <c r="T25" i="3"/>
  <c r="T30" i="3"/>
  <c r="X41" i="3"/>
  <c r="X42" i="3"/>
  <c r="T43" i="3"/>
  <c r="T44" i="3"/>
  <c r="X58" i="3"/>
  <c r="X59" i="3"/>
  <c r="T60" i="3"/>
  <c r="T61" i="3"/>
  <c r="X71" i="3"/>
  <c r="T72" i="3"/>
  <c r="T105" i="3"/>
  <c r="X116" i="3"/>
  <c r="T117" i="3"/>
  <c r="T118" i="3"/>
  <c r="T120" i="3"/>
  <c r="T134" i="3"/>
  <c r="T135" i="3"/>
  <c r="P143" i="3"/>
  <c r="T145" i="3"/>
  <c r="W221" i="3"/>
  <c r="W222" i="3" s="1"/>
  <c r="W223" i="3" s="1"/>
  <c r="W224" i="3" s="1"/>
  <c r="W225" i="3" s="1"/>
  <c r="W226" i="3" s="1"/>
  <c r="W227" i="3" s="1"/>
  <c r="W228" i="3" s="1"/>
  <c r="T227" i="3"/>
  <c r="X233" i="3"/>
  <c r="G261" i="3"/>
  <c r="G262" i="3" s="1"/>
  <c r="G263" i="3" s="1"/>
  <c r="G264" i="3" s="1"/>
  <c r="G265" i="3" s="1"/>
  <c r="G266" i="3" s="1"/>
  <c r="G267" i="3" s="1"/>
  <c r="G268" i="3" s="1"/>
  <c r="G269" i="3" s="1"/>
  <c r="G270" i="3" s="1"/>
  <c r="G271" i="3" s="1"/>
  <c r="H264" i="3"/>
  <c r="L264" i="3" s="1"/>
  <c r="L269" i="3"/>
  <c r="H271" i="3"/>
  <c r="T15" i="3"/>
  <c r="T31" i="3"/>
  <c r="T45" i="3"/>
  <c r="T46" i="3"/>
  <c r="T47" i="3"/>
  <c r="T48" i="3"/>
  <c r="T62" i="3"/>
  <c r="T63" i="3"/>
  <c r="T69" i="3"/>
  <c r="X87" i="3"/>
  <c r="X99" i="3"/>
  <c r="T101" i="3"/>
  <c r="X110" i="3"/>
  <c r="T111" i="3"/>
  <c r="T112" i="3"/>
  <c r="T128" i="3"/>
  <c r="T131" i="3"/>
  <c r="T148" i="3"/>
  <c r="T222" i="3"/>
  <c r="T239" i="3"/>
  <c r="H267" i="3"/>
  <c r="L267" i="3" s="1"/>
  <c r="I232" i="3"/>
  <c r="E12" i="3"/>
  <c r="I11" i="3"/>
  <c r="J36" i="3"/>
  <c r="L36" i="3" s="1"/>
  <c r="X119" i="3"/>
  <c r="T119" i="3"/>
  <c r="S260" i="3"/>
  <c r="X260" i="3"/>
  <c r="Y260" i="3" s="1"/>
  <c r="Y261" i="3" s="1"/>
  <c r="X68" i="3"/>
  <c r="Y68" i="3" s="1"/>
  <c r="Y69" i="3" s="1"/>
  <c r="E80" i="3"/>
  <c r="I80" i="3" s="1"/>
  <c r="I79" i="3"/>
  <c r="X79" i="3"/>
  <c r="Y79" i="3" s="1"/>
  <c r="S94" i="3"/>
  <c r="S95" i="3" s="1"/>
  <c r="S96" i="3" s="1"/>
  <c r="S97" i="3" s="1"/>
  <c r="S98" i="3" s="1"/>
  <c r="S99" i="3" s="1"/>
  <c r="S100" i="3" s="1"/>
  <c r="S101" i="3" s="1"/>
  <c r="S102" i="3" s="1"/>
  <c r="S103" i="3" s="1"/>
  <c r="S104" i="3" s="1"/>
  <c r="S105" i="3" s="1"/>
  <c r="X94" i="3"/>
  <c r="Y94" i="3" s="1"/>
  <c r="X151" i="3"/>
  <c r="T151" i="3"/>
  <c r="W202" i="3"/>
  <c r="W203" i="3" s="1"/>
  <c r="W204" i="3" s="1"/>
  <c r="W205" i="3" s="1"/>
  <c r="W206" i="3" s="1"/>
  <c r="W207" i="3" s="1"/>
  <c r="W208" i="3" s="1"/>
  <c r="W209" i="3" s="1"/>
  <c r="W210" i="3" s="1"/>
  <c r="W211" i="3" s="1"/>
  <c r="W212" i="3" s="1"/>
  <c r="W213" i="3" s="1"/>
  <c r="W250" i="3"/>
  <c r="W251" i="3" s="1"/>
  <c r="W252" i="3" s="1"/>
  <c r="W253" i="3" s="1"/>
  <c r="W254" i="3" s="1"/>
  <c r="W255" i="3" s="1"/>
  <c r="W256" i="3" s="1"/>
  <c r="W257" i="3" s="1"/>
  <c r="T12" i="3"/>
  <c r="T19" i="3"/>
  <c r="T20" i="3"/>
  <c r="L29" i="3"/>
  <c r="X45" i="3"/>
  <c r="X46" i="3"/>
  <c r="X54" i="3"/>
  <c r="X55" i="3"/>
  <c r="X62" i="3"/>
  <c r="X63" i="3"/>
  <c r="T73" i="3"/>
  <c r="X86" i="3"/>
  <c r="T87" i="3"/>
  <c r="T88" i="3"/>
  <c r="I94" i="3"/>
  <c r="T94" i="3"/>
  <c r="T110" i="3"/>
  <c r="I127" i="3"/>
  <c r="S127" i="3"/>
  <c r="S128" i="3" s="1"/>
  <c r="S129" i="3" s="1"/>
  <c r="S130" i="3" s="1"/>
  <c r="S131" i="3" s="1"/>
  <c r="S132" i="3" s="1"/>
  <c r="S133" i="3" s="1"/>
  <c r="S134" i="3" s="1"/>
  <c r="S135" i="3" s="1"/>
  <c r="S136" i="3" s="1"/>
  <c r="S137" i="3" s="1"/>
  <c r="S138" i="3" s="1"/>
  <c r="X127" i="3"/>
  <c r="Y127" i="3" s="1"/>
  <c r="Y128" i="3" s="1"/>
  <c r="X138" i="3"/>
  <c r="T202" i="3"/>
  <c r="P202" i="3"/>
  <c r="P203" i="3" s="1"/>
  <c r="U203" i="3" s="1"/>
  <c r="I217" i="3"/>
  <c r="E218" i="3"/>
  <c r="I218" i="3" s="1"/>
  <c r="T221" i="3"/>
  <c r="E69" i="3"/>
  <c r="E70" i="3" s="1"/>
  <c r="I68" i="3"/>
  <c r="W70" i="3"/>
  <c r="W71" i="3" s="1"/>
  <c r="W72" i="3" s="1"/>
  <c r="W73" i="3" s="1"/>
  <c r="E260" i="3"/>
  <c r="I260" i="3" s="1"/>
  <c r="H260" i="3"/>
  <c r="L260" i="3" s="1"/>
  <c r="M260" i="3" s="1"/>
  <c r="M81" i="3"/>
  <c r="M82" i="3" s="1"/>
  <c r="M83" i="3" s="1"/>
  <c r="M84" i="3" s="1"/>
  <c r="M85" i="3" s="1"/>
  <c r="M86" i="3" s="1"/>
  <c r="M87" i="3" s="1"/>
  <c r="M88" i="3" s="1"/>
  <c r="M89" i="3" s="1"/>
  <c r="M90" i="3" s="1"/>
  <c r="E188" i="3"/>
  <c r="I187" i="3"/>
  <c r="T10" i="3"/>
  <c r="U10" i="3" s="1"/>
  <c r="T18" i="3"/>
  <c r="T26" i="3"/>
  <c r="X32" i="3"/>
  <c r="Y32" i="3" s="1"/>
  <c r="Y33" i="3" s="1"/>
  <c r="Y34" i="3" s="1"/>
  <c r="T33" i="3"/>
  <c r="L35" i="3"/>
  <c r="T41" i="3"/>
  <c r="T42" i="3"/>
  <c r="T49" i="3"/>
  <c r="T50" i="3"/>
  <c r="T58" i="3"/>
  <c r="T59" i="3"/>
  <c r="T68" i="3"/>
  <c r="T71" i="3"/>
  <c r="X73" i="3"/>
  <c r="T83" i="3"/>
  <c r="T84" i="3"/>
  <c r="W111" i="3"/>
  <c r="W112" i="3" s="1"/>
  <c r="W113" i="3" s="1"/>
  <c r="W114" i="3" s="1"/>
  <c r="W115" i="3" s="1"/>
  <c r="W116" i="3" s="1"/>
  <c r="W117" i="3" s="1"/>
  <c r="W118" i="3" s="1"/>
  <c r="W119" i="3" s="1"/>
  <c r="W120" i="3" s="1"/>
  <c r="X115" i="3"/>
  <c r="W129" i="3"/>
  <c r="W130" i="3" s="1"/>
  <c r="W131" i="3" s="1"/>
  <c r="W132" i="3" s="1"/>
  <c r="W133" i="3" s="1"/>
  <c r="W134" i="3" s="1"/>
  <c r="W135" i="3" s="1"/>
  <c r="W136" i="3" s="1"/>
  <c r="W137" i="3" s="1"/>
  <c r="W138" i="3" s="1"/>
  <c r="I157" i="3"/>
  <c r="T219" i="3"/>
  <c r="L262" i="3"/>
  <c r="W145" i="3"/>
  <c r="W146" i="3" s="1"/>
  <c r="W147" i="3" s="1"/>
  <c r="W148" i="3" s="1"/>
  <c r="W149" i="3" s="1"/>
  <c r="W150" i="3" s="1"/>
  <c r="W151" i="3" s="1"/>
  <c r="W152" i="3" s="1"/>
  <c r="W153" i="3" s="1"/>
  <c r="X147" i="3"/>
  <c r="M189" i="3"/>
  <c r="M190" i="3" s="1"/>
  <c r="M191" i="3" s="1"/>
  <c r="M192" i="3" s="1"/>
  <c r="M193" i="3" s="1"/>
  <c r="M194" i="3" s="1"/>
  <c r="M195" i="3" s="1"/>
  <c r="M196" i="3" s="1"/>
  <c r="M197" i="3" s="1"/>
  <c r="M198" i="3" s="1"/>
  <c r="Y203" i="3"/>
  <c r="Y204" i="3" s="1"/>
  <c r="Y205" i="3" s="1"/>
  <c r="Y206" i="3" s="1"/>
  <c r="Y207" i="3" s="1"/>
  <c r="Y208" i="3" s="1"/>
  <c r="Y209" i="3" s="1"/>
  <c r="Y210" i="3" s="1"/>
  <c r="Y211" i="3" s="1"/>
  <c r="Y212" i="3" s="1"/>
  <c r="Y213" i="3" s="1"/>
  <c r="X226" i="3"/>
  <c r="L271" i="3"/>
  <c r="T29" i="3"/>
  <c r="T32" i="3"/>
  <c r="T35" i="3"/>
  <c r="X39" i="3"/>
  <c r="X43" i="3"/>
  <c r="X47" i="3"/>
  <c r="X52" i="3"/>
  <c r="X56" i="3"/>
  <c r="X60" i="3"/>
  <c r="S69" i="3"/>
  <c r="S70" i="3" s="1"/>
  <c r="S71" i="3" s="1"/>
  <c r="S72" i="3" s="1"/>
  <c r="S73" i="3" s="1"/>
  <c r="S80" i="3"/>
  <c r="S81" i="3" s="1"/>
  <c r="S82" i="3" s="1"/>
  <c r="S83" i="3" s="1"/>
  <c r="S84" i="3" s="1"/>
  <c r="S85" i="3" s="1"/>
  <c r="S86" i="3" s="1"/>
  <c r="S87" i="3" s="1"/>
  <c r="S88" i="3" s="1"/>
  <c r="S89" i="3" s="1"/>
  <c r="S90" i="3" s="1"/>
  <c r="T80" i="3"/>
  <c r="T82" i="3"/>
  <c r="T85" i="3"/>
  <c r="X98" i="3"/>
  <c r="T99" i="3"/>
  <c r="X114" i="3"/>
  <c r="T115" i="3"/>
  <c r="T130" i="3"/>
  <c r="X134" i="3"/>
  <c r="X135" i="3"/>
  <c r="T137" i="3"/>
  <c r="T138" i="3"/>
  <c r="T147" i="3"/>
  <c r="M159" i="3"/>
  <c r="M160" i="3" s="1"/>
  <c r="M161" i="3" s="1"/>
  <c r="M162" i="3" s="1"/>
  <c r="M163" i="3" s="1"/>
  <c r="M164" i="3" s="1"/>
  <c r="M165" i="3" s="1"/>
  <c r="M166" i="3" s="1"/>
  <c r="M167" i="3" s="1"/>
  <c r="M168" i="3" s="1"/>
  <c r="X172" i="3"/>
  <c r="Y172" i="3" s="1"/>
  <c r="Y173" i="3" s="1"/>
  <c r="Y174" i="3" s="1"/>
  <c r="Y175" i="3" s="1"/>
  <c r="Y176" i="3" s="1"/>
  <c r="Y177" i="3" s="1"/>
  <c r="Y178" i="3" s="1"/>
  <c r="Y179" i="3" s="1"/>
  <c r="Y180" i="3" s="1"/>
  <c r="Y181" i="3" s="1"/>
  <c r="Y182" i="3" s="1"/>
  <c r="Y183" i="3" s="1"/>
  <c r="X220" i="3"/>
  <c r="X223" i="3"/>
  <c r="T226" i="3"/>
  <c r="T233" i="3"/>
  <c r="T235" i="3"/>
  <c r="M248" i="3"/>
  <c r="M249" i="3" s="1"/>
  <c r="M250" i="3" s="1"/>
  <c r="M251" i="3" s="1"/>
  <c r="M252" i="3" s="1"/>
  <c r="M253" i="3" s="1"/>
  <c r="M254" i="3" s="1"/>
  <c r="M255" i="3" s="1"/>
  <c r="M256" i="3" s="1"/>
  <c r="M257" i="3" s="1"/>
  <c r="M258" i="3" s="1"/>
  <c r="X255" i="3"/>
  <c r="H261" i="3"/>
  <c r="L261" i="3" s="1"/>
  <c r="T264" i="3"/>
  <c r="T89" i="3"/>
  <c r="T90" i="3"/>
  <c r="W95" i="3"/>
  <c r="W96" i="3" s="1"/>
  <c r="W97" i="3" s="1"/>
  <c r="W98" i="3" s="1"/>
  <c r="W99" i="3" s="1"/>
  <c r="W100" i="3" s="1"/>
  <c r="W101" i="3" s="1"/>
  <c r="W102" i="3" s="1"/>
  <c r="W103" i="3" s="1"/>
  <c r="W104" i="3" s="1"/>
  <c r="W105" i="3" s="1"/>
  <c r="T95" i="3"/>
  <c r="X97" i="3"/>
  <c r="T100" i="3"/>
  <c r="T103" i="3"/>
  <c r="X105" i="3"/>
  <c r="T113" i="3"/>
  <c r="T116" i="3"/>
  <c r="X118" i="3"/>
  <c r="M128" i="3"/>
  <c r="M129" i="3" s="1"/>
  <c r="M130" i="3" s="1"/>
  <c r="M131" i="3" s="1"/>
  <c r="M132" i="3" s="1"/>
  <c r="M133" i="3" s="1"/>
  <c r="M134" i="3" s="1"/>
  <c r="M135" i="3" s="1"/>
  <c r="M136" i="3" s="1"/>
  <c r="M137" i="3" s="1"/>
  <c r="M138" i="3" s="1"/>
  <c r="T129" i="3"/>
  <c r="T150" i="3"/>
  <c r="T153" i="3"/>
  <c r="I202" i="3"/>
  <c r="T225" i="3"/>
  <c r="X234" i="3"/>
  <c r="T237" i="3"/>
  <c r="T242" i="3"/>
  <c r="T257" i="3"/>
  <c r="X258" i="3"/>
  <c r="T262" i="3"/>
  <c r="T266" i="3"/>
  <c r="T270" i="3"/>
  <c r="G92" i="3"/>
  <c r="G74" i="3"/>
  <c r="G107" i="3" s="1"/>
  <c r="K26" i="3"/>
  <c r="K27" i="3" s="1"/>
  <c r="K28" i="3" s="1"/>
  <c r="K29" i="3" s="1"/>
  <c r="K30" i="3" s="1"/>
  <c r="K31" i="3" s="1"/>
  <c r="K32" i="3" s="1"/>
  <c r="K33" i="3" s="1"/>
  <c r="K34" i="3" s="1"/>
  <c r="K35" i="3" s="1"/>
  <c r="X265" i="3"/>
  <c r="X269" i="3"/>
  <c r="I10" i="3"/>
  <c r="M11" i="3"/>
  <c r="M12" i="3" s="1"/>
  <c r="M13" i="3" s="1"/>
  <c r="M14" i="3" s="1"/>
  <c r="M15" i="3" s="1"/>
  <c r="M16" i="3" s="1"/>
  <c r="M17" i="3" s="1"/>
  <c r="M18" i="3" s="1"/>
  <c r="M19" i="3" s="1"/>
  <c r="M20" i="3" s="1"/>
  <c r="M21" i="3" s="1"/>
  <c r="N10" i="3"/>
  <c r="N11" i="3" s="1"/>
  <c r="N12" i="3" s="1"/>
  <c r="N13" i="3" s="1"/>
  <c r="N14" i="3" s="1"/>
  <c r="N15" i="3" s="1"/>
  <c r="N16" i="3" s="1"/>
  <c r="N17" i="3" s="1"/>
  <c r="N18" i="3" s="1"/>
  <c r="N19" i="3" s="1"/>
  <c r="N20" i="3" s="1"/>
  <c r="N21" i="3" s="1"/>
  <c r="L28" i="3"/>
  <c r="L34" i="3"/>
  <c r="X81" i="3"/>
  <c r="X85" i="3"/>
  <c r="X89" i="3"/>
  <c r="E96" i="3"/>
  <c r="I95" i="3"/>
  <c r="I142" i="3"/>
  <c r="E143" i="3"/>
  <c r="I188" i="3"/>
  <c r="E189" i="3"/>
  <c r="S34" i="3"/>
  <c r="S35" i="3" s="1"/>
  <c r="S36" i="3" s="1"/>
  <c r="S39" i="3" s="1"/>
  <c r="S40" i="3" s="1"/>
  <c r="S41" i="3" s="1"/>
  <c r="S42" i="3" s="1"/>
  <c r="S43" i="3" s="1"/>
  <c r="S44" i="3" s="1"/>
  <c r="S45" i="3" s="1"/>
  <c r="S46" i="3" s="1"/>
  <c r="S47" i="3" s="1"/>
  <c r="S48" i="3" s="1"/>
  <c r="S49" i="3" s="1"/>
  <c r="S50" i="3" s="1"/>
  <c r="S52" i="3" s="1"/>
  <c r="S53" i="3" s="1"/>
  <c r="S54" i="3" s="1"/>
  <c r="S55" i="3" s="1"/>
  <c r="S56" i="3" s="1"/>
  <c r="S57" i="3" s="1"/>
  <c r="S58" i="3" s="1"/>
  <c r="S59" i="3" s="1"/>
  <c r="S60" i="3" s="1"/>
  <c r="S61" i="3" s="1"/>
  <c r="S62" i="3" s="1"/>
  <c r="S63" i="3" s="1"/>
  <c r="S64" i="3" s="1"/>
  <c r="P80" i="3"/>
  <c r="U79" i="3"/>
  <c r="T13" i="3"/>
  <c r="T17" i="3"/>
  <c r="T21" i="3"/>
  <c r="L27" i="3"/>
  <c r="L31" i="3"/>
  <c r="X35" i="3"/>
  <c r="P69" i="3"/>
  <c r="U68" i="3"/>
  <c r="T70" i="3"/>
  <c r="T79" i="3"/>
  <c r="I69" i="3"/>
  <c r="Y80" i="3"/>
  <c r="P11" i="3"/>
  <c r="P12" i="3" s="1"/>
  <c r="P13" i="3" s="1"/>
  <c r="P14" i="3" s="1"/>
  <c r="P15" i="3" s="1"/>
  <c r="P16" i="3" s="1"/>
  <c r="P17" i="3" s="1"/>
  <c r="P18" i="3" s="1"/>
  <c r="P19" i="3" s="1"/>
  <c r="P20" i="3" s="1"/>
  <c r="P21" i="3" s="1"/>
  <c r="P25" i="3" s="1"/>
  <c r="P26" i="3" s="1"/>
  <c r="P27" i="3" s="1"/>
  <c r="P28" i="3" s="1"/>
  <c r="P29" i="3" s="1"/>
  <c r="P30" i="3" s="1"/>
  <c r="P31" i="3" s="1"/>
  <c r="P32" i="3" s="1"/>
  <c r="P33" i="3" s="1"/>
  <c r="P34" i="3" s="1"/>
  <c r="P35" i="3" s="1"/>
  <c r="P36" i="3" s="1"/>
  <c r="P39" i="3" s="1"/>
  <c r="L25" i="3"/>
  <c r="L26" i="3"/>
  <c r="L30" i="3"/>
  <c r="L32" i="3"/>
  <c r="M39" i="3"/>
  <c r="M40" i="3" s="1"/>
  <c r="M41" i="3" s="1"/>
  <c r="M42" i="3" s="1"/>
  <c r="M43" i="3" s="1"/>
  <c r="M44" i="3" s="1"/>
  <c r="M45" i="3" s="1"/>
  <c r="M46" i="3" s="1"/>
  <c r="M47" i="3" s="1"/>
  <c r="M48" i="3" s="1"/>
  <c r="M49" i="3" s="1"/>
  <c r="M50" i="3" s="1"/>
  <c r="M52" i="3"/>
  <c r="M53" i="3" s="1"/>
  <c r="M54" i="3" s="1"/>
  <c r="M55" i="3" s="1"/>
  <c r="M56" i="3" s="1"/>
  <c r="M57" i="3" s="1"/>
  <c r="M58" i="3" s="1"/>
  <c r="M59" i="3" s="1"/>
  <c r="M60" i="3" s="1"/>
  <c r="M61" i="3" s="1"/>
  <c r="M62" i="3" s="1"/>
  <c r="M63" i="3" s="1"/>
  <c r="X70" i="3"/>
  <c r="P127" i="3"/>
  <c r="T127" i="3"/>
  <c r="T36" i="3"/>
  <c r="P144" i="3"/>
  <c r="X136" i="3"/>
  <c r="M176" i="3"/>
  <c r="M177" i="3" s="1"/>
  <c r="M178" i="3" s="1"/>
  <c r="M179" i="3" s="1"/>
  <c r="M180" i="3" s="1"/>
  <c r="M181" i="3" s="1"/>
  <c r="M182" i="3" s="1"/>
  <c r="M183" i="3" s="1"/>
  <c r="W34" i="3"/>
  <c r="W35" i="3" s="1"/>
  <c r="W36" i="3" s="1"/>
  <c r="W39" i="3" s="1"/>
  <c r="W40" i="3" s="1"/>
  <c r="W41" i="3" s="1"/>
  <c r="W42" i="3" s="1"/>
  <c r="W43" i="3" s="1"/>
  <c r="W44" i="3" s="1"/>
  <c r="W45" i="3" s="1"/>
  <c r="W46" i="3" s="1"/>
  <c r="W47" i="3" s="1"/>
  <c r="W48" i="3" s="1"/>
  <c r="W49" i="3" s="1"/>
  <c r="W50" i="3" s="1"/>
  <c r="W52" i="3" s="1"/>
  <c r="W53" i="3" s="1"/>
  <c r="W54" i="3" s="1"/>
  <c r="W55" i="3" s="1"/>
  <c r="W56" i="3" s="1"/>
  <c r="W57" i="3" s="1"/>
  <c r="W58" i="3" s="1"/>
  <c r="W59" i="3" s="1"/>
  <c r="W60" i="3" s="1"/>
  <c r="W61" i="3" s="1"/>
  <c r="W62" i="3" s="1"/>
  <c r="W63" i="3" s="1"/>
  <c r="W64" i="3" s="1"/>
  <c r="P95" i="3"/>
  <c r="I109" i="3"/>
  <c r="G110" i="3"/>
  <c r="G111" i="3" s="1"/>
  <c r="G112" i="3" s="1"/>
  <c r="G113" i="3" s="1"/>
  <c r="G114" i="3" s="1"/>
  <c r="G115" i="3" s="1"/>
  <c r="G116" i="3" s="1"/>
  <c r="G117" i="3" s="1"/>
  <c r="G118" i="3" s="1"/>
  <c r="G119" i="3" s="1"/>
  <c r="G120" i="3" s="1"/>
  <c r="P110" i="3"/>
  <c r="E129" i="3"/>
  <c r="I128" i="3"/>
  <c r="X149" i="3"/>
  <c r="P159" i="3"/>
  <c r="U158" i="3"/>
  <c r="L33" i="3"/>
  <c r="I110" i="3"/>
  <c r="E111" i="3"/>
  <c r="X129" i="3"/>
  <c r="X96" i="3"/>
  <c r="X100" i="3"/>
  <c r="X104" i="3"/>
  <c r="X109" i="3"/>
  <c r="Y109" i="3" s="1"/>
  <c r="Y110" i="3" s="1"/>
  <c r="S109" i="3"/>
  <c r="U109" i="3" s="1"/>
  <c r="X113" i="3"/>
  <c r="X117" i="3"/>
  <c r="I158" i="3"/>
  <c r="E159" i="3"/>
  <c r="X132" i="3"/>
  <c r="X146" i="3"/>
  <c r="X264" i="3"/>
  <c r="X268" i="3"/>
  <c r="T109" i="3"/>
  <c r="T136" i="3"/>
  <c r="X137" i="3"/>
  <c r="X145" i="3"/>
  <c r="X153" i="3"/>
  <c r="X157" i="3"/>
  <c r="Y157" i="3" s="1"/>
  <c r="Y158" i="3" s="1"/>
  <c r="Y159" i="3" s="1"/>
  <c r="Y160" i="3" s="1"/>
  <c r="Y161" i="3" s="1"/>
  <c r="Y162" i="3" s="1"/>
  <c r="Y163" i="3" s="1"/>
  <c r="Y164" i="3" s="1"/>
  <c r="Y165" i="3" s="1"/>
  <c r="Y166" i="3" s="1"/>
  <c r="Y167" i="3" s="1"/>
  <c r="Y168" i="3" s="1"/>
  <c r="W157" i="3"/>
  <c r="W158" i="3" s="1"/>
  <c r="W159" i="3" s="1"/>
  <c r="W160" i="3" s="1"/>
  <c r="W161" i="3" s="1"/>
  <c r="W162" i="3" s="1"/>
  <c r="W163" i="3" s="1"/>
  <c r="W164" i="3" s="1"/>
  <c r="W165" i="3" s="1"/>
  <c r="W166" i="3" s="1"/>
  <c r="W167" i="3" s="1"/>
  <c r="W168" i="3" s="1"/>
  <c r="I203" i="3"/>
  <c r="E204" i="3"/>
  <c r="P218" i="3"/>
  <c r="T218" i="3"/>
  <c r="W258" i="3"/>
  <c r="T132" i="3"/>
  <c r="X133" i="3"/>
  <c r="X142" i="3"/>
  <c r="Y142" i="3" s="1"/>
  <c r="Y143" i="3" s="1"/>
  <c r="Y144" i="3" s="1"/>
  <c r="S142" i="3"/>
  <c r="T146" i="3"/>
  <c r="T149" i="3"/>
  <c r="X150" i="3"/>
  <c r="U173" i="3"/>
  <c r="P174" i="3"/>
  <c r="W174" i="3"/>
  <c r="W175" i="3" s="1"/>
  <c r="W176" i="3" s="1"/>
  <c r="W177" i="3" s="1"/>
  <c r="W178" i="3" s="1"/>
  <c r="W179" i="3" s="1"/>
  <c r="W180" i="3" s="1"/>
  <c r="W181" i="3" s="1"/>
  <c r="W182" i="3" s="1"/>
  <c r="W183" i="3" s="1"/>
  <c r="P189" i="3"/>
  <c r="U188" i="3"/>
  <c r="M203" i="3"/>
  <c r="M204" i="3" s="1"/>
  <c r="M205" i="3" s="1"/>
  <c r="M206" i="3" s="1"/>
  <c r="M207" i="3" s="1"/>
  <c r="M208" i="3" s="1"/>
  <c r="M209" i="3" s="1"/>
  <c r="M210" i="3" s="1"/>
  <c r="M211" i="3" s="1"/>
  <c r="M212" i="3" s="1"/>
  <c r="M213" i="3" s="1"/>
  <c r="E219" i="3"/>
  <c r="X247" i="3"/>
  <c r="Y247" i="3" s="1"/>
  <c r="S247" i="3"/>
  <c r="S248" i="3" s="1"/>
  <c r="S249" i="3" s="1"/>
  <c r="S250" i="3" s="1"/>
  <c r="S251" i="3" s="1"/>
  <c r="S252" i="3" s="1"/>
  <c r="S253" i="3" s="1"/>
  <c r="S254" i="3" s="1"/>
  <c r="S255" i="3" s="1"/>
  <c r="S256" i="3" s="1"/>
  <c r="S257" i="3" s="1"/>
  <c r="S258" i="3" s="1"/>
  <c r="X248" i="3"/>
  <c r="U187" i="3"/>
  <c r="X217" i="3"/>
  <c r="Y217" i="3" s="1"/>
  <c r="S217" i="3"/>
  <c r="U217" i="3" s="1"/>
  <c r="T228" i="3"/>
  <c r="M234" i="3"/>
  <c r="M235" i="3" s="1"/>
  <c r="M236" i="3" s="1"/>
  <c r="M237" i="3" s="1"/>
  <c r="M238" i="3" s="1"/>
  <c r="M239" i="3" s="1"/>
  <c r="M240" i="3" s="1"/>
  <c r="M241" i="3" s="1"/>
  <c r="M242" i="3" s="1"/>
  <c r="M243" i="3" s="1"/>
  <c r="E173" i="3"/>
  <c r="I172" i="3"/>
  <c r="X187" i="3"/>
  <c r="Y187" i="3" s="1"/>
  <c r="Y188" i="3" s="1"/>
  <c r="Y189" i="3" s="1"/>
  <c r="Y190" i="3" s="1"/>
  <c r="Y191" i="3" s="1"/>
  <c r="Y192" i="3" s="1"/>
  <c r="Y193" i="3" s="1"/>
  <c r="Y194" i="3" s="1"/>
  <c r="Y195" i="3" s="1"/>
  <c r="Y196" i="3" s="1"/>
  <c r="Y197" i="3" s="1"/>
  <c r="Y198" i="3" s="1"/>
  <c r="W187" i="3"/>
  <c r="W188" i="3" s="1"/>
  <c r="W189" i="3" s="1"/>
  <c r="W190" i="3" s="1"/>
  <c r="W191" i="3" s="1"/>
  <c r="W192" i="3" s="1"/>
  <c r="W193" i="3" s="1"/>
  <c r="W194" i="3" s="1"/>
  <c r="W195" i="3" s="1"/>
  <c r="W196" i="3" s="1"/>
  <c r="W197" i="3" s="1"/>
  <c r="W198" i="3" s="1"/>
  <c r="M220" i="3"/>
  <c r="M221" i="3" s="1"/>
  <c r="M222" i="3" s="1"/>
  <c r="M223" i="3" s="1"/>
  <c r="M224" i="3" s="1"/>
  <c r="M225" i="3" s="1"/>
  <c r="M226" i="3" s="1"/>
  <c r="M227" i="3" s="1"/>
  <c r="M228" i="3" s="1"/>
  <c r="X228" i="3"/>
  <c r="P232" i="3"/>
  <c r="T232" i="3"/>
  <c r="X243" i="3"/>
  <c r="U172" i="3"/>
  <c r="T217" i="3"/>
  <c r="X225" i="3"/>
  <c r="S218" i="3"/>
  <c r="S219" i="3" s="1"/>
  <c r="S220" i="3" s="1"/>
  <c r="S221" i="3" s="1"/>
  <c r="S222" i="3" s="1"/>
  <c r="S223" i="3" s="1"/>
  <c r="S224" i="3" s="1"/>
  <c r="S225" i="3" s="1"/>
  <c r="S226" i="3" s="1"/>
  <c r="S227" i="3" s="1"/>
  <c r="S228" i="3" s="1"/>
  <c r="T220" i="3"/>
  <c r="X221" i="3"/>
  <c r="X224" i="3"/>
  <c r="W235" i="3"/>
  <c r="W236" i="3" s="1"/>
  <c r="W237" i="3" s="1"/>
  <c r="W238" i="3" s="1"/>
  <c r="W239" i="3" s="1"/>
  <c r="W240" i="3" s="1"/>
  <c r="W241" i="3" s="1"/>
  <c r="W242" i="3" s="1"/>
  <c r="W243" i="3" s="1"/>
  <c r="I235" i="3"/>
  <c r="E236" i="3"/>
  <c r="P248" i="3"/>
  <c r="E249" i="3"/>
  <c r="X253" i="3"/>
  <c r="I234" i="3"/>
  <c r="I233" i="3"/>
  <c r="T238" i="3"/>
  <c r="X239" i="3"/>
  <c r="X242" i="3"/>
  <c r="G248" i="3"/>
  <c r="G249" i="3" s="1"/>
  <c r="G250" i="3" s="1"/>
  <c r="G251" i="3" s="1"/>
  <c r="G252" i="3" s="1"/>
  <c r="G253" i="3" s="1"/>
  <c r="G254" i="3" s="1"/>
  <c r="G255" i="3" s="1"/>
  <c r="G256" i="3" s="1"/>
  <c r="G257" i="3" s="1"/>
  <c r="G258" i="3" s="1"/>
  <c r="T248" i="3"/>
  <c r="P260" i="3"/>
  <c r="T260" i="3"/>
  <c r="X263" i="3"/>
  <c r="X267" i="3"/>
  <c r="X271" i="3"/>
  <c r="X232" i="3"/>
  <c r="Y232" i="3" s="1"/>
  <c r="Y233" i="3" s="1"/>
  <c r="T234" i="3"/>
  <c r="X235" i="3"/>
  <c r="S235" i="3"/>
  <c r="S236" i="3" s="1"/>
  <c r="S237" i="3" s="1"/>
  <c r="S238" i="3" s="1"/>
  <c r="S239" i="3" s="1"/>
  <c r="S240" i="3" s="1"/>
  <c r="S241" i="3" s="1"/>
  <c r="S242" i="3" s="1"/>
  <c r="S243" i="3" s="1"/>
  <c r="X238" i="3"/>
  <c r="T243" i="3"/>
  <c r="T251" i="3"/>
  <c r="X262" i="3"/>
  <c r="T265" i="3"/>
  <c r="X266" i="3"/>
  <c r="T269" i="3"/>
  <c r="X270" i="3"/>
  <c r="T247" i="3"/>
  <c r="T253" i="3"/>
  <c r="X254" i="3"/>
  <c r="K261" i="3"/>
  <c r="K262" i="3" s="1"/>
  <c r="K263" i="3" s="1"/>
  <c r="K264" i="3" s="1"/>
  <c r="K265" i="3" s="1"/>
  <c r="K266" i="3" s="1"/>
  <c r="K267" i="3" s="1"/>
  <c r="K268" i="3" s="1"/>
  <c r="K269" i="3" s="1"/>
  <c r="K270" i="3" s="1"/>
  <c r="K271" i="3" s="1"/>
  <c r="E261" i="3"/>
  <c r="W261" i="3"/>
  <c r="W262" i="3" s="1"/>
  <c r="W263" i="3" s="1"/>
  <c r="W264" i="3" s="1"/>
  <c r="W265" i="3" s="1"/>
  <c r="W266" i="3" s="1"/>
  <c r="W267" i="3" s="1"/>
  <c r="W268" i="3" s="1"/>
  <c r="W269" i="3" s="1"/>
  <c r="W270" i="3" s="1"/>
  <c r="W271" i="3" s="1"/>
  <c r="S261" i="3"/>
  <c r="S262" i="3" s="1"/>
  <c r="S263" i="3" s="1"/>
  <c r="S264" i="3" s="1"/>
  <c r="S265" i="3" s="1"/>
  <c r="S266" i="3" s="1"/>
  <c r="S267" i="3" s="1"/>
  <c r="S268" i="3" s="1"/>
  <c r="S269" i="3" s="1"/>
  <c r="S270" i="3" s="1"/>
  <c r="S271" i="3" s="1"/>
  <c r="U202" i="3" l="1"/>
  <c r="P204" i="3"/>
  <c r="E81" i="3"/>
  <c r="Y218" i="3"/>
  <c r="Y219" i="3" s="1"/>
  <c r="Y220" i="3" s="1"/>
  <c r="Y221" i="3" s="1"/>
  <c r="Y222" i="3" s="1"/>
  <c r="Y223" i="3" s="1"/>
  <c r="Y224" i="3" s="1"/>
  <c r="Y225" i="3" s="1"/>
  <c r="Y226" i="3" s="1"/>
  <c r="Y227" i="3" s="1"/>
  <c r="Y228" i="3" s="1"/>
  <c r="U94" i="3"/>
  <c r="Y111" i="3"/>
  <c r="Y112" i="3" s="1"/>
  <c r="Y248" i="3"/>
  <c r="Y249" i="3" s="1"/>
  <c r="Y250" i="3" s="1"/>
  <c r="Y251" i="3" s="1"/>
  <c r="Y252" i="3" s="1"/>
  <c r="Y234" i="3"/>
  <c r="Y35" i="3"/>
  <c r="Y36" i="3" s="1"/>
  <c r="Y39" i="3" s="1"/>
  <c r="Y40" i="3" s="1"/>
  <c r="Y41" i="3" s="1"/>
  <c r="Y42" i="3" s="1"/>
  <c r="Y43" i="3" s="1"/>
  <c r="Y44" i="3" s="1"/>
  <c r="Y45" i="3" s="1"/>
  <c r="Y46" i="3" s="1"/>
  <c r="Y47" i="3" s="1"/>
  <c r="Y48" i="3" s="1"/>
  <c r="Y49" i="3" s="1"/>
  <c r="Y50" i="3" s="1"/>
  <c r="Y52" i="3" s="1"/>
  <c r="Y53" i="3" s="1"/>
  <c r="Y54" i="3" s="1"/>
  <c r="Y55" i="3" s="1"/>
  <c r="Y56" i="3" s="1"/>
  <c r="Y57" i="3" s="1"/>
  <c r="Y58" i="3" s="1"/>
  <c r="Y59" i="3" s="1"/>
  <c r="Y60" i="3" s="1"/>
  <c r="Y61" i="3" s="1"/>
  <c r="Y62" i="3" s="1"/>
  <c r="Y63" i="3" s="1"/>
  <c r="Y64" i="3" s="1"/>
  <c r="K36" i="3"/>
  <c r="K39" i="3" s="1"/>
  <c r="K40" i="3" s="1"/>
  <c r="K41" i="3" s="1"/>
  <c r="K42" i="3" s="1"/>
  <c r="K43" i="3" s="1"/>
  <c r="K44" i="3" s="1"/>
  <c r="K45" i="3" s="1"/>
  <c r="K46" i="3" s="1"/>
  <c r="K47" i="3" s="1"/>
  <c r="K48" i="3" s="1"/>
  <c r="K49" i="3" s="1"/>
  <c r="K50" i="3" s="1"/>
  <c r="K52" i="3" s="1"/>
  <c r="K53" i="3" s="1"/>
  <c r="K54" i="3" s="1"/>
  <c r="K55" i="3" s="1"/>
  <c r="K56" i="3" s="1"/>
  <c r="K57" i="3" s="1"/>
  <c r="K58" i="3" s="1"/>
  <c r="K59" i="3" s="1"/>
  <c r="K60" i="3" s="1"/>
  <c r="K61" i="3" s="1"/>
  <c r="K62" i="3" s="1"/>
  <c r="K63" i="3" s="1"/>
  <c r="K64" i="3" s="1"/>
  <c r="K92" i="3" s="1"/>
  <c r="U247" i="3"/>
  <c r="S110" i="3"/>
  <c r="S111" i="3" s="1"/>
  <c r="S112" i="3" s="1"/>
  <c r="S113" i="3" s="1"/>
  <c r="S114" i="3" s="1"/>
  <c r="S115" i="3" s="1"/>
  <c r="S116" i="3" s="1"/>
  <c r="S117" i="3" s="1"/>
  <c r="S118" i="3" s="1"/>
  <c r="S119" i="3" s="1"/>
  <c r="S120" i="3" s="1"/>
  <c r="Y129" i="3"/>
  <c r="Y130" i="3" s="1"/>
  <c r="Y131" i="3" s="1"/>
  <c r="Y132" i="3" s="1"/>
  <c r="Y133" i="3" s="1"/>
  <c r="Y134" i="3" s="1"/>
  <c r="Y135" i="3" s="1"/>
  <c r="Y136" i="3" s="1"/>
  <c r="Y137" i="3" s="1"/>
  <c r="Y138" i="3" s="1"/>
  <c r="M261" i="3"/>
  <c r="M262" i="3" s="1"/>
  <c r="M263" i="3" s="1"/>
  <c r="M264" i="3" s="1"/>
  <c r="M265" i="3" s="1"/>
  <c r="M266" i="3" s="1"/>
  <c r="M267" i="3" s="1"/>
  <c r="M268" i="3" s="1"/>
  <c r="M269" i="3" s="1"/>
  <c r="M270" i="3" s="1"/>
  <c r="M271" i="3" s="1"/>
  <c r="E13" i="3"/>
  <c r="I12" i="3"/>
  <c r="S92" i="3"/>
  <c r="S74" i="3"/>
  <c r="S107" i="3" s="1"/>
  <c r="K74" i="3"/>
  <c r="K107" i="3" s="1"/>
  <c r="K122" i="3" s="1"/>
  <c r="K140" i="3" s="1"/>
  <c r="K155" i="3" s="1"/>
  <c r="K170" i="3" s="1"/>
  <c r="K185" i="3" s="1"/>
  <c r="K200" i="3" s="1"/>
  <c r="K215" i="3" s="1"/>
  <c r="K230" i="3" s="1"/>
  <c r="K245" i="3" s="1"/>
  <c r="P40" i="3"/>
  <c r="U39" i="3"/>
  <c r="Y253" i="3"/>
  <c r="Y254" i="3" s="1"/>
  <c r="Y255" i="3" s="1"/>
  <c r="Y256" i="3" s="1"/>
  <c r="Y257" i="3" s="1"/>
  <c r="Y258" i="3" s="1"/>
  <c r="E237" i="3"/>
  <c r="I236" i="3"/>
  <c r="P233" i="3"/>
  <c r="U232" i="3"/>
  <c r="E160" i="3"/>
  <c r="I159" i="3"/>
  <c r="P190" i="3"/>
  <c r="U189" i="3"/>
  <c r="P219" i="3"/>
  <c r="U218" i="3"/>
  <c r="U204" i="3"/>
  <c r="P205" i="3"/>
  <c r="I81" i="3"/>
  <c r="E82" i="3"/>
  <c r="E144" i="3"/>
  <c r="I143" i="3"/>
  <c r="E250" i="3"/>
  <c r="I249" i="3"/>
  <c r="P249" i="3"/>
  <c r="U248" i="3"/>
  <c r="Y145" i="3"/>
  <c r="Y146" i="3" s="1"/>
  <c r="Y147" i="3" s="1"/>
  <c r="Y148" i="3" s="1"/>
  <c r="Y149" i="3" s="1"/>
  <c r="Y150" i="3" s="1"/>
  <c r="Y151" i="3" s="1"/>
  <c r="Y152" i="3" s="1"/>
  <c r="Y153" i="3" s="1"/>
  <c r="P111" i="3"/>
  <c r="I96" i="3"/>
  <c r="E97" i="3"/>
  <c r="Y235" i="3"/>
  <c r="Y236" i="3" s="1"/>
  <c r="Y237" i="3" s="1"/>
  <c r="Y238" i="3" s="1"/>
  <c r="Y239" i="3" s="1"/>
  <c r="Y240" i="3" s="1"/>
  <c r="Y241" i="3" s="1"/>
  <c r="Y242" i="3" s="1"/>
  <c r="Y243" i="3" s="1"/>
  <c r="I129" i="3"/>
  <c r="E130" i="3"/>
  <c r="W92" i="3"/>
  <c r="W74" i="3"/>
  <c r="W107" i="3" s="1"/>
  <c r="W122" i="3" s="1"/>
  <c r="W140" i="3" s="1"/>
  <c r="W155" i="3" s="1"/>
  <c r="W170" i="3" s="1"/>
  <c r="W185" i="3" s="1"/>
  <c r="W200" i="3" s="1"/>
  <c r="W215" i="3" s="1"/>
  <c r="W230" i="3" s="1"/>
  <c r="I204" i="3"/>
  <c r="E205" i="3"/>
  <c r="Y96" i="3"/>
  <c r="Y97" i="3" s="1"/>
  <c r="Y98" i="3" s="1"/>
  <c r="Y99" i="3" s="1"/>
  <c r="Y100" i="3" s="1"/>
  <c r="Y101" i="3" s="1"/>
  <c r="Y102" i="3" s="1"/>
  <c r="Y103" i="3" s="1"/>
  <c r="Y104" i="3" s="1"/>
  <c r="Y105" i="3" s="1"/>
  <c r="P96" i="3"/>
  <c r="U95" i="3"/>
  <c r="P145" i="3"/>
  <c r="Y70" i="3"/>
  <c r="Y71" i="3" s="1"/>
  <c r="Y72" i="3" s="1"/>
  <c r="Y73" i="3" s="1"/>
  <c r="Y74" i="3" s="1"/>
  <c r="M25" i="3"/>
  <c r="M26" i="3" s="1"/>
  <c r="M27" i="3" s="1"/>
  <c r="M28" i="3" s="1"/>
  <c r="M29" i="3" s="1"/>
  <c r="M30" i="3" s="1"/>
  <c r="M31" i="3" s="1"/>
  <c r="M32" i="3" s="1"/>
  <c r="M33" i="3" s="1"/>
  <c r="M34" i="3" s="1"/>
  <c r="M35" i="3" s="1"/>
  <c r="M36" i="3" s="1"/>
  <c r="N25" i="3"/>
  <c r="N26" i="3" s="1"/>
  <c r="N27" i="3" s="1"/>
  <c r="N28" i="3" s="1"/>
  <c r="N29" i="3" s="1"/>
  <c r="N30" i="3" s="1"/>
  <c r="N31" i="3" s="1"/>
  <c r="N32" i="3" s="1"/>
  <c r="N33" i="3" s="1"/>
  <c r="N34" i="3" s="1"/>
  <c r="N35" i="3" s="1"/>
  <c r="N36" i="3" s="1"/>
  <c r="N39" i="3" s="1"/>
  <c r="N40" i="3" s="1"/>
  <c r="N41" i="3" s="1"/>
  <c r="N42" i="3" s="1"/>
  <c r="N43" i="3" s="1"/>
  <c r="N44" i="3" s="1"/>
  <c r="N45" i="3" s="1"/>
  <c r="N46" i="3" s="1"/>
  <c r="N47" i="3" s="1"/>
  <c r="N48" i="3" s="1"/>
  <c r="N49" i="3" s="1"/>
  <c r="N50" i="3" s="1"/>
  <c r="N52" i="3" s="1"/>
  <c r="N53" i="3" s="1"/>
  <c r="N54" i="3" s="1"/>
  <c r="N55" i="3" s="1"/>
  <c r="N56" i="3" s="1"/>
  <c r="N57" i="3" s="1"/>
  <c r="N58" i="3" s="1"/>
  <c r="N59" i="3" s="1"/>
  <c r="N60" i="3" s="1"/>
  <c r="N61" i="3" s="1"/>
  <c r="N62" i="3" s="1"/>
  <c r="N63" i="3" s="1"/>
  <c r="N64" i="3" s="1"/>
  <c r="U13" i="3"/>
  <c r="U14" i="3" s="1"/>
  <c r="U15" i="3" s="1"/>
  <c r="U16" i="3" s="1"/>
  <c r="U17" i="3" s="1"/>
  <c r="U18" i="3" s="1"/>
  <c r="U19" i="3" s="1"/>
  <c r="U20" i="3" s="1"/>
  <c r="U21" i="3" s="1"/>
  <c r="U25" i="3" s="1"/>
  <c r="U26" i="3" s="1"/>
  <c r="U27" i="3" s="1"/>
  <c r="U28" i="3" s="1"/>
  <c r="U29" i="3" s="1"/>
  <c r="U30" i="3" s="1"/>
  <c r="U31" i="3" s="1"/>
  <c r="U32" i="3" s="1"/>
  <c r="U33" i="3" s="1"/>
  <c r="U34" i="3" s="1"/>
  <c r="U35" i="3" s="1"/>
  <c r="U36" i="3" s="1"/>
  <c r="P81" i="3"/>
  <c r="U80" i="3"/>
  <c r="G122" i="3"/>
  <c r="G140" i="3" s="1"/>
  <c r="G155" i="3" s="1"/>
  <c r="G170" i="3" s="1"/>
  <c r="G185" i="3" s="1"/>
  <c r="G200" i="3" s="1"/>
  <c r="G215" i="3" s="1"/>
  <c r="G230" i="3" s="1"/>
  <c r="G245" i="3" s="1"/>
  <c r="E262" i="3"/>
  <c r="I261" i="3"/>
  <c r="Y262" i="3"/>
  <c r="Y263" i="3" s="1"/>
  <c r="Y264" i="3" s="1"/>
  <c r="Y265" i="3" s="1"/>
  <c r="Y266" i="3" s="1"/>
  <c r="Y267" i="3" s="1"/>
  <c r="Y268" i="3" s="1"/>
  <c r="Y269" i="3" s="1"/>
  <c r="Y270" i="3" s="1"/>
  <c r="Y271" i="3" s="1"/>
  <c r="P261" i="3"/>
  <c r="U260" i="3"/>
  <c r="I248" i="3"/>
  <c r="E174" i="3"/>
  <c r="I173" i="3"/>
  <c r="E220" i="3"/>
  <c r="I219" i="3"/>
  <c r="U174" i="3"/>
  <c r="P175" i="3"/>
  <c r="S143" i="3"/>
  <c r="U142" i="3"/>
  <c r="Y113" i="3"/>
  <c r="Y114" i="3" s="1"/>
  <c r="Y115" i="3" s="1"/>
  <c r="Y116" i="3" s="1"/>
  <c r="Y117" i="3" s="1"/>
  <c r="Y118" i="3" s="1"/>
  <c r="Y119" i="3" s="1"/>
  <c r="Y120" i="3" s="1"/>
  <c r="E112" i="3"/>
  <c r="I111" i="3"/>
  <c r="P160" i="3"/>
  <c r="U159" i="3"/>
  <c r="P128" i="3"/>
  <c r="U127" i="3"/>
  <c r="I70" i="3"/>
  <c r="E71" i="3"/>
  <c r="P70" i="3"/>
  <c r="U69" i="3"/>
  <c r="E190" i="3"/>
  <c r="I189" i="3"/>
  <c r="Y81" i="3"/>
  <c r="Y82" i="3" s="1"/>
  <c r="Y83" i="3" s="1"/>
  <c r="Y84" i="3" s="1"/>
  <c r="Y85" i="3" s="1"/>
  <c r="Y86" i="3" s="1"/>
  <c r="Y87" i="3" s="1"/>
  <c r="Y88" i="3" s="1"/>
  <c r="Y89" i="3" s="1"/>
  <c r="Y90" i="3" s="1"/>
  <c r="E14" i="3" l="1"/>
  <c r="I13" i="3"/>
  <c r="S122" i="3"/>
  <c r="S140" i="3" s="1"/>
  <c r="U110" i="3"/>
  <c r="Y107" i="3"/>
  <c r="Y122" i="3" s="1"/>
  <c r="Y140" i="3" s="1"/>
  <c r="Y155" i="3" s="1"/>
  <c r="Y170" i="3" s="1"/>
  <c r="Y185" i="3" s="1"/>
  <c r="Y200" i="3" s="1"/>
  <c r="Y215" i="3" s="1"/>
  <c r="Y230" i="3" s="1"/>
  <c r="S144" i="3"/>
  <c r="U143" i="3"/>
  <c r="P262" i="3"/>
  <c r="U261" i="3"/>
  <c r="U81" i="3"/>
  <c r="P82" i="3"/>
  <c r="U96" i="3"/>
  <c r="P97" i="3"/>
  <c r="P112" i="3"/>
  <c r="U111" i="3"/>
  <c r="P250" i="3"/>
  <c r="U249" i="3"/>
  <c r="E251" i="3"/>
  <c r="I250" i="3"/>
  <c r="E191" i="3"/>
  <c r="I190" i="3"/>
  <c r="I220" i="3"/>
  <c r="E221" i="3"/>
  <c r="W276" i="3"/>
  <c r="W245" i="3"/>
  <c r="U190" i="3"/>
  <c r="P191" i="3"/>
  <c r="E238" i="3"/>
  <c r="I237" i="3"/>
  <c r="U40" i="3"/>
  <c r="P41" i="3"/>
  <c r="Y92" i="3"/>
  <c r="P161" i="3"/>
  <c r="U160" i="3"/>
  <c r="P176" i="3"/>
  <c r="U175" i="3"/>
  <c r="P146" i="3"/>
  <c r="E145" i="3"/>
  <c r="I144" i="3"/>
  <c r="P234" i="3"/>
  <c r="U233" i="3"/>
  <c r="I71" i="3"/>
  <c r="E72" i="3"/>
  <c r="E113" i="3"/>
  <c r="I112" i="3"/>
  <c r="I97" i="3"/>
  <c r="E98" i="3"/>
  <c r="I82" i="3"/>
  <c r="E83" i="3"/>
  <c r="E263" i="3"/>
  <c r="I262" i="3"/>
  <c r="N92" i="3"/>
  <c r="N107" i="3"/>
  <c r="N122" i="3" s="1"/>
  <c r="N140" i="3" s="1"/>
  <c r="N155" i="3" s="1"/>
  <c r="N170" i="3" s="1"/>
  <c r="N185" i="3" s="1"/>
  <c r="N200" i="3" s="1"/>
  <c r="N215" i="3" s="1"/>
  <c r="N230" i="3" s="1"/>
  <c r="N245" i="3" s="1"/>
  <c r="N74" i="3"/>
  <c r="U70" i="3"/>
  <c r="P71" i="3"/>
  <c r="P129" i="3"/>
  <c r="U128" i="3"/>
  <c r="E175" i="3"/>
  <c r="I174" i="3"/>
  <c r="I205" i="3"/>
  <c r="E206" i="3"/>
  <c r="E131" i="3"/>
  <c r="I130" i="3"/>
  <c r="U205" i="3"/>
  <c r="P206" i="3"/>
  <c r="P220" i="3"/>
  <c r="U219" i="3"/>
  <c r="E161" i="3"/>
  <c r="I160" i="3"/>
  <c r="I14" i="3" l="1"/>
  <c r="E15" i="3"/>
  <c r="P72" i="3"/>
  <c r="U71" i="3"/>
  <c r="E252" i="3"/>
  <c r="I251" i="3"/>
  <c r="P263" i="3"/>
  <c r="U262" i="3"/>
  <c r="U220" i="3"/>
  <c r="P221" i="3"/>
  <c r="I175" i="3"/>
  <c r="E176" i="3"/>
  <c r="E73" i="3"/>
  <c r="I73" i="3" s="1"/>
  <c r="I72" i="3"/>
  <c r="P162" i="3"/>
  <c r="U161" i="3"/>
  <c r="P98" i="3"/>
  <c r="U97" i="3"/>
  <c r="U206" i="3"/>
  <c r="P207" i="3"/>
  <c r="I206" i="3"/>
  <c r="E207" i="3"/>
  <c r="E264" i="3"/>
  <c r="I263" i="3"/>
  <c r="I238" i="3"/>
  <c r="E239" i="3"/>
  <c r="E192" i="3"/>
  <c r="I191" i="3"/>
  <c r="P251" i="3"/>
  <c r="U250" i="3"/>
  <c r="S145" i="3"/>
  <c r="U144" i="3"/>
  <c r="I113" i="3"/>
  <c r="E114" i="3"/>
  <c r="P147" i="3"/>
  <c r="P113" i="3"/>
  <c r="U112" i="3"/>
  <c r="I131" i="3"/>
  <c r="E132" i="3"/>
  <c r="E99" i="3"/>
  <c r="I98" i="3"/>
  <c r="U234" i="3"/>
  <c r="P235" i="3"/>
  <c r="I161" i="3"/>
  <c r="E162" i="3"/>
  <c r="U129" i="3"/>
  <c r="P130" i="3"/>
  <c r="E84" i="3"/>
  <c r="I83" i="3"/>
  <c r="I145" i="3"/>
  <c r="E146" i="3"/>
  <c r="P177" i="3"/>
  <c r="U176" i="3"/>
  <c r="P42" i="3"/>
  <c r="U41" i="3"/>
  <c r="P192" i="3"/>
  <c r="U191" i="3"/>
  <c r="I221" i="3"/>
  <c r="E222" i="3"/>
  <c r="P83" i="3"/>
  <c r="U82" i="3"/>
  <c r="Y276" i="3"/>
  <c r="Y245" i="3"/>
  <c r="E16" i="3" l="1"/>
  <c r="I15" i="3"/>
  <c r="E223" i="3"/>
  <c r="I222" i="3"/>
  <c r="I146" i="3"/>
  <c r="E147" i="3"/>
  <c r="P131" i="3"/>
  <c r="U130" i="3"/>
  <c r="I132" i="3"/>
  <c r="E133" i="3"/>
  <c r="I239" i="3"/>
  <c r="E240" i="3"/>
  <c r="P148" i="3"/>
  <c r="P252" i="3"/>
  <c r="U251" i="3"/>
  <c r="E163" i="3"/>
  <c r="I162" i="3"/>
  <c r="I114" i="3"/>
  <c r="E115" i="3"/>
  <c r="U207" i="3"/>
  <c r="P208" i="3"/>
  <c r="E177" i="3"/>
  <c r="I176" i="3"/>
  <c r="P236" i="3"/>
  <c r="U235" i="3"/>
  <c r="I207" i="3"/>
  <c r="E208" i="3"/>
  <c r="P222" i="3"/>
  <c r="U221" i="3"/>
  <c r="U42" i="3"/>
  <c r="P43" i="3"/>
  <c r="S146" i="3"/>
  <c r="U145" i="3"/>
  <c r="P99" i="3"/>
  <c r="U98" i="3"/>
  <c r="I252" i="3"/>
  <c r="E253" i="3"/>
  <c r="U83" i="3"/>
  <c r="P84" i="3"/>
  <c r="P193" i="3"/>
  <c r="U192" i="3"/>
  <c r="P178" i="3"/>
  <c r="U177" i="3"/>
  <c r="E85" i="3"/>
  <c r="I84" i="3"/>
  <c r="E100" i="3"/>
  <c r="I99" i="3"/>
  <c r="U113" i="3"/>
  <c r="P114" i="3"/>
  <c r="I192" i="3"/>
  <c r="E193" i="3"/>
  <c r="E265" i="3"/>
  <c r="I264" i="3"/>
  <c r="P163" i="3"/>
  <c r="U162" i="3"/>
  <c r="P264" i="3"/>
  <c r="U263" i="3"/>
  <c r="P73" i="3"/>
  <c r="U73" i="3" s="1"/>
  <c r="U72" i="3"/>
  <c r="E17" i="3" l="1"/>
  <c r="I16" i="3"/>
  <c r="P85" i="3"/>
  <c r="U84" i="3"/>
  <c r="I208" i="3"/>
  <c r="E209" i="3"/>
  <c r="I133" i="3"/>
  <c r="E134" i="3"/>
  <c r="P179" i="3"/>
  <c r="U178" i="3"/>
  <c r="P100" i="3"/>
  <c r="U99" i="3"/>
  <c r="I253" i="3"/>
  <c r="E254" i="3"/>
  <c r="U208" i="3"/>
  <c r="P209" i="3"/>
  <c r="E116" i="3"/>
  <c r="I115" i="3"/>
  <c r="E241" i="3"/>
  <c r="I240" i="3"/>
  <c r="E194" i="3"/>
  <c r="I193" i="3"/>
  <c r="P44" i="3"/>
  <c r="U43" i="3"/>
  <c r="E148" i="3"/>
  <c r="I147" i="3"/>
  <c r="P164" i="3"/>
  <c r="U163" i="3"/>
  <c r="I100" i="3"/>
  <c r="E101" i="3"/>
  <c r="E178" i="3"/>
  <c r="I177" i="3"/>
  <c r="E164" i="3"/>
  <c r="I163" i="3"/>
  <c r="P149" i="3"/>
  <c r="P115" i="3"/>
  <c r="U114" i="3"/>
  <c r="P265" i="3"/>
  <c r="U264" i="3"/>
  <c r="E266" i="3"/>
  <c r="I265" i="3"/>
  <c r="I85" i="3"/>
  <c r="E86" i="3"/>
  <c r="P194" i="3"/>
  <c r="U193" i="3"/>
  <c r="S147" i="3"/>
  <c r="U146" i="3"/>
  <c r="P223" i="3"/>
  <c r="U222" i="3"/>
  <c r="P237" i="3"/>
  <c r="U236" i="3"/>
  <c r="U252" i="3"/>
  <c r="P253" i="3"/>
  <c r="U131" i="3"/>
  <c r="P132" i="3"/>
  <c r="E224" i="3"/>
  <c r="I223" i="3"/>
  <c r="I17" i="3" l="1"/>
  <c r="E18" i="3"/>
  <c r="U132" i="3"/>
  <c r="P133" i="3"/>
  <c r="I86" i="3"/>
  <c r="E87" i="3"/>
  <c r="I254" i="3"/>
  <c r="E255" i="3"/>
  <c r="I209" i="3"/>
  <c r="E210" i="3"/>
  <c r="P238" i="3"/>
  <c r="U237" i="3"/>
  <c r="S148" i="3"/>
  <c r="U147" i="3"/>
  <c r="P150" i="3"/>
  <c r="E117" i="3"/>
  <c r="I116" i="3"/>
  <c r="P180" i="3"/>
  <c r="U179" i="3"/>
  <c r="I101" i="3"/>
  <c r="E102" i="3"/>
  <c r="U209" i="3"/>
  <c r="P210" i="3"/>
  <c r="E135" i="3"/>
  <c r="I134" i="3"/>
  <c r="P266" i="3"/>
  <c r="U265" i="3"/>
  <c r="E179" i="3"/>
  <c r="I178" i="3"/>
  <c r="U164" i="3"/>
  <c r="P165" i="3"/>
  <c r="E195" i="3"/>
  <c r="I194" i="3"/>
  <c r="U253" i="3"/>
  <c r="P254" i="3"/>
  <c r="I224" i="3"/>
  <c r="E225" i="3"/>
  <c r="P224" i="3"/>
  <c r="U223" i="3"/>
  <c r="P195" i="3"/>
  <c r="U194" i="3"/>
  <c r="E267" i="3"/>
  <c r="I266" i="3"/>
  <c r="P116" i="3"/>
  <c r="U115" i="3"/>
  <c r="E165" i="3"/>
  <c r="I164" i="3"/>
  <c r="E149" i="3"/>
  <c r="I148" i="3"/>
  <c r="U44" i="3"/>
  <c r="P45" i="3"/>
  <c r="E242" i="3"/>
  <c r="I241" i="3"/>
  <c r="U100" i="3"/>
  <c r="P101" i="3"/>
  <c r="U85" i="3"/>
  <c r="P86" i="3"/>
  <c r="E19" i="3" l="1"/>
  <c r="I18" i="3"/>
  <c r="P102" i="3"/>
  <c r="U101" i="3"/>
  <c r="P166" i="3"/>
  <c r="U165" i="3"/>
  <c r="U210" i="3"/>
  <c r="P211" i="3"/>
  <c r="I210" i="3"/>
  <c r="E211" i="3"/>
  <c r="E166" i="3"/>
  <c r="I165" i="3"/>
  <c r="U224" i="3"/>
  <c r="P225" i="3"/>
  <c r="S149" i="3"/>
  <c r="U148" i="3"/>
  <c r="P87" i="3"/>
  <c r="U86" i="3"/>
  <c r="I225" i="3"/>
  <c r="E226" i="3"/>
  <c r="E103" i="3"/>
  <c r="I102" i="3"/>
  <c r="P151" i="3"/>
  <c r="I255" i="3"/>
  <c r="E256" i="3"/>
  <c r="P134" i="3"/>
  <c r="U133" i="3"/>
  <c r="P46" i="3"/>
  <c r="U45" i="3"/>
  <c r="P255" i="3"/>
  <c r="U254" i="3"/>
  <c r="E88" i="3"/>
  <c r="I87" i="3"/>
  <c r="E268" i="3"/>
  <c r="I267" i="3"/>
  <c r="P267" i="3"/>
  <c r="U266" i="3"/>
  <c r="P181" i="3"/>
  <c r="U180" i="3"/>
  <c r="I242" i="3"/>
  <c r="E243" i="3"/>
  <c r="I243" i="3" s="1"/>
  <c r="I149" i="3"/>
  <c r="E150" i="3"/>
  <c r="P117" i="3"/>
  <c r="U116" i="3"/>
  <c r="U195" i="3"/>
  <c r="P196" i="3"/>
  <c r="E196" i="3"/>
  <c r="I195" i="3"/>
  <c r="E180" i="3"/>
  <c r="I179" i="3"/>
  <c r="I135" i="3"/>
  <c r="E136" i="3"/>
  <c r="I117" i="3"/>
  <c r="E118" i="3"/>
  <c r="U238" i="3"/>
  <c r="P239" i="3"/>
  <c r="E20" i="3" l="1"/>
  <c r="I19" i="3"/>
  <c r="I118" i="3"/>
  <c r="E119" i="3"/>
  <c r="I150" i="3"/>
  <c r="E151" i="3"/>
  <c r="E227" i="3"/>
  <c r="I226" i="3"/>
  <c r="P226" i="3"/>
  <c r="U225" i="3"/>
  <c r="E181" i="3"/>
  <c r="I180" i="3"/>
  <c r="E269" i="3"/>
  <c r="I268" i="3"/>
  <c r="P135" i="3"/>
  <c r="U134" i="3"/>
  <c r="U239" i="3"/>
  <c r="P240" i="3"/>
  <c r="I256" i="3"/>
  <c r="E257" i="3"/>
  <c r="U211" i="3"/>
  <c r="P212" i="3"/>
  <c r="P197" i="3"/>
  <c r="U196" i="3"/>
  <c r="E212" i="3"/>
  <c r="I211" i="3"/>
  <c r="P182" i="3"/>
  <c r="U181" i="3"/>
  <c r="P256" i="3"/>
  <c r="U255" i="3"/>
  <c r="P152" i="3"/>
  <c r="S150" i="3"/>
  <c r="U149" i="3"/>
  <c r="P167" i="3"/>
  <c r="U166" i="3"/>
  <c r="I136" i="3"/>
  <c r="E137" i="3"/>
  <c r="E197" i="3"/>
  <c r="I196" i="3"/>
  <c r="U117" i="3"/>
  <c r="P118" i="3"/>
  <c r="P268" i="3"/>
  <c r="U267" i="3"/>
  <c r="E89" i="3"/>
  <c r="I88" i="3"/>
  <c r="U46" i="3"/>
  <c r="P47" i="3"/>
  <c r="E104" i="3"/>
  <c r="I103" i="3"/>
  <c r="P88" i="3"/>
  <c r="U87" i="3"/>
  <c r="E167" i="3"/>
  <c r="I166" i="3"/>
  <c r="P103" i="3"/>
  <c r="U102" i="3"/>
  <c r="I20" i="3" l="1"/>
  <c r="E21" i="3"/>
  <c r="P48" i="3"/>
  <c r="U47" i="3"/>
  <c r="P104" i="3"/>
  <c r="U103" i="3"/>
  <c r="E198" i="3"/>
  <c r="I198" i="3" s="1"/>
  <c r="I197" i="3"/>
  <c r="P153" i="3"/>
  <c r="P198" i="3"/>
  <c r="U198" i="3" s="1"/>
  <c r="U197" i="3"/>
  <c r="P227" i="3"/>
  <c r="U226" i="3"/>
  <c r="P213" i="3"/>
  <c r="U213" i="3" s="1"/>
  <c r="U212" i="3"/>
  <c r="E258" i="3"/>
  <c r="I258" i="3" s="1"/>
  <c r="I257" i="3"/>
  <c r="E120" i="3"/>
  <c r="I120" i="3" s="1"/>
  <c r="I119" i="3"/>
  <c r="P241" i="3"/>
  <c r="U240" i="3"/>
  <c r="E152" i="3"/>
  <c r="I151" i="3"/>
  <c r="P89" i="3"/>
  <c r="U88" i="3"/>
  <c r="P269" i="3"/>
  <c r="U268" i="3"/>
  <c r="P168" i="3"/>
  <c r="U168" i="3" s="1"/>
  <c r="U167" i="3"/>
  <c r="P183" i="3"/>
  <c r="U183" i="3" s="1"/>
  <c r="U182" i="3"/>
  <c r="E270" i="3"/>
  <c r="I269" i="3"/>
  <c r="P119" i="3"/>
  <c r="U118" i="3"/>
  <c r="I137" i="3"/>
  <c r="E138" i="3"/>
  <c r="I138" i="3" s="1"/>
  <c r="E168" i="3"/>
  <c r="I168" i="3" s="1"/>
  <c r="I167" i="3"/>
  <c r="I104" i="3"/>
  <c r="E105" i="3"/>
  <c r="I105" i="3" s="1"/>
  <c r="I89" i="3"/>
  <c r="E90" i="3"/>
  <c r="I90" i="3" s="1"/>
  <c r="S151" i="3"/>
  <c r="U150" i="3"/>
  <c r="U256" i="3"/>
  <c r="P257" i="3"/>
  <c r="E213" i="3"/>
  <c r="I213" i="3" s="1"/>
  <c r="I212" i="3"/>
  <c r="U135" i="3"/>
  <c r="P136" i="3"/>
  <c r="E182" i="3"/>
  <c r="I181" i="3"/>
  <c r="E228" i="3"/>
  <c r="I228" i="3" s="1"/>
  <c r="I227" i="3"/>
  <c r="I21" i="3" l="1"/>
  <c r="E25" i="3"/>
  <c r="U136" i="3"/>
  <c r="P137" i="3"/>
  <c r="P258" i="3"/>
  <c r="U258" i="3" s="1"/>
  <c r="U257" i="3"/>
  <c r="P120" i="3"/>
  <c r="U120" i="3" s="1"/>
  <c r="U119" i="3"/>
  <c r="P270" i="3"/>
  <c r="U269" i="3"/>
  <c r="E153" i="3"/>
  <c r="I153" i="3" s="1"/>
  <c r="I152" i="3"/>
  <c r="I182" i="3"/>
  <c r="E183" i="3"/>
  <c r="I183" i="3" s="1"/>
  <c r="S152" i="3"/>
  <c r="U151" i="3"/>
  <c r="E271" i="3"/>
  <c r="I271" i="3" s="1"/>
  <c r="I270" i="3"/>
  <c r="P90" i="3"/>
  <c r="U90" i="3" s="1"/>
  <c r="U89" i="3"/>
  <c r="P242" i="3"/>
  <c r="U241" i="3"/>
  <c r="P228" i="3"/>
  <c r="U228" i="3" s="1"/>
  <c r="U227" i="3"/>
  <c r="U104" i="3"/>
  <c r="P105" i="3"/>
  <c r="U105" i="3" s="1"/>
  <c r="U48" i="3"/>
  <c r="P49" i="3"/>
  <c r="I25" i="3" l="1"/>
  <c r="E26" i="3"/>
  <c r="S153" i="3"/>
  <c r="U152" i="3"/>
  <c r="P138" i="3"/>
  <c r="U138" i="3" s="1"/>
  <c r="U137" i="3"/>
  <c r="P50" i="3"/>
  <c r="U49" i="3"/>
  <c r="U242" i="3"/>
  <c r="P243" i="3"/>
  <c r="U243" i="3" s="1"/>
  <c r="P271" i="3"/>
  <c r="U271" i="3" s="1"/>
  <c r="U270" i="3"/>
  <c r="I26" i="3" l="1"/>
  <c r="E27" i="3"/>
  <c r="U50" i="3"/>
  <c r="P52" i="3"/>
  <c r="S155" i="3"/>
  <c r="S170" i="3" s="1"/>
  <c r="S185" i="3" s="1"/>
  <c r="S200" i="3" s="1"/>
  <c r="S215" i="3" s="1"/>
  <c r="S230" i="3" s="1"/>
  <c r="U153" i="3"/>
  <c r="I27" i="3" l="1"/>
  <c r="E28" i="3"/>
  <c r="P53" i="3"/>
  <c r="U52" i="3"/>
  <c r="S276" i="3"/>
  <c r="S245" i="3"/>
  <c r="I28" i="3" l="1"/>
  <c r="E29" i="3"/>
  <c r="U53" i="3"/>
  <c r="P54" i="3"/>
  <c r="I29" i="3" l="1"/>
  <c r="E30" i="3"/>
  <c r="P55" i="3"/>
  <c r="U54" i="3"/>
  <c r="I30" i="3" l="1"/>
  <c r="E31" i="3"/>
  <c r="U55" i="3"/>
  <c r="P56" i="3"/>
  <c r="I31" i="3" l="1"/>
  <c r="E32" i="3"/>
  <c r="P57" i="3"/>
  <c r="U56" i="3"/>
  <c r="E33" i="3" l="1"/>
  <c r="I32" i="3"/>
  <c r="U57" i="3"/>
  <c r="P58" i="3"/>
  <c r="E34" i="3" l="1"/>
  <c r="I33" i="3"/>
  <c r="P59" i="3"/>
  <c r="U58" i="3"/>
  <c r="I34" i="3" l="1"/>
  <c r="E35" i="3"/>
  <c r="U59" i="3"/>
  <c r="P60" i="3"/>
  <c r="E36" i="3" l="1"/>
  <c r="I35" i="3"/>
  <c r="P61" i="3"/>
  <c r="U60" i="3"/>
  <c r="E39" i="3" l="1"/>
  <c r="I36" i="3"/>
  <c r="U61" i="3"/>
  <c r="P62" i="3"/>
  <c r="I39" i="3" l="1"/>
  <c r="E40" i="3"/>
  <c r="P63" i="3"/>
  <c r="U62" i="3"/>
  <c r="E41" i="3" l="1"/>
  <c r="I40" i="3"/>
  <c r="U63" i="3"/>
  <c r="U64" i="3" s="1"/>
  <c r="P64" i="3"/>
  <c r="I41" i="3" l="1"/>
  <c r="E42" i="3"/>
  <c r="P92" i="3"/>
  <c r="P74" i="3"/>
  <c r="P107" i="3" s="1"/>
  <c r="P122" i="3" s="1"/>
  <c r="P140" i="3" s="1"/>
  <c r="P155" i="3" s="1"/>
  <c r="P170" i="3" s="1"/>
  <c r="P185" i="3" s="1"/>
  <c r="P200" i="3" s="1"/>
  <c r="P215" i="3" s="1"/>
  <c r="P230" i="3" s="1"/>
  <c r="U92" i="3"/>
  <c r="U74" i="3"/>
  <c r="U107" i="3" s="1"/>
  <c r="U122" i="3" s="1"/>
  <c r="U140" i="3" s="1"/>
  <c r="U155" i="3" s="1"/>
  <c r="U170" i="3" s="1"/>
  <c r="U185" i="3" s="1"/>
  <c r="U200" i="3" s="1"/>
  <c r="U215" i="3" s="1"/>
  <c r="U230" i="3" s="1"/>
  <c r="U245" i="3" s="1"/>
  <c r="E43" i="3" l="1"/>
  <c r="I42" i="3"/>
  <c r="P276" i="3"/>
  <c r="P245" i="3"/>
  <c r="I43" i="3" l="1"/>
  <c r="E44" i="3"/>
  <c r="I44" i="3" l="1"/>
  <c r="E45" i="3"/>
  <c r="E46" i="3" l="1"/>
  <c r="E47" i="3" s="1"/>
  <c r="E48" i="3" s="1"/>
  <c r="E49" i="3" s="1"/>
  <c r="E50" i="3" s="1"/>
  <c r="E52" i="3" s="1"/>
  <c r="I45" i="3"/>
  <c r="I46" i="3" s="1"/>
  <c r="I47" i="3" s="1"/>
  <c r="I48" i="3" s="1"/>
  <c r="I49" i="3" s="1"/>
  <c r="I50" i="3" s="1"/>
  <c r="I52" i="3" l="1"/>
  <c r="E53" i="3"/>
  <c r="E54" i="3" l="1"/>
  <c r="I53" i="3"/>
  <c r="I54" i="3" l="1"/>
  <c r="E55" i="3"/>
  <c r="E56" i="3" l="1"/>
  <c r="I55" i="3"/>
  <c r="I56" i="3" l="1"/>
  <c r="E57" i="3"/>
  <c r="E58" i="3" l="1"/>
  <c r="I57" i="3"/>
  <c r="I58" i="3" l="1"/>
  <c r="I59" i="3" s="1"/>
  <c r="I60" i="3" s="1"/>
  <c r="I61" i="3" s="1"/>
  <c r="I62" i="3" s="1"/>
  <c r="I63" i="3" s="1"/>
  <c r="I64" i="3" s="1"/>
  <c r="E59" i="3"/>
  <c r="E60" i="3" s="1"/>
  <c r="E61" i="3" s="1"/>
  <c r="E62" i="3" s="1"/>
  <c r="E63" i="3" s="1"/>
  <c r="E64" i="3" s="1"/>
  <c r="E92" i="3" l="1"/>
  <c r="E74" i="3"/>
  <c r="E107" i="3" s="1"/>
  <c r="E122" i="3" s="1"/>
  <c r="E140" i="3" s="1"/>
  <c r="E155" i="3" s="1"/>
  <c r="E170" i="3" s="1"/>
  <c r="E185" i="3" s="1"/>
  <c r="E200" i="3" s="1"/>
  <c r="E215" i="3" s="1"/>
  <c r="E230" i="3" s="1"/>
  <c r="E245" i="3" s="1"/>
  <c r="I92" i="3"/>
  <c r="I74" i="3"/>
  <c r="I107" i="3" s="1"/>
  <c r="I122" i="3" s="1"/>
  <c r="I140" i="3" s="1"/>
  <c r="I155" i="3" s="1"/>
  <c r="I170" i="3" s="1"/>
  <c r="I185" i="3" s="1"/>
  <c r="I200" i="3" s="1"/>
  <c r="I215" i="3" s="1"/>
  <c r="I230" i="3" s="1"/>
  <c r="I245" i="3" s="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<sst xmlns="http://schemas.openxmlformats.org/spreadsheetml/2006/main" count="214" uniqueCount="94">
  <si>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</si>
  <si>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</si>
  <si>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</si>
  <si>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</si>
  <si>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</si>
  <si>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</si>
  <si>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</si>
  <si>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</si>
  <si>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</si>
  <si>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</si>
  <si>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</si>
  <si>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</si>
  <si>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</si>
  <si>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</si>
  <si>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PCA Year  (B)</t>
  </si>
  <si>
    <t>Monthly</t>
  </si>
  <si>
    <t>Cumulative</t>
  </si>
  <si>
    <t xml:space="preserve">Cumulative </t>
  </si>
  <si>
    <t>PCA Period</t>
  </si>
  <si>
    <t>Monthly (A)</t>
  </si>
  <si>
    <t>Cumulative (A)</t>
  </si>
  <si>
    <t>Monthly Monthly Difference (A)</t>
  </si>
  <si>
    <t>Cumulative Difference (A)</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</si>
  <si>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</si>
  <si>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</si>
  <si>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</si>
  <si>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</si>
  <si>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</si>
  <si>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</si>
  <si>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</si>
  <si>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</si>
  <si>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</si>
  <si>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</si>
  <si>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</si>
  <si>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</si>
  <si>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</si>
  <si>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</si>
  <si>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</si>
  <si>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</si>
  <si>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</si>
  <si>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Montana Electric Energy Tax</t>
  </si>
  <si>
    <t>45600080, 81</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</si>
  <si>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</si>
  <si>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  Centralia PPA ROR Equity Adjustment</t>
  </si>
  <si>
    <t>Variable Baseline Rate</t>
  </si>
  <si>
    <t xml:space="preserve"> Surcharge or underrecovery/(refund or overrecovery)</t>
  </si>
  <si>
    <t>Brokerage Fees</t>
  </si>
  <si>
    <t>Revised PCA Exhibit B</t>
  </si>
  <si>
    <t>UE-130617</t>
  </si>
  <si>
    <t>Other Power Generation Fuel</t>
  </si>
  <si>
    <t xml:space="preserve">  Energy Imbalance Market Fixed Cost Adjustment</t>
  </si>
  <si>
    <t xml:space="preserve">              Dec 19, 2017 -   </t>
  </si>
  <si>
    <t>Note: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</si>
  <si>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</si>
  <si>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</si>
  <si>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</si>
  <si>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</si>
  <si>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</si>
  <si>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</si>
  <si>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</si>
  <si>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</si>
  <si>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</si>
  <si>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</si>
  <si>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</si>
  <si>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</si>
  <si>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</si>
  <si>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Schedule B:  Monthly Power Costs -- PCA PERIOD 18</t>
  </si>
  <si>
    <t>1-16 - Cumulative Amounts</t>
  </si>
  <si>
    <t>Dec 19, 2017 -  Apr 30, 2019</t>
  </si>
  <si>
    <t xml:space="preserve">May 1, 2019 -  </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</si>
  <si>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</si>
  <si>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</si>
  <si>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</si>
  <si>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</si>
  <si>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</si>
  <si>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</si>
  <si>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</si>
  <si>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</si>
  <si>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</si>
  <si>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</si>
  <si>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</si>
  <si>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</si>
  <si>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</si>
  <si>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</si>
  <si>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</si>
  <si>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</si>
  <si>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</si>
  <si>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</si>
  <si>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</si>
  <si>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</si>
  <si>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</si>
  <si>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</si>
  <si>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1-15 - Cumulative Amounts</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</si>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</sst>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s>
  <fonts count="1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14"/>
      <name val="Arial"/>
      <family val="2"/>
    </font>
    <font>
      <u val="singleAccounting"/>
      <sz val="10"/>
      <name val="Arial"/>
      <family val="2"/>
    </font>
    <font>
      <sz val="9"/>
      <name val="Arial"/>
      <family val="2"/>
    </font>
    <font>
      <b/>
      <u/>
      <sz val="10"/>
      <name val="Arial"/>
      <family val="2"/>
    </font>
    <font>
      <b/>
      <sz val="18"/>
      <name val="Arial"/>
      <family val="2"/>
    </font>
    <font>
      <b/>
      <sz val="11"/>
      <name val="Arial"/>
      <family val="2"/>
    </font>
    <font>
      <b/>
      <sz val="11"/>
      <name val="Arial"/>
      <family val="2"/>
    </font>
    <font>
      <sz val="12"/>
      <name val="Arial"/>
      <family val="2"/>
    </font>
    <font>
      <b/>
      <sz val="14"/>
      <color indexed="10"/>
      <name val="Arial"/>
      <family val="2"/>
    </font>
    <font>
      <b/>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sz val="10"/>
      <color rgb="FFFF0000"/>
      <name val="Arial"/>
      <family val="2"/>
    </font>
    <font>
      <b/>
      <sz val="8"/>
      <color indexed="81"/>
      <name val="Tahoma"/>
      <family val="2"/>
    </font>
    <font>
      <sz val="8"/>
      <color indexed="81"/>
      <name val="Tahoma"/>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64681">
    <xf numFmtId="173" fontId="0"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5"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5"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7" fillId="0" borderId="0"/>
    <xf numFmtId="0" fontId="7" fillId="0" borderId="0"/>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7" fillId="0" borderId="0"/>
    <xf numFmtId="0" fontId="7" fillId="0" borderId="0"/>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1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9" fillId="14" borderId="0" applyNumberFormat="0" applyBorder="0" applyAlignment="0" applyProtection="0"/>
    <xf numFmtId="0" fontId="9" fillId="28"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 fillId="2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178" fontId="11" fillId="0" borderId="0" applyFill="0" applyBorder="0" applyAlignment="0"/>
    <xf numFmtId="41" fontId="5" fillId="31" borderId="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3" fillId="33" borderId="2" applyNumberFormat="0" applyAlignment="0" applyProtection="0"/>
    <xf numFmtId="0" fontId="13" fillId="33" borderId="2" applyNumberFormat="0" applyAlignment="0" applyProtection="0"/>
    <xf numFmtId="41" fontId="6" fillId="34" borderId="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 fillId="0" borderId="0" applyFont="0" applyFill="0" applyBorder="0" applyAlignment="0" applyProtection="0"/>
    <xf numFmtId="0" fontId="17" fillId="0" borderId="0"/>
    <xf numFmtId="0" fontId="17" fillId="0" borderId="0"/>
    <xf numFmtId="0" fontId="18"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2" fontId="20" fillId="0" borderId="0">
      <protection locked="0"/>
    </xf>
    <xf numFmtId="0" fontId="18" fillId="0" borderId="0"/>
    <xf numFmtId="0" fontId="21" fillId="0" borderId="0" applyNumberFormat="0" applyAlignment="0">
      <alignment horizontal="left"/>
    </xf>
    <xf numFmtId="0" fontId="22" fillId="0" borderId="0" applyNumberFormat="0" applyAlignment="0"/>
    <xf numFmtId="0" fontId="17" fillId="0" borderId="0"/>
    <xf numFmtId="0" fontId="18" fillId="0" borderId="0"/>
    <xf numFmtId="0" fontId="17" fillId="0" borderId="0"/>
    <xf numFmtId="0" fontId="18" fillId="0" borderId="0"/>
    <xf numFmtId="44" fontId="5"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5" fillId="0" borderId="0" applyFont="0" applyFill="0" applyBorder="0" applyAlignment="0" applyProtection="0"/>
    <xf numFmtId="176" fontId="6"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173" fontId="5" fillId="0" borderId="0"/>
    <xf numFmtId="173" fontId="6" fillId="0" borderId="0"/>
    <xf numFmtId="181" fontId="5"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2" fontId="16" fillId="0" borderId="0" applyFont="0" applyFill="0" applyBorder="0" applyAlignment="0" applyProtection="0"/>
    <xf numFmtId="0" fontId="17" fillId="0" borderId="0"/>
    <xf numFmtId="0" fontId="26" fillId="4" borderId="0" applyNumberFormat="0" applyBorder="0" applyAlignment="0" applyProtection="0"/>
    <xf numFmtId="0" fontId="26" fillId="4" borderId="0" applyNumberFormat="0" applyBorder="0" applyAlignment="0" applyProtection="0"/>
    <xf numFmtId="38" fontId="27"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0" fontId="29" fillId="0" borderId="3" applyNumberFormat="0" applyAlignment="0" applyProtection="0">
      <alignment horizontal="left"/>
    </xf>
    <xf numFmtId="0" fontId="29" fillId="0" borderId="4">
      <alignment horizontal="left"/>
    </xf>
    <xf numFmtId="0" fontId="16" fillId="0" borderId="0" applyNumberFormat="0" applyFill="0" applyBorder="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1" fillId="0" borderId="0" applyNumberFormat="0" applyFill="0" applyBorder="0" applyAlignment="0" applyProtection="0"/>
    <xf numFmtId="0" fontId="30" fillId="0" borderId="5" applyNumberFormat="0" applyFill="0" applyAlignment="0" applyProtection="0"/>
    <xf numFmtId="0" fontId="16" fillId="0" borderId="0" applyNumberFormat="0" applyFill="0" applyBorder="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38" fontId="34" fillId="0" borderId="0"/>
    <xf numFmtId="40" fontId="34" fillId="0" borderId="0"/>
    <xf numFmtId="0" fontId="35" fillId="7" borderId="1" applyNumberFormat="0" applyAlignment="0" applyProtection="0"/>
    <xf numFmtId="10" fontId="27"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35" fillId="7" borderId="1" applyNumberFormat="0" applyAlignment="0" applyProtection="0"/>
    <xf numFmtId="41" fontId="36" fillId="38" borderId="9">
      <alignment horizontal="left"/>
      <protection locked="0"/>
    </xf>
    <xf numFmtId="10" fontId="36" fillId="38" borderId="9">
      <alignment horizontal="right"/>
      <protection locked="0"/>
    </xf>
    <xf numFmtId="41" fontId="36" fillId="38" borderId="9">
      <alignment horizontal="left"/>
      <protection locked="0"/>
    </xf>
    <xf numFmtId="0" fontId="28" fillId="34" borderId="0"/>
    <xf numFmtId="0" fontId="28" fillId="34" borderId="0"/>
    <xf numFmtId="3" fontId="37" fillId="0" borderId="0" applyFill="0" applyBorder="0" applyAlignment="0" applyProtection="0"/>
    <xf numFmtId="0" fontId="38" fillId="0" borderId="10" applyNumberFormat="0" applyFill="0" applyAlignment="0" applyProtection="0"/>
    <xf numFmtId="0" fontId="38" fillId="0" borderId="10" applyNumberFormat="0" applyFill="0" applyAlignment="0" applyProtection="0"/>
    <xf numFmtId="44" fontId="39"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39"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0" fontId="41" fillId="39" borderId="0" applyNumberFormat="0" applyBorder="0" applyAlignment="0" applyProtection="0"/>
    <xf numFmtId="0" fontId="41" fillId="39" borderId="0" applyNumberFormat="0" applyBorder="0" applyAlignment="0" applyProtection="0"/>
    <xf numFmtId="37" fontId="42" fillId="0" borderId="0"/>
    <xf numFmtId="172" fontId="5" fillId="0" borderId="0"/>
    <xf numFmtId="186" fontId="6" fillId="0" borderId="0"/>
    <xf numFmtId="186" fontId="6" fillId="0" borderId="0"/>
    <xf numFmtId="186" fontId="6" fillId="0" borderId="0"/>
    <xf numFmtId="0" fontId="6" fillId="0" borderId="0"/>
    <xf numFmtId="187" fontId="43" fillId="0" borderId="0"/>
    <xf numFmtId="175" fontId="6" fillId="0" borderId="0">
      <alignment horizontal="left" wrapText="1"/>
    </xf>
    <xf numFmtId="37" fontId="6" fillId="0" borderId="0" applyFill="0" applyBorder="0" applyAlignment="0" applyProtection="0"/>
    <xf numFmtId="0" fontId="6" fillId="0" borderId="0"/>
    <xf numFmtId="0" fontId="6" fillId="0" borderId="0"/>
    <xf numFmtId="0" fontId="6" fillId="0" borderId="0"/>
    <xf numFmtId="173" fontId="6" fillId="0" borderId="0">
      <alignment horizontal="left" wrapText="1"/>
    </xf>
    <xf numFmtId="165" fontId="6" fillId="0" borderId="0">
      <alignment horizontal="left" wrapText="1"/>
    </xf>
    <xf numFmtId="173" fontId="6" fillId="0" borderId="0">
      <alignment horizontal="left" wrapText="1"/>
    </xf>
    <xf numFmtId="0" fontId="6" fillId="0" borderId="0"/>
    <xf numFmtId="186" fontId="44" fillId="0" borderId="0">
      <alignment horizontal="left" wrapText="1"/>
    </xf>
    <xf numFmtId="186" fontId="44" fillId="0" borderId="0">
      <alignment horizontal="left" wrapText="1"/>
    </xf>
    <xf numFmtId="0" fontId="6" fillId="0" borderId="0"/>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185" fontId="6" fillId="0" borderId="0">
      <alignment horizontal="left" wrapText="1"/>
    </xf>
    <xf numFmtId="177" fontId="44" fillId="0" borderId="0">
      <alignment horizontal="left" wrapText="1"/>
    </xf>
    <xf numFmtId="0" fontId="8" fillId="0" borderId="0"/>
    <xf numFmtId="0" fontId="6" fillId="0" borderId="0"/>
    <xf numFmtId="173" fontId="6" fillId="0" borderId="0">
      <alignment horizontal="left" wrapText="1"/>
    </xf>
    <xf numFmtId="0" fontId="23" fillId="0" borderId="0"/>
    <xf numFmtId="0" fontId="23" fillId="0" borderId="0"/>
    <xf numFmtId="173" fontId="44" fillId="0" borderId="0">
      <alignment horizontal="left" wrapText="1"/>
    </xf>
    <xf numFmtId="0" fontId="6" fillId="0" borderId="0"/>
    <xf numFmtId="0" fontId="8" fillId="0" borderId="0"/>
    <xf numFmtId="0" fontId="8" fillId="0" borderId="0"/>
    <xf numFmtId="0" fontId="8" fillId="0" borderId="0"/>
    <xf numFmtId="165" fontId="6" fillId="0" borderId="0">
      <alignment horizontal="left" wrapText="1"/>
    </xf>
    <xf numFmtId="0" fontId="6" fillId="0" borderId="0"/>
    <xf numFmtId="0" fontId="6" fillId="0" borderId="0"/>
    <xf numFmtId="167"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44" fillId="0" borderId="0">
      <alignment horizontal="left" wrapText="1"/>
    </xf>
    <xf numFmtId="173" fontId="5" fillId="0" borderId="0">
      <alignment horizontal="left" wrapText="1"/>
    </xf>
    <xf numFmtId="0" fontId="44"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45" fillId="32" borderId="14" applyNumberFormat="0" applyAlignment="0" applyProtection="0"/>
    <xf numFmtId="0" fontId="45" fillId="32" borderId="14" applyNumberFormat="0" applyAlignment="0" applyProtection="0"/>
    <xf numFmtId="0" fontId="17" fillId="0" borderId="0"/>
    <xf numFmtId="0" fontId="17" fillId="0" borderId="0"/>
    <xf numFmtId="0" fontId="18" fillId="0" borderId="0"/>
    <xf numFmtId="9" fontId="5" fillId="0" borderId="0" applyFont="0" applyFill="0" applyBorder="0" applyAlignment="0" applyProtection="0"/>
    <xf numFmtId="10" fontId="5" fillId="0" borderId="0" applyFont="0" applyFill="0" applyBorder="0" applyAlignment="0" applyProtection="0"/>
    <xf numFmtId="10"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1" fontId="6" fillId="41" borderId="9"/>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47" fillId="0" borderId="15">
      <alignment horizontal="center"/>
    </xf>
    <xf numFmtId="3" fontId="46" fillId="0" borderId="0" applyFont="0" applyFill="0" applyBorder="0" applyAlignment="0" applyProtection="0"/>
    <xf numFmtId="0" fontId="46" fillId="42" borderId="0" applyNumberFormat="0" applyFont="0" applyBorder="0" applyAlignment="0" applyProtection="0"/>
    <xf numFmtId="0" fontId="18" fillId="0" borderId="0"/>
    <xf numFmtId="3" fontId="48" fillId="0" borderId="0" applyFill="0" applyBorder="0" applyAlignment="0" applyProtection="0"/>
    <xf numFmtId="0" fontId="49" fillId="0" borderId="0"/>
    <xf numFmtId="3" fontId="50" fillId="0" borderId="0" applyFill="0" applyBorder="0" applyAlignment="0" applyProtection="0"/>
    <xf numFmtId="42" fontId="6" fillId="31" borderId="0"/>
    <xf numFmtId="42" fontId="6" fillId="31" borderId="16">
      <alignment vertical="center"/>
    </xf>
    <xf numFmtId="0" fontId="40" fillId="31" borderId="17" applyNumberFormat="0">
      <alignment horizontal="center" vertical="center" wrapText="1"/>
    </xf>
    <xf numFmtId="0" fontId="40" fillId="31" borderId="17" applyNumberFormat="0">
      <alignment horizontal="center" vertical="center" wrapText="1"/>
    </xf>
    <xf numFmtId="10" fontId="5" fillId="31" borderId="0"/>
    <xf numFmtId="10" fontId="6" fillId="31" borderId="0"/>
    <xf numFmtId="183" fontId="5" fillId="31" borderId="0"/>
    <xf numFmtId="183" fontId="6" fillId="31" borderId="0"/>
    <xf numFmtId="42" fontId="6" fillId="31" borderId="0"/>
    <xf numFmtId="164" fontId="51" fillId="0" borderId="0" applyBorder="0" applyAlignment="0"/>
    <xf numFmtId="42" fontId="6" fillId="31" borderId="18">
      <alignment horizontal="left"/>
    </xf>
    <xf numFmtId="183" fontId="52" fillId="31" borderId="18">
      <alignment horizontal="left"/>
    </xf>
    <xf numFmtId="14" fontId="44" fillId="0" borderId="0" applyNumberFormat="0" applyFill="0" applyBorder="0" applyAlignment="0" applyProtection="0">
      <alignment horizontal="left"/>
    </xf>
    <xf numFmtId="174" fontId="5" fillId="0" borderId="0" applyFont="0" applyFill="0" applyAlignment="0">
      <alignment horizontal="right"/>
    </xf>
    <xf numFmtId="174" fontId="6" fillId="0" borderId="0" applyFont="0" applyFill="0" applyAlignment="0">
      <alignment horizontal="right"/>
    </xf>
    <xf numFmtId="4" fontId="53" fillId="38" borderId="14" applyNumberFormat="0" applyProtection="0">
      <alignment vertical="center"/>
    </xf>
    <xf numFmtId="4" fontId="54" fillId="38" borderId="14" applyNumberFormat="0" applyProtection="0">
      <alignment vertical="center"/>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6" fillId="43" borderId="0" applyNumberFormat="0" applyProtection="0">
      <alignment horizontal="left" vertical="center" indent="1"/>
    </xf>
    <xf numFmtId="4" fontId="53" fillId="44" borderId="14" applyNumberFormat="0" applyProtection="0">
      <alignment horizontal="right" vertical="center"/>
    </xf>
    <xf numFmtId="4" fontId="53" fillId="45" borderId="14" applyNumberFormat="0" applyProtection="0">
      <alignment horizontal="right" vertical="center"/>
    </xf>
    <xf numFmtId="4" fontId="53" fillId="46" borderId="14" applyNumberFormat="0" applyProtection="0">
      <alignment horizontal="right" vertical="center"/>
    </xf>
    <xf numFmtId="4" fontId="53" fillId="47" borderId="14" applyNumberFormat="0" applyProtection="0">
      <alignment horizontal="right" vertical="center"/>
    </xf>
    <xf numFmtId="4" fontId="53" fillId="48" borderId="14" applyNumberFormat="0" applyProtection="0">
      <alignment horizontal="right" vertical="center"/>
    </xf>
    <xf numFmtId="4" fontId="53" fillId="49" borderId="14" applyNumberFormat="0" applyProtection="0">
      <alignment horizontal="right" vertical="center"/>
    </xf>
    <xf numFmtId="4" fontId="53" fillId="50" borderId="14" applyNumberFormat="0" applyProtection="0">
      <alignment horizontal="right" vertical="center"/>
    </xf>
    <xf numFmtId="4" fontId="53" fillId="51" borderId="14" applyNumberFormat="0" applyProtection="0">
      <alignment horizontal="right" vertical="center"/>
    </xf>
    <xf numFmtId="4" fontId="53" fillId="52" borderId="14" applyNumberFormat="0" applyProtection="0">
      <alignment horizontal="right" vertical="center"/>
    </xf>
    <xf numFmtId="4" fontId="55" fillId="53" borderId="0" applyNumberFormat="0" applyProtection="0">
      <alignment horizontal="left" vertical="center" indent="1"/>
    </xf>
    <xf numFmtId="4" fontId="53" fillId="54" borderId="0" applyNumberFormat="0" applyProtection="0">
      <alignment horizontal="left" vertical="center" indent="1"/>
    </xf>
    <xf numFmtId="4" fontId="56" fillId="55" borderId="0" applyNumberFormat="0" applyProtection="0">
      <alignment horizontal="left" vertical="center" indent="1"/>
    </xf>
    <xf numFmtId="0" fontId="6" fillId="56" borderId="14" applyNumberFormat="0" applyProtection="0">
      <alignment horizontal="left" vertical="center" indent="1"/>
    </xf>
    <xf numFmtId="4" fontId="57" fillId="0" borderId="0" applyNumberFormat="0" applyProtection="0">
      <alignment horizontal="left" vertical="center" indent="1"/>
    </xf>
    <xf numFmtId="4" fontId="57" fillId="0" borderId="0"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51" fillId="59" borderId="19" applyBorder="0"/>
    <xf numFmtId="4" fontId="53" fillId="60" borderId="14" applyNumberFormat="0" applyProtection="0">
      <alignment vertical="center"/>
    </xf>
    <xf numFmtId="4" fontId="54" fillId="60" borderId="14" applyNumberFormat="0" applyProtection="0">
      <alignment vertical="center"/>
    </xf>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54" borderId="14" applyNumberFormat="0" applyProtection="0">
      <alignment horizontal="right" vertical="center"/>
    </xf>
    <xf numFmtId="4" fontId="54" fillId="54" borderId="14" applyNumberFormat="0" applyProtection="0">
      <alignment horizontal="right" vertical="center"/>
    </xf>
    <xf numFmtId="0" fontId="6" fillId="56" borderId="14" applyNumberFormat="0" applyProtection="0">
      <alignment horizontal="left" vertical="center" indent="1"/>
    </xf>
    <xf numFmtId="0" fontId="6" fillId="56" borderId="14" applyNumberFormat="0" applyProtection="0">
      <alignment horizontal="left" vertical="center" indent="1"/>
    </xf>
    <xf numFmtId="0" fontId="58" fillId="0" borderId="0" applyNumberFormat="0" applyProtection="0">
      <alignment horizontal="left" indent="5"/>
    </xf>
    <xf numFmtId="0" fontId="28" fillId="61" borderId="8"/>
    <xf numFmtId="4" fontId="59" fillId="54" borderId="14" applyNumberFormat="0" applyProtection="0">
      <alignment horizontal="right" vertical="center"/>
    </xf>
    <xf numFmtId="39" fontId="5" fillId="62" borderId="0"/>
    <xf numFmtId="39" fontId="6" fillId="62" borderId="0"/>
    <xf numFmtId="0" fontId="60" fillId="0" borderId="0" applyNumberFormat="0" applyFill="0" applyBorder="0" applyAlignment="0" applyProtection="0"/>
    <xf numFmtId="38" fontId="27" fillId="0" borderId="20"/>
    <xf numFmtId="38" fontId="28" fillId="0" borderId="20"/>
    <xf numFmtId="38" fontId="28" fillId="0" borderId="20"/>
    <xf numFmtId="38" fontId="28" fillId="0" borderId="20"/>
    <xf numFmtId="38" fontId="28" fillId="0" borderId="20"/>
    <xf numFmtId="38" fontId="34" fillId="0" borderId="18"/>
    <xf numFmtId="39" fontId="44" fillId="63" borderId="0"/>
    <xf numFmtId="173" fontId="6" fillId="0" borderId="0">
      <alignment horizontal="left" wrapText="1"/>
    </xf>
    <xf numFmtId="175" fontId="6" fillId="0" borderId="0">
      <alignment horizontal="left" wrapText="1"/>
    </xf>
    <xf numFmtId="173" fontId="6" fillId="0" borderId="0">
      <alignment horizontal="left" wrapText="1"/>
    </xf>
    <xf numFmtId="177" fontId="6" fillId="0" borderId="0">
      <alignment horizontal="left" wrapText="1"/>
    </xf>
    <xf numFmtId="183" fontId="6" fillId="0" borderId="0">
      <alignment horizontal="left" wrapText="1"/>
    </xf>
    <xf numFmtId="168" fontId="6" fillId="0" borderId="0">
      <alignment horizontal="left" wrapText="1"/>
    </xf>
    <xf numFmtId="183" fontId="6" fillId="0" borderId="0">
      <alignment horizontal="left" wrapText="1"/>
    </xf>
    <xf numFmtId="173" fontId="6" fillId="0" borderId="0">
      <alignment horizontal="left" wrapText="1"/>
    </xf>
    <xf numFmtId="16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68" fontId="6" fillId="0" borderId="0">
      <alignment horizontal="left" wrapText="1"/>
    </xf>
    <xf numFmtId="40" fontId="61" fillId="0" borderId="0" applyBorder="0">
      <alignment horizontal="right"/>
    </xf>
    <xf numFmtId="41" fontId="62" fillId="31"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184" fontId="64" fillId="31" borderId="0">
      <alignment horizontal="left" vertical="center"/>
    </xf>
    <xf numFmtId="0" fontId="40" fillId="31" borderId="0">
      <alignment horizontal="left" wrapText="1"/>
    </xf>
    <xf numFmtId="0" fontId="40" fillId="31" borderId="0">
      <alignment horizontal="left" wrapText="1"/>
    </xf>
    <xf numFmtId="0" fontId="65" fillId="0" borderId="0">
      <alignment horizontal="left" vertical="center"/>
    </xf>
    <xf numFmtId="0" fontId="16" fillId="0" borderId="21" applyNumberFormat="0" applyFont="0" applyFill="0" applyAlignment="0" applyProtection="0"/>
    <xf numFmtId="0" fontId="24" fillId="0" borderId="22" applyNumberFormat="0" applyFill="0" applyAlignment="0" applyProtection="0"/>
    <xf numFmtId="0" fontId="24" fillId="0" borderId="22" applyNumberFormat="0" applyFill="0" applyAlignment="0" applyProtection="0"/>
    <xf numFmtId="0" fontId="24" fillId="0" borderId="22" applyNumberFormat="0" applyFill="0" applyAlignment="0" applyProtection="0"/>
    <xf numFmtId="0" fontId="31" fillId="0" borderId="21" applyNumberFormat="0" applyFont="0" applyFill="0" applyAlignment="0" applyProtection="0"/>
    <xf numFmtId="0" fontId="24" fillId="0" borderId="22" applyNumberFormat="0" applyFill="0" applyAlignment="0" applyProtection="0"/>
    <xf numFmtId="0" fontId="18" fillId="0" borderId="23"/>
    <xf numFmtId="0" fontId="66" fillId="0" borderId="0" applyNumberFormat="0" applyFill="0" applyBorder="0" applyAlignment="0" applyProtection="0"/>
    <xf numFmtId="0" fontId="66" fillId="0" borderId="0" applyNumberFormat="0" applyFill="0" applyBorder="0" applyAlignment="0" applyProtection="0"/>
    <xf numFmtId="0" fontId="5"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alignment horizontal="left" wrapText="1"/>
    </xf>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0" fontId="8" fillId="0" borderId="0"/>
    <xf numFmtId="0" fontId="6" fillId="0" borderId="0"/>
    <xf numFmtId="0" fontId="6"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alignment horizontal="left" wrapText="1"/>
    </xf>
    <xf numFmtId="0"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9" fontId="81" fillId="0" borderId="0">
      <alignment horizontal="left"/>
    </xf>
    <xf numFmtId="190" fontId="82" fillId="0" borderId="0">
      <alignment horizontal="left"/>
    </xf>
    <xf numFmtId="0" fontId="83" fillId="0" borderId="38"/>
    <xf numFmtId="0" fontId="84" fillId="0" borderId="0"/>
    <xf numFmtId="0" fontId="8" fillId="2" borderId="0" applyNumberFormat="0" applyBorder="0" applyAlignment="0" applyProtection="0"/>
    <xf numFmtId="0" fontId="8" fillId="0" borderId="0"/>
    <xf numFmtId="0" fontId="85" fillId="64" borderId="0" applyNumberFormat="0" applyBorder="0" applyAlignment="0" applyProtection="0"/>
    <xf numFmtId="0" fontId="6" fillId="0" borderId="0"/>
    <xf numFmtId="0" fontId="85" fillId="64" borderId="0" applyNumberFormat="0" applyBorder="0" applyAlignment="0" applyProtection="0"/>
    <xf numFmtId="0" fontId="4" fillId="64" borderId="0" applyNumberFormat="0" applyBorder="0" applyAlignment="0" applyProtection="0"/>
    <xf numFmtId="0" fontId="85"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86" fillId="65" borderId="0" applyNumberFormat="0" applyBorder="0" applyAlignment="0" applyProtection="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4"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8"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6" fillId="0" borderId="0"/>
    <xf numFmtId="0" fontId="6"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0" borderId="0"/>
    <xf numFmtId="0" fontId="4" fillId="0" borderId="0"/>
    <xf numFmtId="0" fontId="6" fillId="0" borderId="0"/>
    <xf numFmtId="0" fontId="4" fillId="8" borderId="0" applyNumberFormat="0" applyBorder="0" applyAlignment="0" applyProtection="0"/>
    <xf numFmtId="0" fontId="8" fillId="0" borderId="0"/>
    <xf numFmtId="0" fontId="4" fillId="64"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8" fillId="0" borderId="0"/>
    <xf numFmtId="0" fontId="6" fillId="0" borderId="0"/>
    <xf numFmtId="0" fontId="4" fillId="64" borderId="0" applyNumberFormat="0" applyBorder="0" applyAlignment="0" applyProtection="0"/>
    <xf numFmtId="0" fontId="8" fillId="0" borderId="0"/>
    <xf numFmtId="0" fontId="6"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85" fillId="64" borderId="0" applyNumberFormat="0" applyBorder="0" applyAlignment="0" applyProtection="0"/>
    <xf numFmtId="0" fontId="6" fillId="0" borderId="0"/>
    <xf numFmtId="0" fontId="8" fillId="0" borderId="0"/>
    <xf numFmtId="0" fontId="6" fillId="0" borderId="0"/>
    <xf numFmtId="0" fontId="8" fillId="0" borderId="0"/>
    <xf numFmtId="0" fontId="85" fillId="64" borderId="0" applyNumberFormat="0" applyBorder="0" applyAlignment="0" applyProtection="0"/>
    <xf numFmtId="0" fontId="8" fillId="2" borderId="0" applyNumberFormat="0" applyBorder="0" applyAlignment="0" applyProtection="0"/>
    <xf numFmtId="0" fontId="6" fillId="0" borderId="0"/>
    <xf numFmtId="0" fontId="8" fillId="0" borderId="0"/>
    <xf numFmtId="0" fontId="85" fillId="64" borderId="0" applyNumberFormat="0" applyBorder="0" applyAlignment="0" applyProtection="0"/>
    <xf numFmtId="0" fontId="85"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8" fillId="0" borderId="0"/>
    <xf numFmtId="0" fontId="85" fillId="64" borderId="0" applyNumberFormat="0" applyBorder="0" applyAlignment="0" applyProtection="0"/>
    <xf numFmtId="0" fontId="8" fillId="0" borderId="0"/>
    <xf numFmtId="0" fontId="6" fillId="0" borderId="0"/>
    <xf numFmtId="0" fontId="85" fillId="64" borderId="0" applyNumberFormat="0" applyBorder="0" applyAlignment="0" applyProtection="0"/>
    <xf numFmtId="0" fontId="8" fillId="3" borderId="0" applyNumberFormat="0" applyBorder="0" applyAlignment="0" applyProtection="0"/>
    <xf numFmtId="0" fontId="8" fillId="0" borderId="0"/>
    <xf numFmtId="0" fontId="85" fillId="67" borderId="0" applyNumberFormat="0" applyBorder="0" applyAlignment="0" applyProtection="0"/>
    <xf numFmtId="0" fontId="6" fillId="0" borderId="0"/>
    <xf numFmtId="0" fontId="85" fillId="67" borderId="0" applyNumberFormat="0" applyBorder="0" applyAlignment="0" applyProtection="0"/>
    <xf numFmtId="0" fontId="4" fillId="67" borderId="0" applyNumberFormat="0" applyBorder="0" applyAlignment="0" applyProtection="0"/>
    <xf numFmtId="0" fontId="85"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86" fillId="7" borderId="0" applyNumberFormat="0" applyBorder="0" applyAlignment="0" applyProtection="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7"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8"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6" fillId="0" borderId="0"/>
    <xf numFmtId="0" fontId="6"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4" fillId="0" borderId="0"/>
    <xf numFmtId="0" fontId="6" fillId="0" borderId="0"/>
    <xf numFmtId="0" fontId="4" fillId="9" borderId="0" applyNumberFormat="0" applyBorder="0" applyAlignment="0" applyProtection="0"/>
    <xf numFmtId="0" fontId="8" fillId="0" borderId="0"/>
    <xf numFmtId="0" fontId="4" fillId="67"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8" fillId="0" borderId="0"/>
    <xf numFmtId="0" fontId="6" fillId="0" borderId="0"/>
    <xf numFmtId="0" fontId="4" fillId="67" borderId="0" applyNumberFormat="0" applyBorder="0" applyAlignment="0" applyProtection="0"/>
    <xf numFmtId="0" fontId="8" fillId="0" borderId="0"/>
    <xf numFmtId="0" fontId="6"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85" fillId="67" borderId="0" applyNumberFormat="0" applyBorder="0" applyAlignment="0" applyProtection="0"/>
    <xf numFmtId="0" fontId="6" fillId="0" borderId="0"/>
    <xf numFmtId="0" fontId="8" fillId="0" borderId="0"/>
    <xf numFmtId="0" fontId="6" fillId="0" borderId="0"/>
    <xf numFmtId="0" fontId="8" fillId="0" borderId="0"/>
    <xf numFmtId="0" fontId="85" fillId="67" borderId="0" applyNumberFormat="0" applyBorder="0" applyAlignment="0" applyProtection="0"/>
    <xf numFmtId="0" fontId="8" fillId="3" borderId="0" applyNumberFormat="0" applyBorder="0" applyAlignment="0" applyProtection="0"/>
    <xf numFmtId="0" fontId="6" fillId="0" borderId="0"/>
    <xf numFmtId="0" fontId="8" fillId="0" borderId="0"/>
    <xf numFmtId="0" fontId="85" fillId="67" borderId="0" applyNumberFormat="0" applyBorder="0" applyAlignment="0" applyProtection="0"/>
    <xf numFmtId="0" fontId="85"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8" fillId="0" borderId="0"/>
    <xf numFmtId="0" fontId="85" fillId="67" borderId="0" applyNumberFormat="0" applyBorder="0" applyAlignment="0" applyProtection="0"/>
    <xf numFmtId="0" fontId="8" fillId="0" borderId="0"/>
    <xf numFmtId="0" fontId="6" fillId="0" borderId="0"/>
    <xf numFmtId="0" fontId="85" fillId="67" borderId="0" applyNumberFormat="0" applyBorder="0" applyAlignment="0" applyProtection="0"/>
    <xf numFmtId="0" fontId="8" fillId="4" borderId="0" applyNumberFormat="0" applyBorder="0" applyAlignment="0" applyProtection="0"/>
    <xf numFmtId="0" fontId="8" fillId="0" borderId="0"/>
    <xf numFmtId="0" fontId="85" fillId="68" borderId="0" applyNumberFormat="0" applyBorder="0" applyAlignment="0" applyProtection="0"/>
    <xf numFmtId="0" fontId="6" fillId="0" borderId="0"/>
    <xf numFmtId="0" fontId="85" fillId="68" borderId="0" applyNumberFormat="0" applyBorder="0" applyAlignment="0" applyProtection="0"/>
    <xf numFmtId="0" fontId="4" fillId="68" borderId="0" applyNumberFormat="0" applyBorder="0" applyAlignment="0" applyProtection="0"/>
    <xf numFmtId="0" fontId="85"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86" fillId="40" borderId="0" applyNumberFormat="0" applyBorder="0" applyAlignment="0" applyProtection="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8"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8"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6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8" fillId="0" borderId="0"/>
    <xf numFmtId="0" fontId="6" fillId="0" borderId="0"/>
    <xf numFmtId="0" fontId="4" fillId="68" borderId="0" applyNumberFormat="0" applyBorder="0" applyAlignment="0" applyProtection="0"/>
    <xf numFmtId="0" fontId="8" fillId="0" borderId="0"/>
    <xf numFmtId="0" fontId="6"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85" fillId="68" borderId="0" applyNumberFormat="0" applyBorder="0" applyAlignment="0" applyProtection="0"/>
    <xf numFmtId="0" fontId="6" fillId="0" borderId="0"/>
    <xf numFmtId="0" fontId="8" fillId="0" borderId="0"/>
    <xf numFmtId="0" fontId="6" fillId="0" borderId="0"/>
    <xf numFmtId="0" fontId="8" fillId="0" borderId="0"/>
    <xf numFmtId="0" fontId="85" fillId="68" borderId="0" applyNumberFormat="0" applyBorder="0" applyAlignment="0" applyProtection="0"/>
    <xf numFmtId="0" fontId="8" fillId="4" borderId="0" applyNumberFormat="0" applyBorder="0" applyAlignment="0" applyProtection="0"/>
    <xf numFmtId="0" fontId="6" fillId="0" borderId="0"/>
    <xf numFmtId="0" fontId="8" fillId="0" borderId="0"/>
    <xf numFmtId="0" fontId="85" fillId="68" borderId="0" applyNumberFormat="0" applyBorder="0" applyAlignment="0" applyProtection="0"/>
    <xf numFmtId="0" fontId="85"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8" fillId="0" borderId="0"/>
    <xf numFmtId="0" fontId="85" fillId="68" borderId="0" applyNumberFormat="0" applyBorder="0" applyAlignment="0" applyProtection="0"/>
    <xf numFmtId="0" fontId="8" fillId="0" borderId="0"/>
    <xf numFmtId="0" fontId="6" fillId="0" borderId="0"/>
    <xf numFmtId="0" fontId="85" fillId="68" borderId="0" applyNumberFormat="0" applyBorder="0" applyAlignment="0" applyProtection="0"/>
    <xf numFmtId="0" fontId="8" fillId="5" borderId="0" applyNumberFormat="0" applyBorder="0" applyAlignment="0" applyProtection="0"/>
    <xf numFmtId="0" fontId="8" fillId="0" borderId="0"/>
    <xf numFmtId="0" fontId="85" fillId="69" borderId="0" applyNumberFormat="0" applyBorder="0" applyAlignment="0" applyProtection="0"/>
    <xf numFmtId="0" fontId="6" fillId="0" borderId="0"/>
    <xf numFmtId="0" fontId="85" fillId="69" borderId="0" applyNumberFormat="0" applyBorder="0" applyAlignment="0" applyProtection="0"/>
    <xf numFmtId="0" fontId="4" fillId="69" borderId="0" applyNumberFormat="0" applyBorder="0" applyAlignment="0" applyProtection="0"/>
    <xf numFmtId="0" fontId="85"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86" fillId="65"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9"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7" borderId="0" applyNumberFormat="0" applyBorder="0" applyAlignment="0" applyProtection="0"/>
    <xf numFmtId="0" fontId="8" fillId="0" borderId="0"/>
    <xf numFmtId="0" fontId="4" fillId="69"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8" fillId="0" borderId="0"/>
    <xf numFmtId="0" fontId="6" fillId="0" borderId="0"/>
    <xf numFmtId="0" fontId="4" fillId="69"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85" fillId="69" borderId="0" applyNumberFormat="0" applyBorder="0" applyAlignment="0" applyProtection="0"/>
    <xf numFmtId="0" fontId="6" fillId="0" borderId="0"/>
    <xf numFmtId="0" fontId="8" fillId="0" borderId="0"/>
    <xf numFmtId="0" fontId="6" fillId="0" borderId="0"/>
    <xf numFmtId="0" fontId="8" fillId="0" borderId="0"/>
    <xf numFmtId="0" fontId="85" fillId="69" borderId="0" applyNumberFormat="0" applyBorder="0" applyAlignment="0" applyProtection="0"/>
    <xf numFmtId="0" fontId="8" fillId="5" borderId="0" applyNumberFormat="0" applyBorder="0" applyAlignment="0" applyProtection="0"/>
    <xf numFmtId="0" fontId="6" fillId="0" borderId="0"/>
    <xf numFmtId="0" fontId="8" fillId="0" borderId="0"/>
    <xf numFmtId="0" fontId="85" fillId="69" borderId="0" applyNumberFormat="0" applyBorder="0" applyAlignment="0" applyProtection="0"/>
    <xf numFmtId="0" fontId="85"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8" fillId="0" borderId="0"/>
    <xf numFmtId="0" fontId="85" fillId="69" borderId="0" applyNumberFormat="0" applyBorder="0" applyAlignment="0" applyProtection="0"/>
    <xf numFmtId="0" fontId="8" fillId="0" borderId="0"/>
    <xf numFmtId="0" fontId="6" fillId="0" borderId="0"/>
    <xf numFmtId="0" fontId="85" fillId="69" borderId="0" applyNumberFormat="0" applyBorder="0" applyAlignment="0" applyProtection="0"/>
    <xf numFmtId="0" fontId="4" fillId="70" borderId="0" applyNumberFormat="0" applyBorder="0" applyAlignment="0" applyProtection="0"/>
    <xf numFmtId="0" fontId="8" fillId="0" borderId="0"/>
    <xf numFmtId="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6" borderId="0" applyNumberFormat="0" applyBorder="0" applyAlignment="0" applyProtection="0"/>
    <xf numFmtId="0" fontId="8" fillId="6"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8" fillId="6" borderId="0" applyNumberFormat="0" applyBorder="0" applyAlignment="0" applyProtection="0"/>
    <xf numFmtId="0" fontId="6" fillId="0" borderId="0"/>
    <xf numFmtId="0" fontId="8" fillId="0" borderId="0"/>
    <xf numFmtId="0" fontId="87" fillId="0" borderId="0"/>
    <xf numFmtId="0" fontId="88" fillId="7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0" borderId="0" applyNumberFormat="0" applyBorder="0" applyAlignment="0" applyProtection="0"/>
    <xf numFmtId="0" fontId="8" fillId="6" borderId="0" applyNumberFormat="0" applyBorder="0" applyAlignment="0" applyProtection="0"/>
    <xf numFmtId="0" fontId="6" fillId="0" borderId="0"/>
    <xf numFmtId="0" fontId="8" fillId="6" borderId="0" applyNumberFormat="0" applyBorder="0" applyAlignment="0" applyProtection="0"/>
    <xf numFmtId="0" fontId="8"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0" borderId="0"/>
    <xf numFmtId="0" fontId="4" fillId="0" borderId="0"/>
    <xf numFmtId="0" fontId="6" fillId="0" borderId="0"/>
    <xf numFmtId="0" fontId="4" fillId="70" borderId="0" applyNumberFormat="0" applyBorder="0" applyAlignment="0" applyProtection="0"/>
    <xf numFmtId="0" fontId="8"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8" fillId="0" borderId="0"/>
    <xf numFmtId="0" fontId="85" fillId="70" borderId="0" applyNumberFormat="0" applyBorder="0" applyAlignment="0" applyProtection="0"/>
    <xf numFmtId="0" fontId="6" fillId="0" borderId="0"/>
    <xf numFmtId="0" fontId="8" fillId="0" borderId="0"/>
    <xf numFmtId="0" fontId="6" fillId="0" borderId="0"/>
    <xf numFmtId="0" fontId="8" fillId="0" borderId="0"/>
    <xf numFmtId="0" fontId="85" fillId="70" borderId="0" applyNumberFormat="0" applyBorder="0" applyAlignment="0" applyProtection="0"/>
    <xf numFmtId="0" fontId="6" fillId="0" borderId="0"/>
    <xf numFmtId="0" fontId="4" fillId="70" borderId="0" applyNumberFormat="0" applyBorder="0" applyAlignment="0" applyProtection="0"/>
    <xf numFmtId="0" fontId="8" fillId="0" borderId="0"/>
    <xf numFmtId="0" fontId="85" fillId="70" borderId="0" applyNumberFormat="0" applyBorder="0" applyAlignment="0" applyProtection="0"/>
    <xf numFmtId="0" fontId="85" fillId="70" borderId="0" applyNumberFormat="0" applyBorder="0" applyAlignment="0" applyProtection="0"/>
    <xf numFmtId="0" fontId="8" fillId="6" borderId="0" applyNumberFormat="0" applyBorder="0" applyAlignment="0" applyProtection="0"/>
    <xf numFmtId="0" fontId="6" fillId="0" borderId="0"/>
    <xf numFmtId="0" fontId="8" fillId="0" borderId="0"/>
    <xf numFmtId="0" fontId="85" fillId="70" borderId="0" applyNumberFormat="0" applyBorder="0" applyAlignment="0" applyProtection="0"/>
    <xf numFmtId="0" fontId="8" fillId="0" borderId="0"/>
    <xf numFmtId="0" fontId="6" fillId="0" borderId="0"/>
    <xf numFmtId="0" fontId="85" fillId="70" borderId="0" applyNumberFormat="0" applyBorder="0" applyAlignment="0" applyProtection="0"/>
    <xf numFmtId="0" fontId="8" fillId="7" borderId="0" applyNumberFormat="0" applyBorder="0" applyAlignment="0" applyProtection="0"/>
    <xf numFmtId="0" fontId="8" fillId="0" borderId="0"/>
    <xf numFmtId="0" fontId="85" fillId="71" borderId="0" applyNumberFormat="0" applyBorder="0" applyAlignment="0" applyProtection="0"/>
    <xf numFmtId="0" fontId="6" fillId="0" borderId="0"/>
    <xf numFmtId="0" fontId="85" fillId="71" borderId="0" applyNumberFormat="0" applyBorder="0" applyAlignment="0" applyProtection="0"/>
    <xf numFmtId="0" fontId="4" fillId="71" borderId="0" applyNumberFormat="0" applyBorder="0" applyAlignment="0" applyProtection="0"/>
    <xf numFmtId="0" fontId="85"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6"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8" fillId="0" borderId="0"/>
    <xf numFmtId="0" fontId="8"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87" fillId="0" borderId="0"/>
    <xf numFmtId="0" fontId="88" fillId="7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1"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8"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1"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8" fillId="0" borderId="0"/>
    <xf numFmtId="0" fontId="6" fillId="0" borderId="0"/>
    <xf numFmtId="0" fontId="4" fillId="71" borderId="0" applyNumberFormat="0" applyBorder="0" applyAlignment="0" applyProtection="0"/>
    <xf numFmtId="0" fontId="8" fillId="0" borderId="0"/>
    <xf numFmtId="0" fontId="6"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85" fillId="71" borderId="0" applyNumberFormat="0" applyBorder="0" applyAlignment="0" applyProtection="0"/>
    <xf numFmtId="0" fontId="6" fillId="0" borderId="0"/>
    <xf numFmtId="0" fontId="8" fillId="0" borderId="0"/>
    <xf numFmtId="0" fontId="6" fillId="0" borderId="0"/>
    <xf numFmtId="0" fontId="8" fillId="0" borderId="0"/>
    <xf numFmtId="0" fontId="85" fillId="71" borderId="0" applyNumberFormat="0" applyBorder="0" applyAlignment="0" applyProtection="0"/>
    <xf numFmtId="0" fontId="8" fillId="7" borderId="0" applyNumberFormat="0" applyBorder="0" applyAlignment="0" applyProtection="0"/>
    <xf numFmtId="0" fontId="6" fillId="0" borderId="0"/>
    <xf numFmtId="0" fontId="8" fillId="0" borderId="0"/>
    <xf numFmtId="0" fontId="85" fillId="71" borderId="0" applyNumberFormat="0" applyBorder="0" applyAlignment="0" applyProtection="0"/>
    <xf numFmtId="0" fontId="85"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8" fillId="0" borderId="0"/>
    <xf numFmtId="0" fontId="85" fillId="71" borderId="0" applyNumberFormat="0" applyBorder="0" applyAlignment="0" applyProtection="0"/>
    <xf numFmtId="0" fontId="8" fillId="0" borderId="0"/>
    <xf numFmtId="0" fontId="6" fillId="0" borderId="0"/>
    <xf numFmtId="0" fontId="85" fillId="71" borderId="0" applyNumberFormat="0" applyBorder="0" applyAlignment="0" applyProtection="0"/>
    <xf numFmtId="0" fontId="8" fillId="8" borderId="0" applyNumberFormat="0" applyBorder="0" applyAlignment="0" applyProtection="0"/>
    <xf numFmtId="0" fontId="8" fillId="0" borderId="0"/>
    <xf numFmtId="0" fontId="85" fillId="72" borderId="0" applyNumberFormat="0" applyBorder="0" applyAlignment="0" applyProtection="0"/>
    <xf numFmtId="0" fontId="6" fillId="0" borderId="0"/>
    <xf numFmtId="0" fontId="85" fillId="72" borderId="0" applyNumberFormat="0" applyBorder="0" applyAlignment="0" applyProtection="0"/>
    <xf numFmtId="0" fontId="4" fillId="72" borderId="0" applyNumberFormat="0" applyBorder="0" applyAlignment="0" applyProtection="0"/>
    <xf numFmtId="0" fontId="85"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86" fillId="32" borderId="0" applyNumberFormat="0" applyBorder="0" applyAlignment="0" applyProtection="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2"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2"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8" fillId="0" borderId="0"/>
    <xf numFmtId="0" fontId="6" fillId="0" borderId="0"/>
    <xf numFmtId="0" fontId="4" fillId="72"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85" fillId="72" borderId="0" applyNumberFormat="0" applyBorder="0" applyAlignment="0" applyProtection="0"/>
    <xf numFmtId="0" fontId="6" fillId="0" borderId="0"/>
    <xf numFmtId="0" fontId="8" fillId="0" borderId="0"/>
    <xf numFmtId="0" fontId="6" fillId="0" borderId="0"/>
    <xf numFmtId="0" fontId="8" fillId="0" borderId="0"/>
    <xf numFmtId="0" fontId="85" fillId="72" borderId="0" applyNumberFormat="0" applyBorder="0" applyAlignment="0" applyProtection="0"/>
    <xf numFmtId="0" fontId="8" fillId="8" borderId="0" applyNumberFormat="0" applyBorder="0" applyAlignment="0" applyProtection="0"/>
    <xf numFmtId="0" fontId="6" fillId="0" borderId="0"/>
    <xf numFmtId="0" fontId="8" fillId="0" borderId="0"/>
    <xf numFmtId="0" fontId="85" fillId="72" borderId="0" applyNumberFormat="0" applyBorder="0" applyAlignment="0" applyProtection="0"/>
    <xf numFmtId="0" fontId="85"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8" fillId="0" borderId="0"/>
    <xf numFmtId="0" fontId="85" fillId="72" borderId="0" applyNumberFormat="0" applyBorder="0" applyAlignment="0" applyProtection="0"/>
    <xf numFmtId="0" fontId="8" fillId="0" borderId="0"/>
    <xf numFmtId="0" fontId="6" fillId="0" borderId="0"/>
    <xf numFmtId="0" fontId="85" fillId="72" borderId="0" applyNumberFormat="0" applyBorder="0" applyAlignment="0" applyProtection="0"/>
    <xf numFmtId="0" fontId="4" fillId="74" borderId="0" applyNumberFormat="0" applyBorder="0" applyAlignment="0" applyProtection="0"/>
    <xf numFmtId="0" fontId="8" fillId="0" borderId="0"/>
    <xf numFmtId="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6" fillId="0" borderId="0"/>
    <xf numFmtId="0" fontId="8" fillId="0" borderId="0"/>
    <xf numFmtId="0" fontId="87" fillId="0" borderId="0"/>
    <xf numFmtId="0" fontId="88" fillId="74"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4" borderId="0" applyNumberFormat="0" applyBorder="0" applyAlignment="0" applyProtection="0"/>
    <xf numFmtId="0" fontId="8" fillId="9" borderId="0" applyNumberFormat="0" applyBorder="0" applyAlignment="0" applyProtection="0"/>
    <xf numFmtId="0" fontId="6" fillId="0" borderId="0"/>
    <xf numFmtId="0" fontId="8" fillId="9" borderId="0" applyNumberFormat="0" applyBorder="0" applyAlignment="0" applyProtection="0"/>
    <xf numFmtId="0" fontId="8"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4" fillId="0" borderId="0"/>
    <xf numFmtId="0" fontId="6" fillId="0" borderId="0"/>
    <xf numFmtId="0" fontId="4" fillId="74" borderId="0" applyNumberFormat="0" applyBorder="0" applyAlignment="0" applyProtection="0"/>
    <xf numFmtId="0" fontId="8"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8" fillId="0" borderId="0"/>
    <xf numFmtId="0" fontId="85" fillId="74" borderId="0" applyNumberFormat="0" applyBorder="0" applyAlignment="0" applyProtection="0"/>
    <xf numFmtId="0" fontId="6" fillId="0" borderId="0"/>
    <xf numFmtId="0" fontId="8" fillId="0" borderId="0"/>
    <xf numFmtId="0" fontId="6" fillId="0" borderId="0"/>
    <xf numFmtId="0" fontId="8" fillId="0" borderId="0"/>
    <xf numFmtId="0" fontId="85" fillId="74" borderId="0" applyNumberFormat="0" applyBorder="0" applyAlignment="0" applyProtection="0"/>
    <xf numFmtId="0" fontId="6" fillId="0" borderId="0"/>
    <xf numFmtId="0" fontId="4" fillId="74" borderId="0" applyNumberFormat="0" applyBorder="0" applyAlignment="0" applyProtection="0"/>
    <xf numFmtId="0" fontId="8" fillId="0" borderId="0"/>
    <xf numFmtId="0" fontId="85" fillId="74" borderId="0" applyNumberFormat="0" applyBorder="0" applyAlignment="0" applyProtection="0"/>
    <xf numFmtId="0" fontId="85" fillId="74" borderId="0" applyNumberFormat="0" applyBorder="0" applyAlignment="0" applyProtection="0"/>
    <xf numFmtId="0" fontId="8" fillId="9" borderId="0" applyNumberFormat="0" applyBorder="0" applyAlignment="0" applyProtection="0"/>
    <xf numFmtId="0" fontId="6" fillId="0" borderId="0"/>
    <xf numFmtId="0" fontId="8" fillId="0" borderId="0"/>
    <xf numFmtId="0" fontId="85" fillId="74" borderId="0" applyNumberFormat="0" applyBorder="0" applyAlignment="0" applyProtection="0"/>
    <xf numFmtId="0" fontId="8" fillId="0" borderId="0"/>
    <xf numFmtId="0" fontId="6" fillId="0" borderId="0"/>
    <xf numFmtId="0" fontId="85" fillId="74" borderId="0" applyNumberFormat="0" applyBorder="0" applyAlignment="0" applyProtection="0"/>
    <xf numFmtId="0" fontId="8" fillId="10" borderId="0" applyNumberFormat="0" applyBorder="0" applyAlignment="0" applyProtection="0"/>
    <xf numFmtId="0" fontId="8" fillId="0" borderId="0"/>
    <xf numFmtId="0" fontId="85" fillId="75" borderId="0" applyNumberFormat="0" applyBorder="0" applyAlignment="0" applyProtection="0"/>
    <xf numFmtId="0" fontId="6" fillId="0" borderId="0"/>
    <xf numFmtId="0" fontId="85" fillId="75" borderId="0" applyNumberFormat="0" applyBorder="0" applyAlignment="0" applyProtection="0"/>
    <xf numFmtId="0" fontId="4" fillId="75" borderId="0" applyNumberFormat="0" applyBorder="0" applyAlignment="0" applyProtection="0"/>
    <xf numFmtId="0" fontId="85"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86" fillId="39" borderId="0" applyNumberFormat="0" applyBorder="0" applyAlignment="0" applyProtection="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5"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6" fillId="0" borderId="0"/>
    <xf numFmtId="0" fontId="6"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4" fillId="0" borderId="0"/>
    <xf numFmtId="0" fontId="6" fillId="0" borderId="0"/>
    <xf numFmtId="0" fontId="4" fillId="39" borderId="0" applyNumberFormat="0" applyBorder="0" applyAlignment="0" applyProtection="0"/>
    <xf numFmtId="0" fontId="8" fillId="0" borderId="0"/>
    <xf numFmtId="0" fontId="4" fillId="75"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8" fillId="0" borderId="0"/>
    <xf numFmtId="0" fontId="6" fillId="0" borderId="0"/>
    <xf numFmtId="0" fontId="4" fillId="75" borderId="0" applyNumberFormat="0" applyBorder="0" applyAlignment="0" applyProtection="0"/>
    <xf numFmtId="0" fontId="8" fillId="0" borderId="0"/>
    <xf numFmtId="0" fontId="6"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85" fillId="75" borderId="0" applyNumberFormat="0" applyBorder="0" applyAlignment="0" applyProtection="0"/>
    <xf numFmtId="0" fontId="6" fillId="0" borderId="0"/>
    <xf numFmtId="0" fontId="8" fillId="0" borderId="0"/>
    <xf numFmtId="0" fontId="6" fillId="0" borderId="0"/>
    <xf numFmtId="0" fontId="8" fillId="0" borderId="0"/>
    <xf numFmtId="0" fontId="85" fillId="75" borderId="0" applyNumberFormat="0" applyBorder="0" applyAlignment="0" applyProtection="0"/>
    <xf numFmtId="0" fontId="8" fillId="10" borderId="0" applyNumberFormat="0" applyBorder="0" applyAlignment="0" applyProtection="0"/>
    <xf numFmtId="0" fontId="6" fillId="0" borderId="0"/>
    <xf numFmtId="0" fontId="8" fillId="0" borderId="0"/>
    <xf numFmtId="0" fontId="85" fillId="75" borderId="0" applyNumberFormat="0" applyBorder="0" applyAlignment="0" applyProtection="0"/>
    <xf numFmtId="0" fontId="85"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8" fillId="0" borderId="0"/>
    <xf numFmtId="0" fontId="85" fillId="75" borderId="0" applyNumberFormat="0" applyBorder="0" applyAlignment="0" applyProtection="0"/>
    <xf numFmtId="0" fontId="8" fillId="0" borderId="0"/>
    <xf numFmtId="0" fontId="6" fillId="0" borderId="0"/>
    <xf numFmtId="0" fontId="85" fillId="75" borderId="0" applyNumberFormat="0" applyBorder="0" applyAlignment="0" applyProtection="0"/>
    <xf numFmtId="0" fontId="8" fillId="5" borderId="0" applyNumberFormat="0" applyBorder="0" applyAlignment="0" applyProtection="0"/>
    <xf numFmtId="0" fontId="8" fillId="0" borderId="0"/>
    <xf numFmtId="0" fontId="85" fillId="76" borderId="0" applyNumberFormat="0" applyBorder="0" applyAlignment="0" applyProtection="0"/>
    <xf numFmtId="0" fontId="6" fillId="0" borderId="0"/>
    <xf numFmtId="0" fontId="85" fillId="76" borderId="0" applyNumberFormat="0" applyBorder="0" applyAlignment="0" applyProtection="0"/>
    <xf numFmtId="0" fontId="4" fillId="76" borderId="0" applyNumberFormat="0" applyBorder="0" applyAlignment="0" applyProtection="0"/>
    <xf numFmtId="0" fontId="85"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86" fillId="32"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6"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3" borderId="0" applyNumberFormat="0" applyBorder="0" applyAlignment="0" applyProtection="0"/>
    <xf numFmtId="0" fontId="8" fillId="0" borderId="0"/>
    <xf numFmtId="0" fontId="4" fillId="76"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8" fillId="0" borderId="0"/>
    <xf numFmtId="0" fontId="6" fillId="0" borderId="0"/>
    <xf numFmtId="0" fontId="4" fillId="76"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85" fillId="76" borderId="0" applyNumberFormat="0" applyBorder="0" applyAlignment="0" applyProtection="0"/>
    <xf numFmtId="0" fontId="6" fillId="0" borderId="0"/>
    <xf numFmtId="0" fontId="8" fillId="0" borderId="0"/>
    <xf numFmtId="0" fontId="6" fillId="0" borderId="0"/>
    <xf numFmtId="0" fontId="8" fillId="0" borderId="0"/>
    <xf numFmtId="0" fontId="85" fillId="76" borderId="0" applyNumberFormat="0" applyBorder="0" applyAlignment="0" applyProtection="0"/>
    <xf numFmtId="0" fontId="8" fillId="5" borderId="0" applyNumberFormat="0" applyBorder="0" applyAlignment="0" applyProtection="0"/>
    <xf numFmtId="0" fontId="6" fillId="0" borderId="0"/>
    <xf numFmtId="0" fontId="8" fillId="0" borderId="0"/>
    <xf numFmtId="0" fontId="85" fillId="76" borderId="0" applyNumberFormat="0" applyBorder="0" applyAlignment="0" applyProtection="0"/>
    <xf numFmtId="0" fontId="85"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8" fillId="0" borderId="0"/>
    <xf numFmtId="0" fontId="85" fillId="76" borderId="0" applyNumberFormat="0" applyBorder="0" applyAlignment="0" applyProtection="0"/>
    <xf numFmtId="0" fontId="8" fillId="0" borderId="0"/>
    <xf numFmtId="0" fontId="6" fillId="0" borderId="0"/>
    <xf numFmtId="0" fontId="85" fillId="76" borderId="0" applyNumberFormat="0" applyBorder="0" applyAlignment="0" applyProtection="0"/>
    <xf numFmtId="0" fontId="8" fillId="8" borderId="0" applyNumberFormat="0" applyBorder="0" applyAlignment="0" applyProtection="0"/>
    <xf numFmtId="0" fontId="8" fillId="0" borderId="0"/>
    <xf numFmtId="0" fontId="85" fillId="77" borderId="0" applyNumberFormat="0" applyBorder="0" applyAlignment="0" applyProtection="0"/>
    <xf numFmtId="0" fontId="6" fillId="0" borderId="0"/>
    <xf numFmtId="0" fontId="85" fillId="77" borderId="0" applyNumberFormat="0" applyBorder="0" applyAlignment="0" applyProtection="0"/>
    <xf numFmtId="0" fontId="4" fillId="77" borderId="0" applyNumberFormat="0" applyBorder="0" applyAlignment="0" applyProtection="0"/>
    <xf numFmtId="0" fontId="85"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7" fillId="0" borderId="0"/>
    <xf numFmtId="0" fontId="88" fillId="77"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7"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7"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8" fillId="0" borderId="0"/>
    <xf numFmtId="0" fontId="6" fillId="0" borderId="0"/>
    <xf numFmtId="0" fontId="4" fillId="77"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85" fillId="77" borderId="0" applyNumberFormat="0" applyBorder="0" applyAlignment="0" applyProtection="0"/>
    <xf numFmtId="0" fontId="6" fillId="0" borderId="0"/>
    <xf numFmtId="0" fontId="8" fillId="0" borderId="0"/>
    <xf numFmtId="0" fontId="6" fillId="0" borderId="0"/>
    <xf numFmtId="0" fontId="8" fillId="0" borderId="0"/>
    <xf numFmtId="0" fontId="85" fillId="77" borderId="0" applyNumberFormat="0" applyBorder="0" applyAlignment="0" applyProtection="0"/>
    <xf numFmtId="0" fontId="8" fillId="8" borderId="0" applyNumberFormat="0" applyBorder="0" applyAlignment="0" applyProtection="0"/>
    <xf numFmtId="0" fontId="6" fillId="0" borderId="0"/>
    <xf numFmtId="0" fontId="8" fillId="0" borderId="0"/>
    <xf numFmtId="0" fontId="85" fillId="77" borderId="0" applyNumberFormat="0" applyBorder="0" applyAlignment="0" applyProtection="0"/>
    <xf numFmtId="0" fontId="85"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8" fillId="0" borderId="0"/>
    <xf numFmtId="0" fontId="85" fillId="77" borderId="0" applyNumberFormat="0" applyBorder="0" applyAlignment="0" applyProtection="0"/>
    <xf numFmtId="0" fontId="8" fillId="0" borderId="0"/>
    <xf numFmtId="0" fontId="6" fillId="0" borderId="0"/>
    <xf numFmtId="0" fontId="85" fillId="77" borderId="0" applyNumberFormat="0" applyBorder="0" applyAlignment="0" applyProtection="0"/>
    <xf numFmtId="0" fontId="8" fillId="11" borderId="0" applyNumberFormat="0" applyBorder="0" applyAlignment="0" applyProtection="0"/>
    <xf numFmtId="0" fontId="8" fillId="0" borderId="0"/>
    <xf numFmtId="0" fontId="85" fillId="78" borderId="0" applyNumberFormat="0" applyBorder="0" applyAlignment="0" applyProtection="0"/>
    <xf numFmtId="0" fontId="6" fillId="0" borderId="0"/>
    <xf numFmtId="0" fontId="85" fillId="78" borderId="0" applyNumberFormat="0" applyBorder="0" applyAlignment="0" applyProtection="0"/>
    <xf numFmtId="0" fontId="4" fillId="78" borderId="0" applyNumberFormat="0" applyBorder="0" applyAlignment="0" applyProtection="0"/>
    <xf numFmtId="0" fontId="85"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86" fillId="7" borderId="0" applyNumberFormat="0" applyBorder="0" applyAlignment="0" applyProtection="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8"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8"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8" fillId="0" borderId="0"/>
    <xf numFmtId="0" fontId="6" fillId="0" borderId="0"/>
    <xf numFmtId="0" fontId="4" fillId="78" borderId="0" applyNumberFormat="0" applyBorder="0" applyAlignment="0" applyProtection="0"/>
    <xf numFmtId="0" fontId="8" fillId="0" borderId="0"/>
    <xf numFmtId="0" fontId="6"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85" fillId="78" borderId="0" applyNumberFormat="0" applyBorder="0" applyAlignment="0" applyProtection="0"/>
    <xf numFmtId="0" fontId="6" fillId="0" borderId="0"/>
    <xf numFmtId="0" fontId="8" fillId="0" borderId="0"/>
    <xf numFmtId="0" fontId="6" fillId="0" borderId="0"/>
    <xf numFmtId="0" fontId="8" fillId="0" borderId="0"/>
    <xf numFmtId="0" fontId="85" fillId="78" borderId="0" applyNumberFormat="0" applyBorder="0" applyAlignment="0" applyProtection="0"/>
    <xf numFmtId="0" fontId="8" fillId="11" borderId="0" applyNumberFormat="0" applyBorder="0" applyAlignment="0" applyProtection="0"/>
    <xf numFmtId="0" fontId="6" fillId="0" borderId="0"/>
    <xf numFmtId="0" fontId="8" fillId="0" borderId="0"/>
    <xf numFmtId="0" fontId="85" fillId="78" borderId="0" applyNumberFormat="0" applyBorder="0" applyAlignment="0" applyProtection="0"/>
    <xf numFmtId="0" fontId="85"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8" fillId="0" borderId="0"/>
    <xf numFmtId="0" fontId="85" fillId="78" borderId="0" applyNumberFormat="0" applyBorder="0" applyAlignment="0" applyProtection="0"/>
    <xf numFmtId="0" fontId="8" fillId="0" borderId="0"/>
    <xf numFmtId="0" fontId="6" fillId="0" borderId="0"/>
    <xf numFmtId="0" fontId="85" fillId="78" borderId="0" applyNumberFormat="0" applyBorder="0" applyAlignment="0" applyProtection="0"/>
    <xf numFmtId="0" fontId="6" fillId="0" borderId="0"/>
    <xf numFmtId="0" fontId="9" fillId="1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2" borderId="0" applyNumberFormat="0" applyBorder="0" applyAlignment="0" applyProtection="0"/>
    <xf numFmtId="0" fontId="6" fillId="0" borderId="0"/>
    <xf numFmtId="0" fontId="8" fillId="0" borderId="0"/>
    <xf numFmtId="0" fontId="87" fillId="0" borderId="0"/>
    <xf numFmtId="0" fontId="6" fillId="0" borderId="0"/>
    <xf numFmtId="0" fontId="89"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2" borderId="0" applyNumberFormat="0" applyBorder="0" applyAlignment="0" applyProtection="0"/>
    <xf numFmtId="0" fontId="9" fillId="12"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89" fillId="6" borderId="0" applyNumberFormat="0" applyBorder="0" applyAlignment="0" applyProtection="0"/>
    <xf numFmtId="0" fontId="8" fillId="0" borderId="0"/>
    <xf numFmtId="0" fontId="6" fillId="0" borderId="0"/>
    <xf numFmtId="0" fontId="6" fillId="0" borderId="0"/>
    <xf numFmtId="0" fontId="89" fillId="6" borderId="0" applyNumberFormat="0" applyBorder="0" applyAlignment="0" applyProtection="0"/>
    <xf numFmtId="0" fontId="8" fillId="0" borderId="0"/>
    <xf numFmtId="0" fontId="8" fillId="0" borderId="0"/>
    <xf numFmtId="0" fontId="6" fillId="0" borderId="0"/>
    <xf numFmtId="0" fontId="89" fillId="6" borderId="0" applyNumberFormat="0" applyBorder="0" applyAlignment="0" applyProtection="0"/>
    <xf numFmtId="0" fontId="6" fillId="0" borderId="0"/>
    <xf numFmtId="0" fontId="8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2" borderId="0" applyNumberFormat="0" applyBorder="0" applyAlignment="0" applyProtection="0"/>
    <xf numFmtId="0" fontId="89" fillId="79" borderId="0" applyNumberFormat="0" applyBorder="0" applyAlignment="0" applyProtection="0"/>
    <xf numFmtId="0" fontId="8" fillId="0" borderId="0"/>
    <xf numFmtId="0" fontId="6" fillId="0" borderId="0"/>
    <xf numFmtId="0" fontId="6" fillId="0" borderId="0"/>
    <xf numFmtId="0" fontId="89" fillId="79" borderId="0" applyNumberFormat="0" applyBorder="0" applyAlignment="0" applyProtection="0"/>
    <xf numFmtId="0" fontId="89" fillId="79" borderId="0" applyNumberFormat="0" applyBorder="0" applyAlignment="0" applyProtection="0"/>
    <xf numFmtId="0" fontId="8" fillId="0" borderId="0"/>
    <xf numFmtId="0" fontId="8" fillId="0" borderId="0"/>
    <xf numFmtId="0" fontId="6" fillId="0" borderId="0"/>
    <xf numFmtId="0" fontId="90" fillId="79" borderId="0" applyNumberFormat="0" applyBorder="0" applyAlignment="0" applyProtection="0"/>
    <xf numFmtId="0" fontId="9" fillId="12" borderId="0" applyNumberFormat="0" applyBorder="0" applyAlignment="0" applyProtection="0"/>
    <xf numFmtId="0" fontId="8" fillId="0" borderId="0"/>
    <xf numFmtId="0" fontId="6" fillId="0" borderId="0"/>
    <xf numFmtId="0" fontId="90" fillId="79" borderId="0" applyNumberFormat="0" applyBorder="0" applyAlignment="0" applyProtection="0"/>
    <xf numFmtId="0" fontId="6" fillId="0" borderId="0"/>
    <xf numFmtId="0" fontId="9"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9" borderId="0" applyNumberFormat="0" applyBorder="0" applyAlignment="0" applyProtection="0"/>
    <xf numFmtId="0" fontId="6" fillId="0" borderId="0"/>
    <xf numFmtId="0" fontId="8" fillId="0" borderId="0"/>
    <xf numFmtId="0" fontId="87" fillId="0" borderId="0"/>
    <xf numFmtId="0" fontId="6" fillId="0" borderId="0"/>
    <xf numFmtId="0" fontId="89"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9" fillId="28" borderId="0" applyNumberFormat="0" applyBorder="0" applyAlignment="0" applyProtection="0"/>
    <xf numFmtId="0" fontId="8" fillId="0" borderId="0"/>
    <xf numFmtId="0" fontId="6" fillId="0" borderId="0"/>
    <xf numFmtId="0" fontId="6" fillId="0" borderId="0"/>
    <xf numFmtId="0" fontId="89" fillId="28" borderId="0" applyNumberFormat="0" applyBorder="0" applyAlignment="0" applyProtection="0"/>
    <xf numFmtId="0" fontId="8" fillId="0" borderId="0"/>
    <xf numFmtId="0" fontId="8" fillId="0" borderId="0"/>
    <xf numFmtId="0" fontId="6" fillId="0" borderId="0"/>
    <xf numFmtId="0" fontId="89" fillId="28" borderId="0" applyNumberFormat="0" applyBorder="0" applyAlignment="0" applyProtection="0"/>
    <xf numFmtId="0" fontId="6" fillId="0" borderId="0"/>
    <xf numFmtId="0" fontId="89" fillId="2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8" fillId="8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9" borderId="0" applyNumberFormat="0" applyBorder="0" applyAlignment="0" applyProtection="0"/>
    <xf numFmtId="0" fontId="89" fillId="81" borderId="0" applyNumberFormat="0" applyBorder="0" applyAlignment="0" applyProtection="0"/>
    <xf numFmtId="0" fontId="8" fillId="0" borderId="0"/>
    <xf numFmtId="0" fontId="6" fillId="0" borderId="0"/>
    <xf numFmtId="0" fontId="6" fillId="0" borderId="0"/>
    <xf numFmtId="0" fontId="89" fillId="81" borderId="0" applyNumberFormat="0" applyBorder="0" applyAlignment="0" applyProtection="0"/>
    <xf numFmtId="0" fontId="89" fillId="81" borderId="0" applyNumberFormat="0" applyBorder="0" applyAlignment="0" applyProtection="0"/>
    <xf numFmtId="0" fontId="8" fillId="0" borderId="0"/>
    <xf numFmtId="0" fontId="8" fillId="0" borderId="0"/>
    <xf numFmtId="0" fontId="6" fillId="0" borderId="0"/>
    <xf numFmtId="0" fontId="90" fillId="81" borderId="0" applyNumberFormat="0" applyBorder="0" applyAlignment="0" applyProtection="0"/>
    <xf numFmtId="0" fontId="9" fillId="9" borderId="0" applyNumberFormat="0" applyBorder="0" applyAlignment="0" applyProtection="0"/>
    <xf numFmtId="0" fontId="8" fillId="0" borderId="0"/>
    <xf numFmtId="0" fontId="6" fillId="0" borderId="0"/>
    <xf numFmtId="0" fontId="90" fillId="81" borderId="0" applyNumberFormat="0" applyBorder="0" applyAlignment="0" applyProtection="0"/>
    <xf numFmtId="0" fontId="6" fillId="0" borderId="0"/>
    <xf numFmtId="0" fontId="9"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0" borderId="0" applyNumberFormat="0" applyBorder="0" applyAlignment="0" applyProtection="0"/>
    <xf numFmtId="0" fontId="6" fillId="0" borderId="0"/>
    <xf numFmtId="0" fontId="8" fillId="0" borderId="0"/>
    <xf numFmtId="0" fontId="87" fillId="0" borderId="0"/>
    <xf numFmtId="0" fontId="6" fillId="0" borderId="0"/>
    <xf numFmtId="0" fontId="89"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0" borderId="0" applyNumberFormat="0" applyBorder="0" applyAlignment="0" applyProtection="0"/>
    <xf numFmtId="0" fontId="9" fillId="10"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89" fillId="11" borderId="0" applyNumberFormat="0" applyBorder="0" applyAlignment="0" applyProtection="0"/>
    <xf numFmtId="0" fontId="8" fillId="0" borderId="0"/>
    <xf numFmtId="0" fontId="6" fillId="0" borderId="0"/>
    <xf numFmtId="0" fontId="6" fillId="0" borderId="0"/>
    <xf numFmtId="0" fontId="89" fillId="11" borderId="0" applyNumberFormat="0" applyBorder="0" applyAlignment="0" applyProtection="0"/>
    <xf numFmtId="0" fontId="8" fillId="0" borderId="0"/>
    <xf numFmtId="0" fontId="8" fillId="0" borderId="0"/>
    <xf numFmtId="0" fontId="6" fillId="0" borderId="0"/>
    <xf numFmtId="0" fontId="89" fillId="11" borderId="0" applyNumberFormat="0" applyBorder="0" applyAlignment="0" applyProtection="0"/>
    <xf numFmtId="0" fontId="6" fillId="0" borderId="0"/>
    <xf numFmtId="0" fontId="8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8" fillId="8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0" borderId="0" applyNumberFormat="0" applyBorder="0" applyAlignment="0" applyProtection="0"/>
    <xf numFmtId="0" fontId="89" fillId="83" borderId="0" applyNumberFormat="0" applyBorder="0" applyAlignment="0" applyProtection="0"/>
    <xf numFmtId="0" fontId="8" fillId="0" borderId="0"/>
    <xf numFmtId="0" fontId="6" fillId="0" borderId="0"/>
    <xf numFmtId="0" fontId="6" fillId="0" borderId="0"/>
    <xf numFmtId="0" fontId="89" fillId="83" borderId="0" applyNumberFormat="0" applyBorder="0" applyAlignment="0" applyProtection="0"/>
    <xf numFmtId="0" fontId="89" fillId="83" borderId="0" applyNumberFormat="0" applyBorder="0" applyAlignment="0" applyProtection="0"/>
    <xf numFmtId="0" fontId="8" fillId="0" borderId="0"/>
    <xf numFmtId="0" fontId="8" fillId="0" borderId="0"/>
    <xf numFmtId="0" fontId="6" fillId="0" borderId="0"/>
    <xf numFmtId="0" fontId="90" fillId="83" borderId="0" applyNumberFormat="0" applyBorder="0" applyAlignment="0" applyProtection="0"/>
    <xf numFmtId="0" fontId="9" fillId="10" borderId="0" applyNumberFormat="0" applyBorder="0" applyAlignment="0" applyProtection="0"/>
    <xf numFmtId="0" fontId="8" fillId="0" borderId="0"/>
    <xf numFmtId="0" fontId="6" fillId="0" borderId="0"/>
    <xf numFmtId="0" fontId="90" fillId="83"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87" fillId="0" borderId="0"/>
    <xf numFmtId="0" fontId="6" fillId="0" borderId="0"/>
    <xf numFmtId="0" fontId="89" fillId="3"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3" borderId="0" applyNumberFormat="0" applyBorder="0" applyAlignment="0" applyProtection="0"/>
    <xf numFmtId="0" fontId="9" fillId="3" borderId="0" applyNumberFormat="0" applyBorder="0" applyAlignment="0" applyProtection="0"/>
    <xf numFmtId="0" fontId="8" fillId="0" borderId="0"/>
    <xf numFmtId="0" fontId="89" fillId="3" borderId="0" applyNumberFormat="0" applyBorder="0" applyAlignment="0" applyProtection="0"/>
    <xf numFmtId="0" fontId="8" fillId="0" borderId="0"/>
    <xf numFmtId="0" fontId="6" fillId="0" borderId="0"/>
    <xf numFmtId="0" fontId="6" fillId="0" borderId="0"/>
    <xf numFmtId="0" fontId="89" fillId="3" borderId="0" applyNumberFormat="0" applyBorder="0" applyAlignment="0" applyProtection="0"/>
    <xf numFmtId="0" fontId="8" fillId="0" borderId="0"/>
    <xf numFmtId="0" fontId="8" fillId="0" borderId="0"/>
    <xf numFmtId="0" fontId="6" fillId="0" borderId="0"/>
    <xf numFmtId="0" fontId="89" fillId="3" borderId="0" applyNumberFormat="0" applyBorder="0" applyAlignment="0" applyProtection="0"/>
    <xf numFmtId="0" fontId="6" fillId="0" borderId="0"/>
    <xf numFmtId="0" fontId="89" fillId="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8" fillId="1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3" borderId="0" applyNumberFormat="0" applyBorder="0" applyAlignment="0" applyProtection="0"/>
    <xf numFmtId="0" fontId="89" fillId="84" borderId="0" applyNumberFormat="0" applyBorder="0" applyAlignment="0" applyProtection="0"/>
    <xf numFmtId="0" fontId="8" fillId="0" borderId="0"/>
    <xf numFmtId="0" fontId="6" fillId="0" borderId="0"/>
    <xf numFmtId="0" fontId="6" fillId="0" borderId="0"/>
    <xf numFmtId="0" fontId="89" fillId="84" borderId="0" applyNumberFormat="0" applyBorder="0" applyAlignment="0" applyProtection="0"/>
    <xf numFmtId="0" fontId="89" fillId="84" borderId="0" applyNumberFormat="0" applyBorder="0" applyAlignment="0" applyProtection="0"/>
    <xf numFmtId="0" fontId="8" fillId="0" borderId="0"/>
    <xf numFmtId="0" fontId="8" fillId="0" borderId="0"/>
    <xf numFmtId="0" fontId="6" fillId="0" borderId="0"/>
    <xf numFmtId="0" fontId="90" fillId="84" borderId="0" applyNumberFormat="0" applyBorder="0" applyAlignment="0" applyProtection="0"/>
    <xf numFmtId="0" fontId="9" fillId="13" borderId="0" applyNumberFormat="0" applyBorder="0" applyAlignment="0" applyProtection="0"/>
    <xf numFmtId="0" fontId="8" fillId="0" borderId="0"/>
    <xf numFmtId="0" fontId="6" fillId="0" borderId="0"/>
    <xf numFmtId="0" fontId="90" fillId="84"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87" fillId="0" borderId="0"/>
    <xf numFmtId="0" fontId="6" fillId="0" borderId="0"/>
    <xf numFmtId="0" fontId="89"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89" fillId="6" borderId="0" applyNumberFormat="0" applyBorder="0" applyAlignment="0" applyProtection="0"/>
    <xf numFmtId="0" fontId="8" fillId="0" borderId="0"/>
    <xf numFmtId="0" fontId="6" fillId="0" borderId="0"/>
    <xf numFmtId="0" fontId="6" fillId="0" borderId="0"/>
    <xf numFmtId="0" fontId="89" fillId="6" borderId="0" applyNumberFormat="0" applyBorder="0" applyAlignment="0" applyProtection="0"/>
    <xf numFmtId="0" fontId="8" fillId="0" borderId="0"/>
    <xf numFmtId="0" fontId="8" fillId="0" borderId="0"/>
    <xf numFmtId="0" fontId="6" fillId="0" borderId="0"/>
    <xf numFmtId="0" fontId="89" fillId="6" borderId="0" applyNumberFormat="0" applyBorder="0" applyAlignment="0" applyProtection="0"/>
    <xf numFmtId="0" fontId="6" fillId="0" borderId="0"/>
    <xf numFmtId="0" fontId="89" fillId="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4" borderId="0" applyNumberFormat="0" applyBorder="0" applyAlignment="0" applyProtection="0"/>
    <xf numFmtId="0" fontId="89" fillId="85" borderId="0" applyNumberFormat="0" applyBorder="0" applyAlignment="0" applyProtection="0"/>
    <xf numFmtId="0" fontId="8" fillId="0" borderId="0"/>
    <xf numFmtId="0" fontId="6" fillId="0" borderId="0"/>
    <xf numFmtId="0" fontId="6" fillId="0" borderId="0"/>
    <xf numFmtId="0" fontId="89" fillId="85" borderId="0" applyNumberFormat="0" applyBorder="0" applyAlignment="0" applyProtection="0"/>
    <xf numFmtId="0" fontId="89" fillId="85" borderId="0" applyNumberFormat="0" applyBorder="0" applyAlignment="0" applyProtection="0"/>
    <xf numFmtId="0" fontId="8" fillId="0" borderId="0"/>
    <xf numFmtId="0" fontId="8" fillId="0" borderId="0"/>
    <xf numFmtId="0" fontId="6" fillId="0" borderId="0"/>
    <xf numFmtId="0" fontId="90" fillId="85" borderId="0" applyNumberFormat="0" applyBorder="0" applyAlignment="0" applyProtection="0"/>
    <xf numFmtId="0" fontId="9" fillId="14" borderId="0" applyNumberFormat="0" applyBorder="0" applyAlignment="0" applyProtection="0"/>
    <xf numFmtId="0" fontId="8" fillId="0" borderId="0"/>
    <xf numFmtId="0" fontId="6" fillId="0" borderId="0"/>
    <xf numFmtId="0" fontId="90" fillId="85" borderId="0" applyNumberFormat="0" applyBorder="0" applyAlignment="0" applyProtection="0"/>
    <xf numFmtId="0" fontId="6" fillId="0" borderId="0"/>
    <xf numFmtId="0" fontId="9" fillId="1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5" borderId="0" applyNumberFormat="0" applyBorder="0" applyAlignment="0" applyProtection="0"/>
    <xf numFmtId="0" fontId="6" fillId="0" borderId="0"/>
    <xf numFmtId="0" fontId="8" fillId="0" borderId="0"/>
    <xf numFmtId="0" fontId="87" fillId="0" borderId="0"/>
    <xf numFmtId="0" fontId="6" fillId="0" borderId="0"/>
    <xf numFmtId="0" fontId="89" fillId="9"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5" borderId="0" applyNumberFormat="0" applyBorder="0" applyAlignment="0" applyProtection="0"/>
    <xf numFmtId="0" fontId="9" fillId="15" borderId="0" applyNumberFormat="0" applyBorder="0" applyAlignment="0" applyProtection="0"/>
    <xf numFmtId="0" fontId="8" fillId="0" borderId="0"/>
    <xf numFmtId="0" fontId="8" fillId="0" borderId="0"/>
    <xf numFmtId="0" fontId="6"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89" fillId="9" borderId="0" applyNumberFormat="0" applyBorder="0" applyAlignment="0" applyProtection="0"/>
    <xf numFmtId="0" fontId="8" fillId="0" borderId="0"/>
    <xf numFmtId="0" fontId="6" fillId="0" borderId="0"/>
    <xf numFmtId="0" fontId="6" fillId="0" borderId="0"/>
    <xf numFmtId="0" fontId="89" fillId="9" borderId="0" applyNumberFormat="0" applyBorder="0" applyAlignment="0" applyProtection="0"/>
    <xf numFmtId="0" fontId="8" fillId="0" borderId="0"/>
    <xf numFmtId="0" fontId="8" fillId="0" borderId="0"/>
    <xf numFmtId="0" fontId="6" fillId="0" borderId="0"/>
    <xf numFmtId="0" fontId="89" fillId="9" borderId="0" applyNumberFormat="0" applyBorder="0" applyAlignment="0" applyProtection="0"/>
    <xf numFmtId="0" fontId="6" fillId="0" borderId="0"/>
    <xf numFmtId="0" fontId="89" fillId="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5" borderId="0" applyNumberFormat="0" applyBorder="0" applyAlignment="0" applyProtection="0"/>
    <xf numFmtId="0" fontId="89" fillId="86" borderId="0" applyNumberFormat="0" applyBorder="0" applyAlignment="0" applyProtection="0"/>
    <xf numFmtId="0" fontId="8" fillId="0" borderId="0"/>
    <xf numFmtId="0" fontId="6" fillId="0" borderId="0"/>
    <xf numFmtId="0" fontId="6" fillId="0" borderId="0"/>
    <xf numFmtId="0" fontId="89" fillId="86" borderId="0" applyNumberFormat="0" applyBorder="0" applyAlignment="0" applyProtection="0"/>
    <xf numFmtId="0" fontId="89" fillId="86" borderId="0" applyNumberFormat="0" applyBorder="0" applyAlignment="0" applyProtection="0"/>
    <xf numFmtId="0" fontId="8" fillId="0" borderId="0"/>
    <xf numFmtId="0" fontId="8" fillId="0" borderId="0"/>
    <xf numFmtId="0" fontId="6" fillId="0" borderId="0"/>
    <xf numFmtId="0" fontId="90" fillId="86" borderId="0" applyNumberFormat="0" applyBorder="0" applyAlignment="0" applyProtection="0"/>
    <xf numFmtId="0" fontId="9" fillId="15" borderId="0" applyNumberFormat="0" applyBorder="0" applyAlignment="0" applyProtection="0"/>
    <xf numFmtId="0" fontId="8" fillId="0" borderId="0"/>
    <xf numFmtId="0" fontId="6" fillId="0" borderId="0"/>
    <xf numFmtId="0" fontId="90" fillId="8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89" fillId="87" borderId="0" applyNumberFormat="0" applyBorder="0" applyAlignment="0" applyProtection="0"/>
    <xf numFmtId="0" fontId="8" fillId="0" borderId="0"/>
    <xf numFmtId="0" fontId="89" fillId="87"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0"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6" borderId="0" applyNumberFormat="0" applyBorder="0" applyAlignment="0" applyProtection="0"/>
    <xf numFmtId="0" fontId="6" fillId="0" borderId="0"/>
    <xf numFmtId="0" fontId="8" fillId="0" borderId="0"/>
    <xf numFmtId="0" fontId="87" fillId="0" borderId="0"/>
    <xf numFmtId="0" fontId="6" fillId="0" borderId="0"/>
    <xf numFmtId="0" fontId="89" fillId="8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6" borderId="0" applyNumberFormat="0" applyBorder="0" applyAlignment="0" applyProtection="0"/>
    <xf numFmtId="0" fontId="9" fillId="16" borderId="0" applyNumberFormat="0" applyBorder="0" applyAlignment="0" applyProtection="0"/>
    <xf numFmtId="0" fontId="8" fillId="0" borderId="0"/>
    <xf numFmtId="0" fontId="8" fillId="0" borderId="0"/>
    <xf numFmtId="0" fontId="6" fillId="0" borderId="0"/>
    <xf numFmtId="0" fontId="9" fillId="88" borderId="0" applyNumberFormat="0" applyBorder="0" applyAlignment="0" applyProtection="0"/>
    <xf numFmtId="0" fontId="9" fillId="88" borderId="0" applyNumberFormat="0" applyBorder="0" applyAlignment="0" applyProtection="0"/>
    <xf numFmtId="0" fontId="8" fillId="0" borderId="0"/>
    <xf numFmtId="0" fontId="89" fillId="88" borderId="0" applyNumberFormat="0" applyBorder="0" applyAlignment="0" applyProtection="0"/>
    <xf numFmtId="0" fontId="8" fillId="0" borderId="0"/>
    <xf numFmtId="0" fontId="90" fillId="87" borderId="0" applyNumberFormat="0" applyBorder="0" applyAlignment="0" applyProtection="0"/>
    <xf numFmtId="0" fontId="89" fillId="87" borderId="0" applyNumberFormat="0" applyBorder="0" applyAlignment="0" applyProtection="0"/>
    <xf numFmtId="0" fontId="89" fillId="87" borderId="0" applyNumberFormat="0" applyBorder="0" applyAlignment="0" applyProtection="0"/>
    <xf numFmtId="0" fontId="9" fillId="16" borderId="0" applyNumberFormat="0" applyBorder="0" applyAlignment="0" applyProtection="0"/>
    <xf numFmtId="0" fontId="6" fillId="0" borderId="0"/>
    <xf numFmtId="0" fontId="6" fillId="0" borderId="0"/>
    <xf numFmtId="0" fontId="89" fillId="88" borderId="0" applyNumberFormat="0" applyBorder="0" applyAlignment="0" applyProtection="0"/>
    <xf numFmtId="0" fontId="8" fillId="0" borderId="0"/>
    <xf numFmtId="0" fontId="8" fillId="0" borderId="0"/>
    <xf numFmtId="0" fontId="6" fillId="0" borderId="0"/>
    <xf numFmtId="0" fontId="89" fillId="88" borderId="0" applyNumberFormat="0" applyBorder="0" applyAlignment="0" applyProtection="0"/>
    <xf numFmtId="0" fontId="6" fillId="0" borderId="0"/>
    <xf numFmtId="0" fontId="89" fillId="88" borderId="0" applyNumberFormat="0" applyBorder="0" applyAlignment="0" applyProtection="0"/>
    <xf numFmtId="0" fontId="9" fillId="16" borderId="0" applyNumberFormat="0" applyBorder="0" applyAlignment="0" applyProtection="0"/>
    <xf numFmtId="0" fontId="6" fillId="0" borderId="0"/>
    <xf numFmtId="0" fontId="6" fillId="0" borderId="0"/>
    <xf numFmtId="0" fontId="89" fillId="88" borderId="0" applyNumberFormat="0" applyBorder="0" applyAlignment="0" applyProtection="0"/>
    <xf numFmtId="0" fontId="8" fillId="0" borderId="0"/>
    <xf numFmtId="0" fontId="8" fillId="0" borderId="0"/>
    <xf numFmtId="0" fontId="6" fillId="0" borderId="0"/>
    <xf numFmtId="0" fontId="6" fillId="0" borderId="0"/>
    <xf numFmtId="0" fontId="89" fillId="88" borderId="0" applyNumberFormat="0" applyBorder="0" applyAlignment="0" applyProtection="0"/>
    <xf numFmtId="0" fontId="89" fillId="88" borderId="0" applyNumberFormat="0" applyBorder="0" applyAlignment="0" applyProtection="0"/>
    <xf numFmtId="0" fontId="8" fillId="0" borderId="0"/>
    <xf numFmtId="0" fontId="6" fillId="0" borderId="0"/>
    <xf numFmtId="0" fontId="89" fillId="87" borderId="0" applyNumberFormat="0" applyBorder="0" applyAlignment="0" applyProtection="0"/>
    <xf numFmtId="0" fontId="8" fillId="0" borderId="0"/>
    <xf numFmtId="0" fontId="6" fillId="0" borderId="0"/>
    <xf numFmtId="0" fontId="9" fillId="16" borderId="0" applyNumberFormat="0" applyBorder="0" applyAlignment="0" applyProtection="0"/>
    <xf numFmtId="0" fontId="6" fillId="0" borderId="0"/>
    <xf numFmtId="0" fontId="9" fillId="16" borderId="0" applyNumberFormat="0" applyBorder="0" applyAlignment="0" applyProtection="0"/>
    <xf numFmtId="0" fontId="8" fillId="0" borderId="0"/>
    <xf numFmtId="0" fontId="8" fillId="0" borderId="0"/>
    <xf numFmtId="0" fontId="6" fillId="0" borderId="0"/>
    <xf numFmtId="0" fontId="90"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89" fillId="89" borderId="0" applyNumberFormat="0" applyBorder="0" applyAlignment="0" applyProtection="0"/>
    <xf numFmtId="0" fontId="8" fillId="0" borderId="0"/>
    <xf numFmtId="0" fontId="89" fillId="89"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0"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0" borderId="0" applyNumberFormat="0" applyBorder="0" applyAlignment="0" applyProtection="0"/>
    <xf numFmtId="0" fontId="6" fillId="0" borderId="0"/>
    <xf numFmtId="0" fontId="8" fillId="0" borderId="0"/>
    <xf numFmtId="0" fontId="87" fillId="0" borderId="0"/>
    <xf numFmtId="0" fontId="6" fillId="0" borderId="0"/>
    <xf numFmtId="0" fontId="89"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9" fillId="28" borderId="0" applyNumberFormat="0" applyBorder="0" applyAlignment="0" applyProtection="0"/>
    <xf numFmtId="0" fontId="8" fillId="0" borderId="0"/>
    <xf numFmtId="0" fontId="90" fillId="89" borderId="0" applyNumberFormat="0" applyBorder="0" applyAlignment="0" applyProtection="0"/>
    <xf numFmtId="0" fontId="89" fillId="89" borderId="0" applyNumberFormat="0" applyBorder="0" applyAlignment="0" applyProtection="0"/>
    <xf numFmtId="0" fontId="89" fillId="89" borderId="0" applyNumberFormat="0" applyBorder="0" applyAlignment="0" applyProtection="0"/>
    <xf numFmtId="0" fontId="9" fillId="20" borderId="0" applyNumberFormat="0" applyBorder="0" applyAlignment="0" applyProtection="0"/>
    <xf numFmtId="0" fontId="6" fillId="0" borderId="0"/>
    <xf numFmtId="0" fontId="6" fillId="0" borderId="0"/>
    <xf numFmtId="0" fontId="89" fillId="28" borderId="0" applyNumberFormat="0" applyBorder="0" applyAlignment="0" applyProtection="0"/>
    <xf numFmtId="0" fontId="8" fillId="0" borderId="0"/>
    <xf numFmtId="0" fontId="8" fillId="0" borderId="0"/>
    <xf numFmtId="0" fontId="6" fillId="0" borderId="0"/>
    <xf numFmtId="0" fontId="89" fillId="28" borderId="0" applyNumberFormat="0" applyBorder="0" applyAlignment="0" applyProtection="0"/>
    <xf numFmtId="0" fontId="6" fillId="0" borderId="0"/>
    <xf numFmtId="0" fontId="89" fillId="28" borderId="0" applyNumberFormat="0" applyBorder="0" applyAlignment="0" applyProtection="0"/>
    <xf numFmtId="0" fontId="9" fillId="20" borderId="0" applyNumberFormat="0" applyBorder="0" applyAlignment="0" applyProtection="0"/>
    <xf numFmtId="0" fontId="6" fillId="0" borderId="0"/>
    <xf numFmtId="0" fontId="6" fillId="0" borderId="0"/>
    <xf numFmtId="0" fontId="89" fillId="28" borderId="0" applyNumberFormat="0" applyBorder="0" applyAlignment="0" applyProtection="0"/>
    <xf numFmtId="0" fontId="8" fillId="0" borderId="0"/>
    <xf numFmtId="0" fontId="8" fillId="0" borderId="0"/>
    <xf numFmtId="0" fontId="6" fillId="0" borderId="0"/>
    <xf numFmtId="0" fontId="6" fillId="0" borderId="0"/>
    <xf numFmtId="0" fontId="89" fillId="28" borderId="0" applyNumberFormat="0" applyBorder="0" applyAlignment="0" applyProtection="0"/>
    <xf numFmtId="0" fontId="89" fillId="28" borderId="0" applyNumberFormat="0" applyBorder="0" applyAlignment="0" applyProtection="0"/>
    <xf numFmtId="0" fontId="8" fillId="0" borderId="0"/>
    <xf numFmtId="0" fontId="6" fillId="0" borderId="0"/>
    <xf numFmtId="0" fontId="89" fillId="89" borderId="0" applyNumberFormat="0" applyBorder="0" applyAlignment="0" applyProtection="0"/>
    <xf numFmtId="0" fontId="8" fillId="0" borderId="0"/>
    <xf numFmtId="0" fontId="6" fillId="0" borderId="0"/>
    <xf numFmtId="0" fontId="9" fillId="20" borderId="0" applyNumberFormat="0" applyBorder="0" applyAlignment="0" applyProtection="0"/>
    <xf numFmtId="0" fontId="6" fillId="0" borderId="0"/>
    <xf numFmtId="0" fontId="9" fillId="20" borderId="0" applyNumberFormat="0" applyBorder="0" applyAlignment="0" applyProtection="0"/>
    <xf numFmtId="0" fontId="8" fillId="0" borderId="0"/>
    <xf numFmtId="0" fontId="8" fillId="0" borderId="0"/>
    <xf numFmtId="0" fontId="6" fillId="0" borderId="0"/>
    <xf numFmtId="0" fontId="90"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89" fillId="90" borderId="0" applyNumberFormat="0" applyBorder="0" applyAlignment="0" applyProtection="0"/>
    <xf numFmtId="0" fontId="8" fillId="0" borderId="0"/>
    <xf numFmtId="0" fontId="89" fillId="90"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0"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4" borderId="0" applyNumberFormat="0" applyBorder="0" applyAlignment="0" applyProtection="0"/>
    <xf numFmtId="0" fontId="6" fillId="0" borderId="0"/>
    <xf numFmtId="0" fontId="8" fillId="0" borderId="0"/>
    <xf numFmtId="0" fontId="87" fillId="0" borderId="0"/>
    <xf numFmtId="0" fontId="6" fillId="0" borderId="0"/>
    <xf numFmtId="0" fontId="89"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4" borderId="0" applyNumberFormat="0" applyBorder="0" applyAlignment="0" applyProtection="0"/>
    <xf numFmtId="0" fontId="9" fillId="24"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89" fillId="11" borderId="0" applyNumberFormat="0" applyBorder="0" applyAlignment="0" applyProtection="0"/>
    <xf numFmtId="0" fontId="8" fillId="0" borderId="0"/>
    <xf numFmtId="0" fontId="90" fillId="90" borderId="0" applyNumberFormat="0" applyBorder="0" applyAlignment="0" applyProtection="0"/>
    <xf numFmtId="0" fontId="89" fillId="90" borderId="0" applyNumberFormat="0" applyBorder="0" applyAlignment="0" applyProtection="0"/>
    <xf numFmtId="0" fontId="89" fillId="90" borderId="0" applyNumberFormat="0" applyBorder="0" applyAlignment="0" applyProtection="0"/>
    <xf numFmtId="0" fontId="9" fillId="24" borderId="0" applyNumberFormat="0" applyBorder="0" applyAlignment="0" applyProtection="0"/>
    <xf numFmtId="0" fontId="6" fillId="0" borderId="0"/>
    <xf numFmtId="0" fontId="6" fillId="0" borderId="0"/>
    <xf numFmtId="0" fontId="89" fillId="11" borderId="0" applyNumberFormat="0" applyBorder="0" applyAlignment="0" applyProtection="0"/>
    <xf numFmtId="0" fontId="8" fillId="0" borderId="0"/>
    <xf numFmtId="0" fontId="8" fillId="0" borderId="0"/>
    <xf numFmtId="0" fontId="6" fillId="0" borderId="0"/>
    <xf numFmtId="0" fontId="89" fillId="11" borderId="0" applyNumberFormat="0" applyBorder="0" applyAlignment="0" applyProtection="0"/>
    <xf numFmtId="0" fontId="6" fillId="0" borderId="0"/>
    <xf numFmtId="0" fontId="89" fillId="11" borderId="0" applyNumberFormat="0" applyBorder="0" applyAlignment="0" applyProtection="0"/>
    <xf numFmtId="0" fontId="9" fillId="24" borderId="0" applyNumberFormat="0" applyBorder="0" applyAlignment="0" applyProtection="0"/>
    <xf numFmtId="0" fontId="6" fillId="0" borderId="0"/>
    <xf numFmtId="0" fontId="6" fillId="0" borderId="0"/>
    <xf numFmtId="0" fontId="89" fillId="11" borderId="0" applyNumberFormat="0" applyBorder="0" applyAlignment="0" applyProtection="0"/>
    <xf numFmtId="0" fontId="8" fillId="0" borderId="0"/>
    <xf numFmtId="0" fontId="8" fillId="0" borderId="0"/>
    <xf numFmtId="0" fontId="6" fillId="0" borderId="0"/>
    <xf numFmtId="0" fontId="6" fillId="0" borderId="0"/>
    <xf numFmtId="0" fontId="89" fillId="11" borderId="0" applyNumberFormat="0" applyBorder="0" applyAlignment="0" applyProtection="0"/>
    <xf numFmtId="0" fontId="89" fillId="11" borderId="0" applyNumberFormat="0" applyBorder="0" applyAlignment="0" applyProtection="0"/>
    <xf numFmtId="0" fontId="8" fillId="0" borderId="0"/>
    <xf numFmtId="0" fontId="6" fillId="0" borderId="0"/>
    <xf numFmtId="0" fontId="89" fillId="90" borderId="0" applyNumberFormat="0" applyBorder="0" applyAlignment="0" applyProtection="0"/>
    <xf numFmtId="0" fontId="8" fillId="0" borderId="0"/>
    <xf numFmtId="0" fontId="6" fillId="0" borderId="0"/>
    <xf numFmtId="0" fontId="9" fillId="24" borderId="0" applyNumberFormat="0" applyBorder="0" applyAlignment="0" applyProtection="0"/>
    <xf numFmtId="0" fontId="6" fillId="0" borderId="0"/>
    <xf numFmtId="0" fontId="9" fillId="24" borderId="0" applyNumberFormat="0" applyBorder="0" applyAlignment="0" applyProtection="0"/>
    <xf numFmtId="0" fontId="8" fillId="0" borderId="0"/>
    <xf numFmtId="0" fontId="8" fillId="0" borderId="0"/>
    <xf numFmtId="0" fontId="6" fillId="0" borderId="0"/>
    <xf numFmtId="0" fontId="90"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89" fillId="91" borderId="0" applyNumberFormat="0" applyBorder="0" applyAlignment="0" applyProtection="0"/>
    <xf numFmtId="0" fontId="8" fillId="0" borderId="0"/>
    <xf numFmtId="0" fontId="89" fillId="91"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0"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87" fillId="0" borderId="0"/>
    <xf numFmtId="0" fontId="6" fillId="0" borderId="0"/>
    <xf numFmtId="0" fontId="89" fillId="59" borderId="0" applyNumberFormat="0" applyBorder="0" applyAlignment="0" applyProtection="0"/>
    <xf numFmtId="0" fontId="8"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59" borderId="0" applyNumberFormat="0" applyBorder="0" applyAlignment="0" applyProtection="0"/>
    <xf numFmtId="0" fontId="9" fillId="59" borderId="0" applyNumberFormat="0" applyBorder="0" applyAlignment="0" applyProtection="0"/>
    <xf numFmtId="0" fontId="8" fillId="0" borderId="0"/>
    <xf numFmtId="0" fontId="89" fillId="59" borderId="0" applyNumberFormat="0" applyBorder="0" applyAlignment="0" applyProtection="0"/>
    <xf numFmtId="0" fontId="8" fillId="0" borderId="0"/>
    <xf numFmtId="0" fontId="90" fillId="91" borderId="0" applyNumberFormat="0" applyBorder="0" applyAlignment="0" applyProtection="0"/>
    <xf numFmtId="0" fontId="89" fillId="91" borderId="0" applyNumberFormat="0" applyBorder="0" applyAlignment="0" applyProtection="0"/>
    <xf numFmtId="0" fontId="89" fillId="91" borderId="0" applyNumberFormat="0" applyBorder="0" applyAlignment="0" applyProtection="0"/>
    <xf numFmtId="0" fontId="9" fillId="13" borderId="0" applyNumberFormat="0" applyBorder="0" applyAlignment="0" applyProtection="0"/>
    <xf numFmtId="0" fontId="6" fillId="0" borderId="0"/>
    <xf numFmtId="0" fontId="6" fillId="0" borderId="0"/>
    <xf numFmtId="0" fontId="89" fillId="59" borderId="0" applyNumberFormat="0" applyBorder="0" applyAlignment="0" applyProtection="0"/>
    <xf numFmtId="0" fontId="8" fillId="0" borderId="0"/>
    <xf numFmtId="0" fontId="8" fillId="0" borderId="0"/>
    <xf numFmtId="0" fontId="6" fillId="0" borderId="0"/>
    <xf numFmtId="0" fontId="89" fillId="59" borderId="0" applyNumberFormat="0" applyBorder="0" applyAlignment="0" applyProtection="0"/>
    <xf numFmtId="0" fontId="6" fillId="0" borderId="0"/>
    <xf numFmtId="0" fontId="89" fillId="59" borderId="0" applyNumberFormat="0" applyBorder="0" applyAlignment="0" applyProtection="0"/>
    <xf numFmtId="0" fontId="9" fillId="13" borderId="0" applyNumberFormat="0" applyBorder="0" applyAlignment="0" applyProtection="0"/>
    <xf numFmtId="0" fontId="6" fillId="0" borderId="0"/>
    <xf numFmtId="0" fontId="6" fillId="0" borderId="0"/>
    <xf numFmtId="0" fontId="89" fillId="59" borderId="0" applyNumberFormat="0" applyBorder="0" applyAlignment="0" applyProtection="0"/>
    <xf numFmtId="0" fontId="8" fillId="0" borderId="0"/>
    <xf numFmtId="0" fontId="8" fillId="0" borderId="0"/>
    <xf numFmtId="0" fontId="6" fillId="0" borderId="0"/>
    <xf numFmtId="0" fontId="6" fillId="0" borderId="0"/>
    <xf numFmtId="0" fontId="89" fillId="59" borderId="0" applyNumberFormat="0" applyBorder="0" applyAlignment="0" applyProtection="0"/>
    <xf numFmtId="0" fontId="89" fillId="59" borderId="0" applyNumberFormat="0" applyBorder="0" applyAlignment="0" applyProtection="0"/>
    <xf numFmtId="0" fontId="8" fillId="0" borderId="0"/>
    <xf numFmtId="0" fontId="6" fillId="0" borderId="0"/>
    <xf numFmtId="0" fontId="89" fillId="91" borderId="0" applyNumberFormat="0" applyBorder="0" applyAlignment="0" applyProtection="0"/>
    <xf numFmtId="0" fontId="8" fillId="0" borderId="0"/>
    <xf numFmtId="0" fontId="6" fillId="0" borderId="0"/>
    <xf numFmtId="0" fontId="9" fillId="13" borderId="0" applyNumberFormat="0" applyBorder="0" applyAlignment="0" applyProtection="0"/>
    <xf numFmtId="0" fontId="6" fillId="0" borderId="0"/>
    <xf numFmtId="0" fontId="9" fillId="13" borderId="0" applyNumberFormat="0" applyBorder="0" applyAlignment="0" applyProtection="0"/>
    <xf numFmtId="0" fontId="8" fillId="0" borderId="0"/>
    <xf numFmtId="0" fontId="8" fillId="0" borderId="0"/>
    <xf numFmtId="0" fontId="6" fillId="0" borderId="0"/>
    <xf numFmtId="0" fontId="90"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87" fillId="0" borderId="0"/>
    <xf numFmtId="0" fontId="6" fillId="0" borderId="0"/>
    <xf numFmtId="0" fontId="89" fillId="92" borderId="0" applyNumberFormat="0" applyBorder="0" applyAlignment="0" applyProtection="0"/>
    <xf numFmtId="0" fontId="8"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6" fillId="0" borderId="0"/>
    <xf numFmtId="0" fontId="8" fillId="0" borderId="0"/>
    <xf numFmtId="0" fontId="89" fillId="92" borderId="0" applyNumberFormat="0" applyBorder="0" applyAlignment="0" applyProtection="0"/>
    <xf numFmtId="0" fontId="8" fillId="0" borderId="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6" fillId="0" borderId="0"/>
    <xf numFmtId="0" fontId="9" fillId="14" borderId="0" applyNumberFormat="0" applyBorder="0" applyAlignment="0" applyProtection="0"/>
    <xf numFmtId="0" fontId="8" fillId="0" borderId="0"/>
    <xf numFmtId="0" fontId="8" fillId="0" borderId="0"/>
    <xf numFmtId="0" fontId="6" fillId="0" borderId="0"/>
    <xf numFmtId="0" fontId="89" fillId="92" borderId="0" applyNumberFormat="0" applyBorder="0" applyAlignment="0" applyProtection="0"/>
    <xf numFmtId="0" fontId="9" fillId="14" borderId="0" applyNumberFormat="0" applyBorder="0" applyAlignment="0" applyProtection="0"/>
    <xf numFmtId="0" fontId="8" fillId="0" borderId="0"/>
    <xf numFmtId="0" fontId="6" fillId="0" borderId="0"/>
    <xf numFmtId="0" fontId="9" fillId="14"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9" fillId="92" borderId="0" applyNumberFormat="0" applyBorder="0" applyAlignment="0" applyProtection="0"/>
    <xf numFmtId="0" fontId="8" fillId="0" borderId="0"/>
    <xf numFmtId="0" fontId="6" fillId="0" borderId="0"/>
    <xf numFmtId="0" fontId="89" fillId="92" borderId="0" applyNumberFormat="0" applyBorder="0" applyAlignment="0" applyProtection="0"/>
    <xf numFmtId="0" fontId="8" fillId="0" borderId="0"/>
    <xf numFmtId="0" fontId="8" fillId="0" borderId="0"/>
    <xf numFmtId="0" fontId="6" fillId="0" borderId="0"/>
    <xf numFmtId="0" fontId="90" fillId="92" borderId="0" applyNumberFormat="0" applyBorder="0" applyAlignment="0" applyProtection="0"/>
    <xf numFmtId="0" fontId="6" fillId="0" borderId="0"/>
    <xf numFmtId="0" fontId="89" fillId="92" borderId="0" applyNumberFormat="0" applyBorder="0" applyAlignment="0" applyProtection="0"/>
    <xf numFmtId="0" fontId="6" fillId="0" borderId="0"/>
    <xf numFmtId="0" fontId="6" fillId="0" borderId="0"/>
    <xf numFmtId="0" fontId="89" fillId="92" borderId="0" applyNumberFormat="0" applyBorder="0" applyAlignment="0" applyProtection="0"/>
    <xf numFmtId="0" fontId="6" fillId="0" borderId="0"/>
    <xf numFmtId="0" fontId="6" fillId="0" borderId="0"/>
    <xf numFmtId="0" fontId="89" fillId="92"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89" fillId="93" borderId="0" applyNumberFormat="0" applyBorder="0" applyAlignment="0" applyProtection="0"/>
    <xf numFmtId="0" fontId="8" fillId="0" borderId="0"/>
    <xf numFmtId="0" fontId="89" fillId="93"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0"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8" borderId="0" applyNumberFormat="0" applyBorder="0" applyAlignment="0" applyProtection="0"/>
    <xf numFmtId="0" fontId="6" fillId="0" borderId="0"/>
    <xf numFmtId="0" fontId="8" fillId="0" borderId="0"/>
    <xf numFmtId="0" fontId="87" fillId="0" borderId="0"/>
    <xf numFmtId="0" fontId="6" fillId="0" borderId="0"/>
    <xf numFmtId="0" fontId="89" fillId="2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 fillId="0" borderId="0"/>
    <xf numFmtId="0" fontId="6"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89" fillId="20" borderId="0" applyNumberFormat="0" applyBorder="0" applyAlignment="0" applyProtection="0"/>
    <xf numFmtId="0" fontId="8" fillId="0" borderId="0"/>
    <xf numFmtId="0" fontId="90" fillId="93" borderId="0" applyNumberFormat="0" applyBorder="0" applyAlignment="0" applyProtection="0"/>
    <xf numFmtId="0" fontId="89" fillId="93" borderId="0" applyNumberFormat="0" applyBorder="0" applyAlignment="0" applyProtection="0"/>
    <xf numFmtId="0" fontId="89" fillId="93" borderId="0" applyNumberFormat="0" applyBorder="0" applyAlignment="0" applyProtection="0"/>
    <xf numFmtId="0" fontId="9" fillId="28" borderId="0" applyNumberFormat="0" applyBorder="0" applyAlignment="0" applyProtection="0"/>
    <xf numFmtId="0" fontId="6" fillId="0" borderId="0"/>
    <xf numFmtId="0" fontId="6" fillId="0" borderId="0"/>
    <xf numFmtId="0" fontId="89" fillId="20" borderId="0" applyNumberFormat="0" applyBorder="0" applyAlignment="0" applyProtection="0"/>
    <xf numFmtId="0" fontId="8" fillId="0" borderId="0"/>
    <xf numFmtId="0" fontId="8" fillId="0" borderId="0"/>
    <xf numFmtId="0" fontId="6" fillId="0" borderId="0"/>
    <xf numFmtId="0" fontId="89" fillId="20" borderId="0" applyNumberFormat="0" applyBorder="0" applyAlignment="0" applyProtection="0"/>
    <xf numFmtId="0" fontId="6" fillId="0" borderId="0"/>
    <xf numFmtId="0" fontId="89" fillId="20" borderId="0" applyNumberFormat="0" applyBorder="0" applyAlignment="0" applyProtection="0"/>
    <xf numFmtId="0" fontId="9" fillId="28" borderId="0" applyNumberFormat="0" applyBorder="0" applyAlignment="0" applyProtection="0"/>
    <xf numFmtId="0" fontId="6" fillId="0" borderId="0"/>
    <xf numFmtId="0" fontId="6" fillId="0" borderId="0"/>
    <xf numFmtId="0" fontId="89" fillId="20" borderId="0" applyNumberFormat="0" applyBorder="0" applyAlignment="0" applyProtection="0"/>
    <xf numFmtId="0" fontId="8" fillId="0" borderId="0"/>
    <xf numFmtId="0" fontId="8" fillId="0" borderId="0"/>
    <xf numFmtId="0" fontId="6" fillId="0" borderId="0"/>
    <xf numFmtId="0" fontId="6" fillId="0" borderId="0"/>
    <xf numFmtId="0" fontId="89" fillId="20" borderId="0" applyNumberFormat="0" applyBorder="0" applyAlignment="0" applyProtection="0"/>
    <xf numFmtId="0" fontId="89" fillId="20" borderId="0" applyNumberFormat="0" applyBorder="0" applyAlignment="0" applyProtection="0"/>
    <xf numFmtId="0" fontId="8" fillId="0" borderId="0"/>
    <xf numFmtId="0" fontId="6" fillId="0" borderId="0"/>
    <xf numFmtId="0" fontId="89" fillId="93" borderId="0" applyNumberFormat="0" applyBorder="0" applyAlignment="0" applyProtection="0"/>
    <xf numFmtId="0" fontId="8" fillId="0" borderId="0"/>
    <xf numFmtId="0" fontId="6" fillId="0" borderId="0"/>
    <xf numFmtId="0" fontId="9" fillId="28" borderId="0" applyNumberFormat="0" applyBorder="0" applyAlignment="0" applyProtection="0"/>
    <xf numFmtId="0" fontId="6" fillId="0" borderId="0"/>
    <xf numFmtId="0" fontId="9" fillId="28" borderId="0" applyNumberFormat="0" applyBorder="0" applyAlignment="0" applyProtection="0"/>
    <xf numFmtId="0" fontId="8" fillId="0" borderId="0"/>
    <xf numFmtId="0" fontId="8" fillId="0" borderId="0"/>
    <xf numFmtId="0" fontId="6" fillId="0" borderId="0"/>
    <xf numFmtId="0" fontId="90"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10"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 fillId="3" borderId="0" applyNumberFormat="0" applyBorder="0" applyAlignment="0" applyProtection="0"/>
    <xf numFmtId="0" fontId="6" fillId="0" borderId="0"/>
    <xf numFmtId="0" fontId="8" fillId="0" borderId="0"/>
    <xf numFmtId="0" fontId="87" fillId="0" borderId="0"/>
    <xf numFmtId="0" fontId="6" fillId="0" borderId="0"/>
    <xf numFmtId="0" fontId="91" fillId="5"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10" fillId="3" borderId="0" applyNumberFormat="0" applyBorder="0" applyAlignment="0" applyProtection="0"/>
    <xf numFmtId="0" fontId="10" fillId="3" borderId="0" applyNumberFormat="0" applyBorder="0" applyAlignment="0" applyProtection="0"/>
    <xf numFmtId="0" fontId="8" fillId="0" borderId="0"/>
    <xf numFmtId="0" fontId="8" fillId="0" borderId="0"/>
    <xf numFmtId="0" fontId="6" fillId="0" borderId="0"/>
    <xf numFmtId="0" fontId="10" fillId="5" borderId="0" applyNumberFormat="0" applyBorder="0" applyAlignment="0" applyProtection="0"/>
    <xf numFmtId="0" fontId="10" fillId="5" borderId="0" applyNumberFormat="0" applyBorder="0" applyAlignment="0" applyProtection="0"/>
    <xf numFmtId="0" fontId="8" fillId="0" borderId="0"/>
    <xf numFmtId="0" fontId="91" fillId="5" borderId="0" applyNumberFormat="0" applyBorder="0" applyAlignment="0" applyProtection="0"/>
    <xf numFmtId="0" fontId="8" fillId="0" borderId="0"/>
    <xf numFmtId="0" fontId="6" fillId="0" borderId="0"/>
    <xf numFmtId="0" fontId="6" fillId="0" borderId="0"/>
    <xf numFmtId="0" fontId="91" fillId="5" borderId="0" applyNumberFormat="0" applyBorder="0" applyAlignment="0" applyProtection="0"/>
    <xf numFmtId="0" fontId="8" fillId="0" borderId="0"/>
    <xf numFmtId="0" fontId="8" fillId="0" borderId="0"/>
    <xf numFmtId="0" fontId="6" fillId="0" borderId="0"/>
    <xf numFmtId="0" fontId="91" fillId="5" borderId="0" applyNumberFormat="0" applyBorder="0" applyAlignment="0" applyProtection="0"/>
    <xf numFmtId="0" fontId="6" fillId="0" borderId="0"/>
    <xf numFmtId="0" fontId="91" fillId="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92" fillId="5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91" fillId="94" borderId="0" applyNumberFormat="0" applyBorder="0" applyAlignment="0" applyProtection="0"/>
    <xf numFmtId="0" fontId="8" fillId="0" borderId="0"/>
    <xf numFmtId="0" fontId="6" fillId="0" borderId="0"/>
    <xf numFmtId="0" fontId="6" fillId="0" borderId="0"/>
    <xf numFmtId="0" fontId="87" fillId="0" borderId="0"/>
    <xf numFmtId="0" fontId="91" fillId="94" borderId="0" applyNumberFormat="0" applyBorder="0" applyAlignment="0" applyProtection="0"/>
    <xf numFmtId="0" fontId="8" fillId="0" borderId="0"/>
    <xf numFmtId="0" fontId="8" fillId="0" borderId="0"/>
    <xf numFmtId="0" fontId="6" fillId="0" borderId="0"/>
    <xf numFmtId="0" fontId="93" fillId="94" borderId="0" applyNumberFormat="0" applyBorder="0" applyAlignment="0" applyProtection="0"/>
    <xf numFmtId="0" fontId="8" fillId="0" borderId="0"/>
    <xf numFmtId="0" fontId="8" fillId="0" borderId="0"/>
    <xf numFmtId="0" fontId="6" fillId="0" borderId="0"/>
    <xf numFmtId="0" fontId="93" fillId="94" borderId="0" applyNumberFormat="0" applyBorder="0" applyAlignment="0" applyProtection="0"/>
    <xf numFmtId="1" fontId="94" fillId="95" borderId="31" applyNumberFormat="0" applyBorder="0" applyAlignment="0">
      <alignment horizontal="center" vertical="top" wrapText="1"/>
      <protection hidden="1"/>
    </xf>
    <xf numFmtId="0" fontId="82" fillId="0" borderId="0" applyFont="0" applyFill="0" applyBorder="0" applyAlignment="0" applyProtection="0">
      <alignment horizontal="right"/>
    </xf>
    <xf numFmtId="0" fontId="82" fillId="0" borderId="0" applyFont="0" applyFill="0" applyBorder="0" applyAlignment="0" applyProtection="0">
      <alignment horizontal="right"/>
    </xf>
    <xf numFmtId="0" fontId="8" fillId="0" borderId="0"/>
    <xf numFmtId="0" fontId="28" fillId="0" borderId="0">
      <alignment vertical="center"/>
    </xf>
    <xf numFmtId="0" fontId="95" fillId="0" borderId="39">
      <alignment horizontal="left" vertical="center"/>
    </xf>
    <xf numFmtId="191" fontId="96" fillId="0" borderId="0">
      <alignment horizontal="right" vertical="center"/>
    </xf>
    <xf numFmtId="192" fontId="28" fillId="0" borderId="0">
      <alignment horizontal="right" vertical="center"/>
    </xf>
    <xf numFmtId="192" fontId="95" fillId="0" borderId="0">
      <alignment horizontal="right" vertical="center"/>
    </xf>
    <xf numFmtId="193" fontId="28" fillId="0" borderId="0" applyFont="0" applyFill="0" applyBorder="0" applyAlignment="0" applyProtection="0">
      <alignment horizontal="right"/>
    </xf>
    <xf numFmtId="0" fontId="51" fillId="0" borderId="0">
      <alignment vertical="center"/>
    </xf>
    <xf numFmtId="0" fontId="6" fillId="0" borderId="0"/>
    <xf numFmtId="0" fontId="6" fillId="0" borderId="0"/>
    <xf numFmtId="178" fontId="97" fillId="0" borderId="0" applyFill="0" applyBorder="0" applyAlignment="0"/>
    <xf numFmtId="0" fontId="8" fillId="0" borderId="0"/>
    <xf numFmtId="0" fontId="8" fillId="0" borderId="0"/>
    <xf numFmtId="0" fontId="6" fillId="0" borderId="0"/>
    <xf numFmtId="0" fontId="97" fillId="0" borderId="0" applyFill="0" applyBorder="0" applyAlignment="0"/>
    <xf numFmtId="0" fontId="8" fillId="0" borderId="0"/>
    <xf numFmtId="0" fontId="6" fillId="0" borderId="0"/>
    <xf numFmtId="178" fontId="97" fillId="0" borderId="0" applyFill="0" applyBorder="0" applyAlignment="0"/>
    <xf numFmtId="0" fontId="8" fillId="0" borderId="0"/>
    <xf numFmtId="0" fontId="6" fillId="0" borderId="0"/>
    <xf numFmtId="178" fontId="97" fillId="0" borderId="0" applyFill="0" applyBorder="0" applyAlignment="0"/>
    <xf numFmtId="0" fontId="8" fillId="0" borderId="0"/>
    <xf numFmtId="0" fontId="8" fillId="0" borderId="0"/>
    <xf numFmtId="0" fontId="6" fillId="0" borderId="0"/>
    <xf numFmtId="0" fontId="8" fillId="0" borderId="0"/>
    <xf numFmtId="178" fontId="97" fillId="0" borderId="0" applyFill="0" applyBorder="0" applyAlignment="0"/>
    <xf numFmtId="0" fontId="8" fillId="0" borderId="0"/>
    <xf numFmtId="0" fontId="8" fillId="0" borderId="0"/>
    <xf numFmtId="41" fontId="6" fillId="31" borderId="0"/>
    <xf numFmtId="0" fontId="98" fillId="96" borderId="40" applyNumberFormat="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12" fillId="32" borderId="1" applyNumberFormat="0" applyAlignment="0" applyProtection="0"/>
    <xf numFmtId="0" fontId="12" fillId="32" borderId="1" applyNumberFormat="0" applyAlignment="0" applyProtection="0"/>
    <xf numFmtId="0" fontId="8" fillId="0" borderId="0"/>
    <xf numFmtId="0" fontId="12" fillId="32" borderId="1" applyNumberFormat="0" applyAlignment="0" applyProtection="0"/>
    <xf numFmtId="0" fontId="6" fillId="0" borderId="0"/>
    <xf numFmtId="41" fontId="6" fillId="31" borderId="0"/>
    <xf numFmtId="0" fontId="8" fillId="0" borderId="0"/>
    <xf numFmtId="0" fontId="12" fillId="32" borderId="1" applyNumberFormat="0" applyAlignment="0" applyProtection="0"/>
    <xf numFmtId="0" fontId="6" fillId="0" borderId="0"/>
    <xf numFmtId="0" fontId="6" fillId="0" borderId="0"/>
    <xf numFmtId="0" fontId="99" fillId="65" borderId="40" applyNumberFormat="0" applyAlignment="0" applyProtection="0"/>
    <xf numFmtId="0" fontId="8" fillId="0" borderId="0"/>
    <xf numFmtId="0" fontId="87" fillId="0" borderId="0"/>
    <xf numFmtId="0" fontId="6" fillId="0" borderId="0"/>
    <xf numFmtId="0" fontId="6" fillId="0" borderId="0"/>
    <xf numFmtId="0" fontId="99" fillId="65" borderId="40" applyNumberFormat="0" applyAlignment="0" applyProtection="0"/>
    <xf numFmtId="0" fontId="6" fillId="0" borderId="0"/>
    <xf numFmtId="0" fontId="99" fillId="65" borderId="40" applyNumberFormat="0" applyAlignment="0" applyProtection="0"/>
    <xf numFmtId="41" fontId="6" fillId="31" borderId="0"/>
    <xf numFmtId="0" fontId="6" fillId="0" borderId="0"/>
    <xf numFmtId="0" fontId="6" fillId="0" borderId="0"/>
    <xf numFmtId="41" fontId="6" fillId="31" borderId="0"/>
    <xf numFmtId="41" fontId="6" fillId="31" borderId="0"/>
    <xf numFmtId="0" fontId="6" fillId="0" borderId="0"/>
    <xf numFmtId="41" fontId="6" fillId="31" borderId="0"/>
    <xf numFmtId="0" fontId="8" fillId="0" borderId="0"/>
    <xf numFmtId="0" fontId="8" fillId="0" borderId="0"/>
    <xf numFmtId="0" fontId="100" fillId="96" borderId="40" applyNumberFormat="0" applyAlignment="0" applyProtection="0"/>
    <xf numFmtId="0" fontId="6" fillId="0" borderId="0"/>
    <xf numFmtId="0" fontId="8" fillId="0" borderId="0"/>
    <xf numFmtId="0" fontId="87" fillId="0" borderId="0"/>
    <xf numFmtId="0" fontId="6" fillId="0" borderId="0"/>
    <xf numFmtId="0" fontId="8" fillId="0" borderId="0"/>
    <xf numFmtId="0" fontId="100" fillId="96" borderId="40" applyNumberFormat="0" applyAlignment="0" applyProtection="0"/>
    <xf numFmtId="0" fontId="6" fillId="0" borderId="0"/>
    <xf numFmtId="41" fontId="6" fillId="31" borderId="0"/>
    <xf numFmtId="0" fontId="8" fillId="0" borderId="0"/>
    <xf numFmtId="0" fontId="99" fillId="65" borderId="40" applyNumberFormat="0" applyAlignment="0" applyProtection="0"/>
    <xf numFmtId="0" fontId="12" fillId="32" borderId="1" applyNumberFormat="0" applyAlignment="0" applyProtection="0"/>
    <xf numFmtId="0" fontId="6" fillId="0" borderId="0"/>
    <xf numFmtId="0" fontId="99" fillId="65" borderId="40" applyNumberFormat="0" applyAlignment="0" applyProtection="0"/>
    <xf numFmtId="0" fontId="6" fillId="0" borderId="0"/>
    <xf numFmtId="0" fontId="99" fillId="65" borderId="40" applyNumberFormat="0" applyAlignment="0" applyProtection="0"/>
    <xf numFmtId="0" fontId="8" fillId="0" borderId="0"/>
    <xf numFmtId="0" fontId="8" fillId="0" borderId="0"/>
    <xf numFmtId="0" fontId="101" fillId="65" borderId="1" applyNumberFormat="0" applyAlignment="0" applyProtection="0"/>
    <xf numFmtId="0" fontId="6" fillId="0" borderId="0"/>
    <xf numFmtId="0" fontId="99" fillId="65" borderId="40" applyNumberFormat="0" applyAlignment="0" applyProtection="0"/>
    <xf numFmtId="0" fontId="8" fillId="0" borderId="0"/>
    <xf numFmtId="0" fontId="87" fillId="0" borderId="0"/>
    <xf numFmtId="0" fontId="100" fillId="96" borderId="40" applyNumberFormat="0" applyAlignment="0" applyProtection="0"/>
    <xf numFmtId="0" fontId="8" fillId="0" borderId="0"/>
    <xf numFmtId="0" fontId="100" fillId="96" borderId="40" applyNumberFormat="0" applyAlignment="0" applyProtection="0"/>
    <xf numFmtId="0" fontId="6" fillId="0"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41" fontId="6" fillId="31" borderId="0"/>
    <xf numFmtId="0" fontId="8" fillId="0" borderId="0"/>
    <xf numFmtId="0" fontId="6" fillId="0" borderId="0"/>
    <xf numFmtId="0" fontId="6" fillId="0" borderId="0"/>
    <xf numFmtId="41" fontId="6" fillId="31" borderId="0"/>
    <xf numFmtId="0" fontId="6" fillId="0" borderId="0"/>
    <xf numFmtId="0" fontId="8" fillId="0" borderId="0"/>
    <xf numFmtId="0" fontId="6" fillId="0" borderId="0"/>
    <xf numFmtId="0" fontId="8" fillId="0" borderId="0"/>
    <xf numFmtId="0" fontId="6" fillId="0" borderId="0"/>
    <xf numFmtId="0" fontId="8" fillId="0" borderId="0"/>
    <xf numFmtId="41" fontId="6" fillId="31"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0" fillId="96" borderId="40" applyNumberFormat="0" applyAlignment="0" applyProtection="0"/>
    <xf numFmtId="0" fontId="6" fillId="0" borderId="0"/>
    <xf numFmtId="0" fontId="8" fillId="0" borderId="0"/>
    <xf numFmtId="0" fontId="8" fillId="0" borderId="0"/>
    <xf numFmtId="0" fontId="6" fillId="0" borderId="0"/>
    <xf numFmtId="41" fontId="6" fillId="31"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12" fillId="32" borderId="1" applyNumberFormat="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13" fillId="33" borderId="2" applyNumberFormat="0" applyAlignment="0" applyProtection="0"/>
    <xf numFmtId="0" fontId="8" fillId="0" borderId="0"/>
    <xf numFmtId="0" fontId="6" fillId="0" borderId="0"/>
    <xf numFmtId="0" fontId="8" fillId="0" borderId="0"/>
    <xf numFmtId="0" fontId="6" fillId="0" borderId="0"/>
    <xf numFmtId="0" fontId="13" fillId="33" borderId="2" applyNumberFormat="0" applyAlignment="0" applyProtection="0"/>
    <xf numFmtId="0" fontId="6" fillId="0" borderId="0"/>
    <xf numFmtId="0" fontId="8" fillId="0" borderId="0"/>
    <xf numFmtId="0" fontId="87" fillId="0" borderId="0"/>
    <xf numFmtId="0" fontId="6" fillId="0" borderId="0"/>
    <xf numFmtId="0" fontId="102" fillId="97" borderId="41" applyNumberFormat="0" applyAlignment="0" applyProtection="0"/>
    <xf numFmtId="0" fontId="8" fillId="0" borderId="0"/>
    <xf numFmtId="0" fontId="6" fillId="0" borderId="0"/>
    <xf numFmtId="0" fontId="8" fillId="0" borderId="0"/>
    <xf numFmtId="0" fontId="8" fillId="0" borderId="0"/>
    <xf numFmtId="0" fontId="8" fillId="0" borderId="0"/>
    <xf numFmtId="0" fontId="13" fillId="33" borderId="2" applyNumberFormat="0" applyAlignment="0" applyProtection="0"/>
    <xf numFmtId="0" fontId="8" fillId="0" borderId="0"/>
    <xf numFmtId="0" fontId="8" fillId="0" borderId="0"/>
    <xf numFmtId="0" fontId="6" fillId="0" borderId="0"/>
    <xf numFmtId="0" fontId="6" fillId="0" borderId="0"/>
    <xf numFmtId="0" fontId="8" fillId="0" borderId="0"/>
    <xf numFmtId="0" fontId="102" fillId="97" borderId="41" applyNumberFormat="0" applyAlignment="0" applyProtection="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8" fillId="0" borderId="0"/>
    <xf numFmtId="0" fontId="24" fillId="16" borderId="42"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103" fillId="97" borderId="41" applyNumberFormat="0" applyAlignment="0" applyProtection="0"/>
    <xf numFmtId="0" fontId="102" fillId="97" borderId="41" applyNumberFormat="0" applyAlignment="0" applyProtection="0"/>
    <xf numFmtId="0" fontId="8" fillId="0" borderId="0"/>
    <xf numFmtId="0" fontId="103" fillId="97" borderId="41" applyNumberFormat="0" applyAlignment="0" applyProtection="0"/>
    <xf numFmtId="0" fontId="6"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 fontId="104" fillId="0" borderId="26">
      <alignment vertical="top"/>
    </xf>
    <xf numFmtId="194" fontId="51" fillId="0" borderId="0" applyBorder="0">
      <alignment horizontal="right"/>
    </xf>
    <xf numFmtId="194" fontId="51" fillId="0" borderId="15" applyAlignment="0">
      <alignment horizontal="right"/>
    </xf>
    <xf numFmtId="195" fontId="105" fillId="0" borderId="0"/>
    <xf numFmtId="195" fontId="105" fillId="0" borderId="0"/>
    <xf numFmtId="195" fontId="105" fillId="0" borderId="0"/>
    <xf numFmtId="195" fontId="105" fillId="0" borderId="0"/>
    <xf numFmtId="195" fontId="105" fillId="0" borderId="0"/>
    <xf numFmtId="195" fontId="105" fillId="0" borderId="0"/>
    <xf numFmtId="195" fontId="105" fillId="0" borderId="0"/>
    <xf numFmtId="195" fontId="105" fillId="0" borderId="0"/>
    <xf numFmtId="41" fontId="6" fillId="0" borderId="0" applyFont="0" applyFill="0" applyBorder="0" applyAlignment="0" applyProtection="0"/>
    <xf numFmtId="41" fontId="6" fillId="0" borderId="0" applyFont="0" applyFill="0" applyBorder="0" applyAlignment="0" applyProtection="0"/>
    <xf numFmtId="41" fontId="106" fillId="0" borderId="0" applyFont="0" applyFill="0" applyBorder="0" applyAlignment="0" applyProtection="0"/>
    <xf numFmtId="41"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6" fillId="0" borderId="0"/>
    <xf numFmtId="4" fontId="14"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43" fontId="107"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43" fontId="15"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0" fontId="6" fillId="0" borderId="0"/>
    <xf numFmtId="43" fontId="108" fillId="0" borderId="0" applyFont="0" applyFill="0" applyBorder="0" applyAlignment="0" applyProtection="0"/>
    <xf numFmtId="0" fontId="8" fillId="0" borderId="0"/>
    <xf numFmtId="0" fontId="6" fillId="0" borderId="0"/>
    <xf numFmtId="0" fontId="6" fillId="0" borderId="0"/>
    <xf numFmtId="43" fontId="108"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43" fontId="109"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166"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166"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4" fontId="14"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6" fillId="0" borderId="0"/>
    <xf numFmtId="179"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179"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8" fillId="0" borderId="0"/>
    <xf numFmtId="43" fontId="4"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108" fillId="0" borderId="0" applyFont="0" applyFill="0" applyBorder="0" applyAlignment="0" applyProtection="0"/>
    <xf numFmtId="43" fontId="108" fillId="0" borderId="0" applyFont="0" applyFill="0" applyBorder="0" applyAlignment="0" applyProtection="0"/>
    <xf numFmtId="0" fontId="6" fillId="0" borderId="0"/>
    <xf numFmtId="0" fontId="6" fillId="0" borderId="0"/>
    <xf numFmtId="0" fontId="8" fillId="0" borderId="0"/>
    <xf numFmtId="43" fontId="110"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0"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0"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43" fontId="85" fillId="0" borderId="0" applyFont="0" applyFill="0" applyBorder="0" applyAlignment="0" applyProtection="0"/>
    <xf numFmtId="0" fontId="8" fillId="0" borderId="0"/>
    <xf numFmtId="43" fontId="85" fillId="0" borderId="0" applyFont="0" applyFill="0" applyBorder="0" applyAlignment="0" applyProtection="0"/>
    <xf numFmtId="0" fontId="6" fillId="0" borderId="0"/>
    <xf numFmtId="0" fontId="6"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43" fontId="44"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8" fillId="0" borderId="0"/>
    <xf numFmtId="43" fontId="8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5" fillId="0" borderId="0" applyFont="0" applyFill="0" applyBorder="0" applyAlignment="0" applyProtection="0"/>
    <xf numFmtId="0" fontId="8" fillId="0" borderId="0"/>
    <xf numFmtId="43" fontId="8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43" fontId="10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1" fillId="0" borderId="0"/>
    <xf numFmtId="0" fontId="8" fillId="0" borderId="0"/>
    <xf numFmtId="0" fontId="8" fillId="0" borderId="0"/>
    <xf numFmtId="0" fontId="111" fillId="0" borderId="0"/>
    <xf numFmtId="0" fontId="6" fillId="0" borderId="0"/>
    <xf numFmtId="0" fontId="8" fillId="0" borderId="0"/>
    <xf numFmtId="0" fontId="8" fillId="0" borderId="0"/>
    <xf numFmtId="0" fontId="6" fillId="0" borderId="0"/>
    <xf numFmtId="0" fontId="8" fillId="0" borderId="0"/>
    <xf numFmtId="0" fontId="111"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3" fontId="31" fillId="0" borderId="0" applyFont="0" applyFill="0" applyBorder="0" applyAlignment="0" applyProtection="0"/>
    <xf numFmtId="0" fontId="6" fillId="0" borderId="0"/>
    <xf numFmtId="3" fontId="31" fillId="0" borderId="0" applyFont="0" applyFill="0" applyBorder="0" applyAlignment="0" applyProtection="0"/>
    <xf numFmtId="0" fontId="6"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111" fillId="0" borderId="0"/>
    <xf numFmtId="0" fontId="8" fillId="0" borderId="0"/>
    <xf numFmtId="0" fontId="8" fillId="0" borderId="0"/>
    <xf numFmtId="0" fontId="111" fillId="0" borderId="0"/>
    <xf numFmtId="0" fontId="6" fillId="0" borderId="0"/>
    <xf numFmtId="0" fontId="8" fillId="0" borderId="0"/>
    <xf numFmtId="0" fontId="8" fillId="0" borderId="0"/>
    <xf numFmtId="0" fontId="6" fillId="0" borderId="0"/>
    <xf numFmtId="0" fontId="8" fillId="0" borderId="0"/>
    <xf numFmtId="0" fontId="111" fillId="0" borderId="0"/>
    <xf numFmtId="0" fontId="112" fillId="0" borderId="0"/>
    <xf numFmtId="0" fontId="6" fillId="0" borderId="0"/>
    <xf numFmtId="0" fontId="6" fillId="0" borderId="0"/>
    <xf numFmtId="0" fontId="113" fillId="0" borderId="0" applyNumberFormat="0" applyAlignment="0">
      <alignment horizontal="left"/>
    </xf>
    <xf numFmtId="0" fontId="6" fillId="0" borderId="0"/>
    <xf numFmtId="0" fontId="113" fillId="0" borderId="0" applyNumberFormat="0" applyAlignment="0">
      <alignment horizontal="left"/>
    </xf>
    <xf numFmtId="0" fontId="6" fillId="0" borderId="0"/>
    <xf numFmtId="0" fontId="6" fillId="0" borderId="0"/>
    <xf numFmtId="0" fontId="113" fillId="0" borderId="0" applyNumberFormat="0" applyAlignment="0">
      <alignment horizontal="left"/>
    </xf>
    <xf numFmtId="0" fontId="6" fillId="0" borderId="0"/>
    <xf numFmtId="0" fontId="8" fillId="0" borderId="0"/>
    <xf numFmtId="0" fontId="113" fillId="0" borderId="0" applyNumberFormat="0" applyAlignment="0">
      <alignment horizontal="left"/>
    </xf>
    <xf numFmtId="0" fontId="6" fillId="0" borderId="0"/>
    <xf numFmtId="0" fontId="6" fillId="0" borderId="0"/>
    <xf numFmtId="0" fontId="114" fillId="0" borderId="0" applyNumberFormat="0" applyAlignment="0"/>
    <xf numFmtId="0" fontId="6" fillId="0" borderId="0"/>
    <xf numFmtId="0" fontId="114" fillId="0" borderId="0" applyNumberFormat="0" applyAlignment="0"/>
    <xf numFmtId="0" fontId="6" fillId="0" borderId="0"/>
    <xf numFmtId="0" fontId="6" fillId="0" borderId="0"/>
    <xf numFmtId="0" fontId="114" fillId="0" borderId="0" applyNumberFormat="0" applyAlignment="0"/>
    <xf numFmtId="0" fontId="6" fillId="0" borderId="0"/>
    <xf numFmtId="0" fontId="8" fillId="0" borderId="0"/>
    <xf numFmtId="0" fontId="114" fillId="0" borderId="0" applyNumberFormat="0" applyAlignment="0"/>
    <xf numFmtId="196" fontId="115"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1" fillId="0" borderId="0"/>
    <xf numFmtId="0" fontId="8" fillId="0" borderId="0"/>
    <xf numFmtId="0" fontId="8" fillId="0" borderId="0"/>
    <xf numFmtId="0" fontId="111" fillId="0" borderId="0"/>
    <xf numFmtId="0" fontId="6" fillId="0" borderId="0"/>
    <xf numFmtId="0" fontId="8" fillId="0" borderId="0"/>
    <xf numFmtId="0" fontId="8" fillId="0" borderId="0"/>
    <xf numFmtId="0" fontId="6" fillId="0" borderId="0"/>
    <xf numFmtId="0" fontId="8" fillId="0" borderId="0"/>
    <xf numFmtId="0" fontId="111"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1" fillId="0" borderId="0"/>
    <xf numFmtId="0" fontId="8" fillId="0" borderId="0"/>
    <xf numFmtId="0" fontId="8" fillId="0" borderId="0"/>
    <xf numFmtId="0" fontId="111" fillId="0" borderId="0"/>
    <xf numFmtId="0" fontId="6" fillId="0" borderId="0"/>
    <xf numFmtId="0" fontId="8" fillId="0" borderId="0"/>
    <xf numFmtId="0" fontId="8" fillId="0" borderId="0"/>
    <xf numFmtId="0" fontId="6" fillId="0" borderId="0"/>
    <xf numFmtId="0" fontId="8" fillId="0" borderId="0"/>
    <xf numFmtId="0" fontId="111" fillId="0" borderId="0"/>
    <xf numFmtId="42"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0" fontId="8"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8" fillId="0" borderId="0" applyFont="0" applyFill="0" applyBorder="0" applyAlignment="0" applyProtection="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23"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23" fillId="0" borderId="0" applyFont="0" applyFill="0" applyBorder="0" applyAlignment="0" applyProtection="0"/>
    <xf numFmtId="0" fontId="6" fillId="0" borderId="0"/>
    <xf numFmtId="0" fontId="8" fillId="0" borderId="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109"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44" fontId="116" fillId="0" borderId="0" applyFont="0" applyFill="0" applyBorder="0" applyAlignment="0" applyProtection="0"/>
    <xf numFmtId="0" fontId="8" fillId="0" borderId="0"/>
    <xf numFmtId="0" fontId="6" fillId="0" borderId="0"/>
    <xf numFmtId="44" fontId="116" fillId="0" borderId="0" applyFont="0" applyFill="0" applyBorder="0" applyAlignment="0" applyProtection="0"/>
    <xf numFmtId="0" fontId="8" fillId="0" borderId="0"/>
    <xf numFmtId="0" fontId="8" fillId="0" borderId="0"/>
    <xf numFmtId="0" fontId="6" fillId="0" borderId="0"/>
    <xf numFmtId="44" fontId="8" fillId="0" borderId="0" applyFont="0" applyFill="0" applyBorder="0" applyAlignment="0" applyProtection="0"/>
    <xf numFmtId="0" fontId="6" fillId="0" borderId="0"/>
    <xf numFmtId="44" fontId="116" fillId="0" borderId="0" applyFont="0" applyFill="0" applyBorder="0" applyAlignment="0" applyProtection="0"/>
    <xf numFmtId="44" fontId="116" fillId="0" borderId="0" applyFont="0" applyFill="0" applyBorder="0" applyAlignment="0" applyProtection="0"/>
    <xf numFmtId="0" fontId="8" fillId="0" borderId="0"/>
    <xf numFmtId="0" fontId="6" fillId="0" borderId="0"/>
    <xf numFmtId="0" fontId="8" fillId="0" borderId="0"/>
    <xf numFmtId="0" fontId="8" fillId="0" borderId="0"/>
    <xf numFmtId="8" fontId="17" fillId="0" borderId="0" applyFont="0" applyFill="0" applyBorder="0" applyAlignment="0" applyProtection="0"/>
    <xf numFmtId="0" fontId="8" fillId="0" borderId="0"/>
    <xf numFmtId="44" fontId="8" fillId="0" borderId="0" applyFont="0" applyFill="0" applyBorder="0" applyAlignment="0" applyProtection="0"/>
    <xf numFmtId="44" fontId="108" fillId="0" borderId="0" applyFont="0" applyFill="0" applyBorder="0" applyAlignment="0" applyProtection="0"/>
    <xf numFmtId="0" fontId="8" fillId="0" borderId="0"/>
    <xf numFmtId="0" fontId="8" fillId="0" borderId="0"/>
    <xf numFmtId="0"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108" fillId="0" borderId="0" applyFont="0" applyFill="0" applyBorder="0" applyAlignment="0" applyProtection="0"/>
    <xf numFmtId="44" fontId="6" fillId="0" borderId="0" applyFont="0" applyFill="0" applyBorder="0" applyAlignment="0" applyProtection="0"/>
    <xf numFmtId="0" fontId="8" fillId="0" borderId="0"/>
    <xf numFmtId="0" fontId="8" fillId="0" borderId="0"/>
    <xf numFmtId="44" fontId="108" fillId="0" borderId="0" applyFont="0" applyFill="0" applyBorder="0" applyAlignment="0" applyProtection="0"/>
    <xf numFmtId="0" fontId="6" fillId="0" borderId="0"/>
    <xf numFmtId="44" fontId="8" fillId="0" borderId="0" applyFont="0" applyFill="0" applyBorder="0" applyAlignment="0" applyProtection="0"/>
    <xf numFmtId="0" fontId="8" fillId="0" borderId="0"/>
    <xf numFmtId="0" fontId="8" fillId="0" borderId="0"/>
    <xf numFmtId="0" fontId="6" fillId="0" borderId="0"/>
    <xf numFmtId="44" fontId="110"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85" fillId="0" borderId="0" applyFont="0" applyFill="0" applyBorder="0" applyAlignment="0" applyProtection="0"/>
    <xf numFmtId="44" fontId="6" fillId="0" borderId="0" applyFont="0" applyFill="0" applyBorder="0" applyAlignment="0" applyProtection="0"/>
    <xf numFmtId="0" fontId="8" fillId="0" borderId="0"/>
    <xf numFmtId="44" fontId="85" fillId="0" borderId="0" applyFont="0" applyFill="0" applyBorder="0" applyAlignment="0" applyProtection="0"/>
    <xf numFmtId="44" fontId="85" fillId="0" borderId="0" applyFont="0" applyFill="0" applyBorder="0" applyAlignment="0" applyProtection="0"/>
    <xf numFmtId="0" fontId="6" fillId="0" borderId="0"/>
    <xf numFmtId="44" fontId="85" fillId="0" borderId="0" applyFont="0" applyFill="0" applyBorder="0" applyAlignment="0" applyProtection="0"/>
    <xf numFmtId="44" fontId="85" fillId="0" borderId="0" applyFont="0" applyFill="0" applyBorder="0" applyAlignment="0" applyProtection="0"/>
    <xf numFmtId="44" fontId="6" fillId="0" borderId="0" applyFont="0" applyFill="0" applyBorder="0" applyAlignment="0" applyProtection="0"/>
    <xf numFmtId="0" fontId="8" fillId="0" borderId="0"/>
    <xf numFmtId="44" fontId="85"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44" fontId="85" fillId="0" borderId="0" applyFont="0" applyFill="0" applyBorder="0" applyAlignment="0" applyProtection="0"/>
    <xf numFmtId="0" fontId="8" fillId="0" borderId="0"/>
    <xf numFmtId="44" fontId="85"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76" fontId="6" fillId="0" borderId="0" applyFont="0" applyFill="0" applyBorder="0" applyAlignment="0" applyProtection="0"/>
    <xf numFmtId="0" fontId="8" fillId="0" borderId="0"/>
    <xf numFmtId="0" fontId="6" fillId="0" borderId="0"/>
    <xf numFmtId="0" fontId="8" fillId="0" borderId="0"/>
    <xf numFmtId="198" fontId="6" fillId="0" borderId="0" applyFont="0" applyFill="0" applyBorder="0" applyAlignment="0" applyProtection="0"/>
    <xf numFmtId="0" fontId="6" fillId="0" borderId="0"/>
    <xf numFmtId="176" fontId="6" fillId="0" borderId="0" applyFont="0" applyFill="0" applyBorder="0" applyAlignment="0" applyProtection="0"/>
    <xf numFmtId="0" fontId="8" fillId="0" borderId="0"/>
    <xf numFmtId="0" fontId="6" fillId="0" borderId="0"/>
    <xf numFmtId="176"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176" fontId="6" fillId="0" borderId="0" applyFont="0" applyFill="0" applyBorder="0" applyAlignment="0" applyProtection="0"/>
    <xf numFmtId="0" fontId="6" fillId="0" borderId="0"/>
    <xf numFmtId="0" fontId="8"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176" fontId="6" fillId="0" borderId="0" applyFont="0" applyFill="0" applyBorder="0" applyAlignment="0" applyProtection="0"/>
    <xf numFmtId="0" fontId="6" fillId="0" borderId="0"/>
    <xf numFmtId="0" fontId="6" fillId="0" borderId="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99"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8" fillId="0" borderId="0"/>
    <xf numFmtId="0" fontId="8" fillId="0" borderId="0"/>
    <xf numFmtId="198"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198" fontId="6" fillId="0" borderId="0" applyFont="0" applyFill="0" applyBorder="0" applyAlignment="0" applyProtection="0"/>
    <xf numFmtId="176" fontId="6" fillId="0" borderId="0" applyFont="0" applyFill="0" applyBorder="0" applyAlignment="0" applyProtection="0"/>
    <xf numFmtId="0" fontId="8" fillId="0" borderId="0"/>
    <xf numFmtId="198" fontId="6" fillId="0" borderId="0" applyFont="0" applyFill="0" applyBorder="0" applyAlignment="0" applyProtection="0"/>
    <xf numFmtId="0" fontId="8" fillId="0" borderId="0"/>
    <xf numFmtId="0" fontId="6" fillId="0" borderId="0"/>
    <xf numFmtId="0" fontId="8"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31" fillId="0" borderId="0" applyFont="0" applyFill="0" applyBorder="0" applyAlignment="0" applyProtection="0"/>
    <xf numFmtId="0" fontId="6" fillId="0" borderId="0"/>
    <xf numFmtId="0" fontId="31" fillId="0" borderId="0" applyFont="0" applyFill="0" applyBorder="0" applyAlignment="0" applyProtection="0"/>
    <xf numFmtId="0" fontId="6" fillId="0" borderId="0"/>
    <xf numFmtId="0" fontId="6" fillId="0" borderId="0"/>
    <xf numFmtId="0" fontId="8" fillId="0" borderId="0"/>
    <xf numFmtId="0" fontId="31" fillId="0" borderId="0" applyFont="0" applyFill="0" applyBorder="0" applyAlignment="0" applyProtection="0"/>
    <xf numFmtId="0" fontId="8" fillId="0" borderId="0"/>
    <xf numFmtId="0" fontId="6" fillId="0" borderId="0"/>
    <xf numFmtId="0" fontId="8" fillId="0" borderId="0"/>
    <xf numFmtId="0" fontId="6" fillId="0" borderId="0"/>
    <xf numFmtId="200" fontId="6" fillId="0" borderId="0" applyFont="0" applyFill="0" applyBorder="0" applyAlignment="0" applyProtection="0">
      <alignment wrapText="1"/>
    </xf>
    <xf numFmtId="200" fontId="6" fillId="0" borderId="0" applyFont="0" applyFill="0" applyBorder="0" applyAlignment="0" applyProtection="0">
      <alignment wrapText="1"/>
    </xf>
    <xf numFmtId="0" fontId="8" fillId="0" borderId="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xf numFmtId="0" fontId="8" fillId="0" borderId="0"/>
    <xf numFmtId="173" fontId="6" fillId="0" borderId="0"/>
    <xf numFmtId="173" fontId="6" fillId="0" borderId="0"/>
    <xf numFmtId="0" fontId="6" fillId="0" borderId="0"/>
    <xf numFmtId="0" fontId="6" fillId="0" borderId="0"/>
    <xf numFmtId="173" fontId="6" fillId="0" borderId="0"/>
    <xf numFmtId="0" fontId="8" fillId="0" borderId="0"/>
    <xf numFmtId="173" fontId="6" fillId="0" borderId="0"/>
    <xf numFmtId="0" fontId="8" fillId="0" borderId="0"/>
    <xf numFmtId="0" fontId="6" fillId="0" borderId="0"/>
    <xf numFmtId="0" fontId="8" fillId="0" borderId="0"/>
    <xf numFmtId="0" fontId="6" fillId="0" borderId="0"/>
    <xf numFmtId="173" fontId="6" fillId="0" borderId="0"/>
    <xf numFmtId="0" fontId="8" fillId="0" borderId="0"/>
    <xf numFmtId="0" fontId="6" fillId="0" borderId="0"/>
    <xf numFmtId="173"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173"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8" fillId="0" borderId="0"/>
    <xf numFmtId="173"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173"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73" fontId="6" fillId="0" borderId="0"/>
    <xf numFmtId="0" fontId="8" fillId="0" borderId="0"/>
    <xf numFmtId="173" fontId="6" fillId="0" borderId="0"/>
    <xf numFmtId="0" fontId="8" fillId="0" borderId="0"/>
    <xf numFmtId="173"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0" fontId="6" fillId="0" borderId="0"/>
    <xf numFmtId="0" fontId="8" fillId="0" borderId="0"/>
    <xf numFmtId="0" fontId="6" fillId="0" borderId="0"/>
    <xf numFmtId="181" fontId="6" fillId="0" borderId="0" applyFont="0" applyFill="0" applyBorder="0" applyAlignment="0" applyProtection="0">
      <alignment horizontal="left" wrapText="1"/>
    </xf>
    <xf numFmtId="0" fontId="8" fillId="0" borderId="0"/>
    <xf numFmtId="0" fontId="6"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25" fillId="0" borderId="0" applyNumberFormat="0" applyFill="0" applyBorder="0" applyAlignment="0" applyProtection="0"/>
    <xf numFmtId="0" fontId="6" fillId="0" borderId="0"/>
    <xf numFmtId="0" fontId="8" fillId="0" borderId="0"/>
    <xf numFmtId="0" fontId="87" fillId="0" borderId="0"/>
    <xf numFmtId="0" fontId="6" fillId="0" borderId="0"/>
    <xf numFmtId="0" fontId="117" fillId="0" borderId="0" applyNumberFormat="0" applyFill="0" applyBorder="0" applyAlignment="0" applyProtection="0"/>
    <xf numFmtId="0" fontId="8" fillId="0" borderId="0"/>
    <xf numFmtId="0" fontId="6" fillId="0" borderId="0"/>
    <xf numFmtId="0" fontId="8"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6" fillId="0" borderId="0"/>
    <xf numFmtId="0" fontId="6" fillId="0" borderId="0"/>
    <xf numFmtId="0" fontId="8" fillId="0" borderId="0"/>
    <xf numFmtId="0" fontId="117" fillId="0" borderId="0" applyNumberFormat="0" applyFill="0" applyBorder="0" applyAlignment="0" applyProtection="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8" fillId="0" borderId="0"/>
    <xf numFmtId="0" fontId="118"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19" fillId="0" borderId="0" applyNumberFormat="0" applyFill="0" applyBorder="0" applyAlignment="0" applyProtection="0"/>
    <xf numFmtId="0" fontId="117" fillId="0" borderId="0" applyNumberFormat="0" applyFill="0" applyBorder="0" applyAlignment="0" applyProtection="0"/>
    <xf numFmtId="0" fontId="8" fillId="0" borderId="0"/>
    <xf numFmtId="0" fontId="8" fillId="0" borderId="0"/>
    <xf numFmtId="0" fontId="119" fillId="0" borderId="0" applyNumberFormat="0" applyFill="0" applyBorder="0" applyAlignment="0" applyProtection="0"/>
    <xf numFmtId="1" fontId="120" fillId="54" borderId="32" applyNumberFormat="0" applyBorder="0" applyAlignment="0">
      <alignment horizontal="centerContinuous" vertical="center"/>
      <protection locked="0"/>
    </xf>
    <xf numFmtId="0" fontId="6" fillId="0" borderId="0"/>
    <xf numFmtId="0" fontId="6" fillId="0" borderId="0"/>
    <xf numFmtId="2" fontId="31" fillId="0" borderId="0" applyFont="0" applyFill="0" applyBorder="0" applyAlignment="0" applyProtection="0"/>
    <xf numFmtId="0" fontId="6" fillId="0" borderId="0"/>
    <xf numFmtId="2" fontId="31" fillId="0" borderId="0" applyFont="0" applyFill="0" applyBorder="0" applyAlignment="0" applyProtection="0"/>
    <xf numFmtId="0" fontId="6" fillId="0" borderId="0"/>
    <xf numFmtId="0" fontId="6" fillId="0" borderId="0"/>
    <xf numFmtId="2" fontId="31" fillId="0" borderId="0" applyFont="0" applyFill="0" applyBorder="0" applyAlignment="0" applyProtection="0"/>
    <xf numFmtId="0" fontId="6" fillId="0" borderId="0"/>
    <xf numFmtId="2" fontId="78" fillId="0" borderId="0" applyFill="0" applyBorder="0" applyAlignment="0" applyProtection="0"/>
    <xf numFmtId="0" fontId="6" fillId="0" borderId="0"/>
    <xf numFmtId="0" fontId="8" fillId="0" borderId="0"/>
    <xf numFmtId="2" fontId="31"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21" fillId="0" borderId="0" applyNumberFormat="0" applyFill="0" applyBorder="0" applyAlignment="0" applyProtection="0">
      <alignment vertical="top"/>
      <protection locked="0"/>
    </xf>
    <xf numFmtId="196" fontId="28" fillId="0" borderId="0"/>
    <xf numFmtId="193" fontId="122" fillId="0" borderId="0">
      <alignment horizontal="right"/>
    </xf>
    <xf numFmtId="0" fontId="123" fillId="0" borderId="0">
      <alignment vertical="center"/>
    </xf>
    <xf numFmtId="0" fontId="124" fillId="0" borderId="0">
      <alignment horizontal="right"/>
    </xf>
    <xf numFmtId="192" fontId="125" fillId="0" borderId="0">
      <alignment horizontal="right" vertical="center"/>
    </xf>
    <xf numFmtId="192" fontId="122" fillId="0" borderId="0" applyFill="0" applyBorder="0">
      <alignment horizontal="right" vertical="center"/>
    </xf>
    <xf numFmtId="0" fontId="6" fillId="0" borderId="0"/>
    <xf numFmtId="0" fontId="8" fillId="0" borderId="0"/>
    <xf numFmtId="0" fontId="26" fillId="4" borderId="0" applyNumberFormat="0" applyBorder="0" applyAlignment="0" applyProtection="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8" fillId="0" borderId="0"/>
    <xf numFmtId="0" fontId="6" fillId="0" borderId="0"/>
    <xf numFmtId="0" fontId="26" fillId="4" borderId="0" applyNumberFormat="0" applyBorder="0" applyAlignment="0" applyProtection="0"/>
    <xf numFmtId="0" fontId="6" fillId="0" borderId="0"/>
    <xf numFmtId="0" fontId="8" fillId="0" borderId="0"/>
    <xf numFmtId="0" fontId="87" fillId="0" borderId="0"/>
    <xf numFmtId="0" fontId="6" fillId="0" borderId="0"/>
    <xf numFmtId="0" fontId="126"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6" fillId="0" borderId="0"/>
    <xf numFmtId="0" fontId="26" fillId="6" borderId="0" applyNumberFormat="0" applyBorder="0" applyAlignment="0" applyProtection="0"/>
    <xf numFmtId="0" fontId="26" fillId="6" borderId="0" applyNumberFormat="0" applyBorder="0" applyAlignment="0" applyProtection="0"/>
    <xf numFmtId="0" fontId="8" fillId="0" borderId="0"/>
    <xf numFmtId="0" fontId="126" fillId="6" borderId="0" applyNumberFormat="0" applyBorder="0" applyAlignment="0" applyProtection="0"/>
    <xf numFmtId="0" fontId="8" fillId="0" borderId="0"/>
    <xf numFmtId="0" fontId="6" fillId="0" borderId="0"/>
    <xf numFmtId="0" fontId="6" fillId="0" borderId="0"/>
    <xf numFmtId="0" fontId="126" fillId="6" borderId="0" applyNumberFormat="0" applyBorder="0" applyAlignment="0" applyProtection="0"/>
    <xf numFmtId="0" fontId="8" fillId="0" borderId="0"/>
    <xf numFmtId="0" fontId="8" fillId="0" borderId="0"/>
    <xf numFmtId="0" fontId="6" fillId="0" borderId="0"/>
    <xf numFmtId="0" fontId="126" fillId="6" borderId="0" applyNumberFormat="0" applyBorder="0" applyAlignment="0" applyProtection="0"/>
    <xf numFmtId="0" fontId="6" fillId="0" borderId="0"/>
    <xf numFmtId="0" fontId="126" fillId="6" borderId="0" applyNumberFormat="0" applyBorder="0" applyAlignment="0" applyProtection="0"/>
    <xf numFmtId="0" fontId="26" fillId="4" borderId="0" applyNumberFormat="0" applyBorder="0" applyAlignment="0" applyProtection="0"/>
    <xf numFmtId="0" fontId="8" fillId="0" borderId="0"/>
    <xf numFmtId="0" fontId="127" fillId="6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26" fillId="98" borderId="0" applyNumberFormat="0" applyBorder="0" applyAlignment="0" applyProtection="0"/>
    <xf numFmtId="0" fontId="8" fillId="0" borderId="0"/>
    <xf numFmtId="0" fontId="26" fillId="4" borderId="0" applyNumberFormat="0" applyBorder="0" applyAlignment="0" applyProtection="0"/>
    <xf numFmtId="0" fontId="8" fillId="0" borderId="0"/>
    <xf numFmtId="0" fontId="87" fillId="0" borderId="0"/>
    <xf numFmtId="0" fontId="126" fillId="98" borderId="0" applyNumberFormat="0" applyBorder="0" applyAlignment="0" applyProtection="0"/>
    <xf numFmtId="0" fontId="8" fillId="0" borderId="0"/>
    <xf numFmtId="0" fontId="8" fillId="0" borderId="0"/>
    <xf numFmtId="0" fontId="6" fillId="0" borderId="0"/>
    <xf numFmtId="0" fontId="128" fillId="98" borderId="0" applyNumberFormat="0" applyBorder="0" applyAlignment="0" applyProtection="0"/>
    <xf numFmtId="0" fontId="8" fillId="0" borderId="0"/>
    <xf numFmtId="0" fontId="8" fillId="0" borderId="0"/>
    <xf numFmtId="0" fontId="126" fillId="98" borderId="0" applyNumberFormat="0" applyBorder="0" applyAlignment="0" applyProtection="0"/>
    <xf numFmtId="0" fontId="8" fillId="0" borderId="0"/>
    <xf numFmtId="0" fontId="128" fillId="98" borderId="0" applyNumberFormat="0" applyBorder="0" applyAlignment="0" applyProtection="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38" fontId="28" fillId="34" borderId="0" applyNumberFormat="0" applyBorder="0" applyAlignment="0" applyProtection="0"/>
    <xf numFmtId="0" fontId="8" fillId="0" borderId="0"/>
    <xf numFmtId="0" fontId="6" fillId="0" borderId="0"/>
    <xf numFmtId="0" fontId="6"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38" fontId="6" fillId="34" borderId="0" applyNumberFormat="0" applyBorder="0" applyAlignment="0" applyProtection="0"/>
    <xf numFmtId="0" fontId="6" fillId="0" borderId="0"/>
    <xf numFmtId="0" fontId="6" fillId="0" borderId="0"/>
    <xf numFmtId="0" fontId="8" fillId="0" borderId="0"/>
    <xf numFmtId="38" fontId="28" fillId="34" borderId="0" applyNumberFormat="0" applyBorder="0" applyAlignment="0" applyProtection="0"/>
    <xf numFmtId="0" fontId="8" fillId="0" borderId="0"/>
    <xf numFmtId="0" fontId="6" fillId="0" borderId="0"/>
    <xf numFmtId="0" fontId="8" fillId="0" borderId="0"/>
    <xf numFmtId="0" fontId="8" fillId="0" borderId="0"/>
    <xf numFmtId="201" fontId="77" fillId="0" borderId="0" applyNumberFormat="0" applyFill="0" applyBorder="0" applyProtection="0">
      <alignment horizontal="right"/>
    </xf>
    <xf numFmtId="0" fontId="6" fillId="0" borderId="0"/>
    <xf numFmtId="0" fontId="68" fillId="0" borderId="3" applyNumberFormat="0" applyAlignment="0" applyProtection="0">
      <alignment horizontal="left"/>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8" fillId="0" borderId="3" applyNumberFormat="0" applyAlignment="0" applyProtection="0">
      <alignment horizontal="left"/>
    </xf>
    <xf numFmtId="0" fontId="6" fillId="0" borderId="0"/>
    <xf numFmtId="0" fontId="68" fillId="0" borderId="3" applyNumberFormat="0" applyAlignment="0" applyProtection="0">
      <alignment horizontal="left"/>
    </xf>
    <xf numFmtId="0" fontId="6" fillId="0" borderId="0"/>
    <xf numFmtId="0" fontId="6" fillId="0" borderId="0"/>
    <xf numFmtId="0" fontId="8" fillId="0" borderId="0"/>
    <xf numFmtId="0" fontId="68" fillId="0" borderId="3" applyNumberFormat="0" applyAlignment="0" applyProtection="0">
      <alignment horizontal="left"/>
    </xf>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 fillId="0" borderId="0"/>
    <xf numFmtId="0" fontId="8" fillId="0" borderId="0"/>
    <xf numFmtId="0" fontId="68" fillId="0" borderId="4">
      <alignment horizontal="left"/>
    </xf>
    <xf numFmtId="0" fontId="6" fillId="0" borderId="0"/>
    <xf numFmtId="14" fontId="40" fillId="99" borderId="15">
      <alignment horizontal="center" vertical="center" wrapText="1"/>
    </xf>
    <xf numFmtId="0" fontId="8" fillId="0" borderId="0"/>
    <xf numFmtId="0" fontId="30" fillId="0" borderId="5" applyNumberFormat="0" applyFill="0" applyAlignment="0" applyProtection="0"/>
    <xf numFmtId="0" fontId="8" fillId="0" borderId="0"/>
    <xf numFmtId="0" fontId="8" fillId="0" borderId="0"/>
    <xf numFmtId="0" fontId="30" fillId="0" borderId="5" applyNumberFormat="0" applyFill="0" applyAlignment="0" applyProtection="0"/>
    <xf numFmtId="0" fontId="8" fillId="0" borderId="0"/>
    <xf numFmtId="0" fontId="8" fillId="0" borderId="0"/>
    <xf numFmtId="0" fontId="8" fillId="0" borderId="0"/>
    <xf numFmtId="0" fontId="6" fillId="0" borderId="0"/>
    <xf numFmtId="0" fontId="6" fillId="0" borderId="0"/>
    <xf numFmtId="0" fontId="129" fillId="0" borderId="43" applyNumberFormat="0" applyFill="0" applyAlignment="0" applyProtection="0"/>
    <xf numFmtId="0" fontId="8" fillId="0" borderId="0"/>
    <xf numFmtId="0" fontId="8" fillId="0" borderId="0"/>
    <xf numFmtId="0" fontId="6" fillId="0" borderId="0"/>
    <xf numFmtId="0" fontId="6" fillId="0" borderId="0"/>
    <xf numFmtId="0" fontId="129" fillId="0" borderId="43" applyNumberFormat="0" applyFill="0" applyAlignment="0" applyProtection="0"/>
    <xf numFmtId="0" fontId="6" fillId="0" borderId="0"/>
    <xf numFmtId="0" fontId="6" fillId="0" borderId="0"/>
    <xf numFmtId="0" fontId="130" fillId="0" borderId="43" applyNumberFormat="0" applyFill="0" applyAlignment="0" applyProtection="0"/>
    <xf numFmtId="0" fontId="129" fillId="0" borderId="43"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29" fillId="0" borderId="43" applyNumberFormat="0" applyFill="0" applyAlignment="0" applyProtection="0"/>
    <xf numFmtId="0" fontId="130" fillId="0" borderId="43" applyNumberFormat="0" applyFill="0" applyAlignment="0" applyProtection="0"/>
    <xf numFmtId="0" fontId="6" fillId="0" borderId="0"/>
    <xf numFmtId="0" fontId="8" fillId="0" borderId="0"/>
    <xf numFmtId="0" fontId="87" fillId="0" borderId="0"/>
    <xf numFmtId="0" fontId="6" fillId="0" borderId="0"/>
    <xf numFmtId="0" fontId="131" fillId="0" borderId="44" applyNumberFormat="0" applyFill="0" applyAlignment="0" applyProtection="0"/>
    <xf numFmtId="0" fontId="8" fillId="0" borderId="0"/>
    <xf numFmtId="0" fontId="131" fillId="0" borderId="44" applyNumberFormat="0" applyFill="0" applyAlignment="0" applyProtection="0"/>
    <xf numFmtId="0" fontId="6" fillId="0" borderId="0"/>
    <xf numFmtId="0" fontId="129" fillId="0" borderId="43" applyNumberFormat="0" applyFill="0" applyAlignment="0" applyProtection="0"/>
    <xf numFmtId="0" fontId="8" fillId="0" borderId="0"/>
    <xf numFmtId="0" fontId="8" fillId="0" borderId="0"/>
    <xf numFmtId="0" fontId="6" fillId="0" borderId="0"/>
    <xf numFmtId="0" fontId="6" fillId="0" borderId="0"/>
    <xf numFmtId="0" fontId="129" fillId="0" borderId="43" applyNumberFormat="0" applyFill="0" applyAlignment="0" applyProtection="0"/>
    <xf numFmtId="0" fontId="8" fillId="0" borderId="0"/>
    <xf numFmtId="0" fontId="87" fillId="0" borderId="0"/>
    <xf numFmtId="0" fontId="6" fillId="0" borderId="0"/>
    <xf numFmtId="0" fontId="130" fillId="0" borderId="43" applyNumberFormat="0" applyFill="0" applyAlignment="0" applyProtection="0"/>
    <xf numFmtId="0" fontId="131" fillId="0" borderId="44"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31" fillId="0" borderId="44" applyNumberFormat="0" applyFill="0" applyAlignment="0" applyProtection="0"/>
    <xf numFmtId="0" fontId="8" fillId="0" borderId="0"/>
    <xf numFmtId="0" fontId="8" fillId="0" borderId="0"/>
    <xf numFmtId="0" fontId="6" fillId="0" borderId="0"/>
    <xf numFmtId="0" fontId="8" fillId="0" borderId="0"/>
    <xf numFmtId="0" fontId="8" fillId="0" borderId="0"/>
    <xf numFmtId="0" fontId="131" fillId="0" borderId="44" applyNumberFormat="0" applyFill="0" applyAlignment="0" applyProtection="0"/>
    <xf numFmtId="0" fontId="31" fillId="0" borderId="0" applyNumberFormat="0" applyFill="0" applyBorder="0" applyAlignment="0" applyProtection="0"/>
    <xf numFmtId="0" fontId="132" fillId="0" borderId="44" applyNumberFormat="0" applyFill="0" applyAlignment="0" applyProtection="0"/>
    <xf numFmtId="0" fontId="6" fillId="0" borderId="0"/>
    <xf numFmtId="0" fontId="8" fillId="0" borderId="0"/>
    <xf numFmtId="0" fontId="32" fillId="0" borderId="6" applyNumberFormat="0" applyFill="0" applyAlignment="0" applyProtection="0"/>
    <xf numFmtId="0" fontId="8" fillId="0" borderId="0"/>
    <xf numFmtId="0" fontId="8" fillId="0" borderId="0"/>
    <xf numFmtId="0" fontId="32" fillId="0" borderId="6" applyNumberFormat="0" applyFill="0" applyAlignment="0" applyProtection="0"/>
    <xf numFmtId="0" fontId="8" fillId="0" borderId="0"/>
    <xf numFmtId="0" fontId="8" fillId="0" borderId="0"/>
    <xf numFmtId="0" fontId="8" fillId="0" borderId="0"/>
    <xf numFmtId="0" fontId="6" fillId="0" borderId="0"/>
    <xf numFmtId="0" fontId="6" fillId="0" borderId="0"/>
    <xf numFmtId="0" fontId="133" fillId="0" borderId="45" applyNumberFormat="0" applyFill="0" applyAlignment="0" applyProtection="0"/>
    <xf numFmtId="0" fontId="8" fillId="0" borderId="0"/>
    <xf numFmtId="0" fontId="87" fillId="0" borderId="0"/>
    <xf numFmtId="0" fontId="6" fillId="0" borderId="0"/>
    <xf numFmtId="0" fontId="6" fillId="0" borderId="0"/>
    <xf numFmtId="0" fontId="133" fillId="0" borderId="45" applyNumberFormat="0" applyFill="0" applyAlignment="0" applyProtection="0"/>
    <xf numFmtId="0" fontId="6" fillId="0" borderId="0"/>
    <xf numFmtId="0" fontId="6" fillId="0" borderId="0"/>
    <xf numFmtId="0" fontId="134" fillId="0" borderId="45" applyNumberFormat="0" applyFill="0" applyAlignment="0" applyProtection="0"/>
    <xf numFmtId="0" fontId="133" fillId="0" borderId="45"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33" fillId="0" borderId="45" applyNumberFormat="0" applyFill="0" applyAlignment="0" applyProtection="0"/>
    <xf numFmtId="0" fontId="134" fillId="0" borderId="45" applyNumberFormat="0" applyFill="0" applyAlignment="0" applyProtection="0"/>
    <xf numFmtId="0" fontId="6" fillId="0" borderId="0"/>
    <xf numFmtId="0" fontId="8" fillId="0" borderId="0"/>
    <xf numFmtId="0" fontId="87" fillId="0" borderId="0"/>
    <xf numFmtId="0" fontId="6" fillId="0" borderId="0"/>
    <xf numFmtId="0" fontId="135" fillId="0" borderId="46" applyNumberFormat="0" applyFill="0" applyAlignment="0" applyProtection="0"/>
    <xf numFmtId="0" fontId="8" fillId="0" borderId="0"/>
    <xf numFmtId="0" fontId="135" fillId="0" borderId="46" applyNumberFormat="0" applyFill="0" applyAlignment="0" applyProtection="0"/>
    <xf numFmtId="0" fontId="6" fillId="0" borderId="0"/>
    <xf numFmtId="0" fontId="133" fillId="0" borderId="45" applyNumberFormat="0" applyFill="0" applyAlignment="0" applyProtection="0"/>
    <xf numFmtId="0" fontId="8" fillId="0" borderId="0"/>
    <xf numFmtId="0" fontId="8" fillId="0" borderId="0"/>
    <xf numFmtId="0" fontId="6" fillId="0" borderId="0"/>
    <xf numFmtId="0" fontId="6" fillId="0" borderId="0"/>
    <xf numFmtId="0" fontId="133" fillId="0" borderId="45" applyNumberFormat="0" applyFill="0" applyAlignment="0" applyProtection="0"/>
    <xf numFmtId="0" fontId="8" fillId="0" borderId="0"/>
    <xf numFmtId="0" fontId="87" fillId="0" borderId="0"/>
    <xf numFmtId="0" fontId="6" fillId="0" borderId="0"/>
    <xf numFmtId="0" fontId="134" fillId="0" borderId="45" applyNumberFormat="0" applyFill="0" applyAlignment="0" applyProtection="0"/>
    <xf numFmtId="0" fontId="135" fillId="0" borderId="46"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35" fillId="0" borderId="46" applyNumberFormat="0" applyFill="0" applyAlignment="0" applyProtection="0"/>
    <xf numFmtId="0" fontId="8" fillId="0" borderId="0"/>
    <xf numFmtId="0" fontId="8" fillId="0" borderId="0"/>
    <xf numFmtId="0" fontId="6" fillId="0" borderId="0"/>
    <xf numFmtId="0" fontId="8" fillId="0" borderId="0"/>
    <xf numFmtId="0" fontId="8" fillId="0" borderId="0"/>
    <xf numFmtId="0" fontId="135" fillId="0" borderId="46" applyNumberFormat="0" applyFill="0" applyAlignment="0" applyProtection="0"/>
    <xf numFmtId="0" fontId="31" fillId="0" borderId="0" applyNumberFormat="0" applyFill="0" applyBorder="0" applyAlignment="0" applyProtection="0"/>
    <xf numFmtId="0" fontId="136" fillId="0" borderId="46" applyNumberFormat="0" applyFill="0" applyAlignment="0" applyProtection="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33" fillId="0" borderId="7" applyNumberFormat="0" applyFill="0" applyAlignment="0" applyProtection="0"/>
    <xf numFmtId="0" fontId="8" fillId="0" borderId="0"/>
    <xf numFmtId="0" fontId="8" fillId="0" borderId="0"/>
    <xf numFmtId="0" fontId="8" fillId="0" borderId="0"/>
    <xf numFmtId="0" fontId="6" fillId="0" borderId="0"/>
    <xf numFmtId="0" fontId="33" fillId="0" borderId="7" applyNumberFormat="0" applyFill="0" applyAlignment="0" applyProtection="0"/>
    <xf numFmtId="0" fontId="6" fillId="0" borderId="0"/>
    <xf numFmtId="0" fontId="8" fillId="0" borderId="0"/>
    <xf numFmtId="0" fontId="8" fillId="0" borderId="0"/>
    <xf numFmtId="0" fontId="6" fillId="0" borderId="0"/>
    <xf numFmtId="0" fontId="137" fillId="0" borderId="47" applyNumberFormat="0" applyFill="0" applyAlignment="0" applyProtection="0"/>
    <xf numFmtId="0" fontId="8" fillId="0" borderId="0"/>
    <xf numFmtId="0" fontId="6" fillId="0" borderId="0"/>
    <xf numFmtId="0" fontId="137" fillId="0" borderId="48" applyNumberFormat="0" applyFill="0" applyAlignment="0" applyProtection="0"/>
    <xf numFmtId="0" fontId="8" fillId="0" borderId="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6" fillId="0" borderId="0"/>
    <xf numFmtId="0" fontId="137" fillId="0" borderId="47" applyNumberFormat="0" applyFill="0" applyAlignment="0" applyProtection="0"/>
    <xf numFmtId="0" fontId="138" fillId="0" borderId="47" applyNumberFormat="0" applyFill="0" applyAlignment="0" applyProtection="0"/>
    <xf numFmtId="0" fontId="8" fillId="0" borderId="0"/>
    <xf numFmtId="0" fontId="6" fillId="0" borderId="0"/>
    <xf numFmtId="0" fontId="138" fillId="0" borderId="47" applyNumberFormat="0" applyFill="0" applyAlignment="0" applyProtection="0"/>
    <xf numFmtId="0" fontId="8" fillId="0" borderId="0"/>
    <xf numFmtId="0" fontId="6" fillId="0" borderId="0"/>
    <xf numFmtId="0" fontId="6" fillId="0" borderId="0"/>
    <xf numFmtId="0" fontId="137" fillId="0" borderId="47" applyNumberFormat="0" applyFill="0" applyAlignment="0" applyProtection="0"/>
    <xf numFmtId="0" fontId="8" fillId="0" borderId="0"/>
    <xf numFmtId="0" fontId="8" fillId="0" borderId="0"/>
    <xf numFmtId="0" fontId="6" fillId="0" borderId="0"/>
    <xf numFmtId="0" fontId="137" fillId="0" borderId="47" applyNumberFormat="0" applyFill="0" applyAlignment="0" applyProtection="0"/>
    <xf numFmtId="0" fontId="6" fillId="0" borderId="0"/>
    <xf numFmtId="0" fontId="138" fillId="0" borderId="47" applyNumberFormat="0" applyFill="0" applyAlignment="0" applyProtection="0"/>
    <xf numFmtId="0" fontId="33" fillId="0" borderId="7" applyNumberFormat="0" applyFill="0" applyAlignment="0" applyProtection="0"/>
    <xf numFmtId="0" fontId="8" fillId="0" borderId="0"/>
    <xf numFmtId="0" fontId="139" fillId="0" borderId="49"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0" fillId="0" borderId="50" applyNumberFormat="0" applyFill="0" applyAlignment="0" applyProtection="0"/>
    <xf numFmtId="0" fontId="8" fillId="0" borderId="0"/>
    <xf numFmtId="0" fontId="33" fillId="0" borderId="7" applyNumberFormat="0" applyFill="0" applyAlignment="0" applyProtection="0"/>
    <xf numFmtId="0" fontId="8" fillId="0" borderId="0"/>
    <xf numFmtId="0" fontId="87" fillId="0" borderId="0"/>
    <xf numFmtId="0" fontId="140" fillId="0" borderId="50" applyNumberFormat="0" applyFill="0" applyAlignment="0" applyProtection="0"/>
    <xf numFmtId="0" fontId="8" fillId="0" borderId="0"/>
    <xf numFmtId="0" fontId="8" fillId="0" borderId="0"/>
    <xf numFmtId="0" fontId="6" fillId="0" borderId="0"/>
    <xf numFmtId="0" fontId="141" fillId="0" borderId="50" applyNumberFormat="0" applyFill="0" applyAlignment="0" applyProtection="0"/>
    <xf numFmtId="0" fontId="8" fillId="0" borderId="0"/>
    <xf numFmtId="0" fontId="8" fillId="0" borderId="0"/>
    <xf numFmtId="0" fontId="140" fillId="0" borderId="50" applyNumberFormat="0" applyFill="0" applyAlignment="0" applyProtection="0"/>
    <xf numFmtId="0" fontId="8" fillId="0" borderId="0"/>
    <xf numFmtId="0" fontId="141" fillId="0" borderId="50" applyNumberFormat="0" applyFill="0" applyAlignment="0" applyProtection="0"/>
    <xf numFmtId="0" fontId="6" fillId="0" borderId="0"/>
    <xf numFmtId="0" fontId="8" fillId="0" borderId="0"/>
    <xf numFmtId="0" fontId="33" fillId="0" borderId="0" applyNumberFormat="0" applyFill="0" applyBorder="0" applyAlignment="0" applyProtection="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6" fillId="0" borderId="0"/>
    <xf numFmtId="0" fontId="33" fillId="0" borderId="0" applyNumberFormat="0" applyFill="0" applyBorder="0" applyAlignment="0" applyProtection="0"/>
    <xf numFmtId="0" fontId="6" fillId="0" borderId="0"/>
    <xf numFmtId="0" fontId="8" fillId="0" borderId="0"/>
    <xf numFmtId="0" fontId="8" fillId="0" borderId="0"/>
    <xf numFmtId="0" fontId="6" fillId="0" borderId="0"/>
    <xf numFmtId="0" fontId="137" fillId="0" borderId="0" applyNumberFormat="0" applyFill="0" applyBorder="0" applyAlignment="0" applyProtection="0"/>
    <xf numFmtId="0" fontId="8" fillId="0" borderId="0"/>
    <xf numFmtId="0" fontId="6" fillId="0" borderId="0"/>
    <xf numFmtId="0" fontId="6" fillId="0" borderId="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6" fillId="0" borderId="0"/>
    <xf numFmtId="0" fontId="137" fillId="0" borderId="0" applyNumberFormat="0" applyFill="0" applyBorder="0" applyAlignment="0" applyProtection="0"/>
    <xf numFmtId="0" fontId="138" fillId="0" borderId="0" applyNumberFormat="0" applyFill="0" applyBorder="0" applyAlignment="0" applyProtection="0"/>
    <xf numFmtId="0" fontId="8" fillId="0" borderId="0"/>
    <xf numFmtId="0" fontId="6" fillId="0" borderId="0"/>
    <xf numFmtId="0" fontId="138" fillId="0" borderId="0" applyNumberFormat="0" applyFill="0" applyBorder="0" applyAlignment="0" applyProtection="0"/>
    <xf numFmtId="0" fontId="8" fillId="0" borderId="0"/>
    <xf numFmtId="0" fontId="6" fillId="0" borderId="0"/>
    <xf numFmtId="0" fontId="6" fillId="0" borderId="0"/>
    <xf numFmtId="0" fontId="137" fillId="0" borderId="0" applyNumberFormat="0" applyFill="0" applyBorder="0" applyAlignment="0" applyProtection="0"/>
    <xf numFmtId="0" fontId="8" fillId="0" borderId="0"/>
    <xf numFmtId="0" fontId="8" fillId="0" borderId="0"/>
    <xf numFmtId="0" fontId="6" fillId="0" borderId="0"/>
    <xf numFmtId="0" fontId="137" fillId="0" borderId="0" applyNumberFormat="0" applyFill="0" applyBorder="0" applyAlignment="0" applyProtection="0"/>
    <xf numFmtId="0" fontId="6" fillId="0" borderId="0"/>
    <xf numFmtId="0" fontId="138" fillId="0" borderId="0" applyNumberFormat="0" applyFill="0" applyBorder="0" applyAlignment="0" applyProtection="0"/>
    <xf numFmtId="0" fontId="33" fillId="0" borderId="0" applyNumberFormat="0" applyFill="0" applyBorder="0" applyAlignment="0" applyProtection="0"/>
    <xf numFmtId="0" fontId="8" fillId="0" borderId="0"/>
    <xf numFmtId="0" fontId="139"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0"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87" fillId="0" borderId="0"/>
    <xf numFmtId="0" fontId="140" fillId="0" borderId="0" applyNumberFormat="0" applyFill="0" applyBorder="0" applyAlignment="0" applyProtection="0"/>
    <xf numFmtId="0" fontId="8" fillId="0" borderId="0"/>
    <xf numFmtId="0" fontId="8" fillId="0" borderId="0"/>
    <xf numFmtId="0" fontId="6" fillId="0" borderId="0"/>
    <xf numFmtId="0" fontId="141" fillId="0" borderId="0" applyNumberFormat="0" applyFill="0" applyBorder="0" applyAlignment="0" applyProtection="0"/>
    <xf numFmtId="0" fontId="8" fillId="0" borderId="0"/>
    <xf numFmtId="0" fontId="8" fillId="0" borderId="0"/>
    <xf numFmtId="0" fontId="140" fillId="0" borderId="0" applyNumberFormat="0" applyFill="0" applyBorder="0" applyAlignment="0" applyProtection="0"/>
    <xf numFmtId="0" fontId="8" fillId="0" borderId="0"/>
    <xf numFmtId="0" fontId="141" fillId="0" borderId="0" applyNumberFormat="0" applyFill="0" applyBorder="0" applyAlignment="0" applyProtection="0"/>
    <xf numFmtId="0" fontId="142" fillId="95" borderId="0" applyNumberFormat="0" applyBorder="0" applyAlignment="0">
      <protection hidden="1"/>
    </xf>
    <xf numFmtId="0" fontId="6" fillId="0" borderId="0"/>
    <xf numFmtId="38" fontId="51" fillId="0" borderId="0"/>
    <xf numFmtId="0" fontId="8" fillId="0" borderId="0"/>
    <xf numFmtId="0" fontId="8" fillId="0" borderId="0"/>
    <xf numFmtId="0" fontId="8" fillId="0" borderId="0"/>
    <xf numFmtId="0" fontId="6" fillId="0" borderId="0"/>
    <xf numFmtId="0" fontId="6" fillId="0" borderId="0"/>
    <xf numFmtId="38" fontId="51" fillId="0" borderId="0"/>
    <xf numFmtId="0" fontId="6" fillId="0" borderId="0"/>
    <xf numFmtId="38" fontId="51" fillId="0" borderId="0"/>
    <xf numFmtId="0" fontId="6" fillId="0" borderId="0"/>
    <xf numFmtId="0" fontId="6" fillId="0" borderId="0"/>
    <xf numFmtId="0" fontId="8" fillId="0" borderId="0"/>
    <xf numFmtId="38" fontId="51" fillId="0" borderId="0"/>
    <xf numFmtId="0" fontId="8" fillId="0" borderId="0"/>
    <xf numFmtId="0" fontId="6" fillId="0" borderId="0"/>
    <xf numFmtId="0" fontId="8" fillId="0" borderId="0"/>
    <xf numFmtId="0" fontId="6" fillId="0" borderId="0"/>
    <xf numFmtId="40" fontId="51" fillId="0" borderId="0"/>
    <xf numFmtId="0" fontId="8" fillId="0" borderId="0"/>
    <xf numFmtId="0" fontId="8" fillId="0" borderId="0"/>
    <xf numFmtId="0" fontId="8" fillId="0" borderId="0"/>
    <xf numFmtId="0" fontId="6" fillId="0" borderId="0"/>
    <xf numFmtId="0" fontId="6" fillId="0" borderId="0"/>
    <xf numFmtId="40" fontId="51" fillId="0" borderId="0"/>
    <xf numFmtId="0" fontId="6" fillId="0" borderId="0"/>
    <xf numFmtId="40" fontId="51" fillId="0" borderId="0"/>
    <xf numFmtId="0" fontId="6" fillId="0" borderId="0"/>
    <xf numFmtId="0" fontId="6" fillId="0" borderId="0"/>
    <xf numFmtId="0" fontId="8" fillId="0" borderId="0"/>
    <xf numFmtId="40" fontId="51"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43" fillId="0" borderId="0" applyNumberFormat="0" applyFill="0" applyBorder="0" applyAlignment="0" applyProtection="0">
      <alignment vertical="top"/>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44" fillId="0" borderId="0" applyNumberFormat="0" applyFill="0" applyBorder="0" applyAlignment="0" applyProtection="0">
      <alignment vertical="top"/>
      <protection locked="0"/>
    </xf>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6" fillId="31" borderId="8" applyNumberFormat="0" applyBorder="0" applyAlignment="0" applyProtection="0"/>
    <xf numFmtId="0" fontId="6" fillId="0" borderId="0"/>
    <xf numFmtId="0" fontId="8" fillId="0" borderId="0"/>
    <xf numFmtId="0" fontId="6" fillId="0" borderId="0"/>
    <xf numFmtId="10" fontId="28" fillId="31" borderId="8"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8" fillId="0" borderId="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45" fillId="100" borderId="40" applyNumberFormat="0" applyAlignment="0" applyProtection="0"/>
    <xf numFmtId="0" fontId="6" fillId="0" borderId="0"/>
    <xf numFmtId="0" fontId="8" fillId="0" borderId="0"/>
    <xf numFmtId="0" fontId="87" fillId="0" borderId="0"/>
    <xf numFmtId="0" fontId="6" fillId="0" borderId="0"/>
    <xf numFmtId="0" fontId="8" fillId="0" borderId="0"/>
    <xf numFmtId="0" fontId="6" fillId="0" borderId="0"/>
    <xf numFmtId="0" fontId="8" fillId="0" borderId="0"/>
    <xf numFmtId="0" fontId="8" fillId="0" borderId="0"/>
    <xf numFmtId="0" fontId="6" fillId="0" borderId="0"/>
    <xf numFmtId="0" fontId="145" fillId="100" borderId="40" applyNumberFormat="0" applyAlignment="0" applyProtection="0"/>
    <xf numFmtId="0" fontId="6" fillId="0" borderId="0"/>
    <xf numFmtId="0" fontId="8" fillId="0" borderId="0"/>
    <xf numFmtId="0" fontId="87"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45" fillId="100" borderId="40" applyNumberFormat="0" applyAlignment="0" applyProtection="0"/>
    <xf numFmtId="0" fontId="6" fillId="0" borderId="0"/>
    <xf numFmtId="0" fontId="8" fillId="0" borderId="0"/>
    <xf numFmtId="0" fontId="87" fillId="0" borderId="0"/>
    <xf numFmtId="0" fontId="6" fillId="0" borderId="0"/>
    <xf numFmtId="0" fontId="8" fillId="0" borderId="0"/>
    <xf numFmtId="0" fontId="6" fillId="0" borderId="0"/>
    <xf numFmtId="0" fontId="8" fillId="0" borderId="0"/>
    <xf numFmtId="0" fontId="8" fillId="0" borderId="0"/>
    <xf numFmtId="0" fontId="6" fillId="0" borderId="0"/>
    <xf numFmtId="0" fontId="145" fillId="100" borderId="40" applyNumberFormat="0" applyAlignment="0" applyProtection="0"/>
    <xf numFmtId="0" fontId="6" fillId="0" borderId="0"/>
    <xf numFmtId="0" fontId="8" fillId="0" borderId="0"/>
    <xf numFmtId="0" fontId="87" fillId="0" borderId="0"/>
    <xf numFmtId="0" fontId="6" fillId="0" borderId="0"/>
    <xf numFmtId="0" fontId="8" fillId="0" borderId="0"/>
    <xf numFmtId="0" fontId="6" fillId="0" borderId="0"/>
    <xf numFmtId="0" fontId="8" fillId="0" borderId="0"/>
    <xf numFmtId="0" fontId="8" fillId="0" borderId="0"/>
    <xf numFmtId="0" fontId="6" fillId="0" borderId="0"/>
    <xf numFmtId="0" fontId="145" fillId="100" borderId="40" applyNumberFormat="0" applyAlignment="0" applyProtection="0"/>
    <xf numFmtId="0" fontId="6" fillId="0" borderId="0"/>
    <xf numFmtId="0" fontId="8" fillId="0" borderId="0"/>
    <xf numFmtId="0" fontId="87" fillId="0" borderId="0"/>
    <xf numFmtId="0" fontId="6" fillId="0" borderId="0"/>
    <xf numFmtId="0" fontId="8" fillId="0" borderId="0"/>
    <xf numFmtId="0" fontId="6" fillId="0" borderId="0"/>
    <xf numFmtId="0" fontId="8" fillId="0" borderId="0"/>
    <xf numFmtId="0" fontId="8" fillId="0" borderId="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45" fillId="100" borderId="40"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46" fillId="100" borderId="40" applyNumberFormat="0" applyAlignment="0" applyProtection="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8" fillId="0" borderId="0"/>
    <xf numFmtId="0" fontId="8"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87" fillId="0" borderId="0"/>
    <xf numFmtId="0" fontId="6" fillId="0" borderId="0"/>
    <xf numFmtId="0" fontId="145" fillId="39" borderId="40"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35" fillId="7" borderId="1"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8" fillId="0" borderId="0"/>
    <xf numFmtId="0" fontId="6" fillId="0" borderId="0"/>
    <xf numFmtId="0" fontId="8" fillId="0" borderId="0"/>
    <xf numFmtId="0" fontId="6" fillId="0" borderId="0"/>
    <xf numFmtId="0" fontId="35" fillId="39" borderId="1" applyNumberFormat="0" applyAlignment="0" applyProtection="0"/>
    <xf numFmtId="0" fontId="35" fillId="39" borderId="1"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46" fillId="100" borderId="40" applyNumberFormat="0" applyAlignment="0" applyProtection="0"/>
    <xf numFmtId="0" fontId="8" fillId="0" borderId="0"/>
    <xf numFmtId="0" fontId="145" fillId="100" borderId="40" applyNumberFormat="0" applyAlignment="0" applyProtection="0"/>
    <xf numFmtId="0" fontId="8" fillId="0" borderId="0"/>
    <xf numFmtId="0" fontId="35" fillId="7" borderId="1" applyNumberFormat="0" applyAlignment="0" applyProtection="0"/>
    <xf numFmtId="0" fontId="8" fillId="0" borderId="0"/>
    <xf numFmtId="0" fontId="146" fillId="100" borderId="40"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46" fillId="100" borderId="40"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45" fillId="100" borderId="40" applyNumberFormat="0" applyAlignment="0" applyProtection="0"/>
    <xf numFmtId="0" fontId="87" fillId="0" borderId="0"/>
    <xf numFmtId="0" fontId="35" fillId="7" borderId="1" applyNumberFormat="0" applyAlignment="0" applyProtection="0"/>
    <xf numFmtId="0" fontId="8" fillId="0" borderId="0"/>
    <xf numFmtId="0" fontId="145" fillId="100" borderId="40" applyNumberFormat="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45" fillId="100" borderId="40" applyNumberFormat="0" applyAlignment="0" applyProtection="0"/>
    <xf numFmtId="0" fontId="6" fillId="0" borderId="0"/>
    <xf numFmtId="0" fontId="8" fillId="0" borderId="0"/>
    <xf numFmtId="0" fontId="6" fillId="0" borderId="0"/>
    <xf numFmtId="0" fontId="6" fillId="0" borderId="0"/>
    <xf numFmtId="0" fontId="35" fillId="39" borderId="1" applyNumberFormat="0" applyAlignment="0" applyProtection="0"/>
    <xf numFmtId="0" fontId="6" fillId="0" borderId="0"/>
    <xf numFmtId="0" fontId="35" fillId="7" borderId="1" applyNumberFormat="0" applyAlignment="0" applyProtection="0"/>
    <xf numFmtId="0" fontId="6" fillId="0" borderId="0"/>
    <xf numFmtId="0" fontId="8" fillId="0" borderId="0"/>
    <xf numFmtId="0" fontId="87" fillId="0" borderId="0"/>
    <xf numFmtId="0" fontId="6" fillId="0" borderId="0"/>
    <xf numFmtId="0" fontId="145" fillId="39" borderId="40"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145" fillId="39" borderId="40"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145" fillId="39" borderId="40" applyNumberFormat="0" applyAlignment="0" applyProtection="0"/>
    <xf numFmtId="0" fontId="6" fillId="0" borderId="0"/>
    <xf numFmtId="0" fontId="8" fillId="0" borderId="0"/>
    <xf numFmtId="0" fontId="6" fillId="0" borderId="0"/>
    <xf numFmtId="0" fontId="6" fillId="0" borderId="0"/>
    <xf numFmtId="0" fontId="6" fillId="0" borderId="0"/>
    <xf numFmtId="0" fontId="35" fillId="39" borderId="1" applyNumberFormat="0" applyAlignment="0" applyProtection="0"/>
    <xf numFmtId="0" fontId="145" fillId="100" borderId="40"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145" fillId="39" borderId="40" applyNumberFormat="0" applyAlignment="0" applyProtection="0"/>
    <xf numFmtId="0" fontId="8" fillId="0" borderId="0"/>
    <xf numFmtId="0" fontId="87" fillId="0" borderId="0"/>
    <xf numFmtId="0" fontId="6" fillId="0" borderId="0"/>
    <xf numFmtId="0" fontId="145" fillId="100" borderId="40" applyNumberFormat="0" applyAlignment="0" applyProtection="0"/>
    <xf numFmtId="0" fontId="6" fillId="0" borderId="0"/>
    <xf numFmtId="0" fontId="145" fillId="39" borderId="40" applyNumberFormat="0" applyAlignment="0" applyProtection="0"/>
    <xf numFmtId="0" fontId="145" fillId="100" borderId="40"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87" fillId="0" borderId="0"/>
    <xf numFmtId="0" fontId="6" fillId="0" borderId="0"/>
    <xf numFmtId="0" fontId="145" fillId="100" borderId="40" applyNumberFormat="0" applyAlignment="0" applyProtection="0"/>
    <xf numFmtId="0" fontId="145" fillId="100" borderId="40" applyNumberFormat="0" applyAlignment="0" applyProtection="0"/>
    <xf numFmtId="0" fontId="8" fillId="0" borderId="0"/>
    <xf numFmtId="0" fontId="145" fillId="100" borderId="40"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87" fillId="0" borderId="0"/>
    <xf numFmtId="0" fontId="6" fillId="0" borderId="0"/>
    <xf numFmtId="0" fontId="145" fillId="100" borderId="40" applyNumberFormat="0" applyAlignment="0" applyProtection="0"/>
    <xf numFmtId="0" fontId="145" fillId="100" borderId="40" applyNumberFormat="0" applyAlignment="0" applyProtection="0"/>
    <xf numFmtId="0" fontId="8" fillId="0" borderId="0"/>
    <xf numFmtId="0" fontId="145" fillId="100" borderId="40"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87" fillId="0" borderId="0"/>
    <xf numFmtId="0" fontId="6" fillId="0" borderId="0"/>
    <xf numFmtId="0" fontId="145" fillId="100" borderId="40" applyNumberFormat="0" applyAlignment="0" applyProtection="0"/>
    <xf numFmtId="0" fontId="8" fillId="0" borderId="0"/>
    <xf numFmtId="0" fontId="145" fillId="100" borderId="40" applyNumberFormat="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87" fillId="0" borderId="0"/>
    <xf numFmtId="0" fontId="6" fillId="0" borderId="0"/>
    <xf numFmtId="0" fontId="145" fillId="100" borderId="40" applyNumberFormat="0" applyAlignment="0" applyProtection="0"/>
    <xf numFmtId="0" fontId="8" fillId="0" borderId="0"/>
    <xf numFmtId="0" fontId="145" fillId="100" borderId="40" applyNumberFormat="0" applyAlignment="0" applyProtection="0"/>
    <xf numFmtId="0" fontId="8" fillId="0" borderId="0"/>
    <xf numFmtId="0" fontId="8" fillId="0" borderId="0"/>
    <xf numFmtId="0" fontId="35" fillId="7" borderId="1" applyNumberFormat="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45" fillId="100" borderId="40" applyNumberFormat="0" applyAlignment="0" applyProtection="0"/>
    <xf numFmtId="0" fontId="8" fillId="0" borderId="0"/>
    <xf numFmtId="0" fontId="8" fillId="0" borderId="0"/>
    <xf numFmtId="0" fontId="87"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146" fillId="100" borderId="40" applyNumberFormat="0" applyAlignment="0" applyProtection="0"/>
    <xf numFmtId="0" fontId="146" fillId="100" borderId="40" applyNumberFormat="0" applyAlignment="0" applyProtection="0"/>
    <xf numFmtId="0" fontId="145" fillId="100" borderId="40" applyNumberFormat="0" applyAlignment="0" applyProtection="0"/>
    <xf numFmtId="0" fontId="145" fillId="100" borderId="40" applyNumberFormat="0" applyAlignment="0" applyProtection="0"/>
    <xf numFmtId="0" fontId="35" fillId="7" borderId="1" applyNumberFormat="0" applyAlignment="0" applyProtection="0"/>
    <xf numFmtId="0" fontId="6"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3" fontId="147" fillId="0" borderId="0" applyFill="0" applyBorder="0" applyAlignment="0" applyProtection="0"/>
    <xf numFmtId="0" fontId="6" fillId="0" borderId="0"/>
    <xf numFmtId="3" fontId="147" fillId="0" borderId="0" applyFill="0" applyBorder="0" applyAlignment="0" applyProtection="0"/>
    <xf numFmtId="0" fontId="6" fillId="0" borderId="0"/>
    <xf numFmtId="3" fontId="147" fillId="0" borderId="0" applyFill="0" applyBorder="0" applyAlignment="0" applyProtection="0"/>
    <xf numFmtId="0" fontId="8" fillId="0" borderId="0"/>
    <xf numFmtId="0" fontId="6" fillId="0" borderId="0"/>
    <xf numFmtId="0" fontId="8" fillId="0" borderId="0"/>
    <xf numFmtId="0" fontId="6" fillId="0" borderId="0"/>
    <xf numFmtId="0" fontId="8" fillId="0" borderId="0"/>
    <xf numFmtId="0" fontId="38" fillId="0" borderId="10" applyNumberFormat="0" applyFill="0" applyAlignment="0" applyProtection="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8" fillId="0" borderId="0"/>
    <xf numFmtId="0" fontId="6" fillId="0" borderId="0"/>
    <xf numFmtId="0" fontId="38" fillId="0" borderId="10" applyNumberFormat="0" applyFill="0" applyAlignment="0" applyProtection="0"/>
    <xf numFmtId="0" fontId="6" fillId="0" borderId="0"/>
    <xf numFmtId="0" fontId="8" fillId="0" borderId="0"/>
    <xf numFmtId="0" fontId="87" fillId="0" borderId="0"/>
    <xf numFmtId="0" fontId="6" fillId="0" borderId="0"/>
    <xf numFmtId="0" fontId="66" fillId="0" borderId="51" applyNumberFormat="0" applyFill="0" applyAlignment="0" applyProtection="0"/>
    <xf numFmtId="0" fontId="8" fillId="0" borderId="0"/>
    <xf numFmtId="0" fontId="6" fillId="0" borderId="0"/>
    <xf numFmtId="0" fontId="148" fillId="0" borderId="52" applyNumberFormat="0" applyFill="0" applyAlignment="0" applyProtection="0"/>
    <xf numFmtId="0" fontId="8" fillId="0" borderId="0"/>
    <xf numFmtId="0" fontId="6" fillId="0" borderId="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6" fillId="0" borderId="0"/>
    <xf numFmtId="0" fontId="66" fillId="0" borderId="51" applyNumberFormat="0" applyFill="0" applyAlignment="0" applyProtection="0"/>
    <xf numFmtId="0" fontId="149" fillId="0" borderId="51" applyNumberFormat="0" applyFill="0" applyAlignment="0" applyProtection="0"/>
    <xf numFmtId="0" fontId="8" fillId="0" borderId="0"/>
    <xf numFmtId="0" fontId="6" fillId="0" borderId="0"/>
    <xf numFmtId="0" fontId="149" fillId="0" borderId="51" applyNumberFormat="0" applyFill="0" applyAlignment="0" applyProtection="0"/>
    <xf numFmtId="0" fontId="8" fillId="0" borderId="0"/>
    <xf numFmtId="0" fontId="6" fillId="0" borderId="0"/>
    <xf numFmtId="0" fontId="6" fillId="0" borderId="0"/>
    <xf numFmtId="0" fontId="66" fillId="0" borderId="51" applyNumberFormat="0" applyFill="0" applyAlignment="0" applyProtection="0"/>
    <xf numFmtId="0" fontId="8" fillId="0" borderId="0"/>
    <xf numFmtId="0" fontId="8" fillId="0" borderId="0"/>
    <xf numFmtId="0" fontId="6" fillId="0" borderId="0"/>
    <xf numFmtId="0" fontId="66" fillId="0" borderId="51" applyNumberFormat="0" applyFill="0" applyAlignment="0" applyProtection="0"/>
    <xf numFmtId="0" fontId="6" fillId="0" borderId="0"/>
    <xf numFmtId="0" fontId="149" fillId="0" borderId="51" applyNumberFormat="0" applyFill="0" applyAlignment="0" applyProtection="0"/>
    <xf numFmtId="0" fontId="38" fillId="0" borderId="10" applyNumberFormat="0" applyFill="0" applyAlignment="0" applyProtection="0"/>
    <xf numFmtId="0" fontId="8" fillId="0" borderId="0"/>
    <xf numFmtId="0" fontId="150" fillId="0" borderId="53"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52" applyNumberFormat="0" applyFill="0" applyAlignment="0" applyProtection="0"/>
    <xf numFmtId="0" fontId="8" fillId="0" borderId="0"/>
    <xf numFmtId="0" fontId="38" fillId="0" borderId="10" applyNumberFormat="0" applyFill="0" applyAlignment="0" applyProtection="0"/>
    <xf numFmtId="0" fontId="8" fillId="0" borderId="0"/>
    <xf numFmtId="0" fontId="87" fillId="0" borderId="0"/>
    <xf numFmtId="0" fontId="148" fillId="0" borderId="52" applyNumberFormat="0" applyFill="0" applyAlignment="0" applyProtection="0"/>
    <xf numFmtId="0" fontId="8" fillId="0" borderId="0"/>
    <xf numFmtId="0" fontId="8" fillId="0" borderId="0"/>
    <xf numFmtId="0" fontId="6" fillId="0" borderId="0"/>
    <xf numFmtId="0" fontId="151" fillId="0" borderId="52" applyNumberFormat="0" applyFill="0" applyAlignment="0" applyProtection="0"/>
    <xf numFmtId="0" fontId="8" fillId="0" borderId="0"/>
    <xf numFmtId="0" fontId="8" fillId="0" borderId="0"/>
    <xf numFmtId="0" fontId="148" fillId="0" borderId="52" applyNumberFormat="0" applyFill="0" applyAlignment="0" applyProtection="0"/>
    <xf numFmtId="0" fontId="8" fillId="0" borderId="0"/>
    <xf numFmtId="0" fontId="151" fillId="0" borderId="52" applyNumberFormat="0" applyFill="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1" applyNumberFormat="0" applyFont="0" applyAlignment="0">
      <alignment horizontal="center"/>
    </xf>
    <xf numFmtId="0" fontId="6" fillId="0" borderId="0"/>
    <xf numFmtId="44" fontId="40" fillId="0" borderId="11" applyNumberFormat="0" applyFont="0" applyAlignment="0">
      <alignment horizontal="center"/>
    </xf>
    <xf numFmtId="0" fontId="6" fillId="0" borderId="0"/>
    <xf numFmtId="0" fontId="6" fillId="0" borderId="0"/>
    <xf numFmtId="0" fontId="8" fillId="0" borderId="0"/>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2" applyNumberFormat="0" applyFont="0" applyAlignment="0">
      <alignment horizontal="center"/>
    </xf>
    <xf numFmtId="0" fontId="6" fillId="0" borderId="0"/>
    <xf numFmtId="44" fontId="40" fillId="0" borderId="12" applyNumberFormat="0" applyFont="0" applyAlignment="0">
      <alignment horizontal="center"/>
    </xf>
    <xf numFmtId="0" fontId="6" fillId="0" borderId="0"/>
    <xf numFmtId="0" fontId="6" fillId="0" borderId="0"/>
    <xf numFmtId="0" fontId="8" fillId="0" borderId="0"/>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8" fillId="0" borderId="0"/>
    <xf numFmtId="188" fontId="28" fillId="60" borderId="0">
      <alignment horizontal="center"/>
    </xf>
    <xf numFmtId="0" fontId="6" fillId="0" borderId="0"/>
    <xf numFmtId="0" fontId="8" fillId="0" borderId="0"/>
    <xf numFmtId="0" fontId="41" fillId="39" borderId="0" applyNumberFormat="0" applyBorder="0" applyAlignment="0" applyProtection="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8" fillId="0" borderId="0"/>
    <xf numFmtId="0" fontId="6" fillId="0" borderId="0"/>
    <xf numFmtId="0" fontId="41" fillId="39" borderId="0" applyNumberFormat="0" applyBorder="0" applyAlignment="0" applyProtection="0"/>
    <xf numFmtId="0" fontId="6" fillId="0" borderId="0"/>
    <xf numFmtId="0" fontId="8" fillId="0" borderId="0"/>
    <xf numFmtId="0" fontId="87" fillId="0" borderId="0"/>
    <xf numFmtId="0" fontId="6" fillId="0" borderId="0"/>
    <xf numFmtId="0" fontId="152" fillId="10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6" fillId="0" borderId="0"/>
    <xf numFmtId="0" fontId="153" fillId="39" borderId="0" applyNumberFormat="0" applyBorder="0" applyAlignment="0" applyProtection="0"/>
    <xf numFmtId="0" fontId="153" fillId="39" borderId="0" applyNumberFormat="0" applyBorder="0" applyAlignment="0" applyProtection="0"/>
    <xf numFmtId="0" fontId="8" fillId="0" borderId="0"/>
    <xf numFmtId="0" fontId="152" fillId="101" borderId="0" applyNumberFormat="0" applyBorder="0" applyAlignment="0" applyProtection="0"/>
    <xf numFmtId="0" fontId="8" fillId="0" borderId="0"/>
    <xf numFmtId="0" fontId="6" fillId="0" borderId="0"/>
    <xf numFmtId="0" fontId="6" fillId="0" borderId="0"/>
    <xf numFmtId="0" fontId="152" fillId="101" borderId="0" applyNumberFormat="0" applyBorder="0" applyAlignment="0" applyProtection="0"/>
    <xf numFmtId="0" fontId="8" fillId="0" borderId="0"/>
    <xf numFmtId="0" fontId="8" fillId="0" borderId="0"/>
    <xf numFmtId="0" fontId="6" fillId="0" borderId="0"/>
    <xf numFmtId="0" fontId="152" fillId="101" borderId="0" applyNumberFormat="0" applyBorder="0" applyAlignment="0" applyProtection="0"/>
    <xf numFmtId="0" fontId="6" fillId="0" borderId="0"/>
    <xf numFmtId="0" fontId="152" fillId="101" borderId="0" applyNumberFormat="0" applyBorder="0" applyAlignment="0" applyProtection="0"/>
    <xf numFmtId="0" fontId="41" fillId="39" borderId="0" applyNumberFormat="0" applyBorder="0" applyAlignment="0" applyProtection="0"/>
    <xf numFmtId="0" fontId="8" fillId="0" borderId="0"/>
    <xf numFmtId="0" fontId="66"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54" fillId="101" borderId="0" applyNumberFormat="0" applyBorder="0" applyAlignment="0" applyProtection="0"/>
    <xf numFmtId="0" fontId="8" fillId="0" borderId="0"/>
    <xf numFmtId="0" fontId="41" fillId="39" borderId="0" applyNumberFormat="0" applyBorder="0" applyAlignment="0" applyProtection="0"/>
    <xf numFmtId="0" fontId="8" fillId="0" borderId="0"/>
    <xf numFmtId="0" fontId="87" fillId="0" borderId="0"/>
    <xf numFmtId="0" fontId="154" fillId="101" borderId="0" applyNumberFormat="0" applyBorder="0" applyAlignment="0" applyProtection="0"/>
    <xf numFmtId="0" fontId="8" fillId="0" borderId="0"/>
    <xf numFmtId="0" fontId="8" fillId="0" borderId="0"/>
    <xf numFmtId="0" fontId="6" fillId="0" borderId="0"/>
    <xf numFmtId="0" fontId="155" fillId="101" borderId="0" applyNumberFormat="0" applyBorder="0" applyAlignment="0" applyProtection="0"/>
    <xf numFmtId="0" fontId="8" fillId="0" borderId="0"/>
    <xf numFmtId="0" fontId="8" fillId="0" borderId="0"/>
    <xf numFmtId="0" fontId="154" fillId="101" borderId="0" applyNumberFormat="0" applyBorder="0" applyAlignment="0" applyProtection="0"/>
    <xf numFmtId="0" fontId="8" fillId="0" borderId="0"/>
    <xf numFmtId="0" fontId="155" fillId="101" borderId="0" applyNumberFormat="0" applyBorder="0" applyAlignment="0" applyProtection="0"/>
    <xf numFmtId="0" fontId="6" fillId="0" borderId="0"/>
    <xf numFmtId="0" fontId="6" fillId="0" borderId="0"/>
    <xf numFmtId="37" fontId="156" fillId="0" borderId="0"/>
    <xf numFmtId="0" fontId="6" fillId="0" borderId="0"/>
    <xf numFmtId="37" fontId="156" fillId="0" borderId="0"/>
    <xf numFmtId="0" fontId="6" fillId="0" borderId="0"/>
    <xf numFmtId="0" fontId="6" fillId="0" borderId="0"/>
    <xf numFmtId="37" fontId="156" fillId="0" borderId="0"/>
    <xf numFmtId="0" fontId="6" fillId="0" borderId="0"/>
    <xf numFmtId="0" fontId="8" fillId="0" borderId="0"/>
    <xf numFmtId="37" fontId="156" fillId="0" borderId="0"/>
    <xf numFmtId="202" fontId="44" fillId="0" borderId="0"/>
    <xf numFmtId="0" fontId="4" fillId="0" borderId="0"/>
    <xf numFmtId="203" fontId="6" fillId="0" borderId="0"/>
    <xf numFmtId="202" fontId="44" fillId="0" borderId="0"/>
    <xf numFmtId="204" fontId="6" fillId="0" borderId="0"/>
    <xf numFmtId="204" fontId="6" fillId="0" borderId="0"/>
    <xf numFmtId="204" fontId="6" fillId="0" borderId="0"/>
    <xf numFmtId="204" fontId="6" fillId="0" borderId="0"/>
    <xf numFmtId="204" fontId="6" fillId="0" borderId="0"/>
    <xf numFmtId="0" fontId="6" fillId="0" borderId="0"/>
    <xf numFmtId="0" fontId="6" fillId="0" borderId="0"/>
    <xf numFmtId="186" fontId="6" fillId="0" borderId="0"/>
    <xf numFmtId="0" fontId="4" fillId="0" borderId="0"/>
    <xf numFmtId="0" fontId="4" fillId="0" borderId="0"/>
    <xf numFmtId="0" fontId="4" fillId="0" borderId="0"/>
    <xf numFmtId="0" fontId="4" fillId="0" borderId="0"/>
    <xf numFmtId="0" fontId="4" fillId="0" borderId="0"/>
    <xf numFmtId="205" fontId="6"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205"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4" fillId="0" borderId="0"/>
    <xf numFmtId="0" fontId="6" fillId="0" borderId="0"/>
    <xf numFmtId="186" fontId="6" fillId="0" borderId="0"/>
    <xf numFmtId="0" fontId="4" fillId="0" borderId="0"/>
    <xf numFmtId="205"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6" fillId="0" borderId="0"/>
    <xf numFmtId="0" fontId="4" fillId="0" borderId="0"/>
    <xf numFmtId="0" fontId="6" fillId="0" borderId="0"/>
    <xf numFmtId="0" fontId="85"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204" fontId="6" fillId="0" borderId="0"/>
    <xf numFmtId="0" fontId="6" fillId="0" borderId="0"/>
    <xf numFmtId="205" fontId="157" fillId="0" borderId="0"/>
    <xf numFmtId="0" fontId="4" fillId="0" borderId="0"/>
    <xf numFmtId="0" fontId="4" fillId="0" borderId="0"/>
    <xf numFmtId="0" fontId="4" fillId="0" borderId="0"/>
    <xf numFmtId="0" fontId="6" fillId="0" borderId="0"/>
    <xf numFmtId="0" fontId="85" fillId="0" borderId="0"/>
    <xf numFmtId="0" fontId="4" fillId="0" borderId="0"/>
    <xf numFmtId="204" fontId="6" fillId="0" borderId="0"/>
    <xf numFmtId="0" fontId="6" fillId="0" borderId="0"/>
    <xf numFmtId="0" fontId="6" fillId="0" borderId="0"/>
    <xf numFmtId="0" fontId="6" fillId="0" borderId="0"/>
    <xf numFmtId="206" fontId="6" fillId="0" borderId="0"/>
    <xf numFmtId="0" fontId="4" fillId="0" borderId="0"/>
    <xf numFmtId="206" fontId="6" fillId="0" borderId="0"/>
    <xf numFmtId="0" fontId="4" fillId="0" borderId="0"/>
    <xf numFmtId="0" fontId="6" fillId="0" borderId="0"/>
    <xf numFmtId="0" fontId="4" fillId="0" borderId="0"/>
    <xf numFmtId="204" fontId="6" fillId="0" borderId="0"/>
    <xf numFmtId="0" fontId="6" fillId="0" borderId="0"/>
    <xf numFmtId="205" fontId="157" fillId="0" borderId="0"/>
    <xf numFmtId="0" fontId="4" fillId="0" borderId="0"/>
    <xf numFmtId="0" fontId="6" fillId="0" borderId="0"/>
    <xf numFmtId="206" fontId="6" fillId="0" borderId="0"/>
    <xf numFmtId="0" fontId="4" fillId="0" borderId="0"/>
    <xf numFmtId="0" fontId="4" fillId="0" borderId="0"/>
    <xf numFmtId="0" fontId="6" fillId="0" borderId="0"/>
    <xf numFmtId="172" fontId="6" fillId="0" borderId="0"/>
    <xf numFmtId="0" fontId="4" fillId="0" borderId="0"/>
    <xf numFmtId="0" fontId="6" fillId="0" borderId="0"/>
    <xf numFmtId="205" fontId="6" fillId="0" borderId="0"/>
    <xf numFmtId="0" fontId="4" fillId="0" borderId="0"/>
    <xf numFmtId="204" fontId="6" fillId="0" borderId="0"/>
    <xf numFmtId="0" fontId="6" fillId="0" borderId="0"/>
    <xf numFmtId="0" fontId="4" fillId="0" borderId="0"/>
    <xf numFmtId="0" fontId="85"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85"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85" fillId="0" borderId="0"/>
    <xf numFmtId="205" fontId="157" fillId="0" borderId="0"/>
    <xf numFmtId="0" fontId="4" fillId="0" borderId="0"/>
    <xf numFmtId="0" fontId="4" fillId="0" borderId="0"/>
    <xf numFmtId="0" fontId="6" fillId="0" borderId="0"/>
    <xf numFmtId="0" fontId="85" fillId="0" borderId="0"/>
    <xf numFmtId="0" fontId="6" fillId="0" borderId="0"/>
    <xf numFmtId="0" fontId="4" fillId="0" borderId="0"/>
    <xf numFmtId="0" fontId="4" fillId="0" borderId="0"/>
    <xf numFmtId="187" fontId="43" fillId="0" borderId="0"/>
    <xf numFmtId="207" fontId="28" fillId="0" borderId="0"/>
    <xf numFmtId="208" fontId="28" fillId="0" borderId="0"/>
    <xf numFmtId="0" fontId="4" fillId="0" borderId="0"/>
    <xf numFmtId="0" fontId="85"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75" fontId="6" fillId="0" borderId="0">
      <alignment horizontal="left" wrapText="1"/>
    </xf>
    <xf numFmtId="0" fontId="4" fillId="0" borderId="0"/>
    <xf numFmtId="0" fontId="6" fillId="0" borderId="0"/>
    <xf numFmtId="0" fontId="4" fillId="0" borderId="0"/>
    <xf numFmtId="0" fontId="6" fillId="0" borderId="0"/>
    <xf numFmtId="0" fontId="4" fillId="0" borderId="0"/>
    <xf numFmtId="0" fontId="85" fillId="0" borderId="0"/>
    <xf numFmtId="175" fontId="6" fillId="0" borderId="0">
      <alignment horizontal="left" wrapText="1"/>
    </xf>
    <xf numFmtId="0" fontId="4" fillId="0" borderId="0"/>
    <xf numFmtId="0" fontId="4" fillId="0" borderId="0"/>
    <xf numFmtId="0" fontId="6" fillId="0" borderId="0"/>
    <xf numFmtId="0" fontId="4" fillId="0" borderId="0"/>
    <xf numFmtId="175" fontId="6" fillId="0" borderId="0">
      <alignment horizontal="left" wrapText="1"/>
    </xf>
    <xf numFmtId="0" fontId="4"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37" fontId="6" fillId="0" borderId="0" applyFill="0" applyBorder="0" applyAlignment="0" applyProtection="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37" fontId="6" fillId="0" borderId="0" applyFill="0" applyBorder="0" applyAlignment="0" applyProtection="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85"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165" fontId="6" fillId="0" borderId="0">
      <alignment horizontal="left" wrapText="1"/>
    </xf>
    <xf numFmtId="0" fontId="6" fillId="0" borderId="0">
      <alignment horizontal="left" wrapText="1"/>
    </xf>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173" fontId="44" fillId="0" borderId="0">
      <alignment horizontal="left" wrapText="1"/>
    </xf>
    <xf numFmtId="0" fontId="6" fillId="0" borderId="0"/>
    <xf numFmtId="0" fontId="4" fillId="0" borderId="0"/>
    <xf numFmtId="0" fontId="6" fillId="0" borderId="0"/>
    <xf numFmtId="173" fontId="44"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alignment wrapText="1"/>
    </xf>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106" fillId="0" borderId="0"/>
    <xf numFmtId="173"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173" fontId="44" fillId="0" borderId="0">
      <alignment horizontal="left" wrapText="1"/>
    </xf>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6" fontId="44"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85" fillId="0" borderId="0"/>
    <xf numFmtId="186" fontId="44" fillId="0" borderId="0">
      <alignment horizontal="left" wrapText="1"/>
    </xf>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85"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85"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44" fillId="0" borderId="0">
      <alignment horizontal="left" wrapText="1"/>
    </xf>
    <xf numFmtId="0" fontId="4" fillId="0" borderId="0"/>
    <xf numFmtId="0" fontId="6" fillId="0" borderId="0"/>
    <xf numFmtId="0" fontId="85"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86" fontId="44" fillId="0" borderId="0">
      <alignment horizontal="left" wrapText="1"/>
    </xf>
    <xf numFmtId="0" fontId="4" fillId="0" borderId="0"/>
    <xf numFmtId="0" fontId="6" fillId="0" borderId="0"/>
    <xf numFmtId="0" fontId="85" fillId="0" borderId="0"/>
    <xf numFmtId="173"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4" fillId="0" borderId="0"/>
    <xf numFmtId="0" fontId="4" fillId="0" borderId="0"/>
    <xf numFmtId="0" fontId="6" fillId="0" borderId="0"/>
    <xf numFmtId="186" fontId="44" fillId="0" borderId="0">
      <alignment horizontal="left" wrapText="1"/>
    </xf>
    <xf numFmtId="0" fontId="4" fillId="0" borderId="0"/>
    <xf numFmtId="0" fontId="85" fillId="0" borderId="0"/>
    <xf numFmtId="0" fontId="6" fillId="0" borderId="0"/>
    <xf numFmtId="0" fontId="4" fillId="0" borderId="0"/>
    <xf numFmtId="0" fontId="6" fillId="0" borderId="0"/>
    <xf numFmtId="0" fontId="4" fillId="0" borderId="0"/>
    <xf numFmtId="0" fontId="6" fillId="0" borderId="0"/>
    <xf numFmtId="0" fontId="4" fillId="0" borderId="0"/>
    <xf numFmtId="0" fontId="85"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0" fontId="6" fillId="0" borderId="0">
      <alignment wrapText="1"/>
    </xf>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88" fontId="44" fillId="0" borderId="0">
      <alignment horizontal="left" wrapText="1"/>
    </xf>
    <xf numFmtId="0" fontId="6" fillId="0" borderId="0"/>
    <xf numFmtId="0" fontId="6" fillId="0" borderId="0"/>
    <xf numFmtId="0" fontId="4" fillId="0" borderId="0"/>
    <xf numFmtId="0" fontId="6" fillId="0" borderId="0"/>
    <xf numFmtId="0" fontId="85" fillId="0" borderId="0"/>
    <xf numFmtId="175" fontId="6" fillId="0" borderId="0">
      <alignment horizontal="left" wrapText="1"/>
    </xf>
    <xf numFmtId="0" fontId="4" fillId="0" borderId="0"/>
    <xf numFmtId="0" fontId="4" fillId="0" borderId="0"/>
    <xf numFmtId="0" fontId="6" fillId="0" borderId="0"/>
    <xf numFmtId="0" fontId="6" fillId="0" borderId="0">
      <alignment wrapText="1"/>
    </xf>
    <xf numFmtId="0" fontId="6" fillId="0" borderId="0"/>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6" fillId="0" borderId="0"/>
    <xf numFmtId="0" fontId="4" fillId="0" borderId="0"/>
    <xf numFmtId="0" fontId="85" fillId="0" borderId="0"/>
    <xf numFmtId="0" fontId="8" fillId="0" borderId="0"/>
    <xf numFmtId="0" fontId="4" fillId="0" borderId="0"/>
    <xf numFmtId="0" fontId="4" fillId="0" borderId="0"/>
    <xf numFmtId="0" fontId="85" fillId="0" borderId="0"/>
    <xf numFmtId="0" fontId="8" fillId="0" borderId="0"/>
    <xf numFmtId="0" fontId="6" fillId="0" borderId="0"/>
    <xf numFmtId="0" fontId="85" fillId="0" borderId="0"/>
    <xf numFmtId="0" fontId="8" fillId="0" borderId="0"/>
    <xf numFmtId="0" fontId="4" fillId="0" borderId="0"/>
    <xf numFmtId="0" fontId="6" fillId="0" borderId="0"/>
    <xf numFmtId="0" fontId="8" fillId="0" borderId="0"/>
    <xf numFmtId="0" fontId="4" fillId="0" borderId="0"/>
    <xf numFmtId="0" fontId="4" fillId="0" borderId="0"/>
    <xf numFmtId="0" fontId="85" fillId="0" borderId="0"/>
    <xf numFmtId="0" fontId="8" fillId="0" borderId="0"/>
    <xf numFmtId="0" fontId="4" fillId="0" borderId="0"/>
    <xf numFmtId="0" fontId="4" fillId="0" borderId="0"/>
    <xf numFmtId="0" fontId="85" fillId="0" borderId="0"/>
    <xf numFmtId="0" fontId="8" fillId="0" borderId="0"/>
    <xf numFmtId="0" fontId="6" fillId="0" borderId="0"/>
    <xf numFmtId="0" fontId="85" fillId="0" borderId="0"/>
    <xf numFmtId="0" fontId="8" fillId="0" borderId="0"/>
    <xf numFmtId="0" fontId="4" fillId="0" borderId="0"/>
    <xf numFmtId="0" fontId="4" fillId="0" borderId="0"/>
    <xf numFmtId="0" fontId="85" fillId="0" borderId="0"/>
    <xf numFmtId="0" fontId="8" fillId="0" borderId="0"/>
    <xf numFmtId="0" fontId="4" fillId="0" borderId="0"/>
    <xf numFmtId="0" fontId="4" fillId="0" borderId="0"/>
    <xf numFmtId="0" fontId="85" fillId="0" borderId="0"/>
    <xf numFmtId="0" fontId="8" fillId="0" borderId="0"/>
    <xf numFmtId="0" fontId="4" fillId="0" borderId="0"/>
    <xf numFmtId="0" fontId="85" fillId="0" borderId="0"/>
    <xf numFmtId="0" fontId="8" fillId="0" borderId="0"/>
    <xf numFmtId="0" fontId="4" fillId="0" borderId="0"/>
    <xf numFmtId="0" fontId="6" fillId="0" borderId="0"/>
    <xf numFmtId="0" fontId="8" fillId="0" borderId="0"/>
    <xf numFmtId="0" fontId="8" fillId="0" borderId="0"/>
    <xf numFmtId="0" fontId="6" fillId="0" borderId="0"/>
    <xf numFmtId="0" fontId="85" fillId="0" borderId="0"/>
    <xf numFmtId="0" fontId="8" fillId="0" borderId="0"/>
    <xf numFmtId="0" fontId="4" fillId="0" borderId="0"/>
    <xf numFmtId="0" fontId="4" fillId="0" borderId="0"/>
    <xf numFmtId="0" fontId="6" fillId="0" borderId="0"/>
    <xf numFmtId="0" fontId="8" fillId="0" borderId="0"/>
    <xf numFmtId="0" fontId="4" fillId="0" borderId="0"/>
    <xf numFmtId="0" fontId="85" fillId="0" borderId="0"/>
    <xf numFmtId="0" fontId="8" fillId="0" borderId="0"/>
    <xf numFmtId="0" fontId="4" fillId="0" borderId="0"/>
    <xf numFmtId="0" fontId="85" fillId="0" borderId="0"/>
    <xf numFmtId="0" fontId="8" fillId="0" borderId="0"/>
    <xf numFmtId="0" fontId="4" fillId="0" borderId="0"/>
    <xf numFmtId="0" fontId="4"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209" fontId="6" fillId="0" borderId="0">
      <alignment horizontal="left" wrapText="1"/>
    </xf>
    <xf numFmtId="0" fontId="85" fillId="0" borderId="0"/>
    <xf numFmtId="0" fontId="6" fillId="0" borderId="0"/>
    <xf numFmtId="0" fontId="4" fillId="0" borderId="0"/>
    <xf numFmtId="209" fontId="6" fillId="0" borderId="0">
      <alignment horizontal="left" wrapText="1"/>
    </xf>
    <xf numFmtId="0" fontId="85" fillId="0" borderId="0"/>
    <xf numFmtId="0" fontId="6" fillId="0" borderId="0"/>
    <xf numFmtId="0" fontId="4" fillId="0" borderId="0"/>
    <xf numFmtId="0" fontId="6" fillId="0" borderId="0"/>
    <xf numFmtId="209" fontId="6" fillId="0" borderId="0">
      <alignment horizontal="left" wrapText="1"/>
    </xf>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85" fillId="0" borderId="0"/>
    <xf numFmtId="0" fontId="6" fillId="0" borderId="0"/>
    <xf numFmtId="0" fontId="85"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6" fillId="0" borderId="0"/>
    <xf numFmtId="0" fontId="85" fillId="0" borderId="0"/>
    <xf numFmtId="0" fontId="8" fillId="0" borderId="0"/>
    <xf numFmtId="0" fontId="4" fillId="0" borderId="0"/>
    <xf numFmtId="0" fontId="6" fillId="0" borderId="0"/>
    <xf numFmtId="0" fontId="6" fillId="0" borderId="0"/>
    <xf numFmtId="0" fontId="85" fillId="0" borderId="0"/>
    <xf numFmtId="0" fontId="108" fillId="0" borderId="0"/>
    <xf numFmtId="0" fontId="4" fillId="0" borderId="0"/>
    <xf numFmtId="0" fontId="4" fillId="0" borderId="0"/>
    <xf numFmtId="0" fontId="6" fillId="0" borderId="0"/>
    <xf numFmtId="0" fontId="108" fillId="0" borderId="0"/>
    <xf numFmtId="0" fontId="6" fillId="0" borderId="0"/>
    <xf numFmtId="0" fontId="85"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85" fillId="0" borderId="0"/>
    <xf numFmtId="0" fontId="8" fillId="0" borderId="0"/>
    <xf numFmtId="0" fontId="4" fillId="0" borderId="0"/>
    <xf numFmtId="0" fontId="85" fillId="0" borderId="0"/>
    <xf numFmtId="0" fontId="108" fillId="0" borderId="0"/>
    <xf numFmtId="0" fontId="4" fillId="0" borderId="0"/>
    <xf numFmtId="0" fontId="4" fillId="0" borderId="0"/>
    <xf numFmtId="0" fontId="6" fillId="0" borderId="0"/>
    <xf numFmtId="0" fontId="108" fillId="0" borderId="0"/>
    <xf numFmtId="0" fontId="6" fillId="0" borderId="0"/>
    <xf numFmtId="0" fontId="85"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85" fillId="0" borderId="0"/>
    <xf numFmtId="0" fontId="8" fillId="0" borderId="0"/>
    <xf numFmtId="0" fontId="4" fillId="0" borderId="0"/>
    <xf numFmtId="0" fontId="85" fillId="0" borderId="0"/>
    <xf numFmtId="0" fontId="108" fillId="0" borderId="0"/>
    <xf numFmtId="0" fontId="4" fillId="0" borderId="0"/>
    <xf numFmtId="0" fontId="4" fillId="0" borderId="0"/>
    <xf numFmtId="0" fontId="6" fillId="0" borderId="0"/>
    <xf numFmtId="0" fontId="10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6" fillId="0" borderId="0"/>
    <xf numFmtId="185" fontId="6" fillId="0" borderId="0">
      <alignment horizontal="left" wrapText="1"/>
    </xf>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85" fontId="6" fillId="0" borderId="0">
      <alignment horizontal="left" wrapText="1"/>
    </xf>
    <xf numFmtId="185" fontId="6" fillId="0" borderId="0">
      <alignment horizontal="left" wrapText="1"/>
    </xf>
    <xf numFmtId="0" fontId="4" fillId="0" borderId="0"/>
    <xf numFmtId="0" fontId="6" fillId="0" borderId="0"/>
    <xf numFmtId="0" fontId="6" fillId="0" borderId="0"/>
    <xf numFmtId="0" fontId="4" fillId="0" borderId="0"/>
    <xf numFmtId="0" fontId="4" fillId="0" borderId="0"/>
    <xf numFmtId="210"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85" fillId="0" borderId="0"/>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8"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85"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175" fontId="6" fillId="0" borderId="0">
      <alignment horizontal="left" wrapText="1"/>
    </xf>
    <xf numFmtId="0" fontId="4" fillId="0" borderId="0"/>
    <xf numFmtId="0" fontId="6" fillId="0" borderId="0"/>
    <xf numFmtId="0" fontId="4"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4" fillId="0" borderId="0"/>
    <xf numFmtId="0" fontId="8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85" fillId="0" borderId="0"/>
    <xf numFmtId="0" fontId="6" fillId="0" borderId="0"/>
    <xf numFmtId="0" fontId="6" fillId="0" borderId="0"/>
    <xf numFmtId="0" fontId="6" fillId="0" borderId="0"/>
    <xf numFmtId="0" fontId="4" fillId="0" borderId="0"/>
    <xf numFmtId="0" fontId="85" fillId="0" borderId="0"/>
    <xf numFmtId="0" fontId="85" fillId="0" borderId="0"/>
    <xf numFmtId="0" fontId="4" fillId="0" borderId="0"/>
    <xf numFmtId="0" fontId="6" fillId="0" borderId="0"/>
    <xf numFmtId="0" fontId="6" fillId="0" borderId="0"/>
    <xf numFmtId="0" fontId="4" fillId="0" borderId="0"/>
    <xf numFmtId="0" fontId="6" fillId="0" borderId="0"/>
    <xf numFmtId="0" fontId="8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85" fillId="0" borderId="0"/>
    <xf numFmtId="165" fontId="6" fillId="0" borderId="0">
      <alignment horizontal="left" wrapText="1"/>
    </xf>
    <xf numFmtId="0" fontId="4" fillId="0" borderId="0"/>
    <xf numFmtId="0" fontId="6" fillId="0" borderId="0">
      <alignment horizontal="left" wrapText="1"/>
    </xf>
    <xf numFmtId="0" fontId="4" fillId="0" borderId="0"/>
    <xf numFmtId="0" fontId="85" fillId="0" borderId="0"/>
    <xf numFmtId="0" fontId="6" fillId="0" borderId="0"/>
    <xf numFmtId="0" fontId="4" fillId="0" borderId="0"/>
    <xf numFmtId="0" fontId="85" fillId="0" borderId="0"/>
    <xf numFmtId="188" fontId="44"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85" fillId="0" borderId="0"/>
    <xf numFmtId="0" fontId="6" fillId="0" borderId="0"/>
    <xf numFmtId="0" fontId="4" fillId="0" borderId="0"/>
    <xf numFmtId="0" fontId="6" fillId="0" borderId="0"/>
    <xf numFmtId="0" fontId="4" fillId="0" borderId="0"/>
    <xf numFmtId="0" fontId="6" fillId="0" borderId="0"/>
    <xf numFmtId="0" fontId="4" fillId="0" borderId="0"/>
    <xf numFmtId="0" fontId="85"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85"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16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lignment horizontal="left" wrapText="1"/>
    </xf>
    <xf numFmtId="167"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alignment wrapText="1"/>
    </xf>
    <xf numFmtId="0" fontId="85"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4" fillId="0" borderId="0"/>
    <xf numFmtId="0" fontId="85" fillId="0" borderId="0"/>
    <xf numFmtId="165" fontId="6" fillId="0" borderId="0">
      <alignment horizontal="left" wrapText="1"/>
    </xf>
    <xf numFmtId="0" fontId="4" fillId="0" borderId="0"/>
    <xf numFmtId="0" fontId="6" fillId="0" borderId="0">
      <alignment wrapText="1"/>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85"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85"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8" fillId="0" borderId="0"/>
    <xf numFmtId="0" fontId="6" fillId="0" borderId="0"/>
    <xf numFmtId="0" fontId="85" fillId="0" borderId="0"/>
    <xf numFmtId="0" fontId="8"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85" fillId="0" borderId="0"/>
    <xf numFmtId="0" fontId="6" fillId="0" borderId="0"/>
    <xf numFmtId="0" fontId="4" fillId="0" borderId="0"/>
    <xf numFmtId="0" fontId="4" fillId="0" borderId="0"/>
    <xf numFmtId="0" fontId="4" fillId="0" borderId="0"/>
    <xf numFmtId="0" fontId="6" fillId="0" borderId="0"/>
    <xf numFmtId="0" fontId="6" fillId="0" borderId="0">
      <alignment wrapText="1"/>
    </xf>
    <xf numFmtId="0" fontId="4" fillId="0" borderId="0"/>
    <xf numFmtId="0" fontId="85" fillId="0" borderId="0"/>
    <xf numFmtId="188" fontId="44" fillId="0" borderId="0">
      <alignment horizontal="left" wrapText="1"/>
    </xf>
    <xf numFmtId="0" fontId="4" fillId="0" borderId="0"/>
    <xf numFmtId="0" fontId="4" fillId="0" borderId="0"/>
    <xf numFmtId="0" fontId="4" fillId="0" borderId="0"/>
    <xf numFmtId="0" fontId="4" fillId="0" borderId="0"/>
    <xf numFmtId="0" fontId="6" fillId="0" borderId="0"/>
    <xf numFmtId="0" fontId="85" fillId="0" borderId="0"/>
    <xf numFmtId="0" fontId="44" fillId="0" borderId="0"/>
    <xf numFmtId="0" fontId="85" fillId="0" borderId="0"/>
    <xf numFmtId="0" fontId="6" fillId="0" borderId="0"/>
    <xf numFmtId="0" fontId="4" fillId="0" borderId="0"/>
    <xf numFmtId="0" fontId="6" fillId="0" borderId="0"/>
    <xf numFmtId="175" fontId="6" fillId="0" borderId="0">
      <alignment horizontal="left" wrapText="1"/>
    </xf>
    <xf numFmtId="0" fontId="4" fillId="0" borderId="0"/>
    <xf numFmtId="0" fontId="6" fillId="0" borderId="0"/>
    <xf numFmtId="0" fontId="6" fillId="0" borderId="0">
      <alignmen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158" fillId="0" borderId="0"/>
    <xf numFmtId="173" fontId="6"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39" fontId="159" fillId="0" borderId="0" applyNumberFormat="0" applyFill="0" applyBorder="0" applyAlignment="0" applyProtection="0"/>
    <xf numFmtId="39" fontId="159" fillId="0" borderId="0" applyNumberFormat="0" applyFill="0" applyBorder="0" applyAlignment="0" applyProtection="0"/>
    <xf numFmtId="0" fontId="6" fillId="0" borderId="0"/>
    <xf numFmtId="39" fontId="159" fillId="0" borderId="0" applyNumberFormat="0" applyFill="0" applyBorder="0" applyAlignment="0" applyProtection="0"/>
    <xf numFmtId="0" fontId="6" fillId="0" borderId="0"/>
    <xf numFmtId="39" fontId="159" fillId="0" borderId="0" applyNumberFormat="0" applyFill="0" applyBorder="0" applyAlignment="0" applyProtection="0"/>
    <xf numFmtId="39" fontId="159" fillId="0" borderId="0" applyNumberFormat="0" applyFill="0" applyBorder="0" applyAlignment="0" applyProtection="0"/>
    <xf numFmtId="0" fontId="6" fillId="0" borderId="0"/>
    <xf numFmtId="0" fontId="6" fillId="0" borderId="0"/>
    <xf numFmtId="39" fontId="159" fillId="0" borderId="0" applyNumberFormat="0" applyFill="0" applyBorder="0" applyAlignment="0" applyProtection="0"/>
    <xf numFmtId="0" fontId="6" fillId="0" borderId="0"/>
    <xf numFmtId="39" fontId="159" fillId="0" borderId="0" applyNumberFormat="0" applyFill="0" applyBorder="0" applyAlignment="0" applyProtection="0"/>
    <xf numFmtId="39" fontId="159" fillId="0" borderId="0" applyNumberFormat="0" applyFill="0" applyBorder="0" applyAlignment="0" applyProtection="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39" fontId="159" fillId="0" borderId="0" applyNumberFormat="0" applyFill="0" applyBorder="0" applyAlignment="0" applyProtection="0"/>
    <xf numFmtId="39" fontId="159" fillId="0" borderId="0" applyNumberFormat="0" applyFill="0" applyBorder="0" applyAlignment="0" applyProtection="0"/>
    <xf numFmtId="0" fontId="4" fillId="0" borderId="0"/>
    <xf numFmtId="173" fontId="6" fillId="0" borderId="0">
      <alignment horizontal="left" wrapText="1"/>
    </xf>
    <xf numFmtId="0" fontId="6" fillId="0" borderId="0"/>
    <xf numFmtId="0" fontId="6" fillId="0" borderId="0"/>
    <xf numFmtId="0" fontId="108" fillId="0" borderId="0"/>
    <xf numFmtId="0" fontId="108" fillId="0" borderId="0"/>
    <xf numFmtId="0" fontId="6" fillId="0" borderId="0"/>
    <xf numFmtId="0" fontId="6" fillId="0" borderId="0">
      <alignment wrapText="1"/>
    </xf>
    <xf numFmtId="0" fontId="6" fillId="0" borderId="0"/>
    <xf numFmtId="0" fontId="108" fillId="0" borderId="0"/>
    <xf numFmtId="0" fontId="6" fillId="0" borderId="0"/>
    <xf numFmtId="0" fontId="108"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85"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108"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08" fillId="0" borderId="0"/>
    <xf numFmtId="173" fontId="6" fillId="0" borderId="0">
      <alignment horizontal="left" wrapText="1"/>
    </xf>
    <xf numFmtId="0" fontId="6" fillId="0" borderId="0"/>
    <xf numFmtId="0" fontId="6" fillId="0" borderId="0"/>
    <xf numFmtId="0" fontId="108"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08" fillId="0" borderId="0"/>
    <xf numFmtId="0" fontId="4"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alignment horizontal="left" wrapText="1"/>
    </xf>
    <xf numFmtId="0" fontId="4" fillId="0" borderId="0"/>
    <xf numFmtId="0" fontId="85" fillId="0" borderId="0"/>
    <xf numFmtId="211" fontId="44" fillId="0" borderId="0">
      <alignment horizontal="left" wrapText="1"/>
    </xf>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85" fillId="0" borderId="0"/>
    <xf numFmtId="0" fontId="6" fillId="0" borderId="0"/>
    <xf numFmtId="0" fontId="4" fillId="0" borderId="0"/>
    <xf numFmtId="211" fontId="44" fillId="0" borderId="0">
      <alignment horizontal="left" wrapText="1"/>
    </xf>
    <xf numFmtId="0" fontId="4" fillId="0" borderId="0"/>
    <xf numFmtId="0" fontId="4" fillId="0" borderId="0"/>
    <xf numFmtId="0" fontId="6" fillId="0" borderId="0"/>
    <xf numFmtId="0" fontId="85" fillId="0" borderId="0"/>
    <xf numFmtId="0" fontId="6" fillId="0" borderId="0"/>
    <xf numFmtId="0" fontId="4" fillId="0" borderId="0"/>
    <xf numFmtId="0" fontId="4" fillId="0" borderId="0"/>
    <xf numFmtId="0" fontId="6" fillId="0" borderId="0">
      <alignment wrapText="1"/>
    </xf>
    <xf numFmtId="173" fontId="6" fillId="0" borderId="0">
      <alignment horizontal="left" wrapText="1"/>
    </xf>
    <xf numFmtId="0"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0"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0"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160"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8" fillId="0" borderId="0"/>
    <xf numFmtId="0" fontId="6" fillId="0" borderId="0">
      <alignment horizontal="left" wrapText="1"/>
    </xf>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85"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85" fillId="0" borderId="0"/>
    <xf numFmtId="0" fontId="4" fillId="0" borderId="0"/>
    <xf numFmtId="0" fontId="6" fillId="0" borderId="0">
      <alignment horizontal="left" wrapText="1"/>
    </xf>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alignment horizontal="left" wrapText="1"/>
    </xf>
    <xf numFmtId="0" fontId="85" fillId="0" borderId="0"/>
    <xf numFmtId="0" fontId="6" fillId="0" borderId="0"/>
    <xf numFmtId="0" fontId="4" fillId="0" borderId="0"/>
    <xf numFmtId="0" fontId="4" fillId="0" borderId="0"/>
    <xf numFmtId="0" fontId="4" fillId="0" borderId="0"/>
    <xf numFmtId="0" fontId="6" fillId="0" borderId="0"/>
    <xf numFmtId="173" fontId="44" fillId="0" borderId="0">
      <alignment horizontal="left" wrapText="1"/>
    </xf>
    <xf numFmtId="0" fontId="85" fillId="0" borderId="0"/>
    <xf numFmtId="0" fontId="6" fillId="0" borderId="0"/>
    <xf numFmtId="0" fontId="4" fillId="0" borderId="0"/>
    <xf numFmtId="0" fontId="4" fillId="0" borderId="0"/>
    <xf numFmtId="0" fontId="6" fillId="0" borderId="0"/>
    <xf numFmtId="0"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85" fillId="0" borderId="0"/>
    <xf numFmtId="0" fontId="85" fillId="0" borderId="0"/>
    <xf numFmtId="0" fontId="4" fillId="0" borderId="0"/>
    <xf numFmtId="0" fontId="85" fillId="0" borderId="0"/>
    <xf numFmtId="0" fontId="85"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85" fillId="0" borderId="0"/>
    <xf numFmtId="0" fontId="8" fillId="40" borderId="13" applyNumberFormat="0" applyFont="0" applyAlignment="0" applyProtection="0"/>
    <xf numFmtId="0" fontId="8" fillId="102" borderId="54" applyNumberFormat="0" applyFont="0" applyAlignment="0" applyProtection="0"/>
    <xf numFmtId="0" fontId="8" fillId="102" borderId="54" applyNumberFormat="0" applyFont="0" applyAlignment="0" applyProtection="0"/>
    <xf numFmtId="0" fontId="4" fillId="0" borderId="0"/>
    <xf numFmtId="0" fontId="85" fillId="0" borderId="0"/>
    <xf numFmtId="0" fontId="8" fillId="40" borderId="13" applyNumberFormat="0" applyFont="0" applyAlignment="0" applyProtection="0"/>
    <xf numFmtId="0" fontId="4" fillId="0" borderId="0"/>
    <xf numFmtId="0" fontId="85" fillId="0" borderId="0"/>
    <xf numFmtId="0" fontId="8" fillId="40" borderId="13" applyNumberFormat="0" applyFont="0" applyAlignment="0" applyProtection="0"/>
    <xf numFmtId="0" fontId="4" fillId="0" borderId="0"/>
    <xf numFmtId="0" fontId="6" fillId="0" borderId="0"/>
    <xf numFmtId="0" fontId="8" fillId="102" borderId="54" applyNumberFormat="0" applyFont="0" applyAlignment="0" applyProtection="0"/>
    <xf numFmtId="0" fontId="6" fillId="0" borderId="0"/>
    <xf numFmtId="0" fontId="44" fillId="40" borderId="13" applyNumberFormat="0" applyFont="0" applyAlignment="0" applyProtection="0"/>
    <xf numFmtId="0" fontId="6" fillId="0" borderId="0"/>
    <xf numFmtId="0" fontId="6" fillId="0" borderId="0"/>
    <xf numFmtId="0" fontId="6" fillId="0" borderId="0"/>
    <xf numFmtId="0" fontId="8" fillId="102" borderId="54" applyNumberFormat="0" applyFont="0" applyAlignment="0" applyProtection="0"/>
    <xf numFmtId="0" fontId="4" fillId="0" borderId="0"/>
    <xf numFmtId="0" fontId="4" fillId="0" borderId="0"/>
    <xf numFmtId="0" fontId="8" fillId="102" borderId="54" applyNumberFormat="0" applyFont="0" applyAlignment="0" applyProtection="0"/>
    <xf numFmtId="0" fontId="6" fillId="40" borderId="13" applyNumberFormat="0" applyFont="0" applyAlignment="0" applyProtection="0"/>
    <xf numFmtId="0" fontId="85" fillId="0" borderId="0"/>
    <xf numFmtId="0" fontId="6" fillId="0" borderId="0"/>
    <xf numFmtId="0" fontId="4" fillId="0" borderId="0"/>
    <xf numFmtId="0" fontId="4" fillId="0" borderId="0"/>
    <xf numFmtId="0" fontId="6" fillId="0" borderId="0"/>
    <xf numFmtId="0" fontId="44" fillId="40" borderId="13" applyNumberFormat="0" applyFont="0" applyAlignment="0" applyProtection="0"/>
    <xf numFmtId="0" fontId="8" fillId="102" borderId="54" applyNumberFormat="0" applyFont="0" applyAlignment="0" applyProtection="0"/>
    <xf numFmtId="0" fontId="4" fillId="0" borderId="0"/>
    <xf numFmtId="0" fontId="6" fillId="0" borderId="0"/>
    <xf numFmtId="0" fontId="8" fillId="102" borderId="54" applyNumberFormat="0" applyFont="0" applyAlignment="0" applyProtection="0"/>
    <xf numFmtId="0" fontId="6" fillId="40" borderId="13" applyNumberFormat="0" applyFont="0" applyAlignment="0" applyProtection="0"/>
    <xf numFmtId="0" fontId="6" fillId="0" borderId="0"/>
    <xf numFmtId="0" fontId="85" fillId="0" borderId="0"/>
    <xf numFmtId="0" fontId="6" fillId="61" borderId="55" applyNumberFormat="0" applyFont="0" applyAlignment="0" applyProtection="0"/>
    <xf numFmtId="0" fontId="4" fillId="0" borderId="0"/>
    <xf numFmtId="0" fontId="8" fillId="40" borderId="13" applyNumberFormat="0" applyFont="0" applyAlignment="0" applyProtection="0"/>
    <xf numFmtId="0" fontId="4" fillId="0" borderId="0"/>
    <xf numFmtId="0" fontId="6" fillId="0" borderId="0"/>
    <xf numFmtId="0" fontId="8" fillId="102" borderId="54" applyNumberFormat="0" applyFont="0" applyAlignment="0" applyProtection="0"/>
    <xf numFmtId="0" fontId="4" fillId="0" borderId="0"/>
    <xf numFmtId="0" fontId="8" fillId="102" borderId="54"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8" fillId="102" borderId="54" applyNumberFormat="0" applyFont="0" applyAlignment="0" applyProtection="0"/>
    <xf numFmtId="0" fontId="6" fillId="0" borderId="0"/>
    <xf numFmtId="0" fontId="4" fillId="0" borderId="0"/>
    <xf numFmtId="0" fontId="4" fillId="0" borderId="0"/>
    <xf numFmtId="0" fontId="6" fillId="0" borderId="0"/>
    <xf numFmtId="0" fontId="4" fillId="0" borderId="0"/>
    <xf numFmtId="0" fontId="8" fillId="102" borderId="54" applyNumberFormat="0" applyFont="0" applyAlignment="0" applyProtection="0"/>
    <xf numFmtId="0" fontId="6" fillId="40" borderId="13" applyNumberFormat="0" applyFont="0" applyAlignment="0" applyProtection="0"/>
    <xf numFmtId="0" fontId="4" fillId="0" borderId="0"/>
    <xf numFmtId="0" fontId="85" fillId="0" borderId="0"/>
    <xf numFmtId="0" fontId="8" fillId="40" borderId="13" applyNumberFormat="0" applyFont="0" applyAlignment="0" applyProtection="0"/>
    <xf numFmtId="0" fontId="6" fillId="40" borderId="13" applyNumberFormat="0" applyFont="0" applyAlignment="0" applyProtection="0"/>
    <xf numFmtId="0" fontId="85" fillId="0" borderId="0"/>
    <xf numFmtId="0" fontId="85" fillId="0" borderId="0"/>
    <xf numFmtId="0" fontId="4" fillId="102" borderId="54" applyNumberFormat="0" applyFont="0" applyAlignment="0" applyProtection="0"/>
    <xf numFmtId="0" fontId="4" fillId="0" borderId="0"/>
    <xf numFmtId="0" fontId="8" fillId="102" borderId="54" applyNumberFormat="0" applyFont="0" applyAlignment="0" applyProtection="0"/>
    <xf numFmtId="0" fontId="4" fillId="0" borderId="0"/>
    <xf numFmtId="0" fontId="4" fillId="102" borderId="54" applyNumberFormat="0" applyFont="0" applyAlignment="0" applyProtection="0"/>
    <xf numFmtId="0" fontId="6" fillId="0" borderId="0"/>
    <xf numFmtId="0" fontId="85" fillId="0" borderId="0"/>
    <xf numFmtId="0" fontId="6" fillId="0" borderId="0"/>
    <xf numFmtId="0" fontId="4" fillId="0" borderId="0"/>
    <xf numFmtId="0" fontId="6" fillId="40" borderId="13" applyNumberFormat="0" applyFont="0" applyAlignment="0" applyProtection="0"/>
    <xf numFmtId="0" fontId="4" fillId="0" borderId="0"/>
    <xf numFmtId="0" fontId="6" fillId="0" borderId="0"/>
    <xf numFmtId="0" fontId="6" fillId="40" borderId="13" applyNumberFormat="0" applyFont="0" applyAlignment="0" applyProtection="0"/>
    <xf numFmtId="0" fontId="8" fillId="102" borderId="54" applyNumberFormat="0" applyFont="0" applyAlignment="0" applyProtection="0"/>
    <xf numFmtId="0" fontId="4" fillId="0" borderId="0"/>
    <xf numFmtId="0" fontId="6" fillId="40" borderId="13" applyNumberFormat="0" applyFont="0" applyAlignment="0" applyProtection="0"/>
    <xf numFmtId="0" fontId="6" fillId="40" borderId="13" applyNumberFormat="0" applyFont="0" applyAlignment="0" applyProtection="0"/>
    <xf numFmtId="0" fontId="85" fillId="102" borderId="54" applyNumberFormat="0" applyFont="0" applyAlignment="0" applyProtection="0"/>
    <xf numFmtId="0" fontId="85" fillId="102" borderId="54" applyNumberFormat="0" applyFont="0" applyAlignment="0" applyProtection="0"/>
    <xf numFmtId="0" fontId="6"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85" fillId="0" borderId="0"/>
    <xf numFmtId="0" fontId="8" fillId="40" borderId="13" applyNumberFormat="0" applyFont="0" applyAlignment="0" applyProtection="0"/>
    <xf numFmtId="0" fontId="4" fillId="0" borderId="0"/>
    <xf numFmtId="0" fontId="4" fillId="0" borderId="0"/>
    <xf numFmtId="0" fontId="8" fillId="102" borderId="54" applyNumberFormat="0" applyFont="0" applyAlignment="0" applyProtection="0"/>
    <xf numFmtId="0" fontId="6" fillId="0" borderId="0"/>
    <xf numFmtId="0" fontId="8" fillId="40" borderId="13" applyNumberFormat="0" applyFont="0" applyAlignment="0" applyProtection="0"/>
    <xf numFmtId="0" fontId="6" fillId="0" borderId="0"/>
    <xf numFmtId="0" fontId="6" fillId="0" borderId="0"/>
    <xf numFmtId="0" fontId="85" fillId="0" borderId="0"/>
    <xf numFmtId="0" fontId="8" fillId="40" borderId="13" applyNumberFormat="0" applyFont="0" applyAlignment="0" applyProtection="0"/>
    <xf numFmtId="0" fontId="4" fillId="0" borderId="0"/>
    <xf numFmtId="0" fontId="6" fillId="0" borderId="0"/>
    <xf numFmtId="0" fontId="85"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8" fillId="102" borderId="54" applyNumberFormat="0" applyFon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85" fillId="0" borderId="0"/>
    <xf numFmtId="0" fontId="8" fillId="40" borderId="13" applyNumberFormat="0" applyFont="0" applyAlignment="0" applyProtection="0"/>
    <xf numFmtId="0" fontId="4" fillId="0" borderId="0"/>
    <xf numFmtId="0" fontId="85"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85"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8" fillId="102" borderId="54"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85"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4" fillId="40" borderId="13" applyNumberFormat="0" applyFont="0" applyAlignment="0" applyProtection="0"/>
    <xf numFmtId="0" fontId="8" fillId="102" borderId="54"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85"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 fillId="102" borderId="54" applyNumberFormat="0" applyFont="0" applyAlignment="0" applyProtection="0"/>
    <xf numFmtId="0" fontId="8" fillId="102" borderId="54" applyNumberFormat="0" applyFont="0" applyAlignment="0" applyProtection="0"/>
    <xf numFmtId="0" fontId="8"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54"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54"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54"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54" applyNumberFormat="0" applyFont="0" applyAlignment="0" applyProtection="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5" fillId="32" borderId="14" applyNumberFormat="0" applyAlignment="0" applyProtection="0"/>
    <xf numFmtId="0" fontId="45" fillId="32" borderId="14" applyNumberFormat="0" applyAlignment="0" applyProtection="0"/>
    <xf numFmtId="0" fontId="4" fillId="0" borderId="0"/>
    <xf numFmtId="0" fontId="85" fillId="0" borderId="0"/>
    <xf numFmtId="0" fontId="45" fillId="32" borderId="14" applyNumberFormat="0" applyAlignment="0" applyProtection="0"/>
    <xf numFmtId="0" fontId="6" fillId="0" borderId="0"/>
    <xf numFmtId="0" fontId="4" fillId="0" borderId="0"/>
    <xf numFmtId="0" fontId="4" fillId="0" borderId="0"/>
    <xf numFmtId="0" fontId="45" fillId="32" borderId="14" applyNumberFormat="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61" fillId="65" borderId="56" applyNumberFormat="0" applyAlignment="0" applyProtection="0"/>
    <xf numFmtId="0" fontId="4" fillId="0" borderId="0"/>
    <xf numFmtId="0" fontId="6" fillId="0" borderId="0"/>
    <xf numFmtId="0" fontId="4" fillId="0" borderId="0"/>
    <xf numFmtId="0" fontId="6" fillId="0" borderId="0"/>
    <xf numFmtId="0" fontId="85" fillId="0" borderId="0"/>
    <xf numFmtId="0" fontId="45" fillId="32" borderId="14" applyNumberFormat="0" applyAlignment="0" applyProtection="0"/>
    <xf numFmtId="0" fontId="4" fillId="0" borderId="0"/>
    <xf numFmtId="0" fontId="45" fillId="65" borderId="14" applyNumberForma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45" fillId="65" borderId="14" applyNumberFormat="0" applyAlignment="0" applyProtection="0"/>
    <xf numFmtId="0" fontId="45" fillId="65" borderId="14" applyNumberFormat="0" applyAlignment="0" applyProtection="0"/>
    <xf numFmtId="0" fontId="6" fillId="0" borderId="0"/>
    <xf numFmtId="0" fontId="45" fillId="32" borderId="14" applyNumberFormat="0" applyAlignment="0" applyProtection="0"/>
    <xf numFmtId="0" fontId="6" fillId="0" borderId="0"/>
    <xf numFmtId="0" fontId="161" fillId="65" borderId="56" applyNumberFormat="0" applyAlignment="0" applyProtection="0"/>
    <xf numFmtId="0" fontId="4" fillId="0" borderId="0"/>
    <xf numFmtId="0" fontId="4" fillId="0" borderId="0"/>
    <xf numFmtId="0" fontId="45" fillId="32" borderId="14" applyNumberFormat="0" applyAlignment="0" applyProtection="0"/>
    <xf numFmtId="0" fontId="6" fillId="0" borderId="0"/>
    <xf numFmtId="0" fontId="85" fillId="0" borderId="0"/>
    <xf numFmtId="0" fontId="45" fillId="32" borderId="14" applyNumberFormat="0" applyAlignment="0" applyProtection="0"/>
    <xf numFmtId="0" fontId="161" fillId="65" borderId="56" applyNumberFormat="0" applyAlignment="0" applyProtection="0"/>
    <xf numFmtId="0" fontId="6" fillId="0" borderId="0"/>
    <xf numFmtId="0" fontId="161" fillId="65" borderId="56" applyNumberFormat="0" applyAlignment="0" applyProtection="0"/>
    <xf numFmtId="0" fontId="6" fillId="0" borderId="0"/>
    <xf numFmtId="0" fontId="6" fillId="0" borderId="0"/>
    <xf numFmtId="0" fontId="6" fillId="0" borderId="0"/>
    <xf numFmtId="0" fontId="6" fillId="0" borderId="0"/>
    <xf numFmtId="0" fontId="45" fillId="32" borderId="14" applyNumberFormat="0" applyAlignment="0" applyProtection="0"/>
    <xf numFmtId="0" fontId="4" fillId="0" borderId="0"/>
    <xf numFmtId="0" fontId="85" fillId="0" borderId="0"/>
    <xf numFmtId="0" fontId="6" fillId="0" borderId="0"/>
    <xf numFmtId="0" fontId="4" fillId="0" borderId="0"/>
    <xf numFmtId="0" fontId="4" fillId="0" borderId="0"/>
    <xf numFmtId="0" fontId="6" fillId="0" borderId="0"/>
    <xf numFmtId="0" fontId="162" fillId="103" borderId="57" applyNumberFormat="0" applyAlignment="0" applyProtection="0"/>
    <xf numFmtId="0" fontId="4" fillId="0" borderId="0"/>
    <xf numFmtId="0" fontId="6" fillId="0" borderId="0"/>
    <xf numFmtId="0" fontId="6" fillId="0" borderId="0"/>
    <xf numFmtId="0" fontId="4" fillId="0" borderId="0"/>
    <xf numFmtId="0" fontId="4" fillId="0" borderId="0"/>
    <xf numFmtId="0" fontId="161" fillId="96" borderId="56" applyNumberFormat="0" applyAlignment="0" applyProtection="0"/>
    <xf numFmtId="0" fontId="4" fillId="0" borderId="0"/>
    <xf numFmtId="0" fontId="6" fillId="0" borderId="0"/>
    <xf numFmtId="0" fontId="45" fillId="32" borderId="14" applyNumberFormat="0" applyAlignment="0" applyProtection="0"/>
    <xf numFmtId="0" fontId="6" fillId="0" borderId="0"/>
    <xf numFmtId="0" fontId="6" fillId="0" borderId="0"/>
    <xf numFmtId="0" fontId="4" fillId="0" borderId="0"/>
    <xf numFmtId="0" fontId="85" fillId="0" borderId="0"/>
    <xf numFmtId="0" fontId="45" fillId="32" borderId="14" applyNumberFormat="0" applyAlignment="0" applyProtection="0"/>
    <xf numFmtId="0" fontId="4" fillId="0" borderId="0"/>
    <xf numFmtId="0" fontId="163" fillId="96" borderId="56" applyNumberFormat="0" applyAlignment="0" applyProtection="0"/>
    <xf numFmtId="0" fontId="4" fillId="0" borderId="0"/>
    <xf numFmtId="0" fontId="4" fillId="0" borderId="0"/>
    <xf numFmtId="0" fontId="85" fillId="0" borderId="0"/>
    <xf numFmtId="0" fontId="161" fillId="96" borderId="56" applyNumberFormat="0" applyAlignment="0" applyProtection="0"/>
    <xf numFmtId="0" fontId="163" fillId="96" borderId="56" applyNumberFormat="0" applyAlignment="0" applyProtection="0"/>
    <xf numFmtId="0" fontId="4" fillId="0" borderId="0"/>
    <xf numFmtId="0" fontId="85"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4" fillId="0" borderId="0"/>
    <xf numFmtId="0" fontId="85"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6" fillId="0" borderId="0"/>
    <xf numFmtId="0" fontId="85" fillId="0" borderId="0"/>
    <xf numFmtId="0" fontId="18" fillId="0" borderId="0"/>
    <xf numFmtId="0" fontId="111" fillId="0" borderId="0"/>
    <xf numFmtId="0" fontId="4" fillId="0" borderId="0"/>
    <xf numFmtId="0" fontId="4" fillId="0" borderId="0"/>
    <xf numFmtId="0" fontId="4" fillId="0" borderId="0"/>
    <xf numFmtId="0" fontId="4" fillId="0" borderId="0"/>
    <xf numFmtId="0" fontId="6" fillId="0" borderId="0"/>
    <xf numFmtId="0" fontId="111" fillId="0" borderId="0"/>
    <xf numFmtId="0" fontId="4" fillId="0" borderId="0"/>
    <xf numFmtId="0" fontId="11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85" fillId="0" borderId="0"/>
    <xf numFmtId="10"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0" fontId="6"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8" fillId="0" borderId="0" applyFont="0" applyFill="0" applyBorder="0" applyAlignment="0" applyProtection="0"/>
    <xf numFmtId="0" fontId="6" fillId="0" borderId="0"/>
    <xf numFmtId="10" fontId="6" fillId="0" borderId="9"/>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9" fontId="11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0" fontId="4" fillId="0" borderId="0"/>
    <xf numFmtId="0" fontId="4" fillId="0" borderId="0"/>
    <xf numFmtId="0" fontId="6" fillId="0" borderId="0"/>
    <xf numFmtId="9" fontId="116" fillId="0" borderId="0" applyFont="0" applyFill="0" applyBorder="0" applyAlignment="0" applyProtection="0"/>
    <xf numFmtId="9" fontId="6" fillId="0" borderId="0" applyFont="0" applyFill="0" applyBorder="0" applyAlignment="0" applyProtection="0"/>
    <xf numFmtId="0" fontId="4" fillId="0" borderId="0"/>
    <xf numFmtId="9" fontId="8" fillId="0" borderId="0" applyFont="0" applyFill="0" applyBorder="0" applyAlignment="0" applyProtection="0"/>
    <xf numFmtId="0" fontId="6" fillId="0" borderId="0"/>
    <xf numFmtId="0" fontId="6" fillId="0" borderId="0"/>
    <xf numFmtId="0" fontId="6" fillId="0" borderId="0"/>
    <xf numFmtId="9" fontId="108"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9" fontId="108"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08"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85"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85"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9" fontId="6" fillId="0" borderId="0" applyFon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9" fontId="1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85" fillId="0" borderId="0"/>
    <xf numFmtId="9" fontId="1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10" fontId="6" fillId="0" borderId="9"/>
    <xf numFmtId="9" fontId="6" fillId="0" borderId="0" applyFont="0" applyFill="0" applyBorder="0" applyAlignment="0" applyProtection="0"/>
    <xf numFmtId="0" fontId="6" fillId="0" borderId="0"/>
    <xf numFmtId="0" fontId="6"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0" fontId="6" fillId="0" borderId="0"/>
    <xf numFmtId="10" fontId="6" fillId="0" borderId="9"/>
    <xf numFmtId="0" fontId="4" fillId="0" borderId="0"/>
    <xf numFmtId="0" fontId="6" fillId="0" borderId="0"/>
    <xf numFmtId="9" fontId="4" fillId="0" borderId="0" applyFont="0" applyFill="0" applyBorder="0" applyAlignment="0" applyProtection="0"/>
    <xf numFmtId="0" fontId="4" fillId="0" borderId="0"/>
    <xf numFmtId="0" fontId="6" fillId="0" borderId="0"/>
    <xf numFmtId="9" fontId="107" fillId="0" borderId="0" applyFont="0" applyFill="0" applyBorder="0" applyAlignment="0" applyProtection="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10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08"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0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0" fontId="6" fillId="0" borderId="9"/>
    <xf numFmtId="0" fontId="6" fillId="0" borderId="0"/>
    <xf numFmtId="0" fontId="6" fillId="0" borderId="0"/>
    <xf numFmtId="0" fontId="6" fillId="0" borderId="0"/>
    <xf numFmtId="10" fontId="6" fillId="0" borderId="9"/>
    <xf numFmtId="10" fontId="6" fillId="0" borderId="9"/>
    <xf numFmtId="0" fontId="6" fillId="0" borderId="0"/>
    <xf numFmtId="10" fontId="6" fillId="0" borderId="9"/>
    <xf numFmtId="0" fontId="6" fillId="0" borderId="0"/>
    <xf numFmtId="10" fontId="6" fillId="0" borderId="9"/>
    <xf numFmtId="0" fontId="4" fillId="0" borderId="0"/>
    <xf numFmtId="9" fontId="85" fillId="0" borderId="0" applyFont="0" applyFill="0" applyBorder="0" applyAlignment="0" applyProtection="0"/>
    <xf numFmtId="9" fontId="110" fillId="0" borderId="0" applyFont="0" applyFill="0" applyBorder="0" applyAlignment="0" applyProtection="0"/>
    <xf numFmtId="0" fontId="6" fillId="0" borderId="0"/>
    <xf numFmtId="0" fontId="6" fillId="0" borderId="0"/>
    <xf numFmtId="0" fontId="6" fillId="0" borderId="0"/>
    <xf numFmtId="0" fontId="6" fillId="0" borderId="0"/>
    <xf numFmtId="10" fontId="6" fillId="0" borderId="9"/>
    <xf numFmtId="0" fontId="4" fillId="0" borderId="0"/>
    <xf numFmtId="10" fontId="6" fillId="0" borderId="9"/>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9" fontId="8" fillId="0" borderId="0" applyFont="0" applyFill="0" applyBorder="0" applyAlignment="0" applyProtection="0"/>
    <xf numFmtId="10" fontId="6" fillId="0" borderId="9"/>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8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8"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4" fillId="0" borderId="0"/>
    <xf numFmtId="0" fontId="6" fillId="0" borderId="0"/>
    <xf numFmtId="0" fontId="6" fillId="0" borderId="0"/>
    <xf numFmtId="0" fontId="4" fillId="0" borderId="0"/>
    <xf numFmtId="0" fontId="85" fillId="0" borderId="0"/>
    <xf numFmtId="0" fontId="85" fillId="0" borderId="0"/>
    <xf numFmtId="9" fontId="6" fillId="0" borderId="0" applyFont="0" applyFill="0" applyBorder="0" applyAlignment="0" applyProtection="0"/>
    <xf numFmtId="0" fontId="6" fillId="0" borderId="0"/>
    <xf numFmtId="0" fontId="4" fillId="0" borderId="0"/>
    <xf numFmtId="0" fontId="85"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4" fillId="0" borderId="0" applyFont="0" applyFill="0" applyBorder="0" applyAlignment="0" applyProtection="0"/>
    <xf numFmtId="0" fontId="6" fillId="0" borderId="0"/>
    <xf numFmtId="0" fontId="6" fillId="0" borderId="0"/>
    <xf numFmtId="10" fontId="6" fillId="0" borderId="9"/>
    <xf numFmtId="9" fontId="4" fillId="0" borderId="0" applyFont="0" applyFill="0" applyBorder="0" applyAlignment="0" applyProtection="0"/>
    <xf numFmtId="10" fontId="6" fillId="0" borderId="9"/>
    <xf numFmtId="9" fontId="4"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85"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85"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4"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0" fontId="85" fillId="0" borderId="0"/>
    <xf numFmtId="9" fontId="14"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1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85" fillId="0" borderId="0" applyFont="0" applyFill="0" applyBorder="0" applyAlignment="0" applyProtection="0"/>
    <xf numFmtId="0" fontId="85" fillId="0" borderId="0"/>
    <xf numFmtId="9" fontId="15"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0" fontId="85" fillId="0" borderId="0"/>
    <xf numFmtId="9" fontId="6"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8"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85"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85" fillId="0" borderId="0" applyFont="0" applyFill="0" applyBorder="0" applyAlignment="0" applyProtection="0"/>
    <xf numFmtId="0" fontId="6" fillId="0" borderId="0"/>
    <xf numFmtId="10" fontId="6" fillId="0" borderId="9"/>
    <xf numFmtId="0" fontId="4" fillId="0" borderId="0"/>
    <xf numFmtId="9" fontId="85" fillId="0" borderId="0" applyFont="0" applyFill="0" applyBorder="0" applyAlignment="0" applyProtection="0"/>
    <xf numFmtId="0" fontId="6" fillId="0" borderId="0"/>
    <xf numFmtId="0" fontId="4" fillId="0" borderId="0"/>
    <xf numFmtId="0" fontId="4" fillId="0" borderId="0"/>
    <xf numFmtId="9" fontId="85" fillId="0" borderId="0" applyFont="0" applyFill="0" applyBorder="0" applyAlignment="0" applyProtection="0"/>
    <xf numFmtId="0" fontId="6" fillId="0" borderId="0"/>
    <xf numFmtId="0" fontId="4" fillId="0" borderId="0"/>
    <xf numFmtId="0" fontId="4" fillId="0" borderId="0"/>
    <xf numFmtId="9" fontId="85" fillId="0" borderId="0" applyFont="0" applyFill="0" applyBorder="0" applyAlignment="0" applyProtection="0"/>
    <xf numFmtId="0" fontId="6" fillId="0" borderId="0"/>
    <xf numFmtId="0" fontId="4" fillId="0" borderId="0"/>
    <xf numFmtId="0" fontId="4" fillId="0" borderId="0"/>
    <xf numFmtId="9" fontId="85" fillId="0" borderId="0" applyFont="0" applyFill="0" applyBorder="0" applyAlignment="0" applyProtection="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6" fillId="0" borderId="0"/>
    <xf numFmtId="0" fontId="4" fillId="0" borderId="0"/>
    <xf numFmtId="0" fontId="4" fillId="0" borderId="0"/>
    <xf numFmtId="0" fontId="6" fillId="0" borderId="0"/>
    <xf numFmtId="0" fontId="4" fillId="0" borderId="0"/>
    <xf numFmtId="41" fontId="6" fillId="41" borderId="9"/>
    <xf numFmtId="0" fontId="4"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85" fillId="0" borderId="0"/>
    <xf numFmtId="41" fontId="6" fillId="41" borderId="9"/>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4" fillId="0" borderId="0"/>
    <xf numFmtId="0" fontId="6" fillId="0" borderId="0"/>
    <xf numFmtId="0" fontId="4" fillId="0" borderId="0"/>
    <xf numFmtId="0" fontId="6" fillId="0" borderId="0"/>
    <xf numFmtId="212" fontId="164" fillId="34" borderId="0" applyBorder="0" applyAlignment="0">
      <protection hidden="1"/>
    </xf>
    <xf numFmtId="1" fontId="164" fillId="34" borderId="0">
      <alignment horizontal="center"/>
    </xf>
    <xf numFmtId="0" fontId="6" fillId="0" borderId="0"/>
    <xf numFmtId="0" fontId="6" fillId="0" borderId="0"/>
    <xf numFmtId="0" fontId="108" fillId="0" borderId="0" applyNumberFormat="0" applyFont="0" applyFill="0" applyBorder="0" applyAlignment="0" applyProtection="0">
      <alignment horizontal="left"/>
    </xf>
    <xf numFmtId="0" fontId="4" fillId="0" borderId="0"/>
    <xf numFmtId="0" fontId="108" fillId="0" borderId="0" applyNumberFormat="0" applyFont="0" applyFill="0" applyBorder="0" applyAlignment="0" applyProtection="0">
      <alignment horizontal="left"/>
    </xf>
    <xf numFmtId="0" fontId="108" fillId="0" borderId="0" applyNumberFormat="0" applyFont="0" applyFill="0" applyBorder="0" applyAlignment="0" applyProtection="0">
      <alignment horizontal="left"/>
    </xf>
    <xf numFmtId="0" fontId="6" fillId="0" borderId="0"/>
    <xf numFmtId="0" fontId="108" fillId="0" borderId="0" applyNumberFormat="0" applyFont="0" applyFill="0" applyBorder="0" applyAlignment="0" applyProtection="0">
      <alignment horizontal="left"/>
    </xf>
    <xf numFmtId="0" fontId="6" fillId="0" borderId="0"/>
    <xf numFmtId="0" fontId="6" fillId="0" borderId="0"/>
    <xf numFmtId="0" fontId="4" fillId="0" borderId="0"/>
    <xf numFmtId="0" fontId="108" fillId="0" borderId="0" applyNumberFormat="0" applyFont="0" applyFill="0" applyBorder="0" applyAlignment="0" applyProtection="0">
      <alignment horizontal="left"/>
    </xf>
    <xf numFmtId="0" fontId="6" fillId="0" borderId="0"/>
    <xf numFmtId="0" fontId="6" fillId="0" borderId="0"/>
    <xf numFmtId="15" fontId="108" fillId="0" borderId="0" applyFont="0" applyFill="0" applyBorder="0" applyAlignment="0" applyProtection="0"/>
    <xf numFmtId="0" fontId="4" fillId="0" borderId="0"/>
    <xf numFmtId="15" fontId="108" fillId="0" borderId="0" applyFont="0" applyFill="0" applyBorder="0" applyAlignment="0" applyProtection="0"/>
    <xf numFmtId="15" fontId="108" fillId="0" borderId="0" applyFont="0" applyFill="0" applyBorder="0" applyAlignment="0" applyProtection="0"/>
    <xf numFmtId="0" fontId="6" fillId="0" borderId="0"/>
    <xf numFmtId="15" fontId="108" fillId="0" borderId="0" applyFont="0" applyFill="0" applyBorder="0" applyAlignment="0" applyProtection="0"/>
    <xf numFmtId="0" fontId="6" fillId="0" borderId="0"/>
    <xf numFmtId="0" fontId="6" fillId="0" borderId="0"/>
    <xf numFmtId="0" fontId="4" fillId="0" borderId="0"/>
    <xf numFmtId="15" fontId="108" fillId="0" borderId="0" applyFont="0" applyFill="0" applyBorder="0" applyAlignment="0" applyProtection="0"/>
    <xf numFmtId="0" fontId="6" fillId="0" borderId="0"/>
    <xf numFmtId="0" fontId="6" fillId="0" borderId="0"/>
    <xf numFmtId="4" fontId="108" fillId="0" borderId="0" applyFont="0" applyFill="0" applyBorder="0" applyAlignment="0" applyProtection="0"/>
    <xf numFmtId="0" fontId="4" fillId="0" borderId="0"/>
    <xf numFmtId="4" fontId="108" fillId="0" borderId="0" applyFont="0" applyFill="0" applyBorder="0" applyAlignment="0" applyProtection="0"/>
    <xf numFmtId="4" fontId="108" fillId="0" borderId="0" applyFont="0" applyFill="0" applyBorder="0" applyAlignment="0" applyProtection="0"/>
    <xf numFmtId="0" fontId="6" fillId="0" borderId="0"/>
    <xf numFmtId="4" fontId="108" fillId="0" borderId="0" applyFont="0" applyFill="0" applyBorder="0" applyAlignment="0" applyProtection="0"/>
    <xf numFmtId="0" fontId="6" fillId="0" borderId="0"/>
    <xf numFmtId="0" fontId="6" fillId="0" borderId="0"/>
    <xf numFmtId="0" fontId="4" fillId="0" borderId="0"/>
    <xf numFmtId="4" fontId="108" fillId="0" borderId="0" applyFont="0" applyFill="0" applyBorder="0" applyAlignment="0" applyProtection="0"/>
    <xf numFmtId="0" fontId="6" fillId="0" borderId="0"/>
    <xf numFmtId="0" fontId="6" fillId="0" borderId="0"/>
    <xf numFmtId="0" fontId="165" fillId="0" borderId="15">
      <alignment horizontal="center"/>
    </xf>
    <xf numFmtId="0" fontId="165" fillId="0" borderId="15">
      <alignment horizontal="center"/>
    </xf>
    <xf numFmtId="0" fontId="4" fillId="0" borderId="0"/>
    <xf numFmtId="0" fontId="165" fillId="0" borderId="15">
      <alignment horizontal="center"/>
    </xf>
    <xf numFmtId="0" fontId="165" fillId="0" borderId="15">
      <alignment horizontal="center"/>
    </xf>
    <xf numFmtId="0" fontId="6" fillId="0" borderId="0"/>
    <xf numFmtId="0" fontId="165" fillId="0" borderId="15">
      <alignment horizontal="center"/>
    </xf>
    <xf numFmtId="0" fontId="6" fillId="0" borderId="0"/>
    <xf numFmtId="0" fontId="6" fillId="0" borderId="0"/>
    <xf numFmtId="0" fontId="4" fillId="0" borderId="0"/>
    <xf numFmtId="0" fontId="165" fillId="0" borderId="15">
      <alignment horizontal="center"/>
    </xf>
    <xf numFmtId="0" fontId="6" fillId="0" borderId="0"/>
    <xf numFmtId="0" fontId="6" fillId="0" borderId="0"/>
    <xf numFmtId="3" fontId="108" fillId="0" borderId="0" applyFont="0" applyFill="0" applyBorder="0" applyAlignment="0" applyProtection="0"/>
    <xf numFmtId="0" fontId="4" fillId="0" borderId="0"/>
    <xf numFmtId="3" fontId="108" fillId="0" borderId="0" applyFont="0" applyFill="0" applyBorder="0" applyAlignment="0" applyProtection="0"/>
    <xf numFmtId="3" fontId="108" fillId="0" borderId="0" applyFont="0" applyFill="0" applyBorder="0" applyAlignment="0" applyProtection="0"/>
    <xf numFmtId="0" fontId="6" fillId="0" borderId="0"/>
    <xf numFmtId="3" fontId="108" fillId="0" borderId="0" applyFont="0" applyFill="0" applyBorder="0" applyAlignment="0" applyProtection="0"/>
    <xf numFmtId="0" fontId="6" fillId="0" borderId="0"/>
    <xf numFmtId="0" fontId="6" fillId="0" borderId="0"/>
    <xf numFmtId="0" fontId="4" fillId="0" borderId="0"/>
    <xf numFmtId="3" fontId="108" fillId="0" borderId="0" applyFont="0" applyFill="0" applyBorder="0" applyAlignment="0" applyProtection="0"/>
    <xf numFmtId="0" fontId="6" fillId="0" borderId="0"/>
    <xf numFmtId="0" fontId="6" fillId="0" borderId="0"/>
    <xf numFmtId="0" fontId="108" fillId="42" borderId="0" applyNumberFormat="0" applyFont="0" applyBorder="0" applyAlignment="0" applyProtection="0"/>
    <xf numFmtId="0" fontId="4" fillId="0" borderId="0"/>
    <xf numFmtId="0" fontId="108" fillId="42" borderId="0" applyNumberFormat="0" applyFont="0" applyBorder="0" applyAlignment="0" applyProtection="0"/>
    <xf numFmtId="0" fontId="108" fillId="42" borderId="0" applyNumberFormat="0" applyFont="0" applyBorder="0" applyAlignment="0" applyProtection="0"/>
    <xf numFmtId="0" fontId="6" fillId="0" borderId="0"/>
    <xf numFmtId="0" fontId="108" fillId="42" borderId="0" applyNumberFormat="0" applyFont="0" applyBorder="0" applyAlignment="0" applyProtection="0"/>
    <xf numFmtId="0" fontId="6" fillId="0" borderId="0"/>
    <xf numFmtId="0" fontId="6" fillId="0" borderId="0"/>
    <xf numFmtId="0" fontId="4" fillId="0" borderId="0"/>
    <xf numFmtId="0" fontId="108" fillId="42" borderId="0" applyNumberFormat="0" applyFont="0" applyBorder="0" applyAlignment="0" applyProtection="0"/>
    <xf numFmtId="0" fontId="6" fillId="0" borderId="0"/>
    <xf numFmtId="0" fontId="85" fillId="0" borderId="0"/>
    <xf numFmtId="0" fontId="18" fillId="0" borderId="0"/>
    <xf numFmtId="0" fontId="111" fillId="0" borderId="0"/>
    <xf numFmtId="0" fontId="4" fillId="0" borderId="0"/>
    <xf numFmtId="0" fontId="4" fillId="0" borderId="0"/>
    <xf numFmtId="0" fontId="4" fillId="0" borderId="0"/>
    <xf numFmtId="0" fontId="4" fillId="0" borderId="0"/>
    <xf numFmtId="0" fontId="6" fillId="0" borderId="0"/>
    <xf numFmtId="0" fontId="111" fillId="0" borderId="0"/>
    <xf numFmtId="0" fontId="4" fillId="0" borderId="0"/>
    <xf numFmtId="0" fontId="111" fillId="0" borderId="0"/>
    <xf numFmtId="0" fontId="6" fillId="0" borderId="0"/>
    <xf numFmtId="0" fontId="6" fillId="0" borderId="0"/>
    <xf numFmtId="0" fontId="85" fillId="0" borderId="0"/>
    <xf numFmtId="0" fontId="49" fillId="0" borderId="0"/>
    <xf numFmtId="0" fontId="166" fillId="0" borderId="0"/>
    <xf numFmtId="0" fontId="4" fillId="0" borderId="0"/>
    <xf numFmtId="0" fontId="4" fillId="0" borderId="0"/>
    <xf numFmtId="0" fontId="4" fillId="0" borderId="0"/>
    <xf numFmtId="0" fontId="4" fillId="0" borderId="0"/>
    <xf numFmtId="0" fontId="6" fillId="0" borderId="0"/>
    <xf numFmtId="0" fontId="166" fillId="0" borderId="0"/>
    <xf numFmtId="0" fontId="4" fillId="0" borderId="0"/>
    <xf numFmtId="0" fontId="16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0" fontId="6" fillId="0" borderId="0"/>
    <xf numFmtId="0" fontId="4" fillId="0" borderId="0"/>
    <xf numFmtId="0" fontId="6" fillId="0" borderId="0"/>
    <xf numFmtId="0" fontId="6" fillId="0" borderId="0"/>
    <xf numFmtId="3" fontId="50" fillId="0" borderId="0" applyFill="0" applyBorder="0" applyAlignment="0" applyProtection="0"/>
    <xf numFmtId="0" fontId="4" fillId="0" borderId="0"/>
    <xf numFmtId="0" fontId="6" fillId="0" borderId="0"/>
    <xf numFmtId="3" fontId="50" fillId="0" borderId="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3" fontId="50" fillId="0" borderId="0" applyFill="0" applyBorder="0" applyAlignment="0" applyProtection="0"/>
    <xf numFmtId="3" fontId="50" fillId="0" borderId="0" applyFill="0" applyBorder="0" applyAlignment="0" applyProtection="0"/>
    <xf numFmtId="0" fontId="4" fillId="0" borderId="0"/>
    <xf numFmtId="0" fontId="4" fillId="0" borderId="0"/>
    <xf numFmtId="0" fontId="85" fillId="0" borderId="0"/>
    <xf numFmtId="3" fontId="50" fillId="0" borderId="0" applyFill="0" applyBorder="0" applyAlignment="0" applyProtection="0"/>
    <xf numFmtId="0" fontId="4" fillId="0" borderId="0"/>
    <xf numFmtId="0" fontId="4" fillId="0" borderId="0"/>
    <xf numFmtId="0" fontId="4" fillId="0" borderId="0"/>
    <xf numFmtId="0" fontId="85" fillId="0" borderId="0"/>
    <xf numFmtId="3" fontId="50" fillId="0" borderId="0" applyFill="0" applyBorder="0" applyAlignment="0" applyProtection="0"/>
    <xf numFmtId="0" fontId="4" fillId="0" borderId="0"/>
    <xf numFmtId="0" fontId="4" fillId="0" borderId="0"/>
    <xf numFmtId="0" fontId="85" fillId="0" borderId="0"/>
    <xf numFmtId="3" fontId="50" fillId="0" borderId="0" applyFill="0" applyBorder="0" applyAlignment="0" applyProtection="0"/>
    <xf numFmtId="0" fontId="4" fillId="0" borderId="0"/>
    <xf numFmtId="0" fontId="4" fillId="0" borderId="0"/>
    <xf numFmtId="0" fontId="85" fillId="0" borderId="0"/>
    <xf numFmtId="3" fontId="5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xf numFmtId="3" fontId="50" fillId="0" borderId="0" applyFill="0" applyBorder="0" applyAlignment="0" applyProtection="0"/>
    <xf numFmtId="0" fontId="6" fillId="0" borderId="0"/>
    <xf numFmtId="0" fontId="4" fillId="0" borderId="0"/>
    <xf numFmtId="0" fontId="4" fillId="0" borderId="0"/>
    <xf numFmtId="3" fontId="50" fillId="0" borderId="0" applyFill="0" applyBorder="0" applyAlignment="0" applyProtection="0"/>
    <xf numFmtId="0" fontId="6" fillId="0" borderId="0"/>
    <xf numFmtId="0" fontId="4" fillId="0" borderId="0"/>
    <xf numFmtId="0" fontId="4" fillId="0" borderId="0"/>
    <xf numFmtId="0" fontId="6" fillId="0" borderId="0"/>
    <xf numFmtId="0" fontId="167" fillId="103" borderId="0"/>
    <xf numFmtId="0" fontId="6" fillId="0" borderId="0"/>
    <xf numFmtId="0" fontId="168" fillId="103" borderId="58"/>
    <xf numFmtId="0" fontId="6" fillId="0" borderId="0"/>
    <xf numFmtId="0" fontId="6" fillId="0" borderId="0"/>
    <xf numFmtId="0" fontId="6" fillId="0" borderId="0"/>
    <xf numFmtId="0" fontId="6" fillId="0" borderId="0"/>
    <xf numFmtId="0" fontId="6" fillId="0" borderId="0"/>
    <xf numFmtId="0" fontId="169" fillId="104" borderId="59"/>
    <xf numFmtId="0" fontId="169" fillId="104" borderId="59"/>
    <xf numFmtId="0" fontId="6" fillId="0" borderId="0"/>
    <xf numFmtId="0" fontId="6" fillId="0" borderId="0"/>
    <xf numFmtId="0" fontId="6" fillId="0" borderId="0"/>
    <xf numFmtId="0" fontId="6" fillId="0" borderId="0"/>
    <xf numFmtId="0" fontId="6" fillId="0" borderId="0"/>
    <xf numFmtId="0" fontId="170" fillId="103" borderId="60"/>
    <xf numFmtId="0" fontId="170" fillId="103" borderId="60"/>
    <xf numFmtId="0" fontId="6"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2" fontId="6" fillId="31" borderId="0"/>
    <xf numFmtId="0" fontId="6" fillId="0" borderId="0"/>
    <xf numFmtId="0" fontId="4" fillId="0" borderId="0"/>
    <xf numFmtId="0" fontId="4" fillId="0" borderId="0"/>
    <xf numFmtId="0" fontId="6" fillId="0" borderId="0"/>
    <xf numFmtId="0" fontId="4" fillId="0" borderId="0"/>
    <xf numFmtId="42" fontId="6" fillId="31" borderId="0"/>
    <xf numFmtId="0" fontId="4"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6" fillId="0" borderId="0"/>
    <xf numFmtId="0" fontId="85" fillId="0" borderId="0"/>
    <xf numFmtId="42" fontId="6" fillId="31" borderId="0"/>
    <xf numFmtId="42" fontId="6" fillId="31" borderId="0"/>
    <xf numFmtId="0" fontId="4" fillId="0" borderId="0"/>
    <xf numFmtId="0" fontId="4" fillId="0" borderId="0"/>
    <xf numFmtId="0" fontId="4" fillId="0" borderId="0"/>
    <xf numFmtId="0" fontId="4" fillId="0" borderId="0"/>
    <xf numFmtId="0" fontId="6" fillId="0" borderId="0"/>
    <xf numFmtId="42" fontId="6" fillId="31" borderId="0"/>
    <xf numFmtId="0" fontId="4" fillId="0" borderId="0"/>
    <xf numFmtId="42" fontId="6" fillId="31"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42" fontId="6" fillId="31" borderId="16">
      <alignment vertical="center"/>
    </xf>
    <xf numFmtId="0" fontId="4" fillId="0" borderId="0"/>
    <xf numFmtId="42" fontId="6" fillId="31" borderId="16">
      <alignment vertical="center"/>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6" fillId="0" borderId="0"/>
    <xf numFmtId="42" fontId="6" fillId="31" borderId="16">
      <alignment vertical="center"/>
    </xf>
    <xf numFmtId="0" fontId="6" fillId="0" borderId="0"/>
    <xf numFmtId="0" fontId="6" fillId="0" borderId="0"/>
    <xf numFmtId="0" fontId="6" fillId="0" borderId="0"/>
    <xf numFmtId="42" fontId="6" fillId="31" borderId="16">
      <alignment vertical="center"/>
    </xf>
    <xf numFmtId="42" fontId="6" fillId="31" borderId="16">
      <alignment vertical="center"/>
    </xf>
    <xf numFmtId="0" fontId="4" fillId="0" borderId="0"/>
    <xf numFmtId="0" fontId="4" fillId="0" borderId="0"/>
    <xf numFmtId="0" fontId="4" fillId="0" borderId="0"/>
    <xf numFmtId="0" fontId="4" fillId="0" borderId="0"/>
    <xf numFmtId="0" fontId="6" fillId="0" borderId="0"/>
    <xf numFmtId="42" fontId="6" fillId="31" borderId="16">
      <alignment vertical="center"/>
    </xf>
    <xf numFmtId="0" fontId="4" fillId="0" borderId="0"/>
    <xf numFmtId="0" fontId="6" fillId="0" borderId="0"/>
    <xf numFmtId="0" fontId="4" fillId="0" borderId="0"/>
    <xf numFmtId="0" fontId="6" fillId="0" borderId="0"/>
    <xf numFmtId="0" fontId="85" fillId="0" borderId="0"/>
    <xf numFmtId="0" fontId="40" fillId="31" borderId="17" applyNumberFormat="0">
      <alignment horizontal="center" vertical="center" wrapText="1"/>
    </xf>
    <xf numFmtId="0" fontId="4" fillId="0" borderId="0"/>
    <xf numFmtId="0" fontId="4" fillId="0" borderId="0"/>
    <xf numFmtId="0" fontId="40" fillId="31" borderId="17" applyNumberFormat="0">
      <alignment horizontal="center" vertical="center"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17" applyNumberFormat="0">
      <alignment horizontal="center" vertical="center" wrapText="1"/>
    </xf>
    <xf numFmtId="0" fontId="4" fillId="0" borderId="0"/>
    <xf numFmtId="0" fontId="6" fillId="0" borderId="0"/>
    <xf numFmtId="0" fontId="4" fillId="0" borderId="0"/>
    <xf numFmtId="0" fontId="6" fillId="0" borderId="0"/>
    <xf numFmtId="0" fontId="6" fillId="0" borderId="0"/>
    <xf numFmtId="0" fontId="4" fillId="0" borderId="0"/>
    <xf numFmtId="10" fontId="6" fillId="31" borderId="0"/>
    <xf numFmtId="0" fontId="4" fillId="0" borderId="0"/>
    <xf numFmtId="10" fontId="6" fillId="31" borderId="0"/>
    <xf numFmtId="0" fontId="6" fillId="0" borderId="0"/>
    <xf numFmtId="0" fontId="6" fillId="0" borderId="0"/>
    <xf numFmtId="10" fontId="6" fillId="31" borderId="0"/>
    <xf numFmtId="0" fontId="4" fillId="0" borderId="0"/>
    <xf numFmtId="0" fontId="6" fillId="0" borderId="0"/>
    <xf numFmtId="10" fontId="6" fillId="31" borderId="0"/>
    <xf numFmtId="0" fontId="4" fillId="0" borderId="0"/>
    <xf numFmtId="10" fontId="6" fillId="31" borderId="0"/>
    <xf numFmtId="0" fontId="4" fillId="0" borderId="0"/>
    <xf numFmtId="0" fontId="6" fillId="0" borderId="0"/>
    <xf numFmtId="10"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31" borderId="0"/>
    <xf numFmtId="0" fontId="4" fillId="0" borderId="0"/>
    <xf numFmtId="0" fontId="6" fillId="0" borderId="0"/>
    <xf numFmtId="0" fontId="6" fillId="0" borderId="0"/>
    <xf numFmtId="0" fontId="6" fillId="0" borderId="0"/>
    <xf numFmtId="10" fontId="6" fillId="31" borderId="0"/>
    <xf numFmtId="10" fontId="6" fillId="31" borderId="0"/>
    <xf numFmtId="10" fontId="6" fillId="31" borderId="0"/>
    <xf numFmtId="0" fontId="6" fillId="0" borderId="0"/>
    <xf numFmtId="0" fontId="6" fillId="0" borderId="0"/>
    <xf numFmtId="10" fontId="6" fillId="31" borderId="0"/>
    <xf numFmtId="10" fontId="6" fillId="31" borderId="0"/>
    <xf numFmtId="0" fontId="6" fillId="0" borderId="0"/>
    <xf numFmtId="0" fontId="6" fillId="0" borderId="0"/>
    <xf numFmtId="10" fontId="6" fillId="31" borderId="0"/>
    <xf numFmtId="10" fontId="6" fillId="31" borderId="0"/>
    <xf numFmtId="10"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31" borderId="0"/>
    <xf numFmtId="10"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0"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0"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183" fontId="6" fillId="31" borderId="0"/>
    <xf numFmtId="0" fontId="6" fillId="0" borderId="0"/>
    <xf numFmtId="0" fontId="6" fillId="0" borderId="0"/>
    <xf numFmtId="183" fontId="6" fillId="31" borderId="0"/>
    <xf numFmtId="0" fontId="4" fillId="0" borderId="0"/>
    <xf numFmtId="0" fontId="6" fillId="0" borderId="0"/>
    <xf numFmtId="183" fontId="6" fillId="31" borderId="0"/>
    <xf numFmtId="0" fontId="4" fillId="0" borderId="0"/>
    <xf numFmtId="183" fontId="6" fillId="31" borderId="0"/>
    <xf numFmtId="0" fontId="4" fillId="0" borderId="0"/>
    <xf numFmtId="0" fontId="6" fillId="0" borderId="0"/>
    <xf numFmtId="183"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0" fontId="6" fillId="0" borderId="0"/>
    <xf numFmtId="0" fontId="6" fillId="0" borderId="0"/>
    <xf numFmtId="0" fontId="6" fillId="0" borderId="0"/>
    <xf numFmtId="183" fontId="6" fillId="31" borderId="0"/>
    <xf numFmtId="183" fontId="6" fillId="31" borderId="0"/>
    <xf numFmtId="183" fontId="6" fillId="31" borderId="0"/>
    <xf numFmtId="0" fontId="6" fillId="0" borderId="0"/>
    <xf numFmtId="0" fontId="6" fillId="0" borderId="0"/>
    <xf numFmtId="183" fontId="6" fillId="31" borderId="0"/>
    <xf numFmtId="183" fontId="6" fillId="31" borderId="0"/>
    <xf numFmtId="0" fontId="6" fillId="0" borderId="0"/>
    <xf numFmtId="0" fontId="6" fillId="0" borderId="0"/>
    <xf numFmtId="183" fontId="6" fillId="31" borderId="0"/>
    <xf numFmtId="183" fontId="6" fillId="31" borderId="0"/>
    <xf numFmtId="183"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83" fontId="6" fillId="31" borderId="0"/>
    <xf numFmtId="183"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183" fontId="6" fillId="31"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4" fillId="0" borderId="0"/>
    <xf numFmtId="0" fontId="85" fillId="0" borderId="0"/>
    <xf numFmtId="183"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83"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85" fillId="0" borderId="0"/>
    <xf numFmtId="164" fontId="51" fillId="0" borderId="0" applyBorder="0" applyAlignment="0"/>
    <xf numFmtId="164" fontId="51" fillId="0" borderId="0" applyBorder="0" applyAlignment="0"/>
    <xf numFmtId="0" fontId="4" fillId="0" borderId="0"/>
    <xf numFmtId="0" fontId="4" fillId="0" borderId="0"/>
    <xf numFmtId="0" fontId="6" fillId="0" borderId="0"/>
    <xf numFmtId="164" fontId="51" fillId="0" borderId="0" applyBorder="0" applyAlignment="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42" fontId="6" fillId="31" borderId="18">
      <alignment horizontal="left"/>
    </xf>
    <xf numFmtId="42" fontId="6" fillId="31" borderId="18">
      <alignment horizontal="left"/>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6" fillId="0" borderId="0"/>
    <xf numFmtId="42" fontId="6" fillId="31" borderId="18">
      <alignment horizontal="left"/>
    </xf>
    <xf numFmtId="0" fontId="6" fillId="0" borderId="0"/>
    <xf numFmtId="0" fontId="6" fillId="0" borderId="0"/>
    <xf numFmtId="0" fontId="6" fillId="0" borderId="0"/>
    <xf numFmtId="42" fontId="6" fillId="31" borderId="18">
      <alignment horizontal="left"/>
    </xf>
    <xf numFmtId="42" fontId="6" fillId="31" borderId="18">
      <alignment horizontal="left"/>
    </xf>
    <xf numFmtId="0" fontId="4" fillId="0" borderId="0"/>
    <xf numFmtId="0" fontId="4" fillId="0" borderId="0"/>
    <xf numFmtId="0" fontId="4" fillId="0" borderId="0"/>
    <xf numFmtId="0" fontId="4" fillId="0" borderId="0"/>
    <xf numFmtId="0" fontId="6" fillId="0" borderId="0"/>
    <xf numFmtId="42" fontId="6" fillId="31" borderId="18">
      <alignment horizontal="left"/>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52" fillId="31" borderId="18">
      <alignment horizontal="left"/>
    </xf>
    <xf numFmtId="183" fontId="52" fillId="31" borderId="18">
      <alignment horizontal="left"/>
    </xf>
    <xf numFmtId="0" fontId="4" fillId="0" borderId="0"/>
    <xf numFmtId="0" fontId="85" fillId="0" borderId="0"/>
    <xf numFmtId="183" fontId="52" fillId="31" borderId="18">
      <alignment horizontal="left"/>
    </xf>
    <xf numFmtId="0" fontId="4" fillId="0" borderId="0"/>
    <xf numFmtId="0" fontId="4" fillId="0" borderId="0"/>
    <xf numFmtId="0" fontId="4" fillId="0" borderId="0"/>
    <xf numFmtId="0" fontId="6" fillId="0" borderId="0"/>
    <xf numFmtId="183" fontId="52" fillId="31" borderId="18">
      <alignment horizontal="left"/>
    </xf>
    <xf numFmtId="0" fontId="4" fillId="0" borderId="0"/>
    <xf numFmtId="164" fontId="51" fillId="0" borderId="0" applyBorder="0" applyAlignment="0"/>
    <xf numFmtId="0" fontId="4" fillId="0" borderId="0"/>
    <xf numFmtId="0" fontId="85" fillId="0" borderId="0"/>
    <xf numFmtId="14" fontId="44" fillId="0" borderId="0" applyNumberFormat="0" applyFill="0" applyBorder="0" applyAlignment="0" applyProtection="0">
      <alignment horizontal="left"/>
    </xf>
    <xf numFmtId="0" fontId="4" fillId="0" borderId="0"/>
    <xf numFmtId="0" fontId="4" fillId="0" borderId="0"/>
    <xf numFmtId="0" fontId="4" fillId="0" borderId="0"/>
    <xf numFmtId="0" fontId="6" fillId="0" borderId="0"/>
    <xf numFmtId="14" fontId="44" fillId="0" borderId="0" applyNumberFormat="0" applyFill="0" applyBorder="0" applyAlignment="0" applyProtection="0">
      <alignment horizontal="left"/>
    </xf>
    <xf numFmtId="0" fontId="4" fillId="0" borderId="0"/>
    <xf numFmtId="0" fontId="6" fillId="0" borderId="0"/>
    <xf numFmtId="0" fontId="4"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74" fontId="6" fillId="0" borderId="0" applyFont="0" applyFill="0" applyAlignment="0">
      <alignment horizontal="right"/>
    </xf>
    <xf numFmtId="0" fontId="4" fillId="0" borderId="0"/>
    <xf numFmtId="0" fontId="6" fillId="0" borderId="0"/>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85" fillId="0" borderId="0"/>
    <xf numFmtId="174" fontId="6" fillId="0" borderId="0" applyFont="0" applyFill="0" applyAlignment="0">
      <alignment horizontal="right"/>
    </xf>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74" fontId="6" fillId="0" borderId="0" applyFont="0" applyFill="0" applyAlignment="0">
      <alignment horizontal="right"/>
    </xf>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3" fontId="171" fillId="0" borderId="0"/>
    <xf numFmtId="0" fontId="6" fillId="0" borderId="0"/>
    <xf numFmtId="0" fontId="6" fillId="0" borderId="0"/>
    <xf numFmtId="4" fontId="53" fillId="38" borderId="14" applyNumberFormat="0" applyProtection="0">
      <alignment vertical="center"/>
    </xf>
    <xf numFmtId="0" fontId="6" fillId="0" borderId="0"/>
    <xf numFmtId="0" fontId="6" fillId="0" borderId="0"/>
    <xf numFmtId="0" fontId="6" fillId="0" borderId="0"/>
    <xf numFmtId="4" fontId="53" fillId="38" borderId="14" applyNumberFormat="0" applyProtection="0">
      <alignment vertical="center"/>
    </xf>
    <xf numFmtId="4" fontId="53" fillId="38" borderId="14" applyNumberFormat="0" applyProtection="0">
      <alignment vertical="center"/>
    </xf>
    <xf numFmtId="4" fontId="53"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38" borderId="14" applyNumberFormat="0" applyProtection="0">
      <alignment vertical="center"/>
    </xf>
    <xf numFmtId="0" fontId="6" fillId="0" borderId="0"/>
    <xf numFmtId="0" fontId="6" fillId="0" borderId="0"/>
    <xf numFmtId="0" fontId="6"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4" fontId="53" fillId="44" borderId="14" applyNumberFormat="0" applyProtection="0">
      <alignment horizontal="right" vertical="center"/>
    </xf>
    <xf numFmtId="0" fontId="6" fillId="0" borderId="0"/>
    <xf numFmtId="0" fontId="6" fillId="0" borderId="0"/>
    <xf numFmtId="0" fontId="6" fillId="0" borderId="0"/>
    <xf numFmtId="4" fontId="53" fillId="44" borderId="14" applyNumberFormat="0" applyProtection="0">
      <alignment horizontal="right" vertical="center"/>
    </xf>
    <xf numFmtId="4" fontId="53" fillId="44" borderId="14" applyNumberFormat="0" applyProtection="0">
      <alignment horizontal="right" vertical="center"/>
    </xf>
    <xf numFmtId="4" fontId="53" fillId="4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5" borderId="14" applyNumberFormat="0" applyProtection="0">
      <alignment horizontal="right" vertical="center"/>
    </xf>
    <xf numFmtId="0" fontId="6" fillId="0" borderId="0"/>
    <xf numFmtId="0" fontId="6" fillId="0" borderId="0"/>
    <xf numFmtId="0" fontId="6" fillId="0" borderId="0"/>
    <xf numFmtId="4" fontId="53" fillId="45" borderId="14" applyNumberFormat="0" applyProtection="0">
      <alignment horizontal="right" vertical="center"/>
    </xf>
    <xf numFmtId="4" fontId="53" fillId="45" borderId="14" applyNumberFormat="0" applyProtection="0">
      <alignment horizontal="right" vertical="center"/>
    </xf>
    <xf numFmtId="4" fontId="53" fillId="45"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6" borderId="14" applyNumberFormat="0" applyProtection="0">
      <alignment horizontal="right" vertical="center"/>
    </xf>
    <xf numFmtId="0" fontId="6" fillId="0" borderId="0"/>
    <xf numFmtId="0" fontId="6" fillId="0" borderId="0"/>
    <xf numFmtId="0" fontId="6" fillId="0" borderId="0"/>
    <xf numFmtId="4" fontId="53" fillId="46" borderId="14" applyNumberFormat="0" applyProtection="0">
      <alignment horizontal="right" vertical="center"/>
    </xf>
    <xf numFmtId="4" fontId="53" fillId="46" borderId="14" applyNumberFormat="0" applyProtection="0">
      <alignment horizontal="right" vertical="center"/>
    </xf>
    <xf numFmtId="4" fontId="53" fillId="46"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7" borderId="14" applyNumberFormat="0" applyProtection="0">
      <alignment horizontal="right" vertical="center"/>
    </xf>
    <xf numFmtId="0" fontId="6" fillId="0" borderId="0"/>
    <xf numFmtId="0" fontId="6" fillId="0" borderId="0"/>
    <xf numFmtId="0" fontId="6" fillId="0" borderId="0"/>
    <xf numFmtId="4" fontId="53" fillId="47" borderId="14" applyNumberFormat="0" applyProtection="0">
      <alignment horizontal="right" vertical="center"/>
    </xf>
    <xf numFmtId="4" fontId="53" fillId="47" borderId="14" applyNumberFormat="0" applyProtection="0">
      <alignment horizontal="right" vertical="center"/>
    </xf>
    <xf numFmtId="4" fontId="53" fillId="47"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8" borderId="14" applyNumberFormat="0" applyProtection="0">
      <alignment horizontal="right" vertical="center"/>
    </xf>
    <xf numFmtId="0" fontId="6" fillId="0" borderId="0"/>
    <xf numFmtId="0" fontId="6" fillId="0" borderId="0"/>
    <xf numFmtId="0" fontId="6" fillId="0" borderId="0"/>
    <xf numFmtId="4" fontId="53" fillId="48" borderId="14" applyNumberFormat="0" applyProtection="0">
      <alignment horizontal="right" vertical="center"/>
    </xf>
    <xf numFmtId="4" fontId="53" fillId="48" borderId="14" applyNumberFormat="0" applyProtection="0">
      <alignment horizontal="right" vertical="center"/>
    </xf>
    <xf numFmtId="4" fontId="53" fillId="48"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9" borderId="14" applyNumberFormat="0" applyProtection="0">
      <alignment horizontal="right" vertical="center"/>
    </xf>
    <xf numFmtId="0" fontId="6" fillId="0" borderId="0"/>
    <xf numFmtId="0" fontId="6" fillId="0" borderId="0"/>
    <xf numFmtId="0" fontId="6" fillId="0" borderId="0"/>
    <xf numFmtId="4" fontId="53" fillId="49" borderId="14" applyNumberFormat="0" applyProtection="0">
      <alignment horizontal="right" vertical="center"/>
    </xf>
    <xf numFmtId="4" fontId="53" fillId="49" borderId="14" applyNumberFormat="0" applyProtection="0">
      <alignment horizontal="right" vertical="center"/>
    </xf>
    <xf numFmtId="4" fontId="53" fillId="49"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0" borderId="14" applyNumberFormat="0" applyProtection="0">
      <alignment horizontal="right" vertical="center"/>
    </xf>
    <xf numFmtId="0" fontId="6" fillId="0" borderId="0"/>
    <xf numFmtId="0" fontId="6" fillId="0" borderId="0"/>
    <xf numFmtId="0" fontId="6" fillId="0" borderId="0"/>
    <xf numFmtId="4" fontId="53" fillId="50" borderId="14" applyNumberFormat="0" applyProtection="0">
      <alignment horizontal="right" vertical="center"/>
    </xf>
    <xf numFmtId="4" fontId="53" fillId="50" borderId="14" applyNumberFormat="0" applyProtection="0">
      <alignment horizontal="right" vertical="center"/>
    </xf>
    <xf numFmtId="4" fontId="53" fillId="50"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1" borderId="14" applyNumberFormat="0" applyProtection="0">
      <alignment horizontal="right" vertical="center"/>
    </xf>
    <xf numFmtId="0" fontId="6" fillId="0" borderId="0"/>
    <xf numFmtId="0" fontId="6" fillId="0" borderId="0"/>
    <xf numFmtId="0" fontId="6" fillId="0" borderId="0"/>
    <xf numFmtId="4" fontId="53" fillId="51" borderId="14" applyNumberFormat="0" applyProtection="0">
      <alignment horizontal="right" vertical="center"/>
    </xf>
    <xf numFmtId="4" fontId="53" fillId="51" borderId="14" applyNumberFormat="0" applyProtection="0">
      <alignment horizontal="right" vertical="center"/>
    </xf>
    <xf numFmtId="4" fontId="53" fillId="51"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2" borderId="14" applyNumberFormat="0" applyProtection="0">
      <alignment horizontal="right" vertical="center"/>
    </xf>
    <xf numFmtId="0" fontId="6" fillId="0" borderId="0"/>
    <xf numFmtId="0" fontId="6" fillId="0" borderId="0"/>
    <xf numFmtId="0" fontId="6" fillId="0" borderId="0"/>
    <xf numFmtId="4" fontId="53" fillId="52" borderId="14" applyNumberFormat="0" applyProtection="0">
      <alignment horizontal="right" vertical="center"/>
    </xf>
    <xf numFmtId="4" fontId="53" fillId="52" borderId="14" applyNumberFormat="0" applyProtection="0">
      <alignment horizontal="right" vertical="center"/>
    </xf>
    <xf numFmtId="4" fontId="53" fillId="52"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5" fillId="53" borderId="0" applyNumberFormat="0" applyProtection="0">
      <alignment horizontal="left" vertical="center" indent="1"/>
    </xf>
    <xf numFmtId="0" fontId="6" fillId="0" borderId="0"/>
    <xf numFmtId="0" fontId="6" fillId="0" borderId="0"/>
    <xf numFmtId="0" fontId="6" fillId="0" borderId="0"/>
    <xf numFmtId="4" fontId="55" fillId="105" borderId="14" applyNumberFormat="0" applyProtection="0">
      <alignment horizontal="left" vertical="center" indent="1"/>
    </xf>
    <xf numFmtId="4" fontId="55" fillId="105" borderId="14" applyNumberFormat="0" applyProtection="0">
      <alignment horizontal="left" vertical="center" indent="1"/>
    </xf>
    <xf numFmtId="4" fontId="55" fillId="105"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54" borderId="0" applyNumberFormat="0" applyProtection="0">
      <alignment horizontal="left" vertical="center" indent="1"/>
    </xf>
    <xf numFmtId="0" fontId="6" fillId="0" borderId="0"/>
    <xf numFmtId="0" fontId="6" fillId="0" borderId="0"/>
    <xf numFmtId="0" fontId="6" fillId="0" borderId="0"/>
    <xf numFmtId="4" fontId="53" fillId="54" borderId="61" applyNumberFormat="0" applyProtection="0">
      <alignment horizontal="left" vertical="center" indent="1"/>
    </xf>
    <xf numFmtId="4" fontId="53" fillId="54" borderId="61" applyNumberFormat="0" applyProtection="0">
      <alignment horizontal="left" vertical="center" indent="1"/>
    </xf>
    <xf numFmtId="4" fontId="53" fillId="54" borderId="61" applyNumberFormat="0" applyProtection="0">
      <alignment horizontal="left" vertical="center" indent="1"/>
    </xf>
    <xf numFmtId="0" fontId="4" fillId="0" borderId="0"/>
    <xf numFmtId="0" fontId="6" fillId="0" borderId="0"/>
    <xf numFmtId="0" fontId="4" fillId="0" borderId="0"/>
    <xf numFmtId="0" fontId="4" fillId="0" borderId="0"/>
    <xf numFmtId="0" fontId="85" fillId="0" borderId="0"/>
    <xf numFmtId="4" fontId="56" fillId="55" borderId="0" applyNumberFormat="0" applyProtection="0">
      <alignment horizontal="left" vertical="center" indent="1"/>
    </xf>
    <xf numFmtId="0" fontId="4" fillId="0" borderId="0"/>
    <xf numFmtId="4" fontId="56" fillId="55" borderId="0"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4" borderId="14" applyNumberFormat="0" applyProtection="0">
      <alignment horizontal="left" vertical="center" indent="1"/>
    </xf>
    <xf numFmtId="4" fontId="53" fillId="54" borderId="14" applyNumberFormat="0" applyProtection="0">
      <alignment horizontal="left" vertical="center" indent="1"/>
    </xf>
    <xf numFmtId="4" fontId="53" fillId="5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7" borderId="14" applyNumberFormat="0" applyProtection="0">
      <alignment horizontal="left" vertical="center" indent="1"/>
    </xf>
    <xf numFmtId="4" fontId="53" fillId="57" borderId="14" applyNumberFormat="0" applyProtection="0">
      <alignment horizontal="left" vertical="center" indent="1"/>
    </xf>
    <xf numFmtId="4" fontId="53"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65" borderId="8" applyNumberFormat="0">
      <protection locked="0"/>
    </xf>
    <xf numFmtId="0" fontId="4" fillId="0" borderId="0"/>
    <xf numFmtId="0" fontId="6" fillId="0" borderId="0"/>
    <xf numFmtId="0" fontId="6" fillId="0" borderId="0"/>
    <xf numFmtId="4" fontId="53" fillId="60" borderId="14" applyNumberFormat="0" applyProtection="0">
      <alignment vertical="center"/>
    </xf>
    <xf numFmtId="0" fontId="6" fillId="0" borderId="0"/>
    <xf numFmtId="0" fontId="6" fillId="0" borderId="0"/>
    <xf numFmtId="0" fontId="6" fillId="0" borderId="0"/>
    <xf numFmtId="4" fontId="53" fillId="60" borderId="14" applyNumberFormat="0" applyProtection="0">
      <alignment vertical="center"/>
    </xf>
    <xf numFmtId="4" fontId="53" fillId="60" borderId="14" applyNumberFormat="0" applyProtection="0">
      <alignment vertical="center"/>
    </xf>
    <xf numFmtId="4" fontId="53"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60" borderId="14" applyNumberFormat="0" applyProtection="0">
      <alignment vertical="center"/>
    </xf>
    <xf numFmtId="0" fontId="6" fillId="0" borderId="0"/>
    <xf numFmtId="0" fontId="6" fillId="0" borderId="0"/>
    <xf numFmtId="0" fontId="6"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6" fillId="0" borderId="0"/>
    <xf numFmtId="0" fontId="6" fillId="0" borderId="0"/>
    <xf numFmtId="4" fontId="53" fillId="54" borderId="14" applyNumberFormat="0" applyProtection="0">
      <alignment horizontal="right" vertical="center"/>
    </xf>
    <xf numFmtId="0" fontId="6"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4" fillId="0" borderId="0"/>
    <xf numFmtId="0" fontId="4" fillId="0" borderId="0"/>
    <xf numFmtId="0" fontId="6" fillId="0" borderId="0"/>
    <xf numFmtId="4" fontId="53" fillId="54" borderId="14" applyNumberFormat="0" applyProtection="0">
      <alignment horizontal="right" vertical="center"/>
    </xf>
    <xf numFmtId="0" fontId="4" fillId="0" borderId="0"/>
    <xf numFmtId="0" fontId="6" fillId="0" borderId="0"/>
    <xf numFmtId="0" fontId="6" fillId="0" borderId="0"/>
    <xf numFmtId="4" fontId="54" fillId="54" borderId="14" applyNumberFormat="0" applyProtection="0">
      <alignment horizontal="right" vertical="center"/>
    </xf>
    <xf numFmtId="0" fontId="6" fillId="0" borderId="0"/>
    <xf numFmtId="0" fontId="6" fillId="0" borderId="0"/>
    <xf numFmtId="0" fontId="6" fillId="0" borderId="0"/>
    <xf numFmtId="4" fontId="54" fillId="54" borderId="14" applyNumberFormat="0" applyProtection="0">
      <alignment horizontal="right" vertical="center"/>
    </xf>
    <xf numFmtId="4" fontId="54" fillId="54" borderId="14" applyNumberFormat="0" applyProtection="0">
      <alignment horizontal="right" vertical="center"/>
    </xf>
    <xf numFmtId="4" fontId="54" fillId="5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85" fillId="0" borderId="0"/>
    <xf numFmtId="0" fontId="58" fillId="0" borderId="0" applyNumberFormat="0" applyProtection="0">
      <alignment horizontal="left" indent="5"/>
    </xf>
    <xf numFmtId="0" fontId="4" fillId="0" borderId="0"/>
    <xf numFmtId="0" fontId="172" fillId="0" borderId="0"/>
    <xf numFmtId="0" fontId="4" fillId="0" borderId="0"/>
    <xf numFmtId="0" fontId="6" fillId="0" borderId="0"/>
    <xf numFmtId="0" fontId="4" fillId="0" borderId="0"/>
    <xf numFmtId="0" fontId="4" fillId="0" borderId="0"/>
    <xf numFmtId="0" fontId="6" fillId="0" borderId="0"/>
    <xf numFmtId="0" fontId="6" fillId="0" borderId="0"/>
    <xf numFmtId="4" fontId="59" fillId="54" borderId="14" applyNumberFormat="0" applyProtection="0">
      <alignment horizontal="right" vertical="center"/>
    </xf>
    <xf numFmtId="0" fontId="6" fillId="0" borderId="0"/>
    <xf numFmtId="0" fontId="6" fillId="0" borderId="0"/>
    <xf numFmtId="0" fontId="6" fillId="0" borderId="0"/>
    <xf numFmtId="4" fontId="59" fillId="54" borderId="14" applyNumberFormat="0" applyProtection="0">
      <alignment horizontal="right" vertical="center"/>
    </xf>
    <xf numFmtId="4" fontId="59" fillId="54" borderId="14" applyNumberFormat="0" applyProtection="0">
      <alignment horizontal="right" vertical="center"/>
    </xf>
    <xf numFmtId="4" fontId="59" fillId="54" borderId="14" applyNumberFormat="0" applyProtection="0">
      <alignment horizontal="right" vertical="center"/>
    </xf>
    <xf numFmtId="0" fontId="4" fillId="0" borderId="0"/>
    <xf numFmtId="0" fontId="6" fillId="0" borderId="0"/>
    <xf numFmtId="0" fontId="4" fillId="0" borderId="0"/>
    <xf numFmtId="0" fontId="6" fillId="0" borderId="0"/>
    <xf numFmtId="0" fontId="4" fillId="0" borderId="0"/>
    <xf numFmtId="39" fontId="6" fillId="62" borderId="0"/>
    <xf numFmtId="0" fontId="4" fillId="0" borderId="0"/>
    <xf numFmtId="39" fontId="6" fillId="62" borderId="0"/>
    <xf numFmtId="0" fontId="4" fillId="0" borderId="0"/>
    <xf numFmtId="39" fontId="6" fillId="62" borderId="0"/>
    <xf numFmtId="0" fontId="6" fillId="0" borderId="0"/>
    <xf numFmtId="0" fontId="6" fillId="0" borderId="0"/>
    <xf numFmtId="39" fontId="6" fillId="62" borderId="0"/>
    <xf numFmtId="0" fontId="4" fillId="0" borderId="0"/>
    <xf numFmtId="0" fontId="6" fillId="0" borderId="0"/>
    <xf numFmtId="39" fontId="6" fillId="62" borderId="0"/>
    <xf numFmtId="0" fontId="4" fillId="0" borderId="0"/>
    <xf numFmtId="39" fontId="6" fillId="62" borderId="0"/>
    <xf numFmtId="0" fontId="4" fillId="0" borderId="0"/>
    <xf numFmtId="0" fontId="6" fillId="0" borderId="0"/>
    <xf numFmtId="39" fontId="6" fillId="62"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39" fontId="6" fillId="62" borderId="0"/>
    <xf numFmtId="0" fontId="4" fillId="0" borderId="0"/>
    <xf numFmtId="0" fontId="6" fillId="0" borderId="0"/>
    <xf numFmtId="0" fontId="6" fillId="0" borderId="0"/>
    <xf numFmtId="0" fontId="6" fillId="0" borderId="0"/>
    <xf numFmtId="39" fontId="6" fillId="62" borderId="0"/>
    <xf numFmtId="39" fontId="6" fillId="62" borderId="0"/>
    <xf numFmtId="39" fontId="6" fillId="62" borderId="0"/>
    <xf numFmtId="0" fontId="6" fillId="0" borderId="0"/>
    <xf numFmtId="0" fontId="6" fillId="0" borderId="0"/>
    <xf numFmtId="39" fontId="6" fillId="62" borderId="0"/>
    <xf numFmtId="39" fontId="6" fillId="62" borderId="0"/>
    <xf numFmtId="0" fontId="6" fillId="0" borderId="0"/>
    <xf numFmtId="0" fontId="6" fillId="0" borderId="0"/>
    <xf numFmtId="39" fontId="6" fillId="62" borderId="0"/>
    <xf numFmtId="39" fontId="6" fillId="62" borderId="0"/>
    <xf numFmtId="39" fontId="6" fillId="62"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39" fontId="6" fillId="62"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39" fontId="6" fillId="62" borderId="0"/>
    <xf numFmtId="39" fontId="6" fillId="62"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39" fontId="6" fillId="62"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85" fillId="0" borderId="0"/>
    <xf numFmtId="39" fontId="6" fillId="62"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39" fontId="6" fillId="62"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6" fillId="0" borderId="0"/>
    <xf numFmtId="0" fontId="85"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85"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85"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6" fillId="0" borderId="0"/>
    <xf numFmtId="38" fontId="28" fillId="0" borderId="20"/>
    <xf numFmtId="0" fontId="4" fillId="0" borderId="0"/>
    <xf numFmtId="0" fontId="6" fillId="0" borderId="0"/>
    <xf numFmtId="38" fontId="28" fillId="0" borderId="20"/>
    <xf numFmtId="0" fontId="6" fillId="0" borderId="0"/>
    <xf numFmtId="0" fontId="4" fillId="0" borderId="0"/>
    <xf numFmtId="0" fontId="6" fillId="0" borderId="0"/>
    <xf numFmtId="38" fontId="28" fillId="0" borderId="2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38" fontId="51" fillId="0" borderId="18"/>
    <xf numFmtId="38" fontId="51" fillId="0" borderId="18"/>
    <xf numFmtId="0" fontId="6" fillId="0" borderId="0"/>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4" fillId="0" borderId="0"/>
    <xf numFmtId="0" fontId="6" fillId="0" borderId="0"/>
    <xf numFmtId="38" fontId="51" fillId="0" borderId="18"/>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6" fillId="0" borderId="0"/>
    <xf numFmtId="0" fontId="4" fillId="0" borderId="0"/>
    <xf numFmtId="38" fontId="51" fillId="0" borderId="18"/>
    <xf numFmtId="0" fontId="4" fillId="0" borderId="0"/>
    <xf numFmtId="0" fontId="4" fillId="0" borderId="0"/>
    <xf numFmtId="0" fontId="85" fillId="0" borderId="0"/>
    <xf numFmtId="39" fontId="44" fillId="63" borderId="0"/>
    <xf numFmtId="0" fontId="4" fillId="0" borderId="0"/>
    <xf numFmtId="39" fontId="6" fillId="63" borderId="0"/>
    <xf numFmtId="0" fontId="4" fillId="0" borderId="0"/>
    <xf numFmtId="0" fontId="4" fillId="0" borderId="0"/>
    <xf numFmtId="0" fontId="6" fillId="0" borderId="0"/>
    <xf numFmtId="39" fontId="44" fillId="63"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175"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18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85" fillId="0" borderId="0"/>
    <xf numFmtId="214" fontId="6" fillId="0" borderId="0">
      <alignment horizontal="left" wrapText="1"/>
    </xf>
    <xf numFmtId="0" fontId="4" fillId="0" borderId="0"/>
    <xf numFmtId="180" fontId="6" fillId="0" borderId="0">
      <alignment horizontal="left" wrapText="1"/>
    </xf>
    <xf numFmtId="175" fontId="6" fillId="0" borderId="0">
      <alignment horizontal="left" wrapText="1"/>
    </xf>
    <xf numFmtId="0" fontId="4" fillId="0" borderId="0"/>
    <xf numFmtId="0" fontId="6" fillId="0" borderId="0"/>
    <xf numFmtId="0" fontId="6" fillId="0" borderId="0"/>
    <xf numFmtId="0" fontId="4" fillId="0" borderId="0"/>
    <xf numFmtId="180" fontId="6" fillId="0" borderId="0">
      <alignment horizontal="left" wrapText="1"/>
    </xf>
    <xf numFmtId="0" fontId="4" fillId="0" borderId="0"/>
    <xf numFmtId="0" fontId="4" fillId="0" borderId="0"/>
    <xf numFmtId="0" fontId="4" fillId="0" borderId="0"/>
    <xf numFmtId="0" fontId="6" fillId="0" borderId="0"/>
    <xf numFmtId="0" fontId="85" fillId="0" borderId="0"/>
    <xf numFmtId="0" fontId="6" fillId="0" borderId="0"/>
    <xf numFmtId="0" fontId="4"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4"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6" fillId="0" borderId="0"/>
    <xf numFmtId="0" fontId="6" fillId="0" borderId="0"/>
    <xf numFmtId="0" fontId="85" fillId="0" borderId="0"/>
    <xf numFmtId="0" fontId="6" fillId="0" borderId="0">
      <alignment horizontal="left" wrapText="1"/>
    </xf>
    <xf numFmtId="173" fontId="6" fillId="0" borderId="0">
      <alignment horizontal="left" wrapText="1"/>
    </xf>
    <xf numFmtId="0" fontId="4" fillId="0" borderId="0"/>
    <xf numFmtId="0" fontId="4" fillId="0" borderId="0"/>
    <xf numFmtId="0" fontId="4" fillId="0" borderId="0"/>
    <xf numFmtId="0" fontId="4" fillId="0" borderId="0"/>
    <xf numFmtId="0" fontId="6" fillId="0" borderId="0"/>
    <xf numFmtId="175" fontId="6" fillId="0" borderId="0">
      <alignment horizontal="left" wrapText="1"/>
    </xf>
    <xf numFmtId="173" fontId="6" fillId="0" borderId="0">
      <alignment horizontal="left" wrapText="1"/>
    </xf>
    <xf numFmtId="0" fontId="4" fillId="0" borderId="0"/>
    <xf numFmtId="0" fontId="6" fillId="0" borderId="0"/>
    <xf numFmtId="175" fontId="6" fillId="0" borderId="0">
      <alignment horizontal="left" wrapText="1"/>
    </xf>
    <xf numFmtId="0" fontId="4" fillId="0" borderId="0"/>
    <xf numFmtId="0" fontId="6" fillId="0" borderId="0"/>
    <xf numFmtId="0" fontId="85" fillId="0" borderId="0"/>
    <xf numFmtId="0" fontId="6" fillId="0" borderId="0"/>
    <xf numFmtId="0" fontId="4" fillId="0" borderId="0"/>
    <xf numFmtId="0" fontId="6" fillId="0" borderId="0"/>
    <xf numFmtId="180" fontId="6" fillId="0" borderId="0">
      <alignment horizontal="left" wrapText="1"/>
    </xf>
    <xf numFmtId="175" fontId="6" fillId="0" borderId="0">
      <alignment horizontal="left" wrapText="1"/>
    </xf>
    <xf numFmtId="0" fontId="6"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85" fillId="0" borderId="0"/>
    <xf numFmtId="173" fontId="6" fillId="0" borderId="0">
      <alignment horizontal="left" wrapText="1"/>
    </xf>
    <xf numFmtId="180" fontId="6" fillId="0" borderId="0">
      <alignment horizontal="left" wrapText="1"/>
    </xf>
    <xf numFmtId="0" fontId="85" fillId="0" borderId="0"/>
    <xf numFmtId="0" fontId="4" fillId="0" borderId="0"/>
    <xf numFmtId="0" fontId="85" fillId="0" borderId="0"/>
    <xf numFmtId="175" fontId="6" fillId="0" borderId="0">
      <alignment horizontal="left" wrapText="1"/>
    </xf>
    <xf numFmtId="180" fontId="6" fillId="0" borderId="0">
      <alignment horizontal="left" wrapText="1"/>
    </xf>
    <xf numFmtId="0" fontId="4" fillId="0" borderId="0"/>
    <xf numFmtId="180" fontId="6" fillId="0" borderId="0">
      <alignment horizontal="left" wrapText="1"/>
    </xf>
    <xf numFmtId="0" fontId="4" fillId="0" borderId="0"/>
    <xf numFmtId="0" fontId="4" fillId="0" borderId="0"/>
    <xf numFmtId="0" fontId="6" fillId="0" borderId="0"/>
    <xf numFmtId="175" fontId="6" fillId="0" borderId="0">
      <alignment horizontal="left" wrapText="1"/>
    </xf>
    <xf numFmtId="0" fontId="85" fillId="0" borderId="0"/>
    <xf numFmtId="0" fontId="4"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4" fillId="0" borderId="0"/>
    <xf numFmtId="0" fontId="85" fillId="0" borderId="0"/>
    <xf numFmtId="177" fontId="6" fillId="0" borderId="0">
      <alignment horizontal="left" wrapText="1"/>
    </xf>
    <xf numFmtId="183" fontId="6" fillId="0" borderId="0">
      <alignment horizontal="left" wrapText="1"/>
    </xf>
    <xf numFmtId="0" fontId="4" fillId="0" borderId="0"/>
    <xf numFmtId="0" fontId="6" fillId="0" borderId="0"/>
    <xf numFmtId="173" fontId="6" fillId="0" borderId="0">
      <alignment horizontal="left" wrapText="1"/>
    </xf>
    <xf numFmtId="0" fontId="4" fillId="0" borderId="0"/>
    <xf numFmtId="177" fontId="6" fillId="0" borderId="0">
      <alignment horizontal="left" wrapText="1"/>
    </xf>
    <xf numFmtId="0" fontId="4" fillId="0" borderId="0"/>
    <xf numFmtId="0" fontId="6"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4" fillId="0" borderId="0"/>
    <xf numFmtId="0" fontId="85" fillId="0" borderId="0"/>
    <xf numFmtId="168"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168" fontId="6" fillId="0" borderId="0">
      <alignment horizontal="left" wrapText="1"/>
    </xf>
    <xf numFmtId="0" fontId="4" fillId="0" borderId="0"/>
    <xf numFmtId="0" fontId="6" fillId="0" borderId="0"/>
    <xf numFmtId="0" fontId="4" fillId="0" borderId="0"/>
    <xf numFmtId="0" fontId="85" fillId="0" borderId="0"/>
    <xf numFmtId="173" fontId="6" fillId="0" borderId="0">
      <alignment horizontal="left" wrapText="1"/>
    </xf>
    <xf numFmtId="183" fontId="6" fillId="0" borderId="0">
      <alignment horizontal="left" wrapText="1"/>
    </xf>
    <xf numFmtId="0" fontId="4" fillId="0" borderId="0"/>
    <xf numFmtId="0" fontId="6" fillId="0" borderId="0"/>
    <xf numFmtId="183"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85"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167" fontId="6" fillId="0" borderId="0">
      <alignment horizontal="left" wrapText="1"/>
    </xf>
    <xf numFmtId="0" fontId="4" fillId="0" borderId="0"/>
    <xf numFmtId="0" fontId="6" fillId="0" borderId="0"/>
    <xf numFmtId="167" fontId="6" fillId="0" borderId="0">
      <alignment horizontal="left" wrapText="1"/>
    </xf>
    <xf numFmtId="0" fontId="4" fillId="0" borderId="0"/>
    <xf numFmtId="0" fontId="6" fillId="0" borderId="0"/>
    <xf numFmtId="0" fontId="4" fillId="0" borderId="0"/>
    <xf numFmtId="0" fontId="6" fillId="0" borderId="0"/>
    <xf numFmtId="0" fontId="85" fillId="0" borderId="0"/>
    <xf numFmtId="175" fontId="6" fillId="0" borderId="0">
      <alignment horizontal="left" wrapText="1"/>
    </xf>
    <xf numFmtId="167" fontId="6" fillId="0" borderId="0">
      <alignment horizontal="left" wrapText="1"/>
    </xf>
    <xf numFmtId="0" fontId="6" fillId="0" borderId="0"/>
    <xf numFmtId="0" fontId="6" fillId="0" borderId="0"/>
    <xf numFmtId="0" fontId="4" fillId="0" borderId="0"/>
    <xf numFmtId="0" fontId="85" fillId="0" borderId="0"/>
    <xf numFmtId="167"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80" fontId="6" fillId="0" borderId="0">
      <alignment horizontal="left" wrapText="1"/>
    </xf>
    <xf numFmtId="0" fontId="6" fillId="0" borderId="0"/>
    <xf numFmtId="0" fontId="85" fillId="0" borderId="0"/>
    <xf numFmtId="177" fontId="6" fillId="0" borderId="0">
      <alignment horizontal="left" wrapText="1"/>
    </xf>
    <xf numFmtId="214" fontId="6" fillId="0" borderId="0">
      <alignment horizontal="left" wrapText="1"/>
    </xf>
    <xf numFmtId="0" fontId="4" fillId="0" borderId="0"/>
    <xf numFmtId="0" fontId="6" fillId="0" borderId="0"/>
    <xf numFmtId="0" fontId="4" fillId="0" borderId="0"/>
    <xf numFmtId="0" fontId="4" fillId="0" borderId="0"/>
    <xf numFmtId="0" fontId="6" fillId="0" borderId="0"/>
    <xf numFmtId="177"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85"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0" fontId="85"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lignment horizontal="left" wrapText="1"/>
    </xf>
    <xf numFmtId="0" fontId="4" fillId="0" borderId="0"/>
    <xf numFmtId="0" fontId="85" fillId="0" borderId="0"/>
    <xf numFmtId="168" fontId="6" fillId="0" borderId="0">
      <alignment horizontal="left" wrapText="1"/>
    </xf>
    <xf numFmtId="0" fontId="6" fillId="0" borderId="0"/>
    <xf numFmtId="168"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85" fillId="0" borderId="0"/>
    <xf numFmtId="177" fontId="6" fillId="0" borderId="0">
      <alignment horizontal="left" wrapText="1"/>
    </xf>
    <xf numFmtId="0" fontId="6" fillId="0" borderId="0"/>
    <xf numFmtId="0" fontId="85" fillId="0" borderId="0"/>
    <xf numFmtId="0" fontId="6" fillId="0" borderId="0"/>
    <xf numFmtId="0" fontId="4" fillId="0" borderId="0"/>
    <xf numFmtId="0" fontId="4" fillId="0" borderId="0"/>
    <xf numFmtId="0" fontId="6" fillId="0" borderId="0"/>
    <xf numFmtId="0" fontId="6" fillId="0" borderId="0">
      <alignment horizontal="left" wrapText="1"/>
    </xf>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85" fillId="0" borderId="0"/>
    <xf numFmtId="0" fontId="6" fillId="0" borderId="0"/>
    <xf numFmtId="0" fontId="4" fillId="0" borderId="0"/>
    <xf numFmtId="0" fontId="6" fillId="0" borderId="0"/>
    <xf numFmtId="214"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85" fillId="0" borderId="0"/>
    <xf numFmtId="0" fontId="4" fillId="0" borderId="0"/>
    <xf numFmtId="0" fontId="173" fillId="106" borderId="0" applyNumberFormat="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62" applyNumberFormat="0" applyProtection="0">
      <alignment horizontal="center" wrapText="1"/>
    </xf>
    <xf numFmtId="0" fontId="4" fillId="0" borderId="0"/>
    <xf numFmtId="0" fontId="71"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63" applyNumberFormat="0" applyAlignment="0" applyProtection="0">
      <alignment wrapText="1"/>
    </xf>
    <xf numFmtId="0" fontId="4" fillId="0" borderId="0"/>
    <xf numFmtId="0" fontId="174" fillId="106" borderId="0" applyNumberFormat="0" applyBorder="0" applyAlignment="0" applyProtection="0"/>
    <xf numFmtId="0" fontId="6" fillId="0" borderId="0"/>
    <xf numFmtId="0" fontId="4" fillId="0" borderId="0"/>
    <xf numFmtId="0" fontId="4" fillId="0" borderId="0"/>
    <xf numFmtId="0" fontId="6" fillId="0" borderId="0"/>
    <xf numFmtId="0" fontId="6" fillId="108" borderId="0" applyNumberFormat="0" applyBorder="0">
      <alignment horizontal="center" wrapText="1"/>
    </xf>
    <xf numFmtId="0" fontId="6" fillId="0" borderId="0"/>
    <xf numFmtId="0" fontId="4" fillId="0" borderId="0"/>
    <xf numFmtId="0" fontId="6" fillId="0" borderId="0"/>
    <xf numFmtId="0" fontId="4" fillId="0" borderId="0"/>
    <xf numFmtId="0" fontId="6" fillId="108" borderId="0" applyNumberFormat="0" applyBorder="0">
      <alignment horizontal="center" wrapText="1"/>
    </xf>
    <xf numFmtId="0" fontId="4" fillId="0" borderId="0"/>
    <xf numFmtId="0" fontId="68"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64" applyNumberFormat="0">
      <alignment wrapText="1"/>
    </xf>
    <xf numFmtId="0" fontId="6" fillId="0" borderId="0"/>
    <xf numFmtId="0" fontId="4" fillId="0" borderId="0"/>
    <xf numFmtId="0" fontId="6" fillId="0" borderId="0"/>
    <xf numFmtId="0" fontId="4" fillId="0" borderId="0"/>
    <xf numFmtId="0" fontId="6" fillId="109" borderId="64" applyNumberFormat="0">
      <alignment wrapText="1"/>
    </xf>
    <xf numFmtId="0" fontId="4" fillId="0" borderId="0"/>
    <xf numFmtId="0" fontId="40"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0" applyNumberFormat="0" applyBorder="0">
      <alignment wrapText="1"/>
    </xf>
    <xf numFmtId="0" fontId="6" fillId="0" borderId="0"/>
    <xf numFmtId="0" fontId="4" fillId="0" borderId="0"/>
    <xf numFmtId="0" fontId="6" fillId="0" borderId="0"/>
    <xf numFmtId="0" fontId="4" fillId="0" borderId="0"/>
    <xf numFmtId="0" fontId="6" fillId="109" borderId="0" applyNumberFormat="0" applyBorder="0">
      <alignment wrapText="1"/>
    </xf>
    <xf numFmtId="0" fontId="4" fillId="0" borderId="0"/>
    <xf numFmtId="0" fontId="175" fillId="110" borderId="0" applyNumberFormat="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pplyProtection="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175" fillId="110" borderId="0" applyNumberFormat="0" applyBorder="0" applyProtection="0">
      <alignment horizontal="center"/>
    </xf>
    <xf numFmtId="0" fontId="6" fillId="0" borderId="0"/>
    <xf numFmtId="0" fontId="4" fillId="0" borderId="0"/>
    <xf numFmtId="0" fontId="4" fillId="0" borderId="0"/>
    <xf numFmtId="0" fontId="6" fillId="0" borderId="0"/>
    <xf numFmtId="215" fontId="6" fillId="0" borderId="0" applyFill="0" applyBorder="0" applyAlignment="0" applyProtection="0">
      <alignment wrapText="1"/>
    </xf>
    <xf numFmtId="0" fontId="6" fillId="0" borderId="0"/>
    <xf numFmtId="0" fontId="4" fillId="0" borderId="0"/>
    <xf numFmtId="0" fontId="6" fillId="0" borderId="0"/>
    <xf numFmtId="0" fontId="4" fillId="0" borderId="0"/>
    <xf numFmtId="215" fontId="6" fillId="0" borderId="0" applyFill="0" applyBorder="0" applyAlignment="0" applyProtection="0">
      <alignment wrapText="1"/>
    </xf>
    <xf numFmtId="0" fontId="4" fillId="0" borderId="0"/>
    <xf numFmtId="0" fontId="176" fillId="110" borderId="0" applyNumberFormat="0" applyBorder="0" applyAlignment="0" applyProtection="0"/>
    <xf numFmtId="0" fontId="6" fillId="0" borderId="0"/>
    <xf numFmtId="0" fontId="4" fillId="0" borderId="0"/>
    <xf numFmtId="0" fontId="4" fillId="0" borderId="0"/>
    <xf numFmtId="0" fontId="6" fillId="0" borderId="0"/>
    <xf numFmtId="216" fontId="6" fillId="0" borderId="0" applyFill="0" applyBorder="0" applyAlignment="0" applyProtection="0">
      <alignment wrapText="1"/>
    </xf>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6" fillId="0" borderId="0" applyNumberFormat="0" applyFont="0" applyFill="0" applyBorder="0" applyProtection="0">
      <alignment horizontal="righ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6" fillId="0" borderId="0" applyNumberFormat="0" applyFont="0" applyFill="0" applyBorder="0" applyProtection="0">
      <alignment horizontal="lef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28"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lignment horizontal="right" wrapText="1"/>
    </xf>
    <xf numFmtId="0" fontId="4" fillId="0" borderId="0"/>
    <xf numFmtId="0" fontId="51" fillId="0" borderId="0" applyNumberFormat="0" applyFill="0" applyBorder="0" applyAlignment="0" applyProtection="0"/>
    <xf numFmtId="0" fontId="6" fillId="0" borderId="0"/>
    <xf numFmtId="0" fontId="4" fillId="0" borderId="0"/>
    <xf numFmtId="0" fontId="4" fillId="0" borderId="0"/>
    <xf numFmtId="0" fontId="6" fillId="0" borderId="0"/>
    <xf numFmtId="17" fontId="6" fillId="0" borderId="0" applyFill="0" applyBorder="0">
      <alignment horizontal="right" wrapText="1"/>
    </xf>
    <xf numFmtId="0" fontId="6" fillId="0" borderId="0"/>
    <xf numFmtId="0" fontId="4" fillId="0" borderId="0"/>
    <xf numFmtId="0" fontId="6" fillId="0" borderId="0"/>
    <xf numFmtId="0" fontId="4" fillId="0" borderId="0"/>
    <xf numFmtId="17" fontId="6" fillId="0" borderId="0" applyFill="0" applyBorder="0">
      <alignment horizontal="righ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6" fillId="111" borderId="0" applyNumberFormat="0" applyFont="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7"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94"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15" applyNumberFormat="0" applyFont="0" applyFill="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85" fillId="0" borderId="0"/>
    <xf numFmtId="0" fontId="53" fillId="0" borderId="0" applyNumberFormat="0" applyBorder="0" applyAlignment="0"/>
    <xf numFmtId="0" fontId="85" fillId="0" borderId="0"/>
    <xf numFmtId="0" fontId="177" fillId="0" borderId="0" applyNumberFormat="0" applyBorder="0" applyAlignment="0"/>
    <xf numFmtId="0" fontId="85" fillId="0" borderId="0"/>
    <xf numFmtId="0" fontId="55" fillId="0" borderId="0" applyNumberFormat="0" applyBorder="0" applyAlignment="0"/>
    <xf numFmtId="213" fontId="178" fillId="0" borderId="0"/>
    <xf numFmtId="196" fontId="68" fillId="0" borderId="0"/>
    <xf numFmtId="0" fontId="85" fillId="0" borderId="0"/>
    <xf numFmtId="0" fontId="85"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85" fillId="0" borderId="0"/>
    <xf numFmtId="0" fontId="85"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179" fillId="112" borderId="0" applyFont="0" applyBorder="0" applyAlignment="0">
      <alignment vertical="top" wrapText="1"/>
    </xf>
    <xf numFmtId="213" fontId="180" fillId="112" borderId="65" applyBorder="0">
      <alignment horizontal="right" vertical="top" wrapText="1"/>
    </xf>
    <xf numFmtId="0" fontId="181" fillId="0" borderId="0"/>
    <xf numFmtId="0" fontId="181" fillId="0" borderId="0"/>
    <xf numFmtId="0" fontId="181" fillId="0" borderId="0"/>
    <xf numFmtId="0" fontId="6" fillId="0" borderId="0"/>
    <xf numFmtId="0" fontId="6" fillId="0" borderId="0" applyNumberFormat="0" applyBorder="0" applyAlignment="0"/>
    <xf numFmtId="0" fontId="67" fillId="0" borderId="0" applyFill="0" applyBorder="0" applyProtection="0">
      <alignment horizontal="left" vertical="top"/>
    </xf>
    <xf numFmtId="0" fontId="6" fillId="0" borderId="0"/>
    <xf numFmtId="0" fontId="4" fillId="0" borderId="0"/>
    <xf numFmtId="0" fontId="4" fillId="0" borderId="0"/>
    <xf numFmtId="0" fontId="4" fillId="0" borderId="0"/>
    <xf numFmtId="0" fontId="4" fillId="0" borderId="0"/>
    <xf numFmtId="0" fontId="63" fillId="0" borderId="0" applyNumberFormat="0" applyFill="0" applyBorder="0" applyAlignment="0" applyProtection="0"/>
    <xf numFmtId="0" fontId="4" fillId="0" borderId="0"/>
    <xf numFmtId="0" fontId="85" fillId="0" borderId="0"/>
    <xf numFmtId="0" fontId="63" fillId="0" borderId="0" applyNumberFormat="0" applyFill="0" applyBorder="0" applyAlignment="0" applyProtection="0"/>
    <xf numFmtId="0" fontId="6" fillId="0" borderId="0"/>
    <xf numFmtId="0" fontId="4" fillId="0" borderId="0"/>
    <xf numFmtId="0" fontId="4" fillId="0" borderId="0"/>
    <xf numFmtId="0" fontId="63"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85" fillId="0" borderId="0"/>
    <xf numFmtId="0" fontId="63" fillId="0" borderId="0" applyNumberFormat="0" applyFill="0" applyBorder="0" applyAlignment="0" applyProtection="0"/>
    <xf numFmtId="0" fontId="4" fillId="0" borderId="0"/>
    <xf numFmtId="0" fontId="60" fillId="0" borderId="0" applyNumberFormat="0" applyFill="0" applyBorder="0" applyAlignment="0" applyProtection="0"/>
    <xf numFmtId="0" fontId="4" fillId="0" borderId="0"/>
    <xf numFmtId="0" fontId="4" fillId="0" borderId="0"/>
    <xf numFmtId="0" fontId="6" fillId="0" borderId="0"/>
    <xf numFmtId="0" fontId="182" fillId="0" borderId="0" applyNumberFormat="0" applyFill="0" applyBorder="0" applyAlignment="0" applyProtection="0"/>
    <xf numFmtId="0" fontId="4" fillId="0" borderId="0"/>
    <xf numFmtId="0" fontId="6" fillId="0" borderId="0"/>
    <xf numFmtId="0" fontId="6" fillId="0" borderId="0"/>
    <xf numFmtId="0" fontId="6" fillId="0" borderId="0"/>
    <xf numFmtId="0" fontId="60" fillId="0" borderId="0" applyNumberFormat="0" applyFill="0" applyBorder="0" applyAlignment="0" applyProtection="0"/>
    <xf numFmtId="0" fontId="4" fillId="0" borderId="0"/>
    <xf numFmtId="0" fontId="4" fillId="0" borderId="0"/>
    <xf numFmtId="0" fontId="6" fillId="0" borderId="0"/>
    <xf numFmtId="0" fontId="6" fillId="0" borderId="0"/>
    <xf numFmtId="0" fontId="85" fillId="0" borderId="0"/>
    <xf numFmtId="0" fontId="63" fillId="0" borderId="0" applyNumberFormat="0" applyFill="0" applyBorder="0" applyAlignment="0" applyProtection="0"/>
    <xf numFmtId="0" fontId="60" fillId="0" borderId="0" applyNumberFormat="0" applyFill="0" applyBorder="0" applyAlignment="0" applyProtection="0"/>
    <xf numFmtId="0" fontId="6" fillId="0" borderId="0"/>
    <xf numFmtId="0" fontId="182" fillId="0" borderId="0" applyNumberFormat="0" applyFill="0" applyBorder="0" applyAlignment="0" applyProtection="0"/>
    <xf numFmtId="0" fontId="63" fillId="0" borderId="0" applyNumberFormat="0" applyFill="0" applyBorder="0" applyAlignment="0" applyProtection="0"/>
    <xf numFmtId="0" fontId="4" fillId="0" borderId="0"/>
    <xf numFmtId="0" fontId="85" fillId="0" borderId="0"/>
    <xf numFmtId="0" fontId="6" fillId="0" borderId="0"/>
    <xf numFmtId="0" fontId="4" fillId="0" borderId="0"/>
    <xf numFmtId="0" fontId="4" fillId="0" borderId="0"/>
    <xf numFmtId="0" fontId="6" fillId="0" borderId="0"/>
    <xf numFmtId="0" fontId="183"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184" fillId="0" borderId="0" applyNumberFormat="0" applyFill="0" applyBorder="0" applyAlignment="0" applyProtection="0"/>
    <xf numFmtId="0" fontId="4" fillId="0" borderId="0"/>
    <xf numFmtId="0" fontId="6" fillId="0" borderId="0"/>
    <xf numFmtId="0" fontId="63" fillId="0" borderId="0" applyNumberFormat="0" applyFill="0" applyBorder="0" applyAlignment="0" applyProtection="0"/>
    <xf numFmtId="0" fontId="6" fillId="0" borderId="0"/>
    <xf numFmtId="0" fontId="6" fillId="0" borderId="0"/>
    <xf numFmtId="0" fontId="4" fillId="0" borderId="0"/>
    <xf numFmtId="0" fontId="85" fillId="0" borderId="0"/>
    <xf numFmtId="0" fontId="63" fillId="0" borderId="0" applyNumberFormat="0" applyFill="0" applyBorder="0" applyAlignment="0" applyProtection="0"/>
    <xf numFmtId="0" fontId="4" fillId="0" borderId="0"/>
    <xf numFmtId="0" fontId="85" fillId="0" borderId="0"/>
    <xf numFmtId="0" fontId="4" fillId="0" borderId="0"/>
    <xf numFmtId="0" fontId="85" fillId="0" borderId="0"/>
    <xf numFmtId="0" fontId="184" fillId="0" borderId="0" applyNumberFormat="0" applyFill="0" applyBorder="0" applyAlignment="0" applyProtection="0"/>
    <xf numFmtId="0" fontId="6" fillId="0" borderId="0"/>
    <xf numFmtId="0" fontId="167" fillId="0" borderId="0"/>
    <xf numFmtId="0" fontId="6" fillId="0" borderId="0"/>
    <xf numFmtId="0" fontId="168" fillId="103" borderId="0"/>
    <xf numFmtId="0" fontId="4" fillId="0" borderId="0"/>
    <xf numFmtId="0" fontId="64" fillId="31" borderId="0">
      <alignment horizontal="left" vertical="center"/>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85" fillId="0" borderId="0"/>
    <xf numFmtId="184" fontId="64" fillId="31" borderId="0">
      <alignment horizontal="left" vertical="center"/>
    </xf>
    <xf numFmtId="0" fontId="4" fillId="0" borderId="0"/>
    <xf numFmtId="0" fontId="4" fillId="0" borderId="0"/>
    <xf numFmtId="0" fontId="4" fillId="0" borderId="0"/>
    <xf numFmtId="0" fontId="6" fillId="0" borderId="0"/>
    <xf numFmtId="184" fontId="64" fillId="31" borderId="0">
      <alignment horizontal="left" vertical="center"/>
    </xf>
    <xf numFmtId="0" fontId="4" fillId="0" borderId="0"/>
    <xf numFmtId="0" fontId="85" fillId="0" borderId="0"/>
    <xf numFmtId="0" fontId="40" fillId="31" borderId="0">
      <alignment horizontal="left" wrapText="1"/>
    </xf>
    <xf numFmtId="0" fontId="4" fillId="0" borderId="0"/>
    <xf numFmtId="0" fontId="4" fillId="0" borderId="0"/>
    <xf numFmtId="0" fontId="6" fillId="0" borderId="0"/>
    <xf numFmtId="0" fontId="40" fillId="31"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0">
      <alignment horizontal="left" wrapText="1"/>
    </xf>
    <xf numFmtId="0" fontId="4" fillId="0" borderId="0"/>
    <xf numFmtId="0" fontId="6" fillId="0" borderId="0"/>
    <xf numFmtId="0" fontId="4" fillId="0" borderId="0"/>
    <xf numFmtId="0" fontId="6" fillId="0" borderId="0"/>
    <xf numFmtId="0" fontId="4" fillId="0" borderId="0"/>
    <xf numFmtId="0" fontId="85" fillId="0" borderId="0"/>
    <xf numFmtId="0" fontId="65" fillId="0" borderId="0">
      <alignment horizontal="left" vertical="center"/>
    </xf>
    <xf numFmtId="0" fontId="4" fillId="0" borderId="0"/>
    <xf numFmtId="0" fontId="6" fillId="0" borderId="0"/>
    <xf numFmtId="0" fontId="4" fillId="0" borderId="0"/>
    <xf numFmtId="0" fontId="4" fillId="0" borderId="0"/>
    <xf numFmtId="0" fontId="6" fillId="0" borderId="0"/>
    <xf numFmtId="0" fontId="65" fillId="0" borderId="0">
      <alignment horizontal="left" vertical="center"/>
    </xf>
    <xf numFmtId="0" fontId="4" fillId="0" borderId="0"/>
    <xf numFmtId="194" fontId="185" fillId="0" borderId="0"/>
    <xf numFmtId="0" fontId="6" fillId="0" borderId="0"/>
    <xf numFmtId="0" fontId="6" fillId="0" borderId="0"/>
    <xf numFmtId="0" fontId="4" fillId="0" borderId="0"/>
    <xf numFmtId="0" fontId="6" fillId="0" borderId="0"/>
    <xf numFmtId="0" fontId="6" fillId="0" borderId="0"/>
    <xf numFmtId="0" fontId="6" fillId="0" borderId="0"/>
    <xf numFmtId="0" fontId="24" fillId="0" borderId="22" applyNumberFormat="0" applyFill="0" applyAlignment="0" applyProtection="0"/>
    <xf numFmtId="0" fontId="24" fillId="0" borderId="22" applyNumberFormat="0" applyFill="0" applyAlignment="0" applyProtection="0"/>
    <xf numFmtId="0" fontId="4" fillId="0" borderId="0"/>
    <xf numFmtId="0" fontId="85" fillId="0" borderId="0"/>
    <xf numFmtId="0" fontId="24" fillId="0" borderId="22" applyNumberFormat="0" applyFill="0" applyAlignment="0" applyProtection="0"/>
    <xf numFmtId="0" fontId="6" fillId="0" borderId="0"/>
    <xf numFmtId="0" fontId="4" fillId="0" borderId="0"/>
    <xf numFmtId="0" fontId="4" fillId="0" borderId="0"/>
    <xf numFmtId="0" fontId="24" fillId="0" borderId="22" applyNumberFormat="0" applyFill="0" applyAlignment="0" applyProtection="0"/>
    <xf numFmtId="0" fontId="6" fillId="0" borderId="0"/>
    <xf numFmtId="0" fontId="186" fillId="0" borderId="66" applyNumberFormat="0" applyFill="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6" fillId="0" borderId="0"/>
    <xf numFmtId="0" fontId="6" fillId="0" borderId="0"/>
    <xf numFmtId="0" fontId="6"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6" fillId="0" borderId="0"/>
    <xf numFmtId="0" fontId="4" fillId="0" borderId="0"/>
    <xf numFmtId="0" fontId="6" fillId="0" borderId="0"/>
    <xf numFmtId="0" fontId="6" fillId="0" borderId="0"/>
    <xf numFmtId="0" fontId="6" fillId="0" borderId="0"/>
    <xf numFmtId="0" fontId="186" fillId="0" borderId="66" applyNumberFormat="0" applyFill="0" applyAlignment="0" applyProtection="0"/>
    <xf numFmtId="0" fontId="4" fillId="0" borderId="0"/>
    <xf numFmtId="0" fontId="85" fillId="0" borderId="0"/>
    <xf numFmtId="0" fontId="31" fillId="0" borderId="21" applyNumberFormat="0" applyFont="0" applyFill="0" applyAlignment="0" applyProtection="0"/>
    <xf numFmtId="0" fontId="6" fillId="0" borderId="0"/>
    <xf numFmtId="0" fontId="4" fillId="0" borderId="0"/>
    <xf numFmtId="0" fontId="24" fillId="0" borderId="66" applyNumberFormat="0" applyFill="0" applyAlignment="0" applyProtection="0"/>
    <xf numFmtId="0" fontId="4" fillId="0" borderId="0"/>
    <xf numFmtId="0" fontId="4" fillId="0" borderId="0"/>
    <xf numFmtId="0" fontId="4" fillId="0" borderId="0"/>
    <xf numFmtId="0" fontId="4" fillId="0" borderId="0"/>
    <xf numFmtId="0" fontId="6" fillId="0" borderId="0"/>
    <xf numFmtId="0" fontId="186" fillId="0" borderId="67" applyNumberFormat="0" applyFill="0" applyAlignment="0" applyProtection="0"/>
    <xf numFmtId="0" fontId="4" fillId="0" borderId="0"/>
    <xf numFmtId="0" fontId="186" fillId="0" borderId="67" applyNumberForma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4"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6" fillId="0" borderId="0"/>
    <xf numFmtId="0" fontId="6" fillId="0" borderId="0"/>
    <xf numFmtId="0" fontId="6" fillId="0" borderId="0"/>
    <xf numFmtId="0" fontId="6" fillId="0" borderId="0"/>
    <xf numFmtId="0" fontId="6" fillId="0" borderId="0"/>
    <xf numFmtId="0" fontId="186" fillId="0" borderId="66" applyNumberFormat="0" applyFill="0" applyAlignment="0" applyProtection="0"/>
    <xf numFmtId="0" fontId="186" fillId="0" borderId="66" applyNumberFormat="0" applyFill="0" applyAlignment="0" applyProtection="0"/>
    <xf numFmtId="0" fontId="186" fillId="0" borderId="6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4" fillId="0" borderId="0"/>
    <xf numFmtId="0" fontId="6" fillId="0" borderId="0"/>
    <xf numFmtId="0" fontId="31" fillId="0" borderId="21" applyNumberFormat="0" applyFon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6" fillId="0" borderId="0"/>
    <xf numFmtId="0" fontId="4" fillId="0" borderId="0"/>
    <xf numFmtId="0" fontId="85" fillId="0" borderId="0"/>
    <xf numFmtId="0" fontId="186" fillId="0" borderId="67" applyNumberFormat="0" applyFill="0" applyAlignment="0" applyProtection="0"/>
    <xf numFmtId="0" fontId="31" fillId="0" borderId="21" applyNumberFormat="0" applyFont="0" applyFill="0" applyAlignment="0" applyProtection="0"/>
    <xf numFmtId="0" fontId="6" fillId="0" borderId="0"/>
    <xf numFmtId="0" fontId="6" fillId="0" borderId="0"/>
    <xf numFmtId="0" fontId="6" fillId="0" borderId="0"/>
    <xf numFmtId="0" fontId="18" fillId="0" borderId="23"/>
    <xf numFmtId="0" fontId="6" fillId="0" borderId="0"/>
    <xf numFmtId="0" fontId="6" fillId="0" borderId="0"/>
    <xf numFmtId="0" fontId="6" fillId="0" borderId="0"/>
    <xf numFmtId="0" fontId="6" fillId="0" borderId="0"/>
    <xf numFmtId="0" fontId="6" fillId="0" borderId="0"/>
    <xf numFmtId="0" fontId="111" fillId="0" borderId="23"/>
    <xf numFmtId="0" fontId="111" fillId="0" borderId="23"/>
    <xf numFmtId="0" fontId="4" fillId="0" borderId="0"/>
    <xf numFmtId="0" fontId="4" fillId="0" borderId="0"/>
    <xf numFmtId="0" fontId="4" fillId="0" borderId="0"/>
    <xf numFmtId="0" fontId="4" fillId="0" borderId="0"/>
    <xf numFmtId="0" fontId="6" fillId="0" borderId="0"/>
    <xf numFmtId="0" fontId="111" fillId="0" borderId="23"/>
    <xf numFmtId="0" fontId="4" fillId="0" borderId="0"/>
    <xf numFmtId="0" fontId="111" fillId="0" borderId="23"/>
    <xf numFmtId="0" fontId="6" fillId="0" borderId="0"/>
    <xf numFmtId="194" fontId="51" fillId="0" borderId="25"/>
    <xf numFmtId="207" fontId="104" fillId="0" borderId="25" applyAlignment="0"/>
    <xf numFmtId="208" fontId="104" fillId="0" borderId="25" applyAlignment="0"/>
    <xf numFmtId="213" fontId="104" fillId="0" borderId="25" applyAlignment="0">
      <alignment horizontal="right"/>
    </xf>
    <xf numFmtId="218" fontId="164" fillId="34" borderId="31" applyBorder="0">
      <alignment horizontal="right" vertical="center"/>
      <protection locked="0"/>
    </xf>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85"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87" fillId="0" borderId="0" applyNumberFormat="0" applyFill="0" applyBorder="0" applyAlignment="0" applyProtection="0"/>
    <xf numFmtId="0" fontId="4" fillId="0" borderId="0"/>
    <xf numFmtId="0" fontId="6" fillId="0" borderId="0"/>
    <xf numFmtId="0" fontId="4" fillId="0" borderId="0"/>
    <xf numFmtId="0" fontId="4" fillId="0" borderId="0"/>
    <xf numFmtId="0" fontId="85"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6"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85"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85" fillId="0" borderId="0"/>
    <xf numFmtId="0" fontId="6" fillId="0" borderId="0"/>
    <xf numFmtId="0" fontId="4" fillId="0" borderId="0"/>
    <xf numFmtId="0" fontId="4" fillId="0" borderId="0"/>
    <xf numFmtId="0" fontId="6" fillId="0" borderId="0"/>
    <xf numFmtId="0" fontId="188"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6" fillId="0" borderId="0"/>
    <xf numFmtId="0" fontId="6" fillId="0" borderId="0"/>
    <xf numFmtId="0" fontId="4" fillId="0" borderId="0"/>
    <xf numFmtId="0" fontId="85" fillId="0" borderId="0"/>
    <xf numFmtId="0" fontId="66" fillId="0" borderId="0" applyNumberFormat="0" applyFill="0" applyBorder="0" applyAlignment="0" applyProtection="0"/>
    <xf numFmtId="0" fontId="4" fillId="0" borderId="0"/>
    <xf numFmtId="0" fontId="189" fillId="0" borderId="0" applyNumberFormat="0" applyFill="0" applyBorder="0" applyAlignment="0" applyProtection="0"/>
    <xf numFmtId="0" fontId="85" fillId="0" borderId="0"/>
    <xf numFmtId="0" fontId="4" fillId="0" borderId="0"/>
    <xf numFmtId="0" fontId="187" fillId="0" borderId="0" applyNumberFormat="0" applyFill="0" applyBorder="0" applyAlignment="0" applyProtection="0"/>
    <xf numFmtId="0" fontId="189" fillId="0" borderId="0" applyNumberFormat="0" applyFill="0" applyBorder="0" applyAlignment="0" applyProtection="0"/>
    <xf numFmtId="1" fontId="6" fillId="0" borderId="0">
      <alignment horizontal="center"/>
    </xf>
    <xf numFmtId="1" fontId="6" fillId="0" borderId="0">
      <alignment horizontal="center"/>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8"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8"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85" fillId="64" borderId="0" applyNumberFormat="0" applyBorder="0" applyAlignment="0" applyProtection="0"/>
    <xf numFmtId="0" fontId="5" fillId="0" borderId="0"/>
    <xf numFmtId="0" fontId="5" fillId="0" borderId="0"/>
    <xf numFmtId="0" fontId="5" fillId="0" borderId="0"/>
    <xf numFmtId="0" fontId="3" fillId="64" borderId="0" applyNumberFormat="0" applyBorder="0" applyAlignment="0" applyProtection="0"/>
    <xf numFmtId="0" fontId="5" fillId="0" borderId="0"/>
    <xf numFmtId="0" fontId="8" fillId="2" borderId="0" applyNumberFormat="0" applyBorder="0" applyAlignment="0" applyProtection="0"/>
    <xf numFmtId="0" fontId="3"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64" borderId="0" applyNumberFormat="0" applyBorder="0" applyAlignment="0" applyProtection="0"/>
    <xf numFmtId="0" fontId="5" fillId="0" borderId="0"/>
    <xf numFmtId="0" fontId="3" fillId="64" borderId="0" applyNumberFormat="0" applyBorder="0" applyAlignment="0" applyProtection="0"/>
    <xf numFmtId="0" fontId="3" fillId="64"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4" borderId="0" applyNumberFormat="0" applyBorder="0" applyAlignment="0" applyProtection="0"/>
    <xf numFmtId="0" fontId="5" fillId="0" borderId="0"/>
    <xf numFmtId="0" fontId="3" fillId="64"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85" fillId="67" borderId="0" applyNumberFormat="0" applyBorder="0" applyAlignment="0" applyProtection="0"/>
    <xf numFmtId="0" fontId="5" fillId="0" borderId="0"/>
    <xf numFmtId="0" fontId="5" fillId="0" borderId="0"/>
    <xf numFmtId="0" fontId="5" fillId="0" borderId="0"/>
    <xf numFmtId="0" fontId="3" fillId="67" borderId="0" applyNumberFormat="0" applyBorder="0" applyAlignment="0" applyProtection="0"/>
    <xf numFmtId="0" fontId="5" fillId="0" borderId="0"/>
    <xf numFmtId="0" fontId="8" fillId="3" borderId="0" applyNumberFormat="0" applyBorder="0" applyAlignment="0" applyProtection="0"/>
    <xf numFmtId="0" fontId="3" fillId="6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67" borderId="0" applyNumberFormat="0" applyBorder="0" applyAlignment="0" applyProtection="0"/>
    <xf numFmtId="0" fontId="5" fillId="0" borderId="0"/>
    <xf numFmtId="0" fontId="3" fillId="67" borderId="0" applyNumberFormat="0" applyBorder="0" applyAlignment="0" applyProtection="0"/>
    <xf numFmtId="0" fontId="3" fillId="67"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7" borderId="0" applyNumberFormat="0" applyBorder="0" applyAlignment="0" applyProtection="0"/>
    <xf numFmtId="0" fontId="5" fillId="0" borderId="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85" fillId="68" borderId="0" applyNumberFormat="0" applyBorder="0" applyAlignment="0" applyProtection="0"/>
    <xf numFmtId="0" fontId="5" fillId="0" borderId="0"/>
    <xf numFmtId="0" fontId="5" fillId="0" borderId="0"/>
    <xf numFmtId="0" fontId="5" fillId="0" borderId="0"/>
    <xf numFmtId="0" fontId="3" fillId="68" borderId="0" applyNumberFormat="0" applyBorder="0" applyAlignment="0" applyProtection="0"/>
    <xf numFmtId="0" fontId="5" fillId="0" borderId="0"/>
    <xf numFmtId="0" fontId="8" fillId="4" borderId="0" applyNumberFormat="0" applyBorder="0" applyAlignment="0" applyProtection="0"/>
    <xf numFmtId="0" fontId="3" fillId="6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4"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68" borderId="0" applyNumberFormat="0" applyBorder="0" applyAlignment="0" applyProtection="0"/>
    <xf numFmtId="0" fontId="5" fillId="0" borderId="0"/>
    <xf numFmtId="0" fontId="3" fillId="68" borderId="0" applyNumberFormat="0" applyBorder="0" applyAlignment="0" applyProtection="0"/>
    <xf numFmtId="0" fontId="3" fillId="6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8" borderId="0" applyNumberFormat="0" applyBorder="0" applyAlignment="0" applyProtection="0"/>
    <xf numFmtId="0" fontId="5" fillId="0" borderId="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85" fillId="69" borderId="0" applyNumberFormat="0" applyBorder="0" applyAlignment="0" applyProtection="0"/>
    <xf numFmtId="0" fontId="5" fillId="0" borderId="0"/>
    <xf numFmtId="0" fontId="5" fillId="0" borderId="0"/>
    <xf numFmtId="0" fontId="5" fillId="0" borderId="0"/>
    <xf numFmtId="0" fontId="3" fillId="69" borderId="0" applyNumberFormat="0" applyBorder="0" applyAlignment="0" applyProtection="0"/>
    <xf numFmtId="0" fontId="5" fillId="0" borderId="0"/>
    <xf numFmtId="0" fontId="8" fillId="5" borderId="0" applyNumberFormat="0" applyBorder="0" applyAlignment="0" applyProtection="0"/>
    <xf numFmtId="0" fontId="3" fillId="6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69" borderId="0" applyNumberFormat="0" applyBorder="0" applyAlignment="0" applyProtection="0"/>
    <xf numFmtId="0" fontId="5" fillId="0" borderId="0"/>
    <xf numFmtId="0" fontId="3" fillId="69" borderId="0" applyNumberFormat="0" applyBorder="0" applyAlignment="0" applyProtection="0"/>
    <xf numFmtId="0" fontId="3" fillId="69"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9" borderId="0" applyNumberFormat="0" applyBorder="0" applyAlignment="0" applyProtection="0"/>
    <xf numFmtId="0" fontId="5" fillId="0" borderId="0"/>
    <xf numFmtId="0" fontId="3" fillId="69" borderId="0" applyNumberFormat="0" applyBorder="0" applyAlignment="0" applyProtection="0"/>
    <xf numFmtId="0" fontId="3" fillId="70" borderId="0" applyNumberFormat="0" applyBorder="0" applyAlignment="0" applyProtection="0"/>
    <xf numFmtId="0" fontId="85"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8" fillId="6"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8" fillId="6"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41" fillId="73"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85" fillId="71" borderId="0" applyNumberFormat="0" applyBorder="0" applyAlignment="0" applyProtection="0"/>
    <xf numFmtId="0" fontId="5" fillId="0" borderId="0"/>
    <xf numFmtId="0" fontId="5" fillId="0" borderId="0"/>
    <xf numFmtId="0" fontId="5" fillId="0" borderId="0"/>
    <xf numFmtId="0" fontId="3" fillId="71" borderId="0" applyNumberFormat="0" applyBorder="0" applyAlignment="0" applyProtection="0"/>
    <xf numFmtId="0" fontId="5" fillId="0" borderId="0"/>
    <xf numFmtId="0" fontId="8" fillId="7" borderId="0" applyNumberFormat="0" applyBorder="0" applyAlignment="0" applyProtection="0"/>
    <xf numFmtId="0" fontId="3" fillId="7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1" borderId="0" applyNumberFormat="0" applyBorder="0" applyAlignment="0" applyProtection="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1" borderId="0" applyNumberFormat="0" applyBorder="0" applyAlignment="0" applyProtection="0"/>
    <xf numFmtId="0" fontId="5" fillId="0" borderId="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85" fillId="72" borderId="0" applyNumberFormat="0" applyBorder="0" applyAlignment="0" applyProtection="0"/>
    <xf numFmtId="0" fontId="5" fillId="0" borderId="0"/>
    <xf numFmtId="0" fontId="5" fillId="0" borderId="0"/>
    <xf numFmtId="0" fontId="5" fillId="0" borderId="0"/>
    <xf numFmtId="0" fontId="3" fillId="72" borderId="0" applyNumberFormat="0" applyBorder="0" applyAlignment="0" applyProtection="0"/>
    <xf numFmtId="0" fontId="5" fillId="0" borderId="0"/>
    <xf numFmtId="0" fontId="8" fillId="8" borderId="0" applyNumberFormat="0" applyBorder="0" applyAlignment="0" applyProtection="0"/>
    <xf numFmtId="0" fontId="3"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8"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2" borderId="0" applyNumberFormat="0" applyBorder="0" applyAlignment="0" applyProtection="0"/>
    <xf numFmtId="0" fontId="5" fillId="0" borderId="0"/>
    <xf numFmtId="0" fontId="3" fillId="72" borderId="0" applyNumberFormat="0" applyBorder="0" applyAlignment="0" applyProtection="0"/>
    <xf numFmtId="0" fontId="3" fillId="72"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2" borderId="0" applyNumberFormat="0" applyBorder="0" applyAlignment="0" applyProtection="0"/>
    <xf numFmtId="0" fontId="5" fillId="0" borderId="0"/>
    <xf numFmtId="0" fontId="3" fillId="72" borderId="0" applyNumberFormat="0" applyBorder="0" applyAlignment="0" applyProtection="0"/>
    <xf numFmtId="0" fontId="3" fillId="74" borderId="0" applyNumberFormat="0" applyBorder="0" applyAlignment="0" applyProtection="0"/>
    <xf numFmtId="0" fontId="85"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8" fillId="9"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8" fillId="9"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41" fillId="61"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85" fillId="75" borderId="0" applyNumberFormat="0" applyBorder="0" applyAlignment="0" applyProtection="0"/>
    <xf numFmtId="0" fontId="5" fillId="0" borderId="0"/>
    <xf numFmtId="0" fontId="5" fillId="0" borderId="0"/>
    <xf numFmtId="0" fontId="5" fillId="0" borderId="0"/>
    <xf numFmtId="0" fontId="3" fillId="75" borderId="0" applyNumberFormat="0" applyBorder="0" applyAlignment="0" applyProtection="0"/>
    <xf numFmtId="0" fontId="5" fillId="0" borderId="0"/>
    <xf numFmtId="0" fontId="8" fillId="10" borderId="0" applyNumberFormat="0" applyBorder="0" applyAlignment="0" applyProtection="0"/>
    <xf numFmtId="0" fontId="3"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0"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1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75" borderId="0" applyNumberFormat="0" applyBorder="0" applyAlignment="0" applyProtection="0"/>
    <xf numFmtId="0" fontId="5" fillId="0" borderId="0"/>
    <xf numFmtId="0" fontId="3" fillId="75" borderId="0" applyNumberFormat="0" applyBorder="0" applyAlignment="0" applyProtection="0"/>
    <xf numFmtId="0" fontId="3" fillId="75"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5" borderId="0" applyNumberFormat="0" applyBorder="0" applyAlignment="0" applyProtection="0"/>
    <xf numFmtId="0" fontId="5" fillId="0" borderId="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85" fillId="76" borderId="0" applyNumberFormat="0" applyBorder="0" applyAlignment="0" applyProtection="0"/>
    <xf numFmtId="0" fontId="5" fillId="0" borderId="0"/>
    <xf numFmtId="0" fontId="5" fillId="0" borderId="0"/>
    <xf numFmtId="0" fontId="5" fillId="0" borderId="0"/>
    <xf numFmtId="0" fontId="3" fillId="76" borderId="0" applyNumberFormat="0" applyBorder="0" applyAlignment="0" applyProtection="0"/>
    <xf numFmtId="0" fontId="5" fillId="0" borderId="0"/>
    <xf numFmtId="0" fontId="8" fillId="5" borderId="0" applyNumberFormat="0" applyBorder="0" applyAlignment="0" applyProtection="0"/>
    <xf numFmtId="0" fontId="3" fillId="7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76" borderId="0" applyNumberFormat="0" applyBorder="0" applyAlignment="0" applyProtection="0"/>
    <xf numFmtId="0" fontId="5" fillId="0" borderId="0"/>
    <xf numFmtId="0" fontId="3" fillId="76" borderId="0" applyNumberFormat="0" applyBorder="0" applyAlignment="0" applyProtection="0"/>
    <xf numFmtId="0" fontId="3" fillId="76"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76" borderId="0" applyNumberFormat="0" applyBorder="0" applyAlignment="0" applyProtection="0"/>
    <xf numFmtId="0" fontId="5" fillId="0" borderId="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85" fillId="77" borderId="0" applyNumberFormat="0" applyBorder="0" applyAlignment="0" applyProtection="0"/>
    <xf numFmtId="0" fontId="5" fillId="0" borderId="0"/>
    <xf numFmtId="0" fontId="5" fillId="0" borderId="0"/>
    <xf numFmtId="0" fontId="5" fillId="0" borderId="0"/>
    <xf numFmtId="0" fontId="3" fillId="77" borderId="0" applyNumberFormat="0" applyBorder="0" applyAlignment="0" applyProtection="0"/>
    <xf numFmtId="0" fontId="5" fillId="0" borderId="0"/>
    <xf numFmtId="0" fontId="8" fillId="8" borderId="0" applyNumberFormat="0" applyBorder="0" applyAlignment="0" applyProtection="0"/>
    <xf numFmtId="0" fontId="3" fillId="7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7" borderId="0" applyNumberFormat="0" applyBorder="0" applyAlignment="0" applyProtection="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7" borderId="0" applyNumberFormat="0" applyBorder="0" applyAlignment="0" applyProtection="0"/>
    <xf numFmtId="0" fontId="5" fillId="0" borderId="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85" fillId="78" borderId="0" applyNumberFormat="0" applyBorder="0" applyAlignment="0" applyProtection="0"/>
    <xf numFmtId="0" fontId="5" fillId="0" borderId="0"/>
    <xf numFmtId="0" fontId="5" fillId="0" borderId="0"/>
    <xf numFmtId="0" fontId="5" fillId="0" borderId="0"/>
    <xf numFmtId="0" fontId="3" fillId="78" borderId="0" applyNumberFormat="0" applyBorder="0" applyAlignment="0" applyProtection="0"/>
    <xf numFmtId="0" fontId="5" fillId="0" borderId="0"/>
    <xf numFmtId="0" fontId="8" fillId="11" borderId="0" applyNumberFormat="0" applyBorder="0" applyAlignment="0" applyProtection="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11"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8" borderId="0" applyNumberFormat="0" applyBorder="0" applyAlignment="0" applyProtection="0"/>
    <xf numFmtId="0" fontId="5" fillId="0" borderId="0"/>
    <xf numFmtId="0" fontId="3" fillId="78" borderId="0" applyNumberFormat="0" applyBorder="0" applyAlignment="0" applyProtection="0"/>
    <xf numFmtId="0" fontId="3" fillId="7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8" borderId="0" applyNumberFormat="0" applyBorder="0" applyAlignment="0" applyProtection="0"/>
    <xf numFmtId="0" fontId="5" fillId="0" borderId="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9" fillId="12" borderId="0" applyNumberFormat="0" applyBorder="0" applyAlignment="0" applyProtection="0"/>
    <xf numFmtId="0" fontId="89" fillId="6" borderId="0" applyNumberFormat="0" applyBorder="0" applyAlignment="0" applyProtection="0"/>
    <xf numFmtId="0" fontId="5" fillId="0" borderId="0"/>
    <xf numFmtId="0" fontId="89" fillId="7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9" borderId="0" applyNumberFormat="0" applyBorder="0" applyAlignment="0" applyProtection="0"/>
    <xf numFmtId="0" fontId="89" fillId="28" borderId="0" applyNumberFormat="0" applyBorder="0" applyAlignment="0" applyProtection="0"/>
    <xf numFmtId="0" fontId="5" fillId="0" borderId="0"/>
    <xf numFmtId="0" fontId="89" fillId="8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0" borderId="0" applyNumberFormat="0" applyBorder="0" applyAlignment="0" applyProtection="0"/>
    <xf numFmtId="0" fontId="89" fillId="11" borderId="0" applyNumberFormat="0" applyBorder="0" applyAlignment="0" applyProtection="0"/>
    <xf numFmtId="0" fontId="5" fillId="0" borderId="0"/>
    <xf numFmtId="0" fontId="89" fillId="8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89" fillId="3" borderId="0" applyNumberFormat="0" applyBorder="0" applyAlignment="0" applyProtection="0"/>
    <xf numFmtId="0" fontId="5" fillId="0" borderId="0"/>
    <xf numFmtId="0" fontId="89" fillId="8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4" borderId="0" applyNumberFormat="0" applyBorder="0" applyAlignment="0" applyProtection="0"/>
    <xf numFmtId="0" fontId="89" fillId="6" borderId="0" applyNumberFormat="0" applyBorder="0" applyAlignment="0" applyProtection="0"/>
    <xf numFmtId="0" fontId="5" fillId="0" borderId="0"/>
    <xf numFmtId="0" fontId="89" fillId="8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5" borderId="0" applyNumberFormat="0" applyBorder="0" applyAlignment="0" applyProtection="0"/>
    <xf numFmtId="0" fontId="89" fillId="9" borderId="0" applyNumberFormat="0" applyBorder="0" applyAlignment="0" applyProtection="0"/>
    <xf numFmtId="0" fontId="5" fillId="0" borderId="0"/>
    <xf numFmtId="0" fontId="89" fillId="86" borderId="0" applyNumberFormat="0" applyBorder="0" applyAlignment="0" applyProtection="0"/>
    <xf numFmtId="0" fontId="5" fillId="0" borderId="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6" borderId="0" applyNumberFormat="0" applyBorder="0" applyAlignment="0" applyProtection="0"/>
    <xf numFmtId="0" fontId="89" fillId="88" borderId="0" applyNumberFormat="0" applyBorder="0" applyAlignment="0" applyProtection="0"/>
    <xf numFmtId="0" fontId="5" fillId="0" borderId="0"/>
    <xf numFmtId="0" fontId="5" fillId="0" borderId="0"/>
    <xf numFmtId="0" fontId="9" fillId="88" borderId="0" applyNumberFormat="0" applyBorder="0" applyAlignment="0" applyProtection="0"/>
    <xf numFmtId="0" fontId="5" fillId="0" borderId="0"/>
    <xf numFmtId="0" fontId="5" fillId="0" borderId="0"/>
    <xf numFmtId="0" fontId="8" fillId="21"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0" borderId="0" applyNumberFormat="0" applyBorder="0" applyAlignment="0" applyProtection="0"/>
    <xf numFmtId="0" fontId="89" fillId="28" borderId="0" applyNumberFormat="0" applyBorder="0" applyAlignment="0" applyProtection="0"/>
    <xf numFmtId="0" fontId="5" fillId="0" borderId="0"/>
    <xf numFmtId="0" fontId="5" fillId="0" borderId="0"/>
    <xf numFmtId="0" fontId="9" fillId="28" borderId="0" applyNumberFormat="0" applyBorder="0" applyAlignment="0" applyProtection="0"/>
    <xf numFmtId="0" fontId="5" fillId="0" borderId="0"/>
    <xf numFmtId="0" fontId="5" fillId="0" borderId="0"/>
    <xf numFmtId="0" fontId="8" fillId="25" borderId="0" applyNumberFormat="0" applyBorder="0" applyAlignment="0" applyProtection="0"/>
    <xf numFmtId="0" fontId="5" fillId="0" borderId="0"/>
    <xf numFmtId="0" fontId="8"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4" borderId="0" applyNumberFormat="0" applyBorder="0" applyAlignment="0" applyProtection="0"/>
    <xf numFmtId="0" fontId="89" fillId="11" borderId="0" applyNumberFormat="0" applyBorder="0" applyAlignment="0" applyProtection="0"/>
    <xf numFmtId="0" fontId="5" fillId="0" borderId="0"/>
    <xf numFmtId="0" fontId="5" fillId="0" borderId="0"/>
    <xf numFmtId="0" fontId="9" fillId="11" borderId="0" applyNumberFormat="0" applyBorder="0" applyAlignment="0" applyProtection="0"/>
    <xf numFmtId="0" fontId="5" fillId="0" borderId="0"/>
    <xf numFmtId="0" fontId="5" fillId="0" borderId="0"/>
    <xf numFmtId="0" fontId="8" fillId="26" borderId="0" applyNumberFormat="0" applyBorder="0" applyAlignment="0" applyProtection="0"/>
    <xf numFmtId="0" fontId="5" fillId="0" borderId="0"/>
    <xf numFmtId="0" fontId="8" fillId="2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89" fillId="59" borderId="0" applyNumberFormat="0" applyBorder="0" applyAlignment="0" applyProtection="0"/>
    <xf numFmtId="0" fontId="5" fillId="0" borderId="0"/>
    <xf numFmtId="0" fontId="5" fillId="0" borderId="0"/>
    <xf numFmtId="0" fontId="9" fillId="59" borderId="0" applyNumberFormat="0" applyBorder="0" applyAlignment="0" applyProtection="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29"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8" borderId="0" applyNumberFormat="0" applyBorder="0" applyAlignment="0" applyProtection="0"/>
    <xf numFmtId="0" fontId="89" fillId="20" borderId="0" applyNumberFormat="0" applyBorder="0" applyAlignment="0" applyProtection="0"/>
    <xf numFmtId="0" fontId="5" fillId="0" borderId="0"/>
    <xf numFmtId="0" fontId="5" fillId="0" borderId="0"/>
    <xf numFmtId="0" fontId="9" fillId="2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 fillId="3" borderId="0" applyNumberFormat="0" applyBorder="0" applyAlignment="0" applyProtection="0"/>
    <xf numFmtId="0" fontId="91" fillId="5" borderId="0" applyNumberFormat="0" applyBorder="0" applyAlignment="0" applyProtection="0"/>
    <xf numFmtId="0" fontId="5" fillId="0" borderId="0"/>
    <xf numFmtId="0" fontId="91" fillId="9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1" borderId="0"/>
    <xf numFmtId="0" fontId="5" fillId="0" borderId="0"/>
    <xf numFmtId="41" fontId="5" fillId="31" borderId="0"/>
    <xf numFmtId="0" fontId="5" fillId="0" borderId="0"/>
    <xf numFmtId="0" fontId="5" fillId="0" borderId="0"/>
    <xf numFmtId="41" fontId="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4" borderId="0"/>
    <xf numFmtId="41"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46" fillId="0" borderId="0" applyFont="0" applyFill="0" applyBorder="0" applyAlignment="0" applyProtection="0"/>
    <xf numFmtId="0" fontId="5" fillId="0" borderId="0"/>
    <xf numFmtId="0" fontId="5"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8" fillId="0" borderId="0"/>
    <xf numFmtId="43" fontId="8" fillId="0" borderId="0" applyFont="0" applyFill="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9"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0"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1" fillId="0" borderId="0"/>
    <xf numFmtId="0" fontId="5" fillId="0" borderId="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1" fillId="0" borderId="0"/>
    <xf numFmtId="0" fontId="5" fillId="0" borderId="0"/>
    <xf numFmtId="0" fontId="5" fillId="0" borderId="0"/>
    <xf numFmtId="0" fontId="5" fillId="0" borderId="0"/>
    <xf numFmtId="0" fontId="111"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8"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5"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5"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5" fillId="0" borderId="0"/>
    <xf numFmtId="44" fontId="190"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17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78" fillId="0" borderId="0" applyFill="0" applyBorder="0" applyAlignment="0" applyProtection="0"/>
    <xf numFmtId="2" fontId="16"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26" fillId="4" borderId="0" applyNumberFormat="0" applyBorder="0" applyAlignment="0" applyProtection="0"/>
    <xf numFmtId="0" fontId="126" fillId="6" borderId="0" applyNumberFormat="0" applyBorder="0" applyAlignment="0" applyProtection="0"/>
    <xf numFmtId="0" fontId="5" fillId="0" borderId="0"/>
    <xf numFmtId="0" fontId="126" fillId="98" borderId="0" applyNumberFormat="0" applyBorder="0" applyAlignment="0" applyProtection="0"/>
    <xf numFmtId="0" fontId="5" fillId="0" borderId="0"/>
    <xf numFmtId="0" fontId="5" fillId="0" borderId="0"/>
    <xf numFmtId="0" fontId="5" fillId="0" borderId="0"/>
    <xf numFmtId="38" fontId="27" fillId="34" borderId="0" applyNumberFormat="0" applyBorder="0" applyAlignment="0" applyProtection="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38" fontId="27"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4">
      <alignment horizontal="left"/>
    </xf>
    <xf numFmtId="0" fontId="29" fillId="0" borderId="4">
      <alignment horizontal="left"/>
    </xf>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1" fillId="0" borderId="44"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5" fillId="0" borderId="46"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7" applyNumberFormat="0" applyFill="0" applyAlignment="0" applyProtection="0"/>
    <xf numFmtId="0" fontId="33" fillId="0" borderId="7" applyNumberFormat="0" applyFill="0" applyAlignment="0" applyProtection="0"/>
    <xf numFmtId="0" fontId="5" fillId="0" borderId="0"/>
    <xf numFmtId="0" fontId="140" fillId="0" borderId="50" applyNumberFormat="0" applyFill="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14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34" fillId="0" borderId="0"/>
    <xf numFmtId="38" fontId="34" fillId="0" borderId="0"/>
    <xf numFmtId="38" fontId="34" fillId="0" borderId="0"/>
    <xf numFmtId="0" fontId="5" fillId="0" borderId="0"/>
    <xf numFmtId="0" fontId="5" fillId="0" borderId="0"/>
    <xf numFmtId="0" fontId="5" fillId="0" borderId="0"/>
    <xf numFmtId="0" fontId="5" fillId="0" borderId="0"/>
    <xf numFmtId="0" fontId="5" fillId="0" borderId="0"/>
    <xf numFmtId="40" fontId="34" fillId="0" borderId="0"/>
    <xf numFmtId="40" fontId="34" fillId="0" borderId="0"/>
    <xf numFmtId="40" fontId="34"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10" applyNumberFormat="0" applyFill="0" applyAlignment="0" applyProtection="0"/>
    <xf numFmtId="0" fontId="38" fillId="0" borderId="10" applyNumberFormat="0" applyFill="0" applyAlignment="0" applyProtection="0"/>
    <xf numFmtId="0" fontId="5" fillId="0" borderId="0"/>
    <xf numFmtId="0" fontId="148" fillId="0" borderId="52" applyNumberFormat="0" applyFill="0" applyAlignment="0" applyProtection="0"/>
    <xf numFmtId="0" fontId="5" fillId="0" borderId="0"/>
    <xf numFmtId="0" fontId="5" fillId="0" borderId="0"/>
    <xf numFmtId="44" fontId="39" fillId="0" borderId="11"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9" fillId="0" borderId="12"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41" fillId="39" borderId="0" applyNumberFormat="0" applyBorder="0" applyAlignment="0" applyProtection="0"/>
    <xf numFmtId="0" fontId="152" fillId="101" borderId="0" applyNumberFormat="0" applyBorder="0" applyAlignment="0" applyProtection="0"/>
    <xf numFmtId="0" fontId="5" fillId="0" borderId="0"/>
    <xf numFmtId="0" fontId="154" fillId="10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86"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3" fillId="0" borderId="0"/>
    <xf numFmtId="0" fontId="5" fillId="0" borderId="0"/>
    <xf numFmtId="0" fontId="5" fillId="0" borderId="0"/>
    <xf numFmtId="186" fontId="5" fillId="0" borderId="0"/>
    <xf numFmtId="0" fontId="5" fillId="0" borderId="0"/>
    <xf numFmtId="0" fontId="5" fillId="0" borderId="0"/>
    <xf numFmtId="0" fontId="3" fillId="0" borderId="0"/>
    <xf numFmtId="0" fontId="3" fillId="0" borderId="0"/>
    <xf numFmtId="0" fontId="5" fillId="0" borderId="0"/>
    <xf numFmtId="186" fontId="5" fillId="0" borderId="0"/>
    <xf numFmtId="205" fontId="5" fillId="0" borderId="0"/>
    <xf numFmtId="205"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186" fontId="5" fillId="0" borderId="0"/>
    <xf numFmtId="186" fontId="5" fillId="0" borderId="0"/>
    <xf numFmtId="0" fontId="5" fillId="0" borderId="0"/>
    <xf numFmtId="0" fontId="8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205" fontId="5" fillId="0" borderId="0"/>
    <xf numFmtId="0" fontId="3" fillId="0" borderId="0"/>
    <xf numFmtId="0" fontId="3" fillId="0" borderId="0"/>
    <xf numFmtId="205"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alignment wrapText="1"/>
    </xf>
    <xf numFmtId="0" fontId="8"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85" fillId="0" borderId="0"/>
    <xf numFmtId="0" fontId="85" fillId="0" borderId="0"/>
    <xf numFmtId="0" fontId="3" fillId="0" borderId="0"/>
    <xf numFmtId="0" fontId="5" fillId="0" borderId="0"/>
    <xf numFmtId="0" fontId="3"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191" fillId="0" borderId="0"/>
    <xf numFmtId="0" fontId="3" fillId="0" borderId="0"/>
    <xf numFmtId="0" fontId="3"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8" fillId="0" borderId="0"/>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0" fontId="3" fillId="0" borderId="0"/>
    <xf numFmtId="173" fontId="5" fillId="0" borderId="0">
      <alignment horizontal="left" wrapText="1"/>
    </xf>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8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8" fillId="0" borderId="0"/>
    <xf numFmtId="0" fontId="3" fillId="0" borderId="0"/>
    <xf numFmtId="0" fontId="3" fillId="0" borderId="0"/>
    <xf numFmtId="0" fontId="5" fillId="0" borderId="0"/>
    <xf numFmtId="0" fontId="3" fillId="0" borderId="0"/>
    <xf numFmtId="0" fontId="3" fillId="0" borderId="0"/>
    <xf numFmtId="0" fontId="3" fillId="0" borderId="0"/>
    <xf numFmtId="173" fontId="5" fillId="0" borderId="0">
      <alignment horizontal="left" wrapText="1"/>
    </xf>
    <xf numFmtId="0" fontId="190" fillId="0" borderId="0"/>
    <xf numFmtId="0" fontId="85"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85" fillId="0" borderId="0"/>
    <xf numFmtId="0" fontId="3" fillId="0" borderId="0"/>
    <xf numFmtId="0" fontId="5" fillId="0" borderId="0"/>
    <xf numFmtId="0" fontId="5" fillId="0" borderId="0"/>
    <xf numFmtId="0" fontId="3" fillId="0" borderId="0"/>
    <xf numFmtId="0" fontId="3" fillId="0" borderId="0"/>
    <xf numFmtId="0" fontId="5" fillId="0" borderId="0"/>
    <xf numFmtId="0" fontId="85" fillId="0" borderId="0"/>
    <xf numFmtId="0" fontId="3" fillId="0" borderId="0"/>
    <xf numFmtId="0" fontId="5" fillId="0" borderId="0"/>
    <xf numFmtId="0" fontId="5" fillId="0" borderId="0"/>
    <xf numFmtId="0" fontId="3" fillId="0" borderId="0"/>
    <xf numFmtId="0" fontId="3" fillId="0" borderId="0"/>
    <xf numFmtId="173" fontId="5" fillId="0" borderId="0">
      <alignment horizontal="left" wrapText="1"/>
    </xf>
    <xf numFmtId="0" fontId="85" fillId="0" borderId="0"/>
    <xf numFmtId="0" fontId="3" fillId="0" borderId="0"/>
    <xf numFmtId="0" fontId="5" fillId="0" borderId="0"/>
    <xf numFmtId="0" fontId="5" fillId="0" borderId="0"/>
    <xf numFmtId="0" fontId="3" fillId="0" borderId="0"/>
    <xf numFmtId="0" fontId="3" fillId="0" borderId="0"/>
    <xf numFmtId="0" fontId="5" fillId="0" borderId="0"/>
    <xf numFmtId="0" fontId="85"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wrapText="1"/>
    </xf>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8"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188" fontId="44" fillId="0" borderId="0">
      <alignment horizontal="left" wrapText="1"/>
    </xf>
    <xf numFmtId="0" fontId="5" fillId="0" borderId="0"/>
    <xf numFmtId="0" fontId="3" fillId="0" borderId="0"/>
    <xf numFmtId="0" fontId="3" fillId="0" borderId="0"/>
    <xf numFmtId="0" fontId="5" fillId="0" borderId="0"/>
    <xf numFmtId="0" fontId="5" fillId="0" borderId="0"/>
    <xf numFmtId="0" fontId="8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8"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alignment wrapText="1"/>
    </xf>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175" fontId="5" fillId="0" borderId="0">
      <alignment horizontal="left" wrapText="1"/>
    </xf>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5" fillId="0" borderId="0"/>
    <xf numFmtId="0" fontId="3" fillId="0" borderId="0"/>
    <xf numFmtId="0" fontId="5" fillId="0" borderId="0"/>
    <xf numFmtId="0" fontId="5" fillId="0" borderId="0"/>
    <xf numFmtId="0" fontId="5" fillId="0" borderId="0"/>
    <xf numFmtId="0" fontId="3"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8"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3" fontId="5" fillId="0" borderId="0">
      <alignment horizontal="left" wrapText="1"/>
    </xf>
    <xf numFmtId="173" fontId="5" fillId="0" borderId="0">
      <alignment horizontal="left" wrapText="1"/>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92"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1" fillId="0" borderId="0"/>
    <xf numFmtId="44" fontId="1" fillId="0" borderId="0" applyFont="0" applyFill="0" applyBorder="0" applyAlignment="0" applyProtection="0"/>
  </cellStyleXfs>
  <cellXfs count="240">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165" fontId="5" fillId="0" borderId="0" xfId="2537" applyNumberFormat="1" applyFill="1" applyBorder="1"/>
    <xf numFmtId="43" fontId="5" fillId="0" borderId="0" xfId="2484"/>
    <xf numFmtId="43" fontId="0" fillId="0" borderId="0" xfId="0" applyNumberFormat="1" applyAlignment="1"/>
    <xf numFmtId="43" fontId="5" fillId="0" borderId="0" xfId="2484" applyFill="1"/>
    <xf numFmtId="43" fontId="5" fillId="0" borderId="0" xfId="2484" applyBorder="1"/>
    <xf numFmtId="0" fontId="40" fillId="0" borderId="0" xfId="0" applyNumberFormat="1" applyFont="1" applyAlignment="1">
      <alignment horizontal="center"/>
    </xf>
    <xf numFmtId="0" fontId="6" fillId="0" borderId="0" xfId="0" applyNumberFormat="1" applyFont="1" applyAlignment="1"/>
    <xf numFmtId="0" fontId="0" fillId="0" borderId="0" xfId="0" applyNumberFormat="1" applyBorder="1" applyAlignment="1"/>
    <xf numFmtId="0" fontId="40" fillId="0" borderId="0" xfId="0" applyNumberFormat="1" applyFont="1" applyBorder="1" applyAlignment="1"/>
    <xf numFmtId="0" fontId="40" fillId="0" borderId="0" xfId="0" applyNumberFormat="1" applyFont="1" applyAlignment="1"/>
    <xf numFmtId="0" fontId="70" fillId="0" borderId="0" xfId="0" applyNumberFormat="1" applyFont="1" applyAlignment="1"/>
    <xf numFmtId="0" fontId="70" fillId="0" borderId="0" xfId="0" applyNumberFormat="1" applyFont="1" applyFill="1" applyAlignment="1"/>
    <xf numFmtId="173" fontId="40" fillId="0" borderId="0" xfId="0" applyFont="1" applyAlignment="1">
      <alignment wrapText="1"/>
    </xf>
    <xf numFmtId="0" fontId="71" fillId="0" borderId="0" xfId="0" applyNumberFormat="1" applyFont="1" applyAlignment="1">
      <alignment horizontal="left"/>
    </xf>
    <xf numFmtId="173" fontId="67" fillId="0" borderId="0" xfId="0" applyFont="1" applyAlignment="1">
      <alignment horizontal="left"/>
    </xf>
    <xf numFmtId="0" fontId="68" fillId="0" borderId="0" xfId="0" applyNumberFormat="1" applyFont="1" applyAlignment="1">
      <alignment horizontal="left"/>
    </xf>
    <xf numFmtId="0" fontId="0" fillId="0" borderId="0" xfId="0" applyNumberFormat="1" applyAlignment="1">
      <alignment horizontal="left"/>
    </xf>
    <xf numFmtId="0" fontId="40" fillId="0" borderId="0" xfId="0" applyNumberFormat="1" applyFont="1" applyFill="1" applyBorder="1" applyAlignment="1">
      <alignment horizontal="centerContinuous"/>
    </xf>
    <xf numFmtId="0" fontId="0" fillId="0" borderId="0" xfId="0" applyNumberFormat="1" applyBorder="1" applyAlignment="1">
      <alignment horizontal="center"/>
    </xf>
    <xf numFmtId="17" fontId="40" fillId="0" borderId="0" xfId="0" applyNumberFormat="1" applyFont="1" applyBorder="1" applyAlignment="1">
      <alignment horizontal="center"/>
    </xf>
    <xf numFmtId="0" fontId="0" fillId="0" borderId="24" xfId="0" applyNumberFormat="1" applyBorder="1" applyAlignment="1">
      <alignment wrapText="1"/>
    </xf>
    <xf numFmtId="165" fontId="6" fillId="0" borderId="0" xfId="2537" applyNumberFormat="1" applyFont="1" applyFill="1" applyBorder="1"/>
    <xf numFmtId="43" fontId="72" fillId="0" borderId="0" xfId="2484" applyFont="1" applyAlignment="1">
      <alignment horizontal="center"/>
    </xf>
    <xf numFmtId="165" fontId="5" fillId="0" borderId="0" xfId="2537" applyNumberFormat="1" applyBorder="1"/>
    <xf numFmtId="165" fontId="36" fillId="0" borderId="0" xfId="2537" applyNumberFormat="1" applyFont="1" applyBorder="1"/>
    <xf numFmtId="0" fontId="0" fillId="0" borderId="0" xfId="0" applyNumberFormat="1" applyAlignment="1">
      <alignment horizontal="left" indent="1"/>
    </xf>
    <xf numFmtId="169" fontId="5" fillId="0" borderId="0" xfId="2484" applyNumberFormat="1" applyAlignment="1">
      <alignment horizontal="center"/>
    </xf>
    <xf numFmtId="165" fontId="6" fillId="0" borderId="0" xfId="2537" applyNumberFormat="1" applyFont="1" applyBorder="1"/>
    <xf numFmtId="0" fontId="0" fillId="0" borderId="24" xfId="0" applyNumberFormat="1" applyFill="1" applyBorder="1" applyAlignment="1">
      <alignment wrapText="1"/>
    </xf>
    <xf numFmtId="164" fontId="6" fillId="0" borderId="0" xfId="2484" applyNumberFormat="1" applyFont="1" applyFill="1" applyBorder="1"/>
    <xf numFmtId="0" fontId="0" fillId="0" borderId="0" xfId="0" applyNumberFormat="1" applyFill="1" applyAlignment="1">
      <alignment horizontal="left" indent="1"/>
    </xf>
    <xf numFmtId="169" fontId="5" fillId="0" borderId="0" xfId="2484" applyNumberFormat="1" applyFill="1" applyAlignment="1">
      <alignment horizontal="center"/>
    </xf>
    <xf numFmtId="165" fontId="6" fillId="0" borderId="18" xfId="2537" applyNumberFormat="1" applyFont="1" applyFill="1" applyBorder="1"/>
    <xf numFmtId="165" fontId="36" fillId="0" borderId="0" xfId="2537" applyNumberFormat="1" applyFont="1" applyFill="1" applyBorder="1"/>
    <xf numFmtId="164" fontId="36" fillId="0" borderId="0" xfId="2484" applyNumberFormat="1" applyFont="1" applyFill="1" applyBorder="1"/>
    <xf numFmtId="165" fontId="0" fillId="0" borderId="0" xfId="0" applyNumberFormat="1" applyAlignment="1"/>
    <xf numFmtId="0" fontId="74" fillId="0" borderId="0" xfId="0" applyNumberFormat="1" applyFont="1" applyAlignment="1"/>
    <xf numFmtId="37" fontId="5" fillId="0" borderId="0" xfId="2484" applyNumberFormat="1"/>
    <xf numFmtId="37" fontId="5" fillId="0" borderId="0" xfId="2484" applyNumberFormat="1" applyFill="1"/>
    <xf numFmtId="170" fontId="5" fillId="0" borderId="0" xfId="2484" applyNumberFormat="1" applyBorder="1"/>
    <xf numFmtId="165" fontId="6" fillId="0" borderId="0" xfId="2537" applyNumberFormat="1" applyFont="1"/>
    <xf numFmtId="165" fontId="5" fillId="0" borderId="25" xfId="2537" applyNumberFormat="1" applyBorder="1"/>
    <xf numFmtId="164" fontId="59" fillId="0" borderId="0" xfId="2537" applyNumberFormat="1" applyFont="1" applyBorder="1"/>
    <xf numFmtId="0" fontId="0" fillId="0" borderId="0" xfId="0" quotePrefix="1" applyNumberFormat="1" applyAlignment="1" applyProtection="1">
      <alignment horizontal="left"/>
      <protection locked="0"/>
    </xf>
    <xf numFmtId="37" fontId="5" fillId="0" borderId="0" xfId="2484" applyNumberFormat="1" applyBorder="1"/>
    <xf numFmtId="0" fontId="0" fillId="0" borderId="0" xfId="0" applyNumberFormat="1" applyAlignment="1" applyProtection="1">
      <alignment horizontal="left"/>
      <protection locked="0"/>
    </xf>
    <xf numFmtId="37" fontId="36" fillId="0" borderId="0" xfId="2484" applyNumberFormat="1" applyFont="1" applyFill="1" applyBorder="1"/>
    <xf numFmtId="164" fontId="36" fillId="0" borderId="0" xfId="2484" applyNumberFormat="1" applyFont="1" applyBorder="1"/>
    <xf numFmtId="171" fontId="73" fillId="0" borderId="0" xfId="2484" applyNumberFormat="1" applyFont="1" applyFill="1" applyBorder="1"/>
    <xf numFmtId="0" fontId="69"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5" fillId="0" borderId="0" xfId="2537" applyNumberFormat="1" applyFont="1" applyFill="1" applyBorder="1"/>
    <xf numFmtId="0" fontId="5" fillId="0" borderId="0" xfId="0" applyNumberFormat="1" applyFont="1" applyAlignment="1"/>
    <xf numFmtId="0" fontId="5" fillId="0" borderId="0" xfId="0" applyNumberFormat="1" applyFont="1" applyFill="1" applyAlignment="1"/>
    <xf numFmtId="0" fontId="76" fillId="0" borderId="26" xfId="0" applyNumberFormat="1" applyFont="1" applyFill="1" applyBorder="1" applyAlignment="1">
      <alignment horizontal="center"/>
    </xf>
    <xf numFmtId="0" fontId="39" fillId="0" borderId="0" xfId="0" applyNumberFormat="1" applyFont="1" applyBorder="1" applyAlignment="1"/>
    <xf numFmtId="9" fontId="70" fillId="0" borderId="0" xfId="2738" applyFont="1" applyFill="1"/>
    <xf numFmtId="9" fontId="70" fillId="0" borderId="0" xfId="2738" applyFont="1"/>
    <xf numFmtId="0" fontId="39" fillId="0" borderId="0" xfId="0" applyNumberFormat="1" applyFont="1" applyAlignment="1"/>
    <xf numFmtId="43" fontId="6" fillId="0" borderId="0" xfId="2484" applyFont="1" applyBorder="1"/>
    <xf numFmtId="0" fontId="39" fillId="0" borderId="0" xfId="0" applyNumberFormat="1" applyFont="1" applyFill="1" applyAlignment="1"/>
    <xf numFmtId="0" fontId="5" fillId="0" borderId="0" xfId="0" applyNumberFormat="1" applyFont="1" applyAlignment="1">
      <alignment horizontal="center"/>
    </xf>
    <xf numFmtId="0" fontId="79" fillId="0" borderId="0" xfId="0" applyNumberFormat="1" applyFont="1" applyAlignment="1"/>
    <xf numFmtId="164" fontId="5" fillId="0" borderId="0" xfId="2484" applyNumberFormat="1" applyFont="1" applyBorder="1"/>
    <xf numFmtId="16" fontId="5" fillId="0" borderId="0" xfId="0" quotePrefix="1" applyNumberFormat="1" applyFont="1" applyFill="1" applyAlignment="1"/>
    <xf numFmtId="177" fontId="73" fillId="0" borderId="0" xfId="2738" applyNumberFormat="1" applyFont="1" applyFill="1"/>
    <xf numFmtId="164" fontId="70" fillId="0" borderId="0" xfId="2738" applyNumberFormat="1" applyFont="1" applyFill="1"/>
    <xf numFmtId="165" fontId="5" fillId="0" borderId="0" xfId="2738" applyNumberFormat="1" applyFont="1"/>
    <xf numFmtId="0" fontId="69" fillId="0" borderId="0" xfId="0" quotePrefix="1" applyNumberFormat="1" applyFont="1" applyAlignment="1">
      <alignment horizontal="center"/>
    </xf>
    <xf numFmtId="0" fontId="80" fillId="0" borderId="0" xfId="0" applyNumberFormat="1" applyFont="1" applyAlignment="1"/>
    <xf numFmtId="0" fontId="5" fillId="0" borderId="0" xfId="0" applyNumberFormat="1" applyFont="1" applyFill="1" applyAlignment="1">
      <alignment horizontal="left" indent="1"/>
    </xf>
    <xf numFmtId="17" fontId="40" fillId="0" borderId="0" xfId="0" applyNumberFormat="1" applyFont="1" applyFill="1" applyBorder="1" applyAlignment="1">
      <alignment horizontal="center"/>
    </xf>
    <xf numFmtId="0" fontId="76" fillId="0" borderId="0" xfId="0" applyNumberFormat="1" applyFont="1" applyAlignment="1"/>
    <xf numFmtId="0" fontId="0" fillId="0" borderId="0" xfId="0" applyNumberFormat="1" applyAlignment="1">
      <alignment horizontal="right"/>
    </xf>
    <xf numFmtId="0" fontId="39" fillId="0" borderId="0" xfId="0" applyNumberFormat="1" applyFont="1" applyFill="1" applyAlignment="1" applyProtection="1">
      <alignment horizontal="left"/>
      <protection locked="0"/>
    </xf>
    <xf numFmtId="43" fontId="39" fillId="0" borderId="0" xfId="2484" applyFont="1" applyFill="1" applyBorder="1"/>
    <xf numFmtId="43" fontId="36" fillId="0" borderId="0" xfId="2484" applyFont="1" applyFill="1" applyBorder="1"/>
    <xf numFmtId="0" fontId="29" fillId="0" borderId="0" xfId="0" applyNumberFormat="1" applyFont="1" applyAlignment="1">
      <alignment horizontal="left"/>
    </xf>
    <xf numFmtId="43" fontId="0" fillId="0" borderId="0" xfId="2484" applyFont="1" applyAlignment="1"/>
    <xf numFmtId="0" fontId="5" fillId="0" borderId="0" xfId="0" applyNumberFormat="1" applyFont="1" applyAlignment="1">
      <alignment horizontal="right"/>
    </xf>
    <xf numFmtId="0" fontId="5" fillId="0" borderId="0" xfId="0" applyNumberFormat="1" applyFont="1" applyFill="1" applyAlignment="1">
      <alignment horizontal="right"/>
    </xf>
    <xf numFmtId="44" fontId="0" fillId="0" borderId="0" xfId="0" applyNumberFormat="1" applyAlignment="1"/>
    <xf numFmtId="164" fontId="70" fillId="0" borderId="0" xfId="0" applyNumberFormat="1" applyFont="1" applyAlignment="1"/>
    <xf numFmtId="164" fontId="70" fillId="0" borderId="0" xfId="0" applyNumberFormat="1" applyFont="1" applyFill="1" applyAlignment="1"/>
    <xf numFmtId="0" fontId="5" fillId="0" borderId="0" xfId="0" applyNumberFormat="1" applyFont="1" applyFill="1" applyAlignment="1"/>
    <xf numFmtId="0" fontId="5" fillId="0" borderId="0" xfId="0" applyNumberFormat="1" applyFont="1" applyFill="1" applyAlignment="1"/>
    <xf numFmtId="0" fontId="74" fillId="0" borderId="0" xfId="0" applyNumberFormat="1" applyFont="1" applyAlignment="1">
      <alignment horizontal="left"/>
    </xf>
    <xf numFmtId="165" fontId="5" fillId="0" borderId="4" xfId="2537" applyNumberFormat="1" applyBorder="1"/>
    <xf numFmtId="0" fontId="39" fillId="0" borderId="0" xfId="0" quotePrefix="1" applyNumberFormat="1" applyFont="1" applyAlignment="1" applyProtection="1">
      <alignment horizontal="left"/>
      <protection locked="0"/>
    </xf>
    <xf numFmtId="0" fontId="29" fillId="0" borderId="0" xfId="0" applyNumberFormat="1" applyFont="1" applyFill="1" applyAlignment="1">
      <alignment horizontal="left"/>
    </xf>
    <xf numFmtId="164" fontId="29" fillId="0" borderId="0" xfId="2484" applyNumberFormat="1" applyFont="1" applyBorder="1"/>
    <xf numFmtId="0" fontId="194" fillId="0" borderId="0" xfId="0" applyNumberFormat="1" applyFont="1" applyAlignment="1"/>
    <xf numFmtId="164" fontId="0" fillId="0" borderId="0" xfId="2484" applyNumberFormat="1" applyFont="1" applyAlignment="1"/>
    <xf numFmtId="164" fontId="0" fillId="0" borderId="0" xfId="0" applyNumberFormat="1" applyAlignment="1"/>
    <xf numFmtId="164" fontId="39" fillId="0" borderId="68" xfId="0" applyNumberFormat="1" applyFont="1" applyBorder="1" applyAlignment="1"/>
    <xf numFmtId="164" fontId="39" fillId="0" borderId="0" xfId="0" applyNumberFormat="1" applyFont="1" applyBorder="1" applyAlignment="1"/>
    <xf numFmtId="165" fontId="5" fillId="0" borderId="25" xfId="2537" applyNumberFormat="1" applyFill="1" applyBorder="1"/>
    <xf numFmtId="37" fontId="5" fillId="0" borderId="0" xfId="2484" applyNumberFormat="1" applyFill="1" applyBorder="1"/>
    <xf numFmtId="9" fontId="5" fillId="0" borderId="0" xfId="2738" applyNumberFormat="1" applyBorder="1"/>
    <xf numFmtId="165" fontId="5" fillId="0" borderId="4" xfId="2537" applyNumberFormat="1" applyFill="1" applyBorder="1"/>
    <xf numFmtId="0" fontId="5" fillId="0" borderId="0" xfId="0" applyNumberFormat="1" applyFont="1" applyFill="1" applyAlignment="1">
      <alignment wrapText="1"/>
    </xf>
    <xf numFmtId="0" fontId="67" fillId="0" borderId="0" xfId="0" applyNumberFormat="1" applyFont="1" applyFill="1" applyAlignment="1"/>
    <xf numFmtId="0" fontId="5" fillId="0" borderId="0" xfId="0" applyNumberFormat="1" applyFont="1" applyBorder="1" applyAlignment="1"/>
    <xf numFmtId="0" fontId="5" fillId="0" borderId="27" xfId="0" applyNumberFormat="1" applyFont="1" applyFill="1" applyBorder="1" applyAlignment="1">
      <alignment horizontal="center"/>
    </xf>
    <xf numFmtId="0" fontId="5" fillId="0" borderId="28" xfId="0" applyNumberFormat="1" applyFont="1" applyFill="1" applyBorder="1" applyAlignment="1">
      <alignment horizontal="center" wrapText="1"/>
    </xf>
    <xf numFmtId="0" fontId="5" fillId="0" borderId="27" xfId="0" applyNumberFormat="1" applyFont="1" applyFill="1" applyBorder="1" applyAlignment="1">
      <alignment horizontal="center" wrapText="1"/>
    </xf>
    <xf numFmtId="0" fontId="5" fillId="0" borderId="29" xfId="0" applyNumberFormat="1" applyFont="1" applyFill="1" applyBorder="1" applyAlignment="1">
      <alignment horizontal="center" wrapText="1"/>
    </xf>
    <xf numFmtId="0" fontId="5" fillId="0" borderId="15" xfId="0" applyNumberFormat="1" applyFont="1" applyFill="1" applyBorder="1" applyAlignment="1">
      <alignment horizontal="center" wrapText="1"/>
    </xf>
    <xf numFmtId="0" fontId="5" fillId="0" borderId="0" xfId="0" applyNumberFormat="1" applyFont="1" applyFill="1" applyAlignment="1">
      <alignment horizontal="center" wrapText="1"/>
    </xf>
    <xf numFmtId="0" fontId="5" fillId="0" borderId="34" xfId="0" applyNumberFormat="1" applyFont="1" applyFill="1" applyBorder="1" applyAlignment="1">
      <alignment horizontal="center"/>
    </xf>
    <xf numFmtId="0" fontId="5" fillId="0" borderId="0" xfId="0" applyNumberFormat="1" applyFont="1" applyFill="1" applyAlignment="1">
      <alignment horizontal="center"/>
    </xf>
    <xf numFmtId="0" fontId="5" fillId="0" borderId="17" xfId="0" applyNumberFormat="1" applyFont="1" applyFill="1" applyBorder="1" applyAlignment="1"/>
    <xf numFmtId="0" fontId="5" fillId="0" borderId="26" xfId="0" applyNumberFormat="1" applyFont="1" applyFill="1" applyBorder="1" applyAlignment="1"/>
    <xf numFmtId="179" fontId="5" fillId="0" borderId="0" xfId="0" applyNumberFormat="1" applyFont="1" applyFill="1" applyAlignment="1"/>
    <xf numFmtId="165" fontId="5" fillId="0" borderId="31" xfId="2537" applyNumberFormat="1" applyFont="1" applyFill="1" applyBorder="1"/>
    <xf numFmtId="165" fontId="5" fillId="0" borderId="30" xfId="2537" applyNumberFormat="1" applyFont="1" applyFill="1" applyBorder="1"/>
    <xf numFmtId="165" fontId="5" fillId="0" borderId="0" xfId="2537" applyNumberFormat="1" applyFont="1" applyFill="1"/>
    <xf numFmtId="164" fontId="5" fillId="0" borderId="31" xfId="2484" applyNumberFormat="1" applyFont="1" applyFill="1" applyBorder="1"/>
    <xf numFmtId="164" fontId="5" fillId="0" borderId="30" xfId="0" applyNumberFormat="1" applyFont="1" applyFill="1" applyBorder="1" applyAlignment="1"/>
    <xf numFmtId="164" fontId="5" fillId="0" borderId="30" xfId="2484" applyNumberFormat="1" applyFont="1" applyFill="1" applyBorder="1"/>
    <xf numFmtId="164" fontId="5" fillId="0" borderId="0" xfId="0" applyNumberFormat="1" applyFont="1" applyFill="1" applyBorder="1" applyAlignment="1"/>
    <xf numFmtId="43" fontId="5" fillId="0" borderId="0" xfId="2484" applyFont="1" applyFill="1"/>
    <xf numFmtId="43" fontId="5" fillId="0" borderId="31" xfId="0" applyNumberFormat="1" applyFont="1" applyFill="1" applyBorder="1" applyAlignment="1"/>
    <xf numFmtId="43" fontId="5" fillId="0" borderId="30" xfId="0" applyNumberFormat="1" applyFont="1" applyFill="1" applyBorder="1" applyAlignment="1"/>
    <xf numFmtId="43" fontId="5" fillId="0" borderId="0" xfId="0" applyNumberFormat="1" applyFont="1" applyFill="1" applyAlignment="1"/>
    <xf numFmtId="164" fontId="5" fillId="0" borderId="70" xfId="2484" applyNumberFormat="1" applyFont="1" applyFill="1" applyBorder="1"/>
    <xf numFmtId="164" fontId="5" fillId="0" borderId="71" xfId="0" applyNumberFormat="1" applyFont="1" applyFill="1" applyBorder="1" applyAlignment="1"/>
    <xf numFmtId="164" fontId="5" fillId="0" borderId="71" xfId="2484" applyNumberFormat="1" applyFont="1" applyFill="1" applyBorder="1"/>
    <xf numFmtId="164" fontId="5" fillId="0" borderId="17" xfId="0" applyNumberFormat="1" applyFont="1" applyFill="1" applyBorder="1" applyAlignment="1"/>
    <xf numFmtId="43" fontId="5" fillId="0" borderId="17" xfId="2484" applyFont="1" applyFill="1" applyBorder="1"/>
    <xf numFmtId="43" fontId="5" fillId="0" borderId="70" xfId="0" applyNumberFormat="1" applyFont="1" applyFill="1" applyBorder="1" applyAlignment="1"/>
    <xf numFmtId="43" fontId="5" fillId="0" borderId="71" xfId="0" applyNumberFormat="1" applyFont="1" applyFill="1" applyBorder="1" applyAlignment="1"/>
    <xf numFmtId="179" fontId="5" fillId="0" borderId="0" xfId="0" applyNumberFormat="1" applyFont="1" applyFill="1" applyAlignment="1">
      <alignment horizontal="right"/>
    </xf>
    <xf numFmtId="43" fontId="5" fillId="0" borderId="0" xfId="2484" applyFont="1" applyFill="1" applyBorder="1"/>
    <xf numFmtId="43" fontId="5" fillId="0" borderId="0" xfId="0" applyNumberFormat="1" applyFont="1" applyFill="1" applyBorder="1" applyAlignment="1"/>
    <xf numFmtId="164" fontId="5" fillId="0" borderId="17" xfId="2484" applyNumberFormat="1" applyFont="1" applyFill="1" applyBorder="1"/>
    <xf numFmtId="0" fontId="5" fillId="0" borderId="71" xfId="0" applyNumberFormat="1" applyFont="1" applyFill="1" applyBorder="1" applyAlignment="1"/>
    <xf numFmtId="164" fontId="5" fillId="0" borderId="70" xfId="0" applyNumberFormat="1" applyFont="1" applyFill="1" applyBorder="1" applyAlignment="1"/>
    <xf numFmtId="0" fontId="5" fillId="0" borderId="30" xfId="0" applyNumberFormat="1" applyFont="1" applyFill="1" applyBorder="1" applyAlignment="1"/>
    <xf numFmtId="164" fontId="5" fillId="0" borderId="0" xfId="2484" applyNumberFormat="1" applyFont="1" applyFill="1" applyBorder="1"/>
    <xf numFmtId="164" fontId="5" fillId="0" borderId="33" xfId="0" applyNumberFormat="1" applyFont="1" applyFill="1" applyBorder="1" applyAlignment="1"/>
    <xf numFmtId="164" fontId="5" fillId="0" borderId="33" xfId="2484" applyNumberFormat="1" applyFont="1" applyFill="1" applyBorder="1"/>
    <xf numFmtId="43" fontId="5" fillId="0" borderId="33" xfId="0" applyNumberFormat="1" applyFont="1" applyFill="1" applyBorder="1" applyAlignment="1"/>
    <xf numFmtId="164" fontId="5" fillId="0" borderId="0" xfId="2484" applyNumberFormat="1" applyFont="1" applyFill="1"/>
    <xf numFmtId="164" fontId="5" fillId="0" borderId="71" xfId="2484" applyNumberFormat="1" applyFont="1" applyBorder="1"/>
    <xf numFmtId="179" fontId="5" fillId="0" borderId="0" xfId="0" applyNumberFormat="1" applyFont="1" applyAlignment="1"/>
    <xf numFmtId="0" fontId="5" fillId="0" borderId="17" xfId="0" applyNumberFormat="1" applyFont="1" applyBorder="1" applyAlignment="1"/>
    <xf numFmtId="164" fontId="5" fillId="0" borderId="17" xfId="0" applyNumberFormat="1" applyFont="1" applyBorder="1" applyAlignment="1"/>
    <xf numFmtId="9" fontId="5" fillId="0" borderId="17" xfId="2738" applyFont="1" applyBorder="1"/>
    <xf numFmtId="164" fontId="5" fillId="0" borderId="17" xfId="2738" applyNumberFormat="1" applyFont="1" applyBorder="1"/>
    <xf numFmtId="43" fontId="5" fillId="0" borderId="17" xfId="2484" quotePrefix="1" applyFont="1" applyBorder="1"/>
    <xf numFmtId="9" fontId="5" fillId="0" borderId="17" xfId="2738" applyFont="1" applyFill="1" applyBorder="1"/>
    <xf numFmtId="9" fontId="5" fillId="0" borderId="17" xfId="2738" quotePrefix="1" applyFont="1" applyBorder="1"/>
    <xf numFmtId="43" fontId="5" fillId="0" borderId="17" xfId="2484" applyFont="1" applyBorder="1"/>
    <xf numFmtId="164" fontId="5" fillId="0" borderId="32" xfId="2484" applyNumberFormat="1" applyFont="1" applyBorder="1"/>
    <xf numFmtId="164" fontId="5" fillId="0" borderId="33" xfId="0" applyNumberFormat="1" applyFont="1" applyBorder="1" applyAlignment="1"/>
    <xf numFmtId="164" fontId="5" fillId="0" borderId="68" xfId="2484" applyNumberFormat="1" applyFont="1" applyBorder="1"/>
    <xf numFmtId="164" fontId="5" fillId="0" borderId="33" xfId="2484" applyNumberFormat="1" applyFont="1" applyBorder="1"/>
    <xf numFmtId="164" fontId="5" fillId="0" borderId="68" xfId="0" applyNumberFormat="1" applyFont="1" applyBorder="1" applyAlignment="1"/>
    <xf numFmtId="164" fontId="5" fillId="0" borderId="31" xfId="2484" applyNumberFormat="1" applyFont="1" applyBorder="1"/>
    <xf numFmtId="43" fontId="5" fillId="0" borderId="72" xfId="2484" applyFont="1" applyBorder="1"/>
    <xf numFmtId="164" fontId="5" fillId="0" borderId="68" xfId="2484" applyNumberFormat="1" applyFont="1" applyFill="1" applyBorder="1"/>
    <xf numFmtId="164" fontId="5" fillId="0" borderId="30" xfId="0" applyNumberFormat="1" applyFont="1" applyBorder="1" applyAlignment="1"/>
    <xf numFmtId="164" fontId="5" fillId="0" borderId="30" xfId="2484" applyNumberFormat="1" applyFont="1" applyBorder="1"/>
    <xf numFmtId="164" fontId="5" fillId="0" borderId="31" xfId="0" applyNumberFormat="1" applyFont="1" applyBorder="1" applyAlignment="1"/>
    <xf numFmtId="164" fontId="5" fillId="0" borderId="0" xfId="0" applyNumberFormat="1" applyFont="1" applyBorder="1" applyAlignment="1"/>
    <xf numFmtId="43" fontId="5" fillId="0" borderId="0" xfId="2484" applyFont="1"/>
    <xf numFmtId="43" fontId="5" fillId="0" borderId="0" xfId="2484" applyFont="1" applyBorder="1"/>
    <xf numFmtId="164" fontId="5" fillId="0" borderId="70" xfId="2484" applyNumberFormat="1" applyFont="1" applyBorder="1"/>
    <xf numFmtId="164" fontId="5" fillId="0" borderId="70" xfId="0" applyNumberFormat="1" applyFont="1" applyBorder="1" applyAlignment="1"/>
    <xf numFmtId="164" fontId="5" fillId="0" borderId="71" xfId="0" applyNumberFormat="1" applyFont="1" applyBorder="1" applyAlignment="1"/>
    <xf numFmtId="0" fontId="39" fillId="0" borderId="26" xfId="0" applyNumberFormat="1" applyFont="1" applyFill="1" applyBorder="1" applyAlignment="1">
      <alignment horizontal="center"/>
    </xf>
    <xf numFmtId="0" fontId="5" fillId="0" borderId="0" xfId="0" applyNumberFormat="1" applyFont="1" applyFill="1" applyBorder="1" applyAlignment="1"/>
    <xf numFmtId="0" fontId="5" fillId="0" borderId="34" xfId="0" applyNumberFormat="1" applyFont="1" applyFill="1" applyBorder="1" applyAlignment="1">
      <alignment horizontal="center" wrapText="1"/>
    </xf>
    <xf numFmtId="0" fontId="5" fillId="0" borderId="29" xfId="0" applyNumberFormat="1" applyFont="1" applyFill="1" applyBorder="1" applyAlignment="1">
      <alignment wrapText="1"/>
    </xf>
    <xf numFmtId="164" fontId="5" fillId="0" borderId="32" xfId="0" applyNumberFormat="1" applyFont="1" applyBorder="1" applyAlignment="1"/>
    <xf numFmtId="164" fontId="5" fillId="0" borderId="33" xfId="0" applyNumberFormat="1" applyFont="1" applyFill="1" applyBorder="1" applyAlignment="1">
      <alignment horizontal="center"/>
    </xf>
    <xf numFmtId="164" fontId="5" fillId="0" borderId="33" xfId="2484" applyNumberFormat="1" applyFont="1" applyFill="1" applyBorder="1" applyAlignment="1">
      <alignment horizontal="center"/>
    </xf>
    <xf numFmtId="164" fontId="5" fillId="0" borderId="69" xfId="2484" applyNumberFormat="1" applyFont="1" applyBorder="1"/>
    <xf numFmtId="179" fontId="5" fillId="0" borderId="0" xfId="0" applyNumberFormat="1" applyFont="1" applyAlignment="1">
      <alignment horizontal="left"/>
    </xf>
    <xf numFmtId="164" fontId="5" fillId="0" borderId="30" xfId="0" applyNumberFormat="1" applyFont="1" applyFill="1" applyBorder="1" applyAlignment="1">
      <alignment horizontal="center"/>
    </xf>
    <xf numFmtId="164" fontId="5" fillId="0" borderId="30" xfId="2484" applyNumberFormat="1" applyFont="1" applyFill="1" applyBorder="1" applyAlignment="1">
      <alignment horizontal="center"/>
    </xf>
    <xf numFmtId="164" fontId="5" fillId="0" borderId="0" xfId="0" applyNumberFormat="1" applyFont="1" applyFill="1" applyBorder="1" applyAlignment="1">
      <alignment horizontal="center"/>
    </xf>
    <xf numFmtId="164" fontId="5" fillId="0" borderId="17" xfId="2484" applyNumberFormat="1" applyFont="1" applyBorder="1"/>
    <xf numFmtId="164" fontId="5" fillId="0" borderId="71" xfId="2484" applyNumberFormat="1" applyFont="1" applyFill="1" applyBorder="1" applyAlignment="1">
      <alignment horizontal="center"/>
    </xf>
    <xf numFmtId="164" fontId="5" fillId="0" borderId="0" xfId="2484" applyNumberFormat="1" applyFont="1" applyFill="1" applyBorder="1" applyAlignment="1">
      <alignment horizontal="center"/>
    </xf>
    <xf numFmtId="0" fontId="5" fillId="0" borderId="0" xfId="0" applyNumberFormat="1" applyFont="1" applyFill="1" applyAlignment="1">
      <alignment horizontal="left"/>
    </xf>
    <xf numFmtId="179" fontId="5" fillId="0" borderId="0" xfId="0" applyNumberFormat="1" applyFont="1" applyAlignment="1">
      <alignment horizontal="right"/>
    </xf>
    <xf numFmtId="164" fontId="5" fillId="0" borderId="32" xfId="2484" applyNumberFormat="1" applyFont="1" applyFill="1" applyBorder="1"/>
    <xf numFmtId="164" fontId="5" fillId="0" borderId="68" xfId="0" applyNumberFormat="1" applyFont="1" applyFill="1" applyBorder="1" applyAlignment="1"/>
    <xf numFmtId="175" fontId="5" fillId="0" borderId="0" xfId="0" applyNumberFormat="1" applyFont="1" applyFill="1" applyBorder="1" applyAlignment="1"/>
    <xf numFmtId="16" fontId="5" fillId="0" borderId="0" xfId="0" quotePrefix="1" applyNumberFormat="1" applyFont="1" applyFill="1" applyAlignment="1">
      <alignment horizontal="left"/>
    </xf>
    <xf numFmtId="164" fontId="5" fillId="0" borderId="17" xfId="2484" applyNumberFormat="1" applyFont="1" applyFill="1" applyBorder="1" applyAlignment="1">
      <alignment horizontal="center"/>
    </xf>
    <xf numFmtId="164" fontId="5" fillId="0" borderId="31" xfId="0" applyNumberFormat="1" applyFont="1" applyFill="1" applyBorder="1" applyAlignment="1"/>
    <xf numFmtId="43" fontId="5" fillId="0" borderId="68" xfId="2484" applyFont="1" applyFill="1" applyBorder="1"/>
    <xf numFmtId="164" fontId="5" fillId="0" borderId="68" xfId="2484" applyNumberFormat="1" applyFont="1" applyFill="1" applyBorder="1" applyAlignment="1">
      <alignment horizontal="center"/>
    </xf>
    <xf numFmtId="164" fontId="5" fillId="113" borderId="32" xfId="2484" applyNumberFormat="1" applyFont="1" applyFill="1" applyBorder="1"/>
    <xf numFmtId="164" fontId="5" fillId="113" borderId="31" xfId="2484" applyNumberFormat="1" applyFont="1" applyFill="1" applyBorder="1"/>
    <xf numFmtId="164" fontId="5" fillId="113" borderId="0" xfId="2484" applyNumberFormat="1" applyFont="1" applyFill="1" applyBorder="1"/>
    <xf numFmtId="164" fontId="5" fillId="113" borderId="70" xfId="2484" applyNumberFormat="1" applyFont="1" applyFill="1" applyBorder="1"/>
    <xf numFmtId="164" fontId="195" fillId="0" borderId="68" xfId="2484" applyNumberFormat="1" applyFont="1" applyBorder="1"/>
    <xf numFmtId="164" fontId="195" fillId="0" borderId="68" xfId="0" applyNumberFormat="1" applyFont="1" applyFill="1" applyBorder="1" applyAlignment="1"/>
    <xf numFmtId="164" fontId="195" fillId="0" borderId="68" xfId="2484" applyNumberFormat="1" applyFont="1" applyFill="1" applyBorder="1"/>
    <xf numFmtId="164" fontId="195" fillId="0" borderId="68" xfId="0" applyNumberFormat="1" applyFont="1" applyBorder="1" applyAlignment="1"/>
    <xf numFmtId="43" fontId="195" fillId="0" borderId="68" xfId="2484" applyFont="1" applyFill="1" applyBorder="1"/>
    <xf numFmtId="164" fontId="195" fillId="0" borderId="68" xfId="2484" applyNumberFormat="1" applyFont="1" applyFill="1" applyBorder="1" applyAlignment="1">
      <alignment horizontal="center"/>
    </xf>
    <xf numFmtId="164" fontId="195" fillId="0" borderId="0" xfId="2484" applyNumberFormat="1" applyFont="1" applyBorder="1"/>
    <xf numFmtId="164" fontId="195" fillId="0" borderId="0" xfId="0" applyNumberFormat="1" applyFont="1" applyFill="1" applyBorder="1" applyAlignment="1"/>
    <xf numFmtId="164" fontId="195" fillId="0" borderId="0" xfId="2484" applyNumberFormat="1" applyFont="1" applyFill="1" applyBorder="1"/>
    <xf numFmtId="164" fontId="195" fillId="0" borderId="0" xfId="0" applyNumberFormat="1" applyFont="1" applyBorder="1" applyAlignment="1"/>
    <xf numFmtId="43" fontId="195" fillId="0" borderId="0" xfId="2484" applyFont="1" applyFill="1" applyBorder="1"/>
    <xf numFmtId="164" fontId="195" fillId="0" borderId="0" xfId="2484" applyNumberFormat="1" applyFont="1" applyFill="1" applyBorder="1" applyAlignment="1">
      <alignment horizontal="center"/>
    </xf>
    <xf numFmtId="179" fontId="5" fillId="0" borderId="0" xfId="0" applyNumberFormat="1" applyFont="1" applyBorder="1" applyAlignment="1"/>
    <xf numFmtId="17" fontId="5" fillId="0" borderId="0" xfId="0" applyNumberFormat="1" applyFont="1" applyFill="1" applyAlignment="1">
      <alignment horizontal="center"/>
    </xf>
    <xf numFmtId="164" fontId="5" fillId="0" borderId="0" xfId="2484" applyNumberFormat="1" applyFont="1" applyFill="1" applyBorder="1" applyAlignment="1"/>
    <xf numFmtId="17" fontId="5" fillId="0" borderId="0" xfId="0" applyNumberFormat="1" applyFont="1" applyAlignment="1">
      <alignment horizontal="left"/>
    </xf>
    <xf numFmtId="165" fontId="5" fillId="0" borderId="35" xfId="2537" applyNumberFormat="1" applyFont="1" applyFill="1" applyBorder="1"/>
    <xf numFmtId="164" fontId="5" fillId="0" borderId="0" xfId="0" applyNumberFormat="1" applyFont="1" applyAlignment="1"/>
    <xf numFmtId="164" fontId="5" fillId="0" borderId="0" xfId="2738" applyNumberFormat="1" applyFont="1"/>
    <xf numFmtId="0" fontId="5" fillId="0" borderId="0" xfId="0" applyNumberFormat="1" applyFont="1" applyAlignment="1">
      <alignment horizontal="left"/>
    </xf>
    <xf numFmtId="165" fontId="5" fillId="0" borderId="0" xfId="0" applyNumberFormat="1" applyFont="1" applyAlignment="1"/>
    <xf numFmtId="164" fontId="5" fillId="0" borderId="0" xfId="0" applyNumberFormat="1" applyFont="1" applyFill="1" applyAlignment="1"/>
    <xf numFmtId="9" fontId="5" fillId="0" borderId="0" xfId="2738" applyFont="1" applyFill="1"/>
    <xf numFmtId="164" fontId="5" fillId="0" borderId="0" xfId="2738" applyNumberFormat="1" applyFont="1" applyFill="1"/>
    <xf numFmtId="164" fontId="39" fillId="0" borderId="68" xfId="0" applyNumberFormat="1" applyFont="1" applyFill="1" applyBorder="1" applyAlignment="1"/>
    <xf numFmtId="0" fontId="5" fillId="0" borderId="0" xfId="0" applyNumberFormat="1" applyFont="1" applyFill="1" applyAlignment="1">
      <alignment wrapText="1"/>
    </xf>
    <xf numFmtId="173" fontId="76" fillId="0" borderId="0" xfId="0" applyFont="1" applyAlignment="1">
      <alignment wrapText="1"/>
    </xf>
    <xf numFmtId="0" fontId="29" fillId="0" borderId="36" xfId="0" applyNumberFormat="1" applyFont="1" applyFill="1" applyBorder="1" applyAlignment="1">
      <alignment horizontal="center"/>
    </xf>
    <xf numFmtId="0" fontId="29" fillId="0" borderId="37" xfId="0" applyNumberFormat="1" applyFont="1" applyFill="1" applyBorder="1" applyAlignment="1">
      <alignment horizontal="center"/>
    </xf>
    <xf numFmtId="0" fontId="5" fillId="0" borderId="0" xfId="2719" applyNumberFormat="1" applyFont="1" applyAlignment="1">
      <alignment wrapText="1"/>
    </xf>
    <xf numFmtId="0" fontId="29" fillId="0" borderId="26" xfId="0" applyNumberFormat="1" applyFont="1" applyFill="1" applyBorder="1" applyAlignment="1">
      <alignment horizontal="center"/>
    </xf>
    <xf numFmtId="0" fontId="75" fillId="0" borderId="0" xfId="0" applyNumberFormat="1" applyFont="1" applyAlignment="1">
      <alignment horizontal="center"/>
    </xf>
    <xf numFmtId="0" fontId="76" fillId="0" borderId="0" xfId="0" applyNumberFormat="1" applyFont="1" applyFill="1" applyBorder="1" applyAlignment="1">
      <alignment horizontal="center"/>
    </xf>
    <xf numFmtId="0" fontId="5" fillId="0" borderId="0" xfId="0" applyNumberFormat="1" applyFont="1" applyAlignment="1">
      <alignment wrapText="1"/>
    </xf>
  </cellXfs>
  <cellStyles count="64681">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3.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tyles" Target="styles.xml"/><Relationship Id="rId5" Type="http://schemas.openxmlformats.org/officeDocument/2006/relationships/externalLink" Target="externalLinks/externalLink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61" Type="http://schemas.openxmlformats.org/officeDocument/2006/relationships/externalLink" Target="externalLinks/externalLink59.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274320</xdr:colOff>
      <xdr:row>28</xdr:row>
      <xdr:rowOff>22860</xdr:rowOff>
    </xdr:from>
    <xdr:to>
      <xdr:col>9</xdr:col>
      <xdr:colOff>917258</xdr:colOff>
      <xdr:row>33</xdr:row>
      <xdr:rowOff>60007</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121920</xdr:colOff>
      <xdr:row>24</xdr:row>
      <xdr:rowOff>70485</xdr:rowOff>
    </xdr:from>
    <xdr:to>
      <xdr:col>8</xdr:col>
      <xdr:colOff>152400</xdr:colOff>
      <xdr:row>27</xdr:row>
      <xdr:rowOff>61913</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evnu/PUBLIC/%23%20PCA%20Compliance/PCA%20Quarterly%20Reports/2019/Q3/Support/PCA_09.Sep_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Change Control"/>
    </sheetNames>
    <sheetDataSet>
      <sheetData sheetId="0"/>
      <sheetData sheetId="1"/>
      <sheetData sheetId="2"/>
      <sheetData sheetId="3"/>
      <sheetData sheetId="4">
        <row r="21">
          <cell r="F21">
            <v>71495914.980000004</v>
          </cell>
          <cell r="G21">
            <v>87030444.400000006</v>
          </cell>
          <cell r="H21">
            <v>86958496.599999994</v>
          </cell>
          <cell r="I21">
            <v>56387717</v>
          </cell>
          <cell r="J21">
            <v>48962925</v>
          </cell>
          <cell r="K21">
            <v>48249497</v>
          </cell>
          <cell r="L21">
            <v>49805684</v>
          </cell>
          <cell r="M21">
            <v>52289476</v>
          </cell>
          <cell r="N21">
            <v>50952508.030000001</v>
          </cell>
          <cell r="O21">
            <v>0</v>
          </cell>
          <cell r="P21">
            <v>0</v>
          </cell>
          <cell r="Q21">
            <v>0</v>
          </cell>
        </row>
        <row r="29">
          <cell r="F29">
            <v>67986610.993799999</v>
          </cell>
          <cell r="G29">
            <v>69617840.260635003</v>
          </cell>
          <cell r="H29">
            <v>64717359.840000004</v>
          </cell>
          <cell r="I29">
            <v>54418140.703485005</v>
          </cell>
          <cell r="J29">
            <v>48017267.188855998</v>
          </cell>
          <cell r="K29">
            <v>47914274.64254</v>
          </cell>
          <cell r="L29">
            <v>48918347.961571999</v>
          </cell>
          <cell r="M29">
            <v>54061515.148332</v>
          </cell>
          <cell r="N29">
            <v>47608643.248690002</v>
          </cell>
          <cell r="O29">
            <v>0</v>
          </cell>
          <cell r="P29">
            <v>0</v>
          </cell>
          <cell r="Q29">
            <v>0</v>
          </cell>
        </row>
        <row r="32">
          <cell r="F32">
            <v>3509303.9862000048</v>
          </cell>
          <cell r="G32">
            <v>17412604.139365003</v>
          </cell>
          <cell r="H32">
            <v>22241136.75999999</v>
          </cell>
          <cell r="I32">
            <v>1969576.2965149954</v>
          </cell>
          <cell r="J32">
            <v>945657.81114400178</v>
          </cell>
          <cell r="K32">
            <v>335222.35745999962</v>
          </cell>
          <cell r="L32">
            <v>887336.03842800111</v>
          </cell>
          <cell r="M32">
            <v>-1772039.1483319998</v>
          </cell>
          <cell r="N32">
            <v>3343864.7813099995</v>
          </cell>
          <cell r="O32">
            <v>0</v>
          </cell>
          <cell r="P32">
            <v>0</v>
          </cell>
          <cell r="Q32">
            <v>0</v>
          </cell>
        </row>
        <row r="35">
          <cell r="F35">
            <v>3508130.4749470195</v>
          </cell>
          <cell r="G35">
            <v>17406781.3645408</v>
          </cell>
          <cell r="H35">
            <v>22233699.323867448</v>
          </cell>
          <cell r="I35">
            <v>1968917.6702014408</v>
          </cell>
          <cell r="J35">
            <v>945341.58317195531</v>
          </cell>
          <cell r="K35">
            <v>335110.25910366501</v>
          </cell>
          <cell r="L35">
            <v>887039.31325675081</v>
          </cell>
          <cell r="M35">
            <v>-1771446.5784407977</v>
          </cell>
          <cell r="N35">
            <v>3342746.5929271295</v>
          </cell>
          <cell r="O35">
            <v>0</v>
          </cell>
          <cell r="P35">
            <v>0</v>
          </cell>
          <cell r="Q35">
            <v>0</v>
          </cell>
        </row>
      </sheetData>
      <sheetData sheetId="5"/>
      <sheetData sheetId="6">
        <row r="15">
          <cell r="P15">
            <v>0</v>
          </cell>
          <cell r="AF15">
            <v>-3572898.5503520002</v>
          </cell>
        </row>
        <row r="16">
          <cell r="P16">
            <v>0</v>
          </cell>
          <cell r="AF16">
            <v>-1350321.288468</v>
          </cell>
        </row>
        <row r="17">
          <cell r="P17">
            <v>0</v>
          </cell>
          <cell r="AF17">
            <v>6858670.8690839997</v>
          </cell>
        </row>
        <row r="18">
          <cell r="P18">
            <v>0</v>
          </cell>
          <cell r="AF18">
            <v>3449128.7154040001</v>
          </cell>
        </row>
        <row r="19">
          <cell r="P19">
            <v>0</v>
          </cell>
          <cell r="AF19">
            <v>-2438803.8268479998</v>
          </cell>
        </row>
        <row r="20">
          <cell r="P20">
            <v>0</v>
          </cell>
          <cell r="AF20">
            <v>2177046.7884359998</v>
          </cell>
        </row>
        <row r="21">
          <cell r="P21">
            <v>0</v>
          </cell>
          <cell r="AF21">
            <v>-1379687.0227959999</v>
          </cell>
        </row>
        <row r="22">
          <cell r="P22">
            <v>0</v>
          </cell>
          <cell r="AF22">
            <v>5410150.8686360009</v>
          </cell>
        </row>
        <row r="23">
          <cell r="P23">
            <v>0</v>
          </cell>
          <cell r="AF23">
            <v>7371202.1948520001</v>
          </cell>
        </row>
        <row r="24">
          <cell r="P24">
            <v>0</v>
          </cell>
          <cell r="AF24">
            <v>-1629966.3063079994</v>
          </cell>
        </row>
        <row r="25">
          <cell r="P25">
            <v>0</v>
          </cell>
          <cell r="AF25">
            <v>-2271770.6493159998</v>
          </cell>
        </row>
        <row r="26">
          <cell r="P26">
            <v>0</v>
          </cell>
          <cell r="AF26">
            <v>-10794453.650140001</v>
          </cell>
        </row>
        <row r="28">
          <cell r="P28">
            <v>0</v>
          </cell>
          <cell r="AF28">
            <v>553555.29666674975</v>
          </cell>
        </row>
        <row r="29">
          <cell r="P29">
            <v>0</v>
          </cell>
          <cell r="AF29">
            <v>1563206.7823995389</v>
          </cell>
        </row>
        <row r="30">
          <cell r="P30">
            <v>0</v>
          </cell>
          <cell r="AF30">
            <v>4286450.4896373283</v>
          </cell>
        </row>
        <row r="31">
          <cell r="P31">
            <v>0</v>
          </cell>
          <cell r="AF31">
            <v>5975563.4745287383</v>
          </cell>
        </row>
        <row r="32">
          <cell r="P32">
            <v>0</v>
          </cell>
          <cell r="AF32">
            <v>2921160.2050545737</v>
          </cell>
        </row>
        <row r="33">
          <cell r="P33">
            <v>0</v>
          </cell>
          <cell r="AF33">
            <v>3375349.090184126</v>
          </cell>
        </row>
        <row r="34">
          <cell r="P34">
            <v>0</v>
          </cell>
          <cell r="AF34">
            <v>548855.20570934564</v>
          </cell>
        </row>
        <row r="35">
          <cell r="P35">
            <v>2896218.4739398919</v>
          </cell>
          <cell r="AF35">
            <v>3672077.9297594912</v>
          </cell>
        </row>
        <row r="36">
          <cell r="P36">
            <v>2054459.922957819</v>
          </cell>
          <cell r="AF36">
            <v>2054459.922957819</v>
          </cell>
        </row>
        <row r="37">
          <cell r="P37">
            <v>1384038.611795241</v>
          </cell>
          <cell r="AF37">
            <v>1384038.6117952392</v>
          </cell>
        </row>
        <row r="38">
          <cell r="P38">
            <v>-3053086.7957935128</v>
          </cell>
          <cell r="AF38">
            <v>-3053086.795793511</v>
          </cell>
        </row>
        <row r="39">
          <cell r="P39">
            <v>1494031.693027759</v>
          </cell>
          <cell r="AF39">
            <v>1494031.6930277571</v>
          </cell>
        </row>
        <row r="41">
          <cell r="P41">
            <v>0</v>
          </cell>
          <cell r="AF41">
            <v>2708484.1832444817</v>
          </cell>
        </row>
        <row r="42">
          <cell r="P42">
            <v>0</v>
          </cell>
          <cell r="AF42">
            <v>-1027759.6405214518</v>
          </cell>
        </row>
        <row r="43">
          <cell r="P43">
            <v>0</v>
          </cell>
          <cell r="AF43">
            <v>291436.92235272378</v>
          </cell>
        </row>
        <row r="44">
          <cell r="P44">
            <v>0</v>
          </cell>
          <cell r="AF44">
            <v>4606562.9052692913</v>
          </cell>
        </row>
        <row r="45">
          <cell r="P45">
            <v>0</v>
          </cell>
          <cell r="AF45">
            <v>1935807.5931226164</v>
          </cell>
        </row>
        <row r="46">
          <cell r="P46">
            <v>0</v>
          </cell>
          <cell r="AF46">
            <v>2014635.2162598744</v>
          </cell>
        </row>
        <row r="47">
          <cell r="P47">
            <v>219640.65749740321</v>
          </cell>
          <cell r="AF47">
            <v>2869091.3646612391</v>
          </cell>
        </row>
        <row r="48">
          <cell r="P48">
            <v>5073090.4930073181</v>
          </cell>
          <cell r="AF48">
            <v>51243.33831320703</v>
          </cell>
        </row>
        <row r="49">
          <cell r="P49">
            <v>3017976.5229971185</v>
          </cell>
          <cell r="AF49">
            <v>21486.148189902306</v>
          </cell>
        </row>
        <row r="50">
          <cell r="P50">
            <v>529756.43968590908</v>
          </cell>
          <cell r="AF50">
            <v>2662.0926617383957</v>
          </cell>
        </row>
        <row r="51">
          <cell r="P51">
            <v>-8840464.1131877489</v>
          </cell>
          <cell r="AF51">
            <v>-4333930.4070774242</v>
          </cell>
        </row>
        <row r="52">
          <cell r="P52">
            <v>0</v>
          </cell>
          <cell r="AF52">
            <v>817840.89653750509</v>
          </cell>
        </row>
        <row r="54">
          <cell r="P54">
            <v>0</v>
          </cell>
          <cell r="AF54">
            <v>-5656190.5310666747</v>
          </cell>
        </row>
        <row r="55">
          <cell r="P55">
            <v>0</v>
          </cell>
          <cell r="AF55">
            <v>-778804.94292375073</v>
          </cell>
        </row>
        <row r="56">
          <cell r="P56">
            <v>0</v>
          </cell>
          <cell r="AF56">
            <v>5337270.9880430847</v>
          </cell>
        </row>
        <row r="57">
          <cell r="P57">
            <v>1035111.0738349855</v>
          </cell>
          <cell r="AF57">
            <v>4546659.4922349155</v>
          </cell>
        </row>
        <row r="58">
          <cell r="P58">
            <v>-485597.40796025749</v>
          </cell>
          <cell r="AF58">
            <v>-4905.0243228301406</v>
          </cell>
        </row>
        <row r="59">
          <cell r="P59">
            <v>10321984.536463212</v>
          </cell>
          <cell r="AF59">
            <v>104262.4700652808</v>
          </cell>
        </row>
        <row r="60">
          <cell r="P60">
            <v>-2633303.9994967449</v>
          </cell>
          <cell r="AF60">
            <v>-26599.03029794246</v>
          </cell>
        </row>
        <row r="61">
          <cell r="P61">
            <v>2195554.6378052663</v>
          </cell>
          <cell r="AF61">
            <v>22177.319573789835</v>
          </cell>
        </row>
        <row r="62">
          <cell r="P62">
            <v>6977521.9056016635</v>
          </cell>
          <cell r="AF62">
            <v>65326.142329894006</v>
          </cell>
        </row>
        <row r="63">
          <cell r="P63">
            <v>-9427218.1285901181</v>
          </cell>
          <cell r="AF63">
            <v>-90070.548622705042</v>
          </cell>
        </row>
        <row r="64">
          <cell r="P64">
            <v>-7984052.617658006</v>
          </cell>
          <cell r="AF64">
            <v>-10833902.841522168</v>
          </cell>
        </row>
        <row r="65">
          <cell r="P65">
            <v>0</v>
          </cell>
          <cell r="AF65">
            <v>-5060711.3535394929</v>
          </cell>
        </row>
        <row r="67">
          <cell r="P67">
            <v>-2880448.2629797561</v>
          </cell>
          <cell r="AF67">
            <v>-12880448.262979757</v>
          </cell>
        </row>
        <row r="68">
          <cell r="P68">
            <v>-4677347.5255082687</v>
          </cell>
          <cell r="AF68">
            <v>-2403751.2690744679</v>
          </cell>
        </row>
        <row r="69">
          <cell r="P69">
            <v>3667420.8745055292</v>
          </cell>
          <cell r="AF69">
            <v>1393824.6180717293</v>
          </cell>
        </row>
        <row r="70">
          <cell r="P70">
            <v>3890374.9139824957</v>
          </cell>
          <cell r="AF70">
            <v>7385789.7676736638</v>
          </cell>
        </row>
        <row r="71">
          <cell r="P71">
            <v>0</v>
          </cell>
          <cell r="AF71">
            <v>-1082060.867272824</v>
          </cell>
        </row>
        <row r="72">
          <cell r="P72">
            <v>0</v>
          </cell>
          <cell r="AF72">
            <v>6915612.8421609104</v>
          </cell>
        </row>
        <row r="74">
          <cell r="P74">
            <v>0</v>
          </cell>
          <cell r="AF74">
            <v>139631.83641763031</v>
          </cell>
        </row>
        <row r="75">
          <cell r="P75">
            <v>0</v>
          </cell>
          <cell r="AF75">
            <v>11880521.198698394</v>
          </cell>
        </row>
        <row r="76">
          <cell r="P76">
            <v>0</v>
          </cell>
          <cell r="AF76">
            <v>571161.02817829698</v>
          </cell>
        </row>
        <row r="77">
          <cell r="P77">
            <v>0</v>
          </cell>
          <cell r="AF77">
            <v>-15673222.7355837</v>
          </cell>
        </row>
        <row r="78">
          <cell r="P78">
            <v>-481438.99310121685</v>
          </cell>
          <cell r="AF78">
            <v>-17399530.320811838</v>
          </cell>
        </row>
        <row r="79">
          <cell r="P79">
            <v>-3562727.1680413913</v>
          </cell>
          <cell r="AF79">
            <v>-3562727.1680413932</v>
          </cell>
        </row>
        <row r="80">
          <cell r="P80">
            <v>-8578055.2410668563</v>
          </cell>
          <cell r="AF80">
            <v>-6247191.7724362202</v>
          </cell>
        </row>
        <row r="81">
          <cell r="P81">
            <v>-3112395.4220868051</v>
          </cell>
          <cell r="AF81">
            <v>-345821.71356520057</v>
          </cell>
        </row>
        <row r="82">
          <cell r="P82">
            <v>1703889.809350837</v>
          </cell>
          <cell r="AF82">
            <v>189321.08992787078</v>
          </cell>
        </row>
        <row r="83">
          <cell r="P83">
            <v>3938892.4819418266</v>
          </cell>
          <cell r="AF83">
            <v>437654.72021576017</v>
          </cell>
        </row>
        <row r="84">
          <cell r="P84">
            <v>1967072.8264042512</v>
          </cell>
          <cell r="AF84">
            <v>1885442.1304010451</v>
          </cell>
        </row>
        <row r="85">
          <cell r="P85">
            <v>3018426.460826423</v>
          </cell>
          <cell r="AF85">
            <v>3018426.460826423</v>
          </cell>
        </row>
        <row r="87">
          <cell r="P87">
            <v>0</v>
          </cell>
          <cell r="AF87">
            <v>-2275392.0149463164</v>
          </cell>
        </row>
        <row r="88">
          <cell r="P88">
            <v>0</v>
          </cell>
          <cell r="AF88">
            <v>2459425.7192307333</v>
          </cell>
        </row>
        <row r="89">
          <cell r="P89">
            <v>0</v>
          </cell>
          <cell r="AF89">
            <v>1372851.1955058365</v>
          </cell>
        </row>
        <row r="90">
          <cell r="P90">
            <v>0</v>
          </cell>
          <cell r="AF90">
            <v>-2738636.7367859269</v>
          </cell>
        </row>
        <row r="91">
          <cell r="P91">
            <v>-1097249.0278440118</v>
          </cell>
          <cell r="AF91">
            <v>-19915497.190848339</v>
          </cell>
        </row>
        <row r="92">
          <cell r="P92">
            <v>-4177912.5488511175</v>
          </cell>
          <cell r="AF92">
            <v>-4177912.5488511175</v>
          </cell>
        </row>
        <row r="93">
          <cell r="P93">
            <v>-4614015.4698272869</v>
          </cell>
          <cell r="AF93">
            <v>-4614015.4698272869</v>
          </cell>
        </row>
        <row r="94">
          <cell r="P94">
            <v>1426396.5385594778</v>
          </cell>
          <cell r="AF94">
            <v>1426396.5385594778</v>
          </cell>
        </row>
        <row r="95">
          <cell r="P95">
            <v>6378284.9512960985</v>
          </cell>
          <cell r="AF95">
            <v>6378284.9512960985</v>
          </cell>
        </row>
        <row r="96">
          <cell r="P96">
            <v>2084495.5566668399</v>
          </cell>
          <cell r="AF96">
            <v>4962566.9816118777</v>
          </cell>
        </row>
        <row r="97">
          <cell r="P97">
            <v>0</v>
          </cell>
          <cell r="AF97">
            <v>2898960.882030949</v>
          </cell>
        </row>
        <row r="98">
          <cell r="P98">
            <v>0</v>
          </cell>
          <cell r="AF98">
            <v>12458043.31113358</v>
          </cell>
        </row>
        <row r="100">
          <cell r="P100">
            <v>0</v>
          </cell>
          <cell r="AF100">
            <v>-10251511.093003815</v>
          </cell>
        </row>
        <row r="101">
          <cell r="P101">
            <v>0</v>
          </cell>
          <cell r="AF101">
            <v>5192188.8631332237</v>
          </cell>
        </row>
        <row r="102">
          <cell r="P102">
            <v>0</v>
          </cell>
          <cell r="AF102">
            <v>9025.1023387499154</v>
          </cell>
        </row>
        <row r="103">
          <cell r="P103">
            <v>0</v>
          </cell>
          <cell r="AF103">
            <v>-3492891.5926520452</v>
          </cell>
        </row>
        <row r="104">
          <cell r="P104">
            <v>-635934.09108923934</v>
          </cell>
          <cell r="AF104">
            <v>-12092745.370905356</v>
          </cell>
        </row>
        <row r="105">
          <cell r="P105">
            <v>-548523.69778162427</v>
          </cell>
          <cell r="AF105">
            <v>-548523.69778162241</v>
          </cell>
        </row>
        <row r="106">
          <cell r="P106">
            <v>-1403246.0013056528</v>
          </cell>
          <cell r="AF106">
            <v>-1403246.0013056546</v>
          </cell>
        </row>
        <row r="107">
          <cell r="P107">
            <v>608624.51344915107</v>
          </cell>
          <cell r="AF107">
            <v>608624.51344915479</v>
          </cell>
        </row>
        <row r="108">
          <cell r="P108">
            <v>1979079.2767273653</v>
          </cell>
          <cell r="AF108">
            <v>10508011.817418167</v>
          </cell>
        </row>
        <row r="109">
          <cell r="P109">
            <v>0</v>
          </cell>
          <cell r="AF109">
            <v>18562455.954273306</v>
          </cell>
        </row>
        <row r="110">
          <cell r="P110">
            <v>0</v>
          </cell>
          <cell r="AF110">
            <v>8332666.5253994651</v>
          </cell>
        </row>
        <row r="111">
          <cell r="P111">
            <v>5135048.7285339981</v>
          </cell>
          <cell r="AF111">
            <v>9710993.7081704233</v>
          </cell>
        </row>
        <row r="113">
          <cell r="P113">
            <v>0</v>
          </cell>
          <cell r="AF113">
            <v>8652353.5995881222</v>
          </cell>
        </row>
        <row r="114">
          <cell r="P114">
            <v>2423631.801070381</v>
          </cell>
          <cell r="AF114">
            <v>13771278.201482262</v>
          </cell>
        </row>
        <row r="115">
          <cell r="P115">
            <v>5498029.6531072073</v>
          </cell>
          <cell r="AF115">
            <v>5498029.6531072035</v>
          </cell>
        </row>
        <row r="116">
          <cell r="P116">
            <v>-2907013.1197292283</v>
          </cell>
          <cell r="AF116">
            <v>-2907013.1197292283</v>
          </cell>
        </row>
        <row r="117">
          <cell r="P117">
            <v>-5014648.3344483599</v>
          </cell>
          <cell r="AF117">
            <v>-8539122.4484209418</v>
          </cell>
        </row>
        <row r="118">
          <cell r="P118">
            <v>2907376.7569421828</v>
          </cell>
          <cell r="AF118">
            <v>6431850.8709147647</v>
          </cell>
        </row>
        <row r="119">
          <cell r="P119">
            <v>-2907376.7569421828</v>
          </cell>
          <cell r="AF119">
            <v>-4866150.1065003946</v>
          </cell>
        </row>
        <row r="120">
          <cell r="P120">
            <v>0</v>
          </cell>
          <cell r="AF120">
            <v>-4247056.8503729776</v>
          </cell>
        </row>
        <row r="121">
          <cell r="P121">
            <v>940763.75851666555</v>
          </cell>
          <cell r="AF121">
            <v>7146593.9584478512</v>
          </cell>
        </row>
        <row r="122">
          <cell r="P122">
            <v>2471130.3310148884</v>
          </cell>
          <cell r="AF122">
            <v>2471130.3310148939</v>
          </cell>
        </row>
        <row r="123">
          <cell r="P123">
            <v>259586.59570912831</v>
          </cell>
          <cell r="AF123">
            <v>259586.59570912272</v>
          </cell>
        </row>
        <row r="124">
          <cell r="P124">
            <v>4410283.4311429486</v>
          </cell>
          <cell r="AF124">
            <v>4410283.431142956</v>
          </cell>
        </row>
        <row r="126">
          <cell r="P126">
            <v>0</v>
          </cell>
          <cell r="AF126">
            <v>-3646875.6518824846</v>
          </cell>
        </row>
        <row r="127">
          <cell r="P127">
            <v>0</v>
          </cell>
          <cell r="AF127">
            <v>3127854.0477792397</v>
          </cell>
        </row>
        <row r="128">
          <cell r="P128">
            <v>0</v>
          </cell>
          <cell r="AF128">
            <v>-4262363.1151829138</v>
          </cell>
        </row>
        <row r="129">
          <cell r="P129">
            <v>0</v>
          </cell>
          <cell r="AF129">
            <v>-11327560.843563855</v>
          </cell>
        </row>
        <row r="130">
          <cell r="P130">
            <v>-6056321.5016561672</v>
          </cell>
          <cell r="AF130">
            <v>-9947375.9388061538</v>
          </cell>
        </row>
        <row r="131">
          <cell r="P131">
            <v>1689533.2241270356</v>
          </cell>
          <cell r="AF131">
            <v>1689533.2241270356</v>
          </cell>
        </row>
        <row r="132">
          <cell r="P132">
            <v>-4967037.5397893079</v>
          </cell>
          <cell r="AF132">
            <v>-4967037.5397893079</v>
          </cell>
        </row>
        <row r="133">
          <cell r="P133">
            <v>-6419099.9273890406</v>
          </cell>
          <cell r="AF133">
            <v>-1305388.154315725</v>
          </cell>
        </row>
        <row r="134">
          <cell r="P134">
            <v>2646758.9382936172</v>
          </cell>
          <cell r="AF134">
            <v>294084.32647706941</v>
          </cell>
        </row>
        <row r="135">
          <cell r="P135">
            <v>3299561.9208000563</v>
          </cell>
          <cell r="AF135">
            <v>538524.7595432885</v>
          </cell>
        </row>
        <row r="136">
          <cell r="P136">
            <v>1163427.2930584177</v>
          </cell>
          <cell r="AF136">
            <v>1163427.2930584177</v>
          </cell>
        </row>
        <row r="137">
          <cell r="P137">
            <v>1229268.8318022862</v>
          </cell>
          <cell r="AF137">
            <v>1229268.8318022862</v>
          </cell>
        </row>
        <row r="178">
          <cell r="AF178">
            <v>-2244825.2889016331</v>
          </cell>
        </row>
        <row r="179">
          <cell r="AF179">
            <v>4530934.5038828524</v>
          </cell>
        </row>
        <row r="180">
          <cell r="AF180">
            <v>-430668.71763412515</v>
          </cell>
        </row>
        <row r="181">
          <cell r="AF181">
            <v>-4426618.0885524815</v>
          </cell>
        </row>
        <row r="182">
          <cell r="AF182">
            <v>5790045.6556863189</v>
          </cell>
        </row>
        <row r="183">
          <cell r="AF183">
            <v>1507978.415745819</v>
          </cell>
        </row>
        <row r="184">
          <cell r="AF184">
            <v>3059161.5232390082</v>
          </cell>
        </row>
        <row r="185">
          <cell r="AF185">
            <v>2821092.9608255085</v>
          </cell>
        </row>
        <row r="186">
          <cell r="AF186">
            <v>3830834.1908092164</v>
          </cell>
        </row>
        <row r="187">
          <cell r="AF187">
            <v>2730356.442309197</v>
          </cell>
        </row>
        <row r="188">
          <cell r="AF188">
            <v>-3513937.7869010158</v>
          </cell>
        </row>
        <row r="189">
          <cell r="AF189">
            <v>-5421385.5547015294</v>
          </cell>
        </row>
        <row r="191">
          <cell r="P191">
            <v>0</v>
          </cell>
          <cell r="AF191">
            <v>-8200343.2179349856</v>
          </cell>
        </row>
        <row r="192">
          <cell r="P192">
            <v>0</v>
          </cell>
          <cell r="AF192">
            <v>-3176825.25542635</v>
          </cell>
        </row>
        <row r="193">
          <cell r="P193">
            <v>0</v>
          </cell>
          <cell r="AF193">
            <v>-540316.79507002607</v>
          </cell>
        </row>
        <row r="194">
          <cell r="P194">
            <v>0</v>
          </cell>
          <cell r="AF194">
            <v>7210072.9235400651</v>
          </cell>
        </row>
        <row r="195">
          <cell r="P195">
            <v>0</v>
          </cell>
          <cell r="AF195">
            <v>3528955.1257910077</v>
          </cell>
        </row>
        <row r="196">
          <cell r="P196">
            <v>0</v>
          </cell>
          <cell r="AF196">
            <v>4021515.3541936241</v>
          </cell>
        </row>
        <row r="197">
          <cell r="P197">
            <v>0</v>
          </cell>
          <cell r="AF197">
            <v>-4723406.5050106253</v>
          </cell>
        </row>
        <row r="198">
          <cell r="P198">
            <v>0</v>
          </cell>
          <cell r="AF198">
            <v>-1839283.5903631542</v>
          </cell>
        </row>
        <row r="199">
          <cell r="P199">
            <v>0</v>
          </cell>
          <cell r="AF199">
            <v>3354482.3468664102</v>
          </cell>
        </row>
        <row r="200">
          <cell r="P200">
            <v>0</v>
          </cell>
          <cell r="AF200">
            <v>1269562.3288656063</v>
          </cell>
        </row>
        <row r="201">
          <cell r="P201">
            <v>0</v>
          </cell>
          <cell r="AF201">
            <v>7403718.5866934955</v>
          </cell>
        </row>
        <row r="202">
          <cell r="P202">
            <v>0</v>
          </cell>
          <cell r="AF202">
            <v>-6249749.2804882638</v>
          </cell>
        </row>
        <row r="204">
          <cell r="P204">
            <v>0</v>
          </cell>
          <cell r="AF204">
            <v>10111744.085678264</v>
          </cell>
        </row>
        <row r="205">
          <cell r="P205">
            <v>0</v>
          </cell>
          <cell r="AF205">
            <v>596605.4954653345</v>
          </cell>
        </row>
        <row r="206">
          <cell r="P206">
            <v>0</v>
          </cell>
          <cell r="AF206">
            <v>-734383.09932177514</v>
          </cell>
        </row>
        <row r="207">
          <cell r="P207">
            <v>0</v>
          </cell>
          <cell r="AF207">
            <v>-1911316.9097472802</v>
          </cell>
        </row>
        <row r="208">
          <cell r="P208">
            <v>0</v>
          </cell>
          <cell r="AF208">
            <v>1732655.311757233</v>
          </cell>
        </row>
        <row r="209">
          <cell r="P209">
            <v>0</v>
          </cell>
          <cell r="AF209">
            <v>-1125295.7242896818</v>
          </cell>
        </row>
        <row r="210">
          <cell r="P210">
            <v>0</v>
          </cell>
          <cell r="AF210">
            <v>-2986662.1752690878</v>
          </cell>
        </row>
        <row r="211">
          <cell r="P211">
            <v>0</v>
          </cell>
          <cell r="AF211">
            <v>2216115.8709067535</v>
          </cell>
        </row>
        <row r="212">
          <cell r="P212">
            <v>0</v>
          </cell>
          <cell r="AF212">
            <v>1162831.7444500178</v>
          </cell>
        </row>
        <row r="213">
          <cell r="P213">
            <v>0</v>
          </cell>
          <cell r="AF213">
            <v>-306619.3655991666</v>
          </cell>
        </row>
        <row r="214">
          <cell r="P214">
            <v>0</v>
          </cell>
          <cell r="AF214">
            <v>2401165.9017115235</v>
          </cell>
        </row>
        <row r="215">
          <cell r="P215">
            <v>0</v>
          </cell>
          <cell r="AF215">
            <v>537437.65022195503</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30">
          <cell r="P230">
            <v>0</v>
          </cell>
        </row>
        <row r="231">
          <cell r="P231">
            <v>1957455.9197439104</v>
          </cell>
        </row>
        <row r="232">
          <cell r="P232">
            <v>12376294.12727583</v>
          </cell>
        </row>
        <row r="233">
          <cell r="P233">
            <v>1772025.9031812996</v>
          </cell>
        </row>
        <row r="234">
          <cell r="P234">
            <v>850807.42485476285</v>
          </cell>
        </row>
        <row r="235">
          <cell r="P235">
            <v>301599.23319329321</v>
          </cell>
        </row>
        <row r="236">
          <cell r="P236">
            <v>798335.38193107396</v>
          </cell>
        </row>
        <row r="237">
          <cell r="P237">
            <v>-1594301.9205967188</v>
          </cell>
        </row>
        <row r="238">
          <cell r="P238">
            <v>3008471.9336344153</v>
          </cell>
        </row>
        <row r="239">
          <cell r="P239">
            <v>0</v>
          </cell>
          <cell r="AF239">
            <v>0</v>
          </cell>
        </row>
        <row r="240">
          <cell r="P240">
            <v>0</v>
          </cell>
          <cell r="AF240">
            <v>0</v>
          </cell>
        </row>
        <row r="241">
          <cell r="P241">
            <v>0</v>
          </cell>
          <cell r="AF241">
            <v>0</v>
          </cell>
        </row>
      </sheetData>
      <sheetData sheetId="7">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317.39</v>
          </cell>
        </row>
        <row r="33">
          <cell r="M33">
            <v>9521.81</v>
          </cell>
        </row>
        <row r="34">
          <cell r="M34">
            <v>542.54</v>
          </cell>
        </row>
        <row r="35">
          <cell r="M35">
            <v>16276.2</v>
          </cell>
        </row>
        <row r="36">
          <cell r="M36">
            <v>694.22</v>
          </cell>
        </row>
        <row r="37">
          <cell r="M37">
            <v>20826.47</v>
          </cell>
        </row>
        <row r="38">
          <cell r="M38">
            <v>359.63</v>
          </cell>
        </row>
        <row r="39">
          <cell r="M39">
            <v>10788.92</v>
          </cell>
        </row>
        <row r="40">
          <cell r="M40">
            <v>523.36</v>
          </cell>
        </row>
        <row r="41">
          <cell r="M41">
            <v>16682.11</v>
          </cell>
        </row>
        <row r="42">
          <cell r="M42">
            <v>556.07000000000005</v>
          </cell>
        </row>
        <row r="43">
          <cell r="M43">
            <v>15263.269999999999</v>
          </cell>
        </row>
        <row r="44">
          <cell r="M44">
            <v>508.77000000000004</v>
          </cell>
        </row>
        <row r="45">
          <cell r="M45">
            <v>15177.45</v>
          </cell>
        </row>
        <row r="46">
          <cell r="M46">
            <v>523.36</v>
          </cell>
        </row>
        <row r="47">
          <cell r="M47">
            <v>16564.349999999999</v>
          </cell>
        </row>
        <row r="48">
          <cell r="M48">
            <v>552.15</v>
          </cell>
        </row>
        <row r="49">
          <cell r="M49">
            <v>16012.21</v>
          </cell>
        </row>
        <row r="50">
          <cell r="M50">
            <v>552.15</v>
          </cell>
        </row>
        <row r="51">
          <cell r="M51">
            <v>16564.349999999999</v>
          </cell>
        </row>
        <row r="52">
          <cell r="M52">
            <v>552.15</v>
          </cell>
        </row>
        <row r="53">
          <cell r="M53">
            <v>18644.71</v>
          </cell>
        </row>
        <row r="54">
          <cell r="M54">
            <v>650.07000000000005</v>
          </cell>
        </row>
        <row r="55">
          <cell r="M55">
            <v>17551.990000000002</v>
          </cell>
        </row>
        <row r="56">
          <cell r="M56">
            <v>1310.27</v>
          </cell>
        </row>
        <row r="57">
          <cell r="M57">
            <v>39308.11</v>
          </cell>
        </row>
        <row r="58">
          <cell r="M58">
            <v>1703.02</v>
          </cell>
        </row>
        <row r="59">
          <cell r="M59">
            <v>57006.38</v>
          </cell>
        </row>
        <row r="60">
          <cell r="M60">
            <v>1977.14</v>
          </cell>
        </row>
        <row r="61">
          <cell r="M61">
            <v>59314.080000000002</v>
          </cell>
        </row>
        <row r="62">
          <cell r="M62">
            <v>693.45</v>
          </cell>
        </row>
        <row r="63">
          <cell r="M63">
            <v>20110.12</v>
          </cell>
        </row>
        <row r="64">
          <cell r="M64">
            <v>693.45</v>
          </cell>
        </row>
        <row r="65">
          <cell r="M65">
            <v>22648.41</v>
          </cell>
        </row>
        <row r="66">
          <cell r="M66">
            <v>754.95</v>
          </cell>
        </row>
        <row r="67">
          <cell r="M67">
            <v>22210.87</v>
          </cell>
        </row>
        <row r="68">
          <cell r="M68">
            <v>740.36</v>
          </cell>
        </row>
        <row r="69">
          <cell r="M69">
            <v>21893.47</v>
          </cell>
        </row>
        <row r="70">
          <cell r="M70">
            <v>754.95</v>
          </cell>
        </row>
        <row r="71">
          <cell r="M71">
            <v>24454.01</v>
          </cell>
        </row>
        <row r="72">
          <cell r="M72">
            <v>991.81</v>
          </cell>
        </row>
        <row r="73">
          <cell r="M73">
            <v>28762.53</v>
          </cell>
        </row>
        <row r="74">
          <cell r="M74">
            <v>908.93</v>
          </cell>
        </row>
        <row r="75">
          <cell r="M75">
            <v>27267.82</v>
          </cell>
        </row>
        <row r="76">
          <cell r="M76">
            <v>2670.73</v>
          </cell>
        </row>
        <row r="77">
          <cell r="M77">
            <v>87195.41</v>
          </cell>
        </row>
        <row r="78">
          <cell r="M78">
            <v>2417.37</v>
          </cell>
        </row>
        <row r="79">
          <cell r="M79">
            <v>65268.95</v>
          </cell>
        </row>
        <row r="80">
          <cell r="M80">
            <v>2825.2</v>
          </cell>
        </row>
        <row r="81">
          <cell r="M81">
            <v>84756</v>
          </cell>
        </row>
        <row r="82">
          <cell r="M82">
            <v>4121.3</v>
          </cell>
        </row>
        <row r="83">
          <cell r="M83">
            <v>133121.60000000001</v>
          </cell>
        </row>
        <row r="84">
          <cell r="M84">
            <v>2551.94</v>
          </cell>
        </row>
        <row r="85">
          <cell r="M85">
            <v>68559.28</v>
          </cell>
        </row>
        <row r="86">
          <cell r="M86">
            <v>955.13</v>
          </cell>
        </row>
        <row r="87">
          <cell r="M87">
            <v>26226.84</v>
          </cell>
        </row>
        <row r="88">
          <cell r="M88">
            <v>955.13</v>
          </cell>
        </row>
        <row r="89">
          <cell r="M89">
            <v>30381.06</v>
          </cell>
        </row>
        <row r="90">
          <cell r="M90">
            <v>401.89</v>
          </cell>
        </row>
        <row r="91">
          <cell r="M91">
            <v>12056.67</v>
          </cell>
        </row>
        <row r="92">
          <cell r="M92">
            <v>-589.96</v>
          </cell>
        </row>
        <row r="93">
          <cell r="M93">
            <v>-17108.98</v>
          </cell>
        </row>
        <row r="94">
          <cell r="M94">
            <v>187.73</v>
          </cell>
        </row>
        <row r="95">
          <cell r="M95">
            <v>5944.76</v>
          </cell>
        </row>
        <row r="96">
          <cell r="M96">
            <v>1068.96</v>
          </cell>
        </row>
        <row r="97">
          <cell r="M97">
            <v>30999.93</v>
          </cell>
        </row>
        <row r="98">
          <cell r="M98">
            <v>1068.96</v>
          </cell>
        </row>
        <row r="99">
          <cell r="M99">
            <v>32068.9</v>
          </cell>
        </row>
        <row r="100">
          <cell r="M100">
            <v>1068.96</v>
          </cell>
        </row>
        <row r="101">
          <cell r="M101">
            <v>32382.91</v>
          </cell>
        </row>
        <row r="102">
          <cell r="M102">
            <v>1079.43</v>
          </cell>
        </row>
        <row r="103">
          <cell r="M103">
            <v>29144.62</v>
          </cell>
        </row>
        <row r="104">
          <cell r="M104">
            <v>1079.43</v>
          </cell>
        </row>
        <row r="105">
          <cell r="M105">
            <v>32382.91</v>
          </cell>
        </row>
        <row r="106">
          <cell r="M106">
            <v>1079.43</v>
          </cell>
        </row>
        <row r="107">
          <cell r="M107">
            <v>31303.48</v>
          </cell>
        </row>
        <row r="108">
          <cell r="M108">
            <v>1079.43</v>
          </cell>
        </row>
        <row r="109">
          <cell r="M109">
            <v>32382.91</v>
          </cell>
        </row>
        <row r="110">
          <cell r="M110">
            <v>970.61</v>
          </cell>
        </row>
        <row r="111">
          <cell r="M111">
            <v>28147.75</v>
          </cell>
        </row>
        <row r="112">
          <cell r="M112">
            <v>165.34</v>
          </cell>
        </row>
        <row r="113">
          <cell r="M113">
            <v>4960.1400000000003</v>
          </cell>
        </row>
        <row r="114">
          <cell r="M114">
            <v>-1773.54</v>
          </cell>
        </row>
        <row r="115">
          <cell r="M115">
            <v>-53206.13</v>
          </cell>
        </row>
        <row r="116">
          <cell r="M116">
            <v>-2477.02</v>
          </cell>
        </row>
        <row r="117">
          <cell r="M117">
            <v>-71833.7</v>
          </cell>
        </row>
        <row r="118">
          <cell r="M118">
            <v>-2091.9</v>
          </cell>
        </row>
        <row r="119">
          <cell r="M119">
            <v>-62756.959999999999</v>
          </cell>
        </row>
        <row r="120">
          <cell r="M120">
            <v>-1201.5999999999999</v>
          </cell>
        </row>
        <row r="121">
          <cell r="M121">
            <v>-34846.43</v>
          </cell>
        </row>
        <row r="122">
          <cell r="M122">
            <v>-756.99</v>
          </cell>
        </row>
        <row r="123">
          <cell r="M123">
            <v>-22709.66</v>
          </cell>
        </row>
        <row r="124">
          <cell r="M124">
            <v>-74.739999999999995</v>
          </cell>
        </row>
        <row r="125">
          <cell r="M125">
            <v>-2109.0700000000002</v>
          </cell>
        </row>
        <row r="126">
          <cell r="M126">
            <v>-70.3</v>
          </cell>
        </row>
        <row r="127">
          <cell r="M127">
            <v>-1968.46</v>
          </cell>
        </row>
        <row r="128">
          <cell r="M128">
            <v>-70.3</v>
          </cell>
        </row>
        <row r="129">
          <cell r="M129">
            <v>-2109.0700000000002</v>
          </cell>
        </row>
        <row r="130">
          <cell r="M130">
            <v>-70.3</v>
          </cell>
        </row>
        <row r="131">
          <cell r="M131">
            <v>-1778.67</v>
          </cell>
        </row>
        <row r="132">
          <cell r="M132">
            <v>-61.33</v>
          </cell>
        </row>
        <row r="133">
          <cell r="M133">
            <v>-1840</v>
          </cell>
        </row>
        <row r="134">
          <cell r="M134">
            <v>-264.85000000000002</v>
          </cell>
        </row>
        <row r="135">
          <cell r="M135">
            <v>-7680.66</v>
          </cell>
        </row>
        <row r="136">
          <cell r="M136">
            <v>-1039.77</v>
          </cell>
        </row>
        <row r="137">
          <cell r="M137">
            <v>-24419.94</v>
          </cell>
        </row>
        <row r="138">
          <cell r="M138">
            <v>-1483.98</v>
          </cell>
        </row>
        <row r="139">
          <cell r="M139">
            <v>-44519.35</v>
          </cell>
        </row>
        <row r="140">
          <cell r="M140">
            <v>-1276.8599999999999</v>
          </cell>
        </row>
        <row r="141">
          <cell r="M141">
            <v>-37028.879999999997</v>
          </cell>
        </row>
        <row r="142">
          <cell r="M142">
            <v>-350.7</v>
          </cell>
        </row>
        <row r="143">
          <cell r="M143">
            <v>-9925.36</v>
          </cell>
        </row>
        <row r="144">
          <cell r="M144">
            <v>-45.3</v>
          </cell>
        </row>
        <row r="145">
          <cell r="M145">
            <v>-1313.64</v>
          </cell>
        </row>
        <row r="146">
          <cell r="M146">
            <v>-45.3</v>
          </cell>
        </row>
        <row r="147">
          <cell r="M147">
            <v>-1358.94</v>
          </cell>
        </row>
        <row r="148">
          <cell r="M148">
            <v>-45.3</v>
          </cell>
        </row>
        <row r="149">
          <cell r="M149">
            <v>-1228.48</v>
          </cell>
        </row>
        <row r="150">
          <cell r="M150">
            <v>-40.950000000000003</v>
          </cell>
        </row>
        <row r="151">
          <cell r="M151">
            <v>-1105.6300000000001</v>
          </cell>
        </row>
        <row r="152">
          <cell r="M152">
            <v>-40.950000000000003</v>
          </cell>
        </row>
        <row r="153">
          <cell r="M153">
            <v>-1228.48</v>
          </cell>
        </row>
        <row r="154">
          <cell r="M154">
            <v>-40.950000000000003</v>
          </cell>
        </row>
        <row r="155">
          <cell r="M155">
            <v>-885.39</v>
          </cell>
        </row>
        <row r="156">
          <cell r="M156">
            <v>-30.53</v>
          </cell>
        </row>
        <row r="157">
          <cell r="M157">
            <v>-915.92</v>
          </cell>
        </row>
        <row r="158">
          <cell r="M158">
            <v>-89.25</v>
          </cell>
        </row>
        <row r="159">
          <cell r="M159">
            <v>-2588.13</v>
          </cell>
        </row>
        <row r="160">
          <cell r="M160">
            <v>-139.88999999999999</v>
          </cell>
        </row>
        <row r="161">
          <cell r="M161">
            <v>-4047.27</v>
          </cell>
        </row>
        <row r="162">
          <cell r="M162">
            <v>-259.86</v>
          </cell>
        </row>
        <row r="163">
          <cell r="M163">
            <v>-7795.67</v>
          </cell>
        </row>
        <row r="164">
          <cell r="M164">
            <v>-205.66</v>
          </cell>
        </row>
        <row r="165">
          <cell r="M165">
            <v>-5964.23</v>
          </cell>
        </row>
        <row r="166">
          <cell r="M166">
            <v>-29.44</v>
          </cell>
        </row>
        <row r="167">
          <cell r="M167">
            <v>-883.31</v>
          </cell>
        </row>
        <row r="168">
          <cell r="M168">
            <v>-29.44</v>
          </cell>
        </row>
        <row r="169">
          <cell r="M169">
            <v>-853.86</v>
          </cell>
        </row>
        <row r="170">
          <cell r="M170">
            <v>-29.44</v>
          </cell>
        </row>
        <row r="171">
          <cell r="M171">
            <v>-883.31</v>
          </cell>
        </row>
        <row r="172">
          <cell r="M172">
            <v>427.79</v>
          </cell>
        </row>
        <row r="173">
          <cell r="M173">
            <v>12833.6</v>
          </cell>
        </row>
        <row r="174">
          <cell r="M174">
            <v>427.79</v>
          </cell>
        </row>
        <row r="175">
          <cell r="M175">
            <v>11550.24</v>
          </cell>
        </row>
        <row r="176">
          <cell r="M176">
            <v>643.59</v>
          </cell>
        </row>
        <row r="177">
          <cell r="M177">
            <v>19307.689999999999</v>
          </cell>
        </row>
        <row r="178">
          <cell r="M178">
            <v>1133.1400000000001</v>
          </cell>
        </row>
        <row r="179">
          <cell r="M179">
            <v>32861.07</v>
          </cell>
        </row>
        <row r="180">
          <cell r="M180">
            <v>874.3</v>
          </cell>
        </row>
        <row r="181">
          <cell r="M181">
            <v>26228.9</v>
          </cell>
        </row>
        <row r="182">
          <cell r="M182">
            <v>427.79</v>
          </cell>
        </row>
        <row r="183">
          <cell r="M183">
            <v>12405.82</v>
          </cell>
        </row>
        <row r="184">
          <cell r="M184">
            <v>686.66</v>
          </cell>
        </row>
        <row r="185">
          <cell r="M185">
            <v>20599.88</v>
          </cell>
        </row>
        <row r="186">
          <cell r="M186">
            <v>427.79</v>
          </cell>
        </row>
        <row r="187">
          <cell r="M187">
            <v>12833.6</v>
          </cell>
        </row>
        <row r="188">
          <cell r="M188">
            <v>427.79</v>
          </cell>
        </row>
        <row r="189">
          <cell r="M189">
            <v>12405.82</v>
          </cell>
        </row>
        <row r="190">
          <cell r="M190">
            <v>511.55</v>
          </cell>
        </row>
        <row r="191">
          <cell r="M191">
            <v>15346.6</v>
          </cell>
        </row>
        <row r="192">
          <cell r="M192">
            <v>731.59</v>
          </cell>
        </row>
        <row r="193">
          <cell r="M193">
            <v>21215.98</v>
          </cell>
        </row>
        <row r="194">
          <cell r="M194">
            <v>754.7</v>
          </cell>
        </row>
        <row r="195">
          <cell r="M195">
            <v>22640.98</v>
          </cell>
        </row>
        <row r="196">
          <cell r="M196">
            <v>1147.4000000000001</v>
          </cell>
        </row>
        <row r="197">
          <cell r="M197">
            <v>34421.879999999997</v>
          </cell>
        </row>
        <row r="198">
          <cell r="M198">
            <v>1147.4000000000001</v>
          </cell>
        </row>
        <row r="199">
          <cell r="M199">
            <v>30979.69</v>
          </cell>
        </row>
        <row r="200">
          <cell r="M200">
            <v>1147.4000000000001</v>
          </cell>
        </row>
        <row r="201">
          <cell r="M201">
            <v>34421.879999999997</v>
          </cell>
        </row>
        <row r="202">
          <cell r="M202">
            <v>1147.4000000000001</v>
          </cell>
        </row>
        <row r="203">
          <cell r="M203">
            <v>33274.480000000003</v>
          </cell>
        </row>
        <row r="204">
          <cell r="M204">
            <v>1147.4000000000001</v>
          </cell>
        </row>
        <row r="205">
          <cell r="M205">
            <v>34421.879999999997</v>
          </cell>
        </row>
        <row r="206">
          <cell r="M206">
            <v>608.13</v>
          </cell>
        </row>
        <row r="207">
          <cell r="M207">
            <v>17635.900000000001</v>
          </cell>
        </row>
        <row r="208">
          <cell r="M208">
            <v>758.57</v>
          </cell>
        </row>
        <row r="209">
          <cell r="M209">
            <v>22757.17</v>
          </cell>
        </row>
        <row r="210">
          <cell r="M210">
            <v>316.3</v>
          </cell>
        </row>
        <row r="211">
          <cell r="M211">
            <v>9489.0499999999993</v>
          </cell>
        </row>
        <row r="212">
          <cell r="M212">
            <v>-255.26</v>
          </cell>
        </row>
        <row r="213">
          <cell r="M213">
            <v>-7402.59</v>
          </cell>
        </row>
        <row r="214">
          <cell r="M214">
            <v>-19.59</v>
          </cell>
        </row>
        <row r="215">
          <cell r="M215">
            <v>-587.75</v>
          </cell>
        </row>
        <row r="216">
          <cell r="M216">
            <v>274.20999999999998</v>
          </cell>
        </row>
        <row r="217">
          <cell r="M217">
            <v>7951.95</v>
          </cell>
        </row>
        <row r="218">
          <cell r="M218">
            <v>377.8</v>
          </cell>
        </row>
        <row r="219">
          <cell r="M219">
            <v>11333.94</v>
          </cell>
        </row>
        <row r="220">
          <cell r="M220">
            <v>487.25</v>
          </cell>
        </row>
        <row r="221">
          <cell r="M221">
            <v>14617.6</v>
          </cell>
        </row>
        <row r="222">
          <cell r="M222">
            <v>487.25</v>
          </cell>
        </row>
        <row r="223">
          <cell r="M223">
            <v>13643.09</v>
          </cell>
        </row>
        <row r="224">
          <cell r="M224">
            <v>487.25</v>
          </cell>
        </row>
        <row r="225">
          <cell r="M225">
            <v>14617.6</v>
          </cell>
        </row>
        <row r="226">
          <cell r="M226">
            <v>-28.19</v>
          </cell>
        </row>
        <row r="227">
          <cell r="M227">
            <v>-817.56</v>
          </cell>
        </row>
        <row r="228">
          <cell r="M228">
            <v>-1263.21</v>
          </cell>
        </row>
        <row r="229">
          <cell r="M229">
            <v>-37896.300000000003</v>
          </cell>
        </row>
        <row r="230">
          <cell r="M230">
            <v>-2030.89</v>
          </cell>
        </row>
        <row r="231">
          <cell r="M231">
            <v>-58895.67</v>
          </cell>
        </row>
        <row r="232">
          <cell r="M232">
            <v>-1844.93</v>
          </cell>
        </row>
        <row r="233">
          <cell r="M233">
            <v>-55347.86</v>
          </cell>
        </row>
        <row r="234">
          <cell r="M234">
            <v>-1673.84</v>
          </cell>
        </row>
        <row r="235">
          <cell r="M235">
            <v>-50215.21</v>
          </cell>
        </row>
        <row r="236">
          <cell r="M236">
            <v>-1505.56</v>
          </cell>
        </row>
        <row r="237">
          <cell r="M237">
            <v>-43661.31</v>
          </cell>
        </row>
        <row r="238">
          <cell r="M238">
            <v>-397.66</v>
          </cell>
        </row>
        <row r="239">
          <cell r="M239">
            <v>-11929.71</v>
          </cell>
        </row>
        <row r="240">
          <cell r="M240">
            <v>-176.29</v>
          </cell>
        </row>
        <row r="241">
          <cell r="M241">
            <v>-5112.34</v>
          </cell>
        </row>
        <row r="242">
          <cell r="M242">
            <v>206</v>
          </cell>
        </row>
        <row r="243">
          <cell r="M243">
            <v>6179.94</v>
          </cell>
        </row>
        <row r="244">
          <cell r="M244">
            <v>235.95</v>
          </cell>
        </row>
        <row r="245">
          <cell r="M245">
            <v>7078.63</v>
          </cell>
        </row>
        <row r="246">
          <cell r="M246">
            <v>235.95</v>
          </cell>
        </row>
        <row r="247">
          <cell r="M247">
            <v>6370.76</v>
          </cell>
        </row>
        <row r="248">
          <cell r="M248">
            <v>235.95</v>
          </cell>
        </row>
        <row r="249">
          <cell r="M249">
            <v>7078.63</v>
          </cell>
        </row>
        <row r="250">
          <cell r="M250">
            <v>235.95</v>
          </cell>
        </row>
        <row r="251">
          <cell r="M251">
            <v>6842.67</v>
          </cell>
        </row>
        <row r="252">
          <cell r="M252">
            <v>-142.26</v>
          </cell>
        </row>
        <row r="253">
          <cell r="M253">
            <v>-4267.92</v>
          </cell>
        </row>
        <row r="254">
          <cell r="M254">
            <v>-515.71</v>
          </cell>
        </row>
        <row r="255">
          <cell r="M255">
            <v>-14955.58</v>
          </cell>
        </row>
        <row r="256">
          <cell r="M256">
            <v>-610.58000000000004</v>
          </cell>
        </row>
        <row r="257">
          <cell r="M257">
            <v>-18317.52</v>
          </cell>
        </row>
        <row r="258">
          <cell r="M258">
            <v>-1094.3900000000001</v>
          </cell>
        </row>
        <row r="259">
          <cell r="M259">
            <v>-32831.72</v>
          </cell>
        </row>
        <row r="260">
          <cell r="M260">
            <v>-1374</v>
          </cell>
        </row>
        <row r="261">
          <cell r="M261">
            <v>-39846.11</v>
          </cell>
        </row>
        <row r="262">
          <cell r="M262">
            <v>-1569.67</v>
          </cell>
        </row>
        <row r="263">
          <cell r="M263">
            <v>-47090.09</v>
          </cell>
        </row>
        <row r="264">
          <cell r="M264">
            <v>-1752.29</v>
          </cell>
        </row>
        <row r="265">
          <cell r="M265">
            <v>-50816.54</v>
          </cell>
        </row>
        <row r="266">
          <cell r="M266">
            <v>-830.59</v>
          </cell>
        </row>
        <row r="267">
          <cell r="M267">
            <v>-24917.7</v>
          </cell>
        </row>
        <row r="268">
          <cell r="M268">
            <v>-567.15</v>
          </cell>
        </row>
        <row r="269">
          <cell r="M269">
            <v>-17014.400000000001</v>
          </cell>
        </row>
        <row r="270">
          <cell r="M270">
            <v>-567.15</v>
          </cell>
        </row>
        <row r="271">
          <cell r="M271">
            <v>-15312.96</v>
          </cell>
        </row>
        <row r="272">
          <cell r="M272">
            <v>-545.78</v>
          </cell>
        </row>
        <row r="273">
          <cell r="M273">
            <v>-16373.44</v>
          </cell>
        </row>
        <row r="274">
          <cell r="M274">
            <v>-567.15</v>
          </cell>
        </row>
        <row r="275">
          <cell r="M275">
            <v>-16447.25</v>
          </cell>
        </row>
        <row r="276">
          <cell r="M276">
            <v>-567.15</v>
          </cell>
        </row>
        <row r="277">
          <cell r="M277">
            <v>-17014.400000000001</v>
          </cell>
        </row>
        <row r="278">
          <cell r="M278">
            <v>-567.15</v>
          </cell>
        </row>
        <row r="279">
          <cell r="M279">
            <v>-16447.25</v>
          </cell>
        </row>
        <row r="280">
          <cell r="M280">
            <v>-567.15</v>
          </cell>
        </row>
        <row r="281">
          <cell r="M281">
            <v>-17014.400000000001</v>
          </cell>
        </row>
        <row r="282">
          <cell r="M282">
            <v>-567.15</v>
          </cell>
        </row>
        <row r="283">
          <cell r="M283">
            <v>-17014.400000000001</v>
          </cell>
        </row>
        <row r="284">
          <cell r="M284">
            <v>-567.15</v>
          </cell>
        </row>
        <row r="285">
          <cell r="M285">
            <v>-16447.25</v>
          </cell>
        </row>
        <row r="286">
          <cell r="M286">
            <v>-217.4</v>
          </cell>
        </row>
        <row r="287">
          <cell r="M287">
            <v>-6521.98</v>
          </cell>
        </row>
        <row r="288">
          <cell r="M288">
            <v>28.05</v>
          </cell>
        </row>
        <row r="289">
          <cell r="M289">
            <v>813.34</v>
          </cell>
        </row>
        <row r="290">
          <cell r="M290">
            <v>231.11</v>
          </cell>
        </row>
        <row r="291">
          <cell r="M291">
            <v>6933.37</v>
          </cell>
        </row>
        <row r="292">
          <cell r="M292">
            <v>307.58</v>
          </cell>
        </row>
        <row r="293">
          <cell r="M293">
            <v>9227.36</v>
          </cell>
        </row>
        <row r="294">
          <cell r="M294">
            <v>307.58</v>
          </cell>
        </row>
        <row r="295">
          <cell r="M295">
            <v>8304.6200000000008</v>
          </cell>
        </row>
        <row r="296">
          <cell r="M296">
            <v>307.58</v>
          </cell>
        </row>
        <row r="297">
          <cell r="M297">
            <v>9227.36</v>
          </cell>
        </row>
        <row r="298">
          <cell r="M298">
            <v>307.58</v>
          </cell>
        </row>
        <row r="299">
          <cell r="M299">
            <v>8919.7800000000007</v>
          </cell>
        </row>
        <row r="300">
          <cell r="M300">
            <v>307.58</v>
          </cell>
        </row>
        <row r="301">
          <cell r="M301">
            <v>9227.36</v>
          </cell>
        </row>
        <row r="302">
          <cell r="M302">
            <v>307.58</v>
          </cell>
        </row>
        <row r="303">
          <cell r="M303">
            <v>8919.7800000000007</v>
          </cell>
        </row>
        <row r="304">
          <cell r="M304">
            <v>307.58</v>
          </cell>
        </row>
        <row r="305">
          <cell r="M305">
            <v>9227.36</v>
          </cell>
        </row>
        <row r="306">
          <cell r="M306">
            <v>307.58</v>
          </cell>
        </row>
        <row r="307">
          <cell r="M307">
            <v>9227.36</v>
          </cell>
        </row>
        <row r="308">
          <cell r="M308">
            <v>307.58</v>
          </cell>
        </row>
        <row r="309">
          <cell r="M309">
            <v>8919.7800000000007</v>
          </cell>
        </row>
        <row r="310">
          <cell r="M310">
            <v>307.58</v>
          </cell>
        </row>
        <row r="311">
          <cell r="M311">
            <v>9227.36</v>
          </cell>
        </row>
        <row r="312">
          <cell r="M312">
            <v>307.58</v>
          </cell>
        </row>
        <row r="313">
          <cell r="M313">
            <v>8919.7800000000007</v>
          </cell>
        </row>
        <row r="314">
          <cell r="M314">
            <v>307.58</v>
          </cell>
        </row>
        <row r="315">
          <cell r="M315">
            <v>9227.36</v>
          </cell>
        </row>
        <row r="316">
          <cell r="M316">
            <v>307.58</v>
          </cell>
        </row>
        <row r="317">
          <cell r="M317">
            <v>9227.36</v>
          </cell>
        </row>
        <row r="318">
          <cell r="M318">
            <v>307.58</v>
          </cell>
        </row>
        <row r="319">
          <cell r="M319">
            <v>8612.2000000000007</v>
          </cell>
        </row>
        <row r="320">
          <cell r="M320">
            <v>307.58</v>
          </cell>
        </row>
        <row r="321">
          <cell r="M321">
            <v>9227.36</v>
          </cell>
        </row>
        <row r="322">
          <cell r="M322">
            <v>307.58</v>
          </cell>
        </row>
        <row r="323">
          <cell r="M323">
            <v>9496.1299999999992</v>
          </cell>
        </row>
        <row r="324">
          <cell r="M324">
            <v>327.45</v>
          </cell>
        </row>
        <row r="325">
          <cell r="M325">
            <v>9823.59</v>
          </cell>
        </row>
        <row r="326">
          <cell r="M326">
            <v>327.45</v>
          </cell>
        </row>
        <row r="327">
          <cell r="M327">
            <v>9496.1299999999992</v>
          </cell>
        </row>
        <row r="328">
          <cell r="M328">
            <v>327.45</v>
          </cell>
        </row>
        <row r="329">
          <cell r="M329">
            <v>9937.15</v>
          </cell>
        </row>
        <row r="330">
          <cell r="M330">
            <v>331.24</v>
          </cell>
        </row>
        <row r="331">
          <cell r="M331">
            <v>9937.15</v>
          </cell>
        </row>
        <row r="332">
          <cell r="M332">
            <v>331.24</v>
          </cell>
        </row>
        <row r="333">
          <cell r="M333">
            <v>9605.91</v>
          </cell>
        </row>
        <row r="334">
          <cell r="M334">
            <v>331.24</v>
          </cell>
        </row>
        <row r="335">
          <cell r="M335">
            <v>9937.15</v>
          </cell>
        </row>
        <row r="336">
          <cell r="M336">
            <v>331.24</v>
          </cell>
        </row>
        <row r="337">
          <cell r="M337">
            <v>9605.91</v>
          </cell>
        </row>
        <row r="338">
          <cell r="M338">
            <v>331.24</v>
          </cell>
        </row>
        <row r="339">
          <cell r="M339">
            <v>9937.15</v>
          </cell>
        </row>
        <row r="340">
          <cell r="M340">
            <v>331.24</v>
          </cell>
        </row>
        <row r="341">
          <cell r="M341">
            <v>9937.15</v>
          </cell>
        </row>
        <row r="342">
          <cell r="M342">
            <v>331.24</v>
          </cell>
        </row>
        <row r="343">
          <cell r="M343">
            <v>8943.44</v>
          </cell>
        </row>
        <row r="344">
          <cell r="M344">
            <v>331.24</v>
          </cell>
        </row>
        <row r="345">
          <cell r="M345">
            <v>9937.15</v>
          </cell>
        </row>
        <row r="346">
          <cell r="M346">
            <v>331.24</v>
          </cell>
        </row>
        <row r="347">
          <cell r="M347">
            <v>10182.27</v>
          </cell>
        </row>
        <row r="348">
          <cell r="M348">
            <v>351.11</v>
          </cell>
        </row>
        <row r="349">
          <cell r="M349">
            <v>10533.38</v>
          </cell>
        </row>
        <row r="350">
          <cell r="M350">
            <v>351.11</v>
          </cell>
        </row>
        <row r="351">
          <cell r="M351">
            <v>10182.27</v>
          </cell>
        </row>
        <row r="352">
          <cell r="M352">
            <v>351.11</v>
          </cell>
        </row>
        <row r="353">
          <cell r="M353">
            <v>11243.18</v>
          </cell>
        </row>
        <row r="354">
          <cell r="M354">
            <v>374.77</v>
          </cell>
        </row>
        <row r="355">
          <cell r="M355">
            <v>11243.18</v>
          </cell>
        </row>
        <row r="356">
          <cell r="M356">
            <v>374.77</v>
          </cell>
        </row>
        <row r="357">
          <cell r="M357">
            <v>10868.41</v>
          </cell>
        </row>
        <row r="358">
          <cell r="M358">
            <v>374.77</v>
          </cell>
        </row>
        <row r="359">
          <cell r="M359">
            <v>11952.98</v>
          </cell>
        </row>
        <row r="360">
          <cell r="M360">
            <v>398.43</v>
          </cell>
        </row>
        <row r="361">
          <cell r="M361">
            <v>11554.54</v>
          </cell>
        </row>
        <row r="362">
          <cell r="M362">
            <v>398.43</v>
          </cell>
        </row>
        <row r="363">
          <cell r="M363">
            <v>11952.98</v>
          </cell>
        </row>
        <row r="364">
          <cell r="M364">
            <v>398.43</v>
          </cell>
        </row>
        <row r="407">
          <cell r="M407">
            <v>0</v>
          </cell>
        </row>
        <row r="408">
          <cell r="M408">
            <v>0</v>
          </cell>
        </row>
        <row r="409">
          <cell r="M409">
            <v>0</v>
          </cell>
        </row>
        <row r="410">
          <cell r="M410">
            <v>0</v>
          </cell>
        </row>
        <row r="411">
          <cell r="M411">
            <v>0</v>
          </cell>
        </row>
        <row r="412">
          <cell r="M412">
            <v>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Y306"/>
  <sheetViews>
    <sheetView tabSelected="1" zoomScale="80" zoomScaleNormal="80" workbookViewId="0">
      <pane xSplit="2" ySplit="8" topLeftCell="C9" activePane="bottomRight" state="frozen"/>
      <selection pane="topRight" activeCell="C1" sqref="C1"/>
      <selection pane="bottomLeft" activeCell="A9" sqref="A9"/>
      <selection pane="bottomRight"/>
    </sheetView>
  </sheetViews>
  <sheetFormatPr defaultColWidth="9.140625" defaultRowHeight="12.75"/>
  <cols>
    <col min="1" max="1" width="5.42578125" style="58" customWidth="1"/>
    <col min="2" max="2" width="7.42578125" style="58" customWidth="1"/>
    <col min="3" max="3" width="3.42578125" style="58" customWidth="1"/>
    <col min="4" max="4" width="13.5703125" style="58" customWidth="1"/>
    <col min="5" max="5" width="16.140625" style="58" customWidth="1"/>
    <col min="6" max="6" width="13.140625" style="58" customWidth="1"/>
    <col min="7" max="7" width="16.28515625" style="58" bestFit="1" customWidth="1"/>
    <col min="8" max="9" width="13.42578125" style="58" customWidth="1"/>
    <col min="10" max="10" width="12.5703125" style="58" customWidth="1"/>
    <col min="11" max="11" width="11.85546875" style="58" customWidth="1"/>
    <col min="12" max="12" width="13.5703125" style="58" customWidth="1"/>
    <col min="13" max="13" width="14" style="58" customWidth="1"/>
    <col min="14" max="14" width="13.140625" style="58" customWidth="1"/>
    <col min="15" max="15" width="12.85546875" style="58" customWidth="1"/>
    <col min="16" max="16" width="14.42578125" style="58" customWidth="1"/>
    <col min="17" max="17" width="5.5703125" style="58" hidden="1" customWidth="1"/>
    <col min="18" max="18" width="13.42578125" style="91" customWidth="1"/>
    <col min="19" max="19" width="14.42578125" style="58" customWidth="1"/>
    <col min="20" max="20" width="13.42578125" style="58" customWidth="1"/>
    <col min="21" max="21" width="14.42578125" style="58" customWidth="1"/>
    <col min="22" max="22" width="12.85546875" style="58" customWidth="1"/>
    <col min="23" max="23" width="14.5703125" style="58" customWidth="1"/>
    <col min="24" max="25" width="13.42578125" style="58" customWidth="1"/>
    <col min="26" max="16384" width="9.140625" style="58"/>
  </cols>
  <sheetData>
    <row r="2" spans="1:25" ht="21.75" customHeight="1">
      <c r="A2" s="237" t="s">
        <v>1</v>
      </c>
      <c r="B2" s="237"/>
      <c r="C2" s="237"/>
      <c r="D2" s="237"/>
      <c r="E2" s="237"/>
      <c r="F2" s="237"/>
      <c r="G2" s="237"/>
      <c r="H2" s="237"/>
      <c r="I2" s="237"/>
      <c r="J2" s="237"/>
      <c r="K2" s="237"/>
      <c r="L2" s="237"/>
      <c r="M2" s="237"/>
      <c r="N2" s="237"/>
      <c r="O2" s="237"/>
      <c r="P2" s="237"/>
      <c r="Q2" s="237"/>
      <c r="R2" s="237"/>
      <c r="S2" s="237"/>
      <c r="T2" s="237"/>
      <c r="U2" s="237"/>
      <c r="V2" s="237"/>
      <c r="W2" s="237"/>
      <c r="X2" s="237"/>
      <c r="Y2" s="237"/>
    </row>
    <row r="3" spans="1:25" ht="21.2" customHeight="1">
      <c r="A3" s="237" t="s">
        <v>2</v>
      </c>
      <c r="B3" s="237"/>
      <c r="C3" s="237"/>
      <c r="D3" s="237"/>
      <c r="E3" s="237"/>
      <c r="F3" s="237"/>
      <c r="G3" s="237"/>
      <c r="H3" s="237"/>
      <c r="I3" s="237"/>
      <c r="J3" s="237"/>
      <c r="K3" s="237"/>
      <c r="L3" s="237"/>
      <c r="M3" s="237"/>
      <c r="N3" s="237"/>
      <c r="O3" s="237"/>
      <c r="P3" s="237"/>
      <c r="Q3" s="237"/>
      <c r="R3" s="237"/>
      <c r="S3" s="237"/>
      <c r="T3" s="237"/>
      <c r="U3" s="237"/>
      <c r="V3" s="237"/>
      <c r="W3" s="237"/>
      <c r="X3" s="237"/>
      <c r="Y3" s="237"/>
    </row>
    <row r="4" spans="1:25" ht="21.2" customHeight="1">
      <c r="A4" s="237"/>
      <c r="B4" s="237"/>
      <c r="C4" s="237"/>
      <c r="D4" s="237"/>
      <c r="E4" s="237"/>
      <c r="F4" s="237"/>
      <c r="G4" s="237"/>
      <c r="H4" s="237"/>
      <c r="I4" s="237"/>
      <c r="J4" s="237"/>
      <c r="K4" s="237"/>
      <c r="L4" s="237"/>
      <c r="M4" s="237"/>
      <c r="N4" s="237"/>
      <c r="O4" s="237"/>
      <c r="P4" s="237"/>
      <c r="Q4" s="237"/>
      <c r="R4" s="237"/>
      <c r="S4" s="237"/>
      <c r="T4" s="237"/>
      <c r="U4" s="237"/>
      <c r="V4" s="237"/>
      <c r="W4" s="237"/>
      <c r="X4" s="237"/>
      <c r="Y4" s="237"/>
    </row>
    <row r="5" spans="1:25" ht="18" customHeight="1">
      <c r="E5" s="91"/>
      <c r="J5" s="107"/>
    </row>
    <row r="6" spans="1:25" ht="18" customHeight="1" thickBot="1">
      <c r="A6" s="238" t="s">
        <v>3</v>
      </c>
      <c r="B6" s="238"/>
      <c r="C6" s="238"/>
      <c r="D6" s="238"/>
      <c r="E6" s="238"/>
      <c r="F6" s="238"/>
      <c r="G6" s="238"/>
      <c r="H6" s="238"/>
      <c r="I6" s="238"/>
      <c r="J6" s="238"/>
      <c r="K6" s="238"/>
      <c r="L6" s="238"/>
      <c r="M6" s="238"/>
      <c r="N6" s="238"/>
      <c r="O6" s="238"/>
      <c r="P6" s="238"/>
      <c r="Q6" s="238"/>
      <c r="R6" s="238"/>
      <c r="S6" s="238"/>
      <c r="T6" s="238"/>
      <c r="U6" s="238"/>
      <c r="V6" s="238"/>
      <c r="W6" s="238"/>
      <c r="X6" s="238"/>
      <c r="Y6" s="238"/>
    </row>
    <row r="7" spans="1:25" ht="15.75">
      <c r="D7" s="233" t="s">
        <v>4</v>
      </c>
      <c r="E7" s="234"/>
      <c r="F7" s="233" t="s">
        <v>5</v>
      </c>
      <c r="G7" s="234"/>
      <c r="H7" s="233" t="s">
        <v>6</v>
      </c>
      <c r="I7" s="234"/>
      <c r="J7" s="233" t="s">
        <v>7</v>
      </c>
      <c r="K7" s="234"/>
      <c r="L7" s="233" t="s">
        <v>8</v>
      </c>
      <c r="M7" s="236"/>
      <c r="N7" s="234"/>
      <c r="O7" s="233" t="s">
        <v>9</v>
      </c>
      <c r="P7" s="234"/>
      <c r="Q7" s="60"/>
      <c r="R7" s="233" t="s">
        <v>10</v>
      </c>
      <c r="S7" s="234"/>
      <c r="T7" s="233" t="s">
        <v>11</v>
      </c>
      <c r="U7" s="234"/>
      <c r="V7" s="233" t="s">
        <v>12</v>
      </c>
      <c r="W7" s="234"/>
      <c r="X7" s="233" t="s">
        <v>13</v>
      </c>
      <c r="Y7" s="234"/>
    </row>
    <row r="8" spans="1:25" s="91" customFormat="1" ht="27.75" customHeight="1" thickBot="1">
      <c r="A8" s="91" t="s">
        <v>14</v>
      </c>
      <c r="B8" s="106"/>
      <c r="C8" s="106"/>
      <c r="D8" s="109" t="s">
        <v>15</v>
      </c>
      <c r="E8" s="110" t="s">
        <v>16</v>
      </c>
      <c r="F8" s="111" t="s">
        <v>5</v>
      </c>
      <c r="G8" s="110" t="s">
        <v>16</v>
      </c>
      <c r="H8" s="111" t="s">
        <v>15</v>
      </c>
      <c r="I8" s="110" t="s">
        <v>17</v>
      </c>
      <c r="J8" s="111" t="s">
        <v>15</v>
      </c>
      <c r="K8" s="112" t="s">
        <v>16</v>
      </c>
      <c r="L8" s="111" t="s">
        <v>15</v>
      </c>
      <c r="M8" s="113" t="s">
        <v>18</v>
      </c>
      <c r="N8" s="112" t="s">
        <v>16</v>
      </c>
      <c r="O8" s="111" t="s">
        <v>19</v>
      </c>
      <c r="P8" s="112" t="s">
        <v>20</v>
      </c>
      <c r="Q8" s="114"/>
      <c r="R8" s="111" t="s">
        <v>19</v>
      </c>
      <c r="S8" s="110" t="s">
        <v>20</v>
      </c>
      <c r="T8" s="111" t="s">
        <v>21</v>
      </c>
      <c r="U8" s="110" t="s">
        <v>22</v>
      </c>
      <c r="V8" s="111" t="s">
        <v>19</v>
      </c>
      <c r="W8" s="110" t="s">
        <v>20</v>
      </c>
      <c r="X8" s="111" t="s">
        <v>19</v>
      </c>
      <c r="Y8" s="110" t="s">
        <v>20</v>
      </c>
    </row>
    <row r="9" spans="1:25" s="91" customFormat="1" hidden="1">
      <c r="A9" s="116"/>
      <c r="D9" s="117"/>
      <c r="E9" s="117"/>
      <c r="F9" s="117"/>
      <c r="G9" s="117"/>
      <c r="H9" s="117"/>
      <c r="I9" s="117"/>
      <c r="J9" s="117"/>
      <c r="K9" s="118"/>
      <c r="L9" s="117"/>
      <c r="M9" s="117"/>
      <c r="N9" s="117"/>
      <c r="O9" s="117"/>
      <c r="P9" s="117"/>
      <c r="Q9" s="117"/>
      <c r="R9" s="117"/>
      <c r="S9" s="117"/>
      <c r="T9" s="117"/>
      <c r="U9" s="117"/>
      <c r="V9" s="117"/>
      <c r="W9" s="117"/>
      <c r="X9" s="117"/>
      <c r="Y9" s="117"/>
    </row>
    <row r="10" spans="1:25" s="91" customFormat="1" hidden="1">
      <c r="A10" s="116">
        <v>1</v>
      </c>
      <c r="B10" s="119">
        <v>37438</v>
      </c>
      <c r="D10" s="120">
        <v>58042049</v>
      </c>
      <c r="E10" s="121">
        <f>D10</f>
        <v>58042049</v>
      </c>
      <c r="F10" s="120">
        <v>61616393</v>
      </c>
      <c r="G10" s="121">
        <f>F10</f>
        <v>61616393</v>
      </c>
      <c r="H10" s="120">
        <f t="shared" ref="H10:I21" si="0">D10-F10</f>
        <v>-3574344</v>
      </c>
      <c r="I10" s="121">
        <f t="shared" si="0"/>
        <v>-3574344</v>
      </c>
      <c r="J10" s="120">
        <v>1445.449648</v>
      </c>
      <c r="K10" s="121">
        <f>J10</f>
        <v>1445.449648</v>
      </c>
      <c r="L10" s="121">
        <f t="shared" ref="L10:L21" si="1">H10+J10</f>
        <v>-3572898.5503520002</v>
      </c>
      <c r="M10" s="121">
        <f>L10</f>
        <v>-3572898.5503520002</v>
      </c>
      <c r="N10" s="121">
        <f>M10</f>
        <v>-3572898.5503520002</v>
      </c>
      <c r="O10" s="120">
        <f>[75]Schedule_C!AF15</f>
        <v>-3572898.5503520002</v>
      </c>
      <c r="P10" s="57">
        <f>O10</f>
        <v>-3572898.5503520002</v>
      </c>
      <c r="Q10" s="122"/>
      <c r="R10" s="120">
        <f>[75]Schedule_C!P15</f>
        <v>0</v>
      </c>
      <c r="S10" s="57">
        <v>0</v>
      </c>
      <c r="T10" s="120">
        <f t="shared" ref="T10:T21" si="2">O10+R10</f>
        <v>-3572898.5503520002</v>
      </c>
      <c r="U10" s="121">
        <f>T10</f>
        <v>-3572898.5503520002</v>
      </c>
      <c r="V10" s="120">
        <v>0</v>
      </c>
      <c r="W10" s="121">
        <v>0</v>
      </c>
      <c r="X10" s="122">
        <v>0</v>
      </c>
      <c r="Y10" s="121">
        <v>0</v>
      </c>
    </row>
    <row r="11" spans="1:25" s="91" customFormat="1" hidden="1">
      <c r="A11" s="116">
        <v>1</v>
      </c>
      <c r="B11" s="119">
        <v>37469</v>
      </c>
      <c r="D11" s="123">
        <v>61026340</v>
      </c>
      <c r="E11" s="124">
        <f t="shared" ref="E11:E21" si="3">D11+E10</f>
        <v>119068389</v>
      </c>
      <c r="F11" s="123">
        <v>62377208</v>
      </c>
      <c r="G11" s="124">
        <f t="shared" ref="G11:G21" si="4">F11+G10</f>
        <v>123993601</v>
      </c>
      <c r="H11" s="123">
        <f t="shared" si="0"/>
        <v>-1350868</v>
      </c>
      <c r="I11" s="125">
        <f t="shared" si="0"/>
        <v>-4925212</v>
      </c>
      <c r="J11" s="123">
        <v>546.71153200000003</v>
      </c>
      <c r="K11" s="124">
        <f t="shared" ref="K11:K21" si="5">J11+K10</f>
        <v>1992.1611800000001</v>
      </c>
      <c r="L11" s="126">
        <f t="shared" si="1"/>
        <v>-1350321.288468</v>
      </c>
      <c r="M11" s="126">
        <f t="shared" ref="M11:M21" si="6">M10+L11</f>
        <v>-4923219.8388200002</v>
      </c>
      <c r="N11" s="126">
        <f t="shared" ref="N11:N21" si="7">N10+L11</f>
        <v>-4923219.8388200002</v>
      </c>
      <c r="O11" s="123">
        <f>[75]Schedule_C!AF16</f>
        <v>-1350321.288468</v>
      </c>
      <c r="P11" s="126">
        <f t="shared" ref="P11:P21" si="8">O11+P10</f>
        <v>-4923219.8388200002</v>
      </c>
      <c r="Q11" s="127"/>
      <c r="R11" s="123">
        <f>[75]Schedule_C!P16</f>
        <v>0</v>
      </c>
      <c r="S11" s="126">
        <v>0</v>
      </c>
      <c r="T11" s="123">
        <f t="shared" si="2"/>
        <v>-1350321.288468</v>
      </c>
      <c r="U11" s="125">
        <f t="shared" ref="U11:U21" si="9">T11+U10</f>
        <v>-4923219.8388200002</v>
      </c>
      <c r="V11" s="128">
        <v>0</v>
      </c>
      <c r="W11" s="129">
        <v>0</v>
      </c>
      <c r="X11" s="130">
        <v>0</v>
      </c>
      <c r="Y11" s="129">
        <v>0</v>
      </c>
    </row>
    <row r="12" spans="1:25" s="91" customFormat="1" hidden="1">
      <c r="A12" s="116">
        <v>1</v>
      </c>
      <c r="B12" s="119">
        <v>37500</v>
      </c>
      <c r="D12" s="123">
        <v>66901856</v>
      </c>
      <c r="E12" s="124">
        <f t="shared" si="3"/>
        <v>185970245</v>
      </c>
      <c r="F12" s="123">
        <v>60040410</v>
      </c>
      <c r="G12" s="124">
        <f t="shared" si="4"/>
        <v>184034011</v>
      </c>
      <c r="H12" s="123">
        <f t="shared" si="0"/>
        <v>6861446</v>
      </c>
      <c r="I12" s="125">
        <f t="shared" si="0"/>
        <v>1936234</v>
      </c>
      <c r="J12" s="123">
        <v>-2775.1309160000001</v>
      </c>
      <c r="K12" s="124">
        <f t="shared" si="5"/>
        <v>-782.96973600000001</v>
      </c>
      <c r="L12" s="126">
        <f t="shared" si="1"/>
        <v>6858670.8690839997</v>
      </c>
      <c r="M12" s="126">
        <f t="shared" si="6"/>
        <v>1935451.0302639995</v>
      </c>
      <c r="N12" s="126">
        <f t="shared" si="7"/>
        <v>1935451.0302639995</v>
      </c>
      <c r="O12" s="123">
        <f>[75]Schedule_C!AF17</f>
        <v>6858670.8690839997</v>
      </c>
      <c r="P12" s="126">
        <f t="shared" si="8"/>
        <v>1935451.0302639995</v>
      </c>
      <c r="Q12" s="127"/>
      <c r="R12" s="123">
        <f>[75]Schedule_C!P17</f>
        <v>0</v>
      </c>
      <c r="S12" s="126">
        <v>0</v>
      </c>
      <c r="T12" s="123">
        <f t="shared" si="2"/>
        <v>6858670.8690839997</v>
      </c>
      <c r="U12" s="125">
        <f t="shared" si="9"/>
        <v>1935451.0302639995</v>
      </c>
      <c r="V12" s="128">
        <v>0</v>
      </c>
      <c r="W12" s="129">
        <v>0</v>
      </c>
      <c r="X12" s="130">
        <v>0</v>
      </c>
      <c r="Y12" s="129">
        <v>0</v>
      </c>
    </row>
    <row r="13" spans="1:25" s="91" customFormat="1" hidden="1">
      <c r="A13" s="116">
        <v>1</v>
      </c>
      <c r="B13" s="119">
        <v>37530</v>
      </c>
      <c r="D13" s="123">
        <v>72973687</v>
      </c>
      <c r="E13" s="124">
        <f t="shared" si="3"/>
        <v>258943932</v>
      </c>
      <c r="F13" s="123">
        <v>69523163</v>
      </c>
      <c r="G13" s="124">
        <f t="shared" si="4"/>
        <v>253557174</v>
      </c>
      <c r="H13" s="123">
        <f t="shared" si="0"/>
        <v>3450524</v>
      </c>
      <c r="I13" s="125">
        <f t="shared" si="0"/>
        <v>5386758</v>
      </c>
      <c r="J13" s="123">
        <v>-1395.284596</v>
      </c>
      <c r="K13" s="124">
        <f t="shared" si="5"/>
        <v>-2178.254332</v>
      </c>
      <c r="L13" s="126">
        <f t="shared" si="1"/>
        <v>3449128.7154040001</v>
      </c>
      <c r="M13" s="126">
        <f t="shared" si="6"/>
        <v>5384579.7456679996</v>
      </c>
      <c r="N13" s="126">
        <f t="shared" si="7"/>
        <v>5384579.7456679996</v>
      </c>
      <c r="O13" s="123">
        <f>[75]Schedule_C!AF18</f>
        <v>3449128.7154040001</v>
      </c>
      <c r="P13" s="126">
        <f t="shared" si="8"/>
        <v>5384579.7456679996</v>
      </c>
      <c r="Q13" s="127"/>
      <c r="R13" s="123">
        <f>[75]Schedule_C!P18</f>
        <v>0</v>
      </c>
      <c r="S13" s="126">
        <v>0</v>
      </c>
      <c r="T13" s="123">
        <f t="shared" si="2"/>
        <v>3449128.7154040001</v>
      </c>
      <c r="U13" s="125">
        <f t="shared" si="9"/>
        <v>5384579.7456679996</v>
      </c>
      <c r="V13" s="128">
        <v>0</v>
      </c>
      <c r="W13" s="129">
        <v>0</v>
      </c>
      <c r="X13" s="130">
        <v>0</v>
      </c>
      <c r="Y13" s="129">
        <v>0</v>
      </c>
    </row>
    <row r="14" spans="1:25" s="91" customFormat="1" hidden="1">
      <c r="A14" s="116">
        <v>1</v>
      </c>
      <c r="B14" s="119">
        <v>37561</v>
      </c>
      <c r="D14" s="123">
        <v>71935749</v>
      </c>
      <c r="E14" s="124">
        <f t="shared" si="3"/>
        <v>330879681</v>
      </c>
      <c r="F14" s="123">
        <v>74375539</v>
      </c>
      <c r="G14" s="124">
        <f t="shared" si="4"/>
        <v>327932713</v>
      </c>
      <c r="H14" s="123">
        <f t="shared" si="0"/>
        <v>-2439790</v>
      </c>
      <c r="I14" s="125">
        <f t="shared" si="0"/>
        <v>2946968</v>
      </c>
      <c r="J14" s="123">
        <v>986.17315199999996</v>
      </c>
      <c r="K14" s="124">
        <f t="shared" si="5"/>
        <v>-1192.0811800000001</v>
      </c>
      <c r="L14" s="126">
        <f t="shared" si="1"/>
        <v>-2438803.8268479998</v>
      </c>
      <c r="M14" s="126">
        <f t="shared" si="6"/>
        <v>2945775.9188199998</v>
      </c>
      <c r="N14" s="126">
        <f t="shared" si="7"/>
        <v>2945775.9188199998</v>
      </c>
      <c r="O14" s="123">
        <f>[75]Schedule_C!AF19</f>
        <v>-2438803.8268479998</v>
      </c>
      <c r="P14" s="126">
        <f t="shared" si="8"/>
        <v>2945775.9188199998</v>
      </c>
      <c r="Q14" s="127"/>
      <c r="R14" s="123">
        <f>[75]Schedule_C!P19</f>
        <v>0</v>
      </c>
      <c r="S14" s="126">
        <v>0</v>
      </c>
      <c r="T14" s="123">
        <f t="shared" si="2"/>
        <v>-2438803.8268479998</v>
      </c>
      <c r="U14" s="125">
        <f t="shared" si="9"/>
        <v>2945775.9188199998</v>
      </c>
      <c r="V14" s="128">
        <v>0</v>
      </c>
      <c r="W14" s="129">
        <v>0</v>
      </c>
      <c r="X14" s="130">
        <v>0</v>
      </c>
      <c r="Y14" s="129">
        <v>0</v>
      </c>
    </row>
    <row r="15" spans="1:25" s="91" customFormat="1" hidden="1">
      <c r="A15" s="116">
        <v>1</v>
      </c>
      <c r="B15" s="119">
        <v>37591</v>
      </c>
      <c r="D15" s="123">
        <v>86777286</v>
      </c>
      <c r="E15" s="124">
        <f t="shared" si="3"/>
        <v>417656967</v>
      </c>
      <c r="F15" s="123">
        <v>84599358</v>
      </c>
      <c r="G15" s="124">
        <f t="shared" si="4"/>
        <v>412532071</v>
      </c>
      <c r="H15" s="123">
        <f t="shared" si="0"/>
        <v>2177928</v>
      </c>
      <c r="I15" s="125">
        <f t="shared" si="0"/>
        <v>5124896</v>
      </c>
      <c r="J15" s="123">
        <v>-881.21156399999995</v>
      </c>
      <c r="K15" s="124">
        <f t="shared" si="5"/>
        <v>-2073.2927440000003</v>
      </c>
      <c r="L15" s="126">
        <f t="shared" si="1"/>
        <v>2177046.7884359998</v>
      </c>
      <c r="M15" s="126">
        <f t="shared" si="6"/>
        <v>5122822.7072559996</v>
      </c>
      <c r="N15" s="126">
        <f t="shared" si="7"/>
        <v>5122822.7072559996</v>
      </c>
      <c r="O15" s="123">
        <f>[75]Schedule_C!AF20</f>
        <v>2177046.7884359998</v>
      </c>
      <c r="P15" s="126">
        <f t="shared" si="8"/>
        <v>5122822.7072559996</v>
      </c>
      <c r="Q15" s="127"/>
      <c r="R15" s="123">
        <f>[75]Schedule_C!P20</f>
        <v>0</v>
      </c>
      <c r="S15" s="126">
        <v>0</v>
      </c>
      <c r="T15" s="123">
        <f t="shared" si="2"/>
        <v>2177046.7884359998</v>
      </c>
      <c r="U15" s="125">
        <f t="shared" si="9"/>
        <v>5122822.7072559996</v>
      </c>
      <c r="V15" s="128">
        <v>0</v>
      </c>
      <c r="W15" s="129">
        <v>0</v>
      </c>
      <c r="X15" s="130">
        <v>0</v>
      </c>
      <c r="Y15" s="129">
        <v>0</v>
      </c>
    </row>
    <row r="16" spans="1:25" s="91" customFormat="1" hidden="1">
      <c r="A16" s="116">
        <v>1</v>
      </c>
      <c r="B16" s="119">
        <v>37622</v>
      </c>
      <c r="D16" s="123">
        <v>80343724</v>
      </c>
      <c r="E16" s="124">
        <f t="shared" si="3"/>
        <v>498000691</v>
      </c>
      <c r="F16" s="123">
        <v>81723969</v>
      </c>
      <c r="G16" s="124">
        <f t="shared" si="4"/>
        <v>494256040</v>
      </c>
      <c r="H16" s="123">
        <f t="shared" si="0"/>
        <v>-1380245</v>
      </c>
      <c r="I16" s="125">
        <f t="shared" si="0"/>
        <v>3744651</v>
      </c>
      <c r="J16" s="123">
        <v>557.97720400000003</v>
      </c>
      <c r="K16" s="124">
        <f t="shared" si="5"/>
        <v>-1515.3155400000003</v>
      </c>
      <c r="L16" s="126">
        <f t="shared" si="1"/>
        <v>-1379687.0227959999</v>
      </c>
      <c r="M16" s="126">
        <f t="shared" si="6"/>
        <v>3743135.6844599997</v>
      </c>
      <c r="N16" s="126">
        <f t="shared" si="7"/>
        <v>3743135.6844599997</v>
      </c>
      <c r="O16" s="123">
        <f>[75]Schedule_C!AF21</f>
        <v>-1379687.0227959999</v>
      </c>
      <c r="P16" s="126">
        <f t="shared" si="8"/>
        <v>3743135.6844599997</v>
      </c>
      <c r="Q16" s="127"/>
      <c r="R16" s="123">
        <f>[75]Schedule_C!P21</f>
        <v>0</v>
      </c>
      <c r="S16" s="126">
        <v>0</v>
      </c>
      <c r="T16" s="123">
        <f t="shared" si="2"/>
        <v>-1379687.0227959999</v>
      </c>
      <c r="U16" s="125">
        <f t="shared" si="9"/>
        <v>3743135.6844599997</v>
      </c>
      <c r="V16" s="128">
        <v>0</v>
      </c>
      <c r="W16" s="129">
        <v>0</v>
      </c>
      <c r="X16" s="130">
        <v>0</v>
      </c>
      <c r="Y16" s="129">
        <v>0</v>
      </c>
    </row>
    <row r="17" spans="1:25" s="91" customFormat="1" hidden="1">
      <c r="A17" s="116">
        <v>1</v>
      </c>
      <c r="B17" s="119">
        <v>37653</v>
      </c>
      <c r="D17" s="123">
        <v>80828615</v>
      </c>
      <c r="E17" s="124">
        <f t="shared" si="3"/>
        <v>578829306</v>
      </c>
      <c r="F17" s="123">
        <v>75416275</v>
      </c>
      <c r="G17" s="124">
        <f t="shared" si="4"/>
        <v>569672315</v>
      </c>
      <c r="H17" s="123">
        <f t="shared" si="0"/>
        <v>5412340</v>
      </c>
      <c r="I17" s="125">
        <f t="shared" si="0"/>
        <v>9156991</v>
      </c>
      <c r="J17" s="123">
        <v>-2189.1313639999998</v>
      </c>
      <c r="K17" s="124">
        <f t="shared" si="5"/>
        <v>-3704.4469040000004</v>
      </c>
      <c r="L17" s="126">
        <f t="shared" si="1"/>
        <v>5410150.868636</v>
      </c>
      <c r="M17" s="126">
        <f t="shared" si="6"/>
        <v>9153286.5530960001</v>
      </c>
      <c r="N17" s="126">
        <f t="shared" si="7"/>
        <v>9153286.5530960001</v>
      </c>
      <c r="O17" s="123">
        <f>[75]Schedule_C!AF22</f>
        <v>5410150.8686360009</v>
      </c>
      <c r="P17" s="126">
        <f t="shared" si="8"/>
        <v>9153286.5530960001</v>
      </c>
      <c r="Q17" s="127"/>
      <c r="R17" s="123">
        <f>[75]Schedule_C!P22</f>
        <v>0</v>
      </c>
      <c r="S17" s="126">
        <v>0</v>
      </c>
      <c r="T17" s="123">
        <f t="shared" si="2"/>
        <v>5410150.8686360009</v>
      </c>
      <c r="U17" s="125">
        <f t="shared" si="9"/>
        <v>9153286.5530960001</v>
      </c>
      <c r="V17" s="128">
        <v>0</v>
      </c>
      <c r="W17" s="129">
        <v>0</v>
      </c>
      <c r="X17" s="130">
        <v>0</v>
      </c>
      <c r="Y17" s="129">
        <v>0</v>
      </c>
    </row>
    <row r="18" spans="1:25" s="91" customFormat="1" hidden="1">
      <c r="A18" s="116">
        <v>1</v>
      </c>
      <c r="B18" s="119">
        <v>37681</v>
      </c>
      <c r="D18" s="123">
        <v>84928004</v>
      </c>
      <c r="E18" s="124">
        <f t="shared" si="3"/>
        <v>663757310</v>
      </c>
      <c r="F18" s="123">
        <v>77553819</v>
      </c>
      <c r="G18" s="124">
        <f t="shared" si="4"/>
        <v>647226134</v>
      </c>
      <c r="H18" s="123">
        <f t="shared" si="0"/>
        <v>7374185</v>
      </c>
      <c r="I18" s="125">
        <f t="shared" si="0"/>
        <v>16531176</v>
      </c>
      <c r="J18" s="123">
        <v>-2982.8051479999999</v>
      </c>
      <c r="K18" s="124">
        <f t="shared" si="5"/>
        <v>-6687.2520519999998</v>
      </c>
      <c r="L18" s="126">
        <f t="shared" si="1"/>
        <v>7371202.1948520001</v>
      </c>
      <c r="M18" s="126">
        <f t="shared" si="6"/>
        <v>16524488.747948</v>
      </c>
      <c r="N18" s="126">
        <f t="shared" si="7"/>
        <v>16524488.747948</v>
      </c>
      <c r="O18" s="123">
        <f>[75]Schedule_C!AF23</f>
        <v>7371202.1948520001</v>
      </c>
      <c r="P18" s="126">
        <f t="shared" si="8"/>
        <v>16524488.747948</v>
      </c>
      <c r="Q18" s="127"/>
      <c r="R18" s="123">
        <f>[75]Schedule_C!P23</f>
        <v>0</v>
      </c>
      <c r="S18" s="126">
        <v>0</v>
      </c>
      <c r="T18" s="123">
        <f t="shared" si="2"/>
        <v>7371202.1948520001</v>
      </c>
      <c r="U18" s="125">
        <f t="shared" si="9"/>
        <v>16524488.747948</v>
      </c>
      <c r="V18" s="128">
        <v>0</v>
      </c>
      <c r="W18" s="129">
        <v>0</v>
      </c>
      <c r="X18" s="130">
        <v>0</v>
      </c>
      <c r="Y18" s="129">
        <v>0</v>
      </c>
    </row>
    <row r="19" spans="1:25" s="91" customFormat="1" hidden="1">
      <c r="A19" s="116">
        <v>1</v>
      </c>
      <c r="B19" s="119">
        <v>37712</v>
      </c>
      <c r="D19" s="123">
        <v>67843290</v>
      </c>
      <c r="E19" s="124">
        <f t="shared" si="3"/>
        <v>731600600</v>
      </c>
      <c r="F19" s="123">
        <v>69473916</v>
      </c>
      <c r="G19" s="124">
        <f t="shared" si="4"/>
        <v>716700050</v>
      </c>
      <c r="H19" s="123">
        <f t="shared" si="0"/>
        <v>-1630626</v>
      </c>
      <c r="I19" s="125">
        <f t="shared" si="0"/>
        <v>14900550</v>
      </c>
      <c r="J19" s="123">
        <v>659.69369200000006</v>
      </c>
      <c r="K19" s="124">
        <f t="shared" si="5"/>
        <v>-6027.55836</v>
      </c>
      <c r="L19" s="126">
        <f t="shared" si="1"/>
        <v>-1629966.3063080001</v>
      </c>
      <c r="M19" s="126">
        <f t="shared" si="6"/>
        <v>14894522.441640001</v>
      </c>
      <c r="N19" s="126">
        <f t="shared" si="7"/>
        <v>14894522.441640001</v>
      </c>
      <c r="O19" s="123">
        <f>[75]Schedule_C!AF24</f>
        <v>-1629966.3063079994</v>
      </c>
      <c r="P19" s="126">
        <f t="shared" si="8"/>
        <v>14894522.441640001</v>
      </c>
      <c r="Q19" s="127"/>
      <c r="R19" s="123">
        <f>[75]Schedule_C!P24</f>
        <v>0</v>
      </c>
      <c r="S19" s="126">
        <v>0</v>
      </c>
      <c r="T19" s="123">
        <f t="shared" si="2"/>
        <v>-1629966.3063079994</v>
      </c>
      <c r="U19" s="125">
        <f t="shared" si="9"/>
        <v>14894522.441640001</v>
      </c>
      <c r="V19" s="128">
        <v>0</v>
      </c>
      <c r="W19" s="129">
        <v>0</v>
      </c>
      <c r="X19" s="130">
        <v>0</v>
      </c>
      <c r="Y19" s="129">
        <v>0</v>
      </c>
    </row>
    <row r="20" spans="1:25" s="91" customFormat="1" hidden="1">
      <c r="A20" s="116">
        <v>1</v>
      </c>
      <c r="B20" s="119">
        <v>37742</v>
      </c>
      <c r="D20" s="123">
        <v>63318113</v>
      </c>
      <c r="E20" s="124">
        <f t="shared" si="3"/>
        <v>794918713</v>
      </c>
      <c r="F20" s="123">
        <v>65590803</v>
      </c>
      <c r="G20" s="124">
        <f t="shared" si="4"/>
        <v>782290853</v>
      </c>
      <c r="H20" s="123">
        <f t="shared" si="0"/>
        <v>-2272690</v>
      </c>
      <c r="I20" s="125">
        <f t="shared" si="0"/>
        <v>12627860</v>
      </c>
      <c r="J20" s="123">
        <v>919.350684</v>
      </c>
      <c r="K20" s="124">
        <f t="shared" si="5"/>
        <v>-5108.207676</v>
      </c>
      <c r="L20" s="126">
        <f t="shared" si="1"/>
        <v>-2271770.6493159998</v>
      </c>
      <c r="M20" s="126">
        <f t="shared" si="6"/>
        <v>12622751.792324001</v>
      </c>
      <c r="N20" s="126">
        <f t="shared" si="7"/>
        <v>12622751.792324001</v>
      </c>
      <c r="O20" s="123">
        <f>[75]Schedule_C!AF25</f>
        <v>-2271770.6493159998</v>
      </c>
      <c r="P20" s="126">
        <f t="shared" si="8"/>
        <v>12622751.792324001</v>
      </c>
      <c r="Q20" s="127"/>
      <c r="R20" s="123">
        <f>[75]Schedule_C!P25</f>
        <v>0</v>
      </c>
      <c r="S20" s="126">
        <v>0</v>
      </c>
      <c r="T20" s="123">
        <f t="shared" si="2"/>
        <v>-2271770.6493159998</v>
      </c>
      <c r="U20" s="125">
        <f t="shared" si="9"/>
        <v>12622751.792324001</v>
      </c>
      <c r="V20" s="128">
        <v>0</v>
      </c>
      <c r="W20" s="129">
        <v>0</v>
      </c>
      <c r="X20" s="130">
        <v>0</v>
      </c>
      <c r="Y20" s="129">
        <v>0</v>
      </c>
    </row>
    <row r="21" spans="1:25" s="91" customFormat="1" hidden="1">
      <c r="A21" s="116">
        <v>1</v>
      </c>
      <c r="B21" s="119">
        <v>37773</v>
      </c>
      <c r="C21" s="91" t="s">
        <v>70</v>
      </c>
      <c r="D21" s="131">
        <v>50046037</v>
      </c>
      <c r="E21" s="132">
        <f t="shared" si="3"/>
        <v>844964750</v>
      </c>
      <c r="F21" s="131">
        <v>60835557</v>
      </c>
      <c r="G21" s="132">
        <f t="shared" si="4"/>
        <v>843126410</v>
      </c>
      <c r="H21" s="131">
        <f t="shared" si="0"/>
        <v>-10789520</v>
      </c>
      <c r="I21" s="133">
        <f t="shared" si="0"/>
        <v>1838340</v>
      </c>
      <c r="J21" s="131">
        <v>-4933.6501399999997</v>
      </c>
      <c r="K21" s="132">
        <f t="shared" si="5"/>
        <v>-10041.857816</v>
      </c>
      <c r="L21" s="134">
        <f t="shared" si="1"/>
        <v>-10794453.650140001</v>
      </c>
      <c r="M21" s="134">
        <f t="shared" si="6"/>
        <v>1828298.1421840005</v>
      </c>
      <c r="N21" s="134">
        <f t="shared" si="7"/>
        <v>1828298.1421840005</v>
      </c>
      <c r="O21" s="131">
        <f>[75]Schedule_C!AF26</f>
        <v>-10794453.650140001</v>
      </c>
      <c r="P21" s="134">
        <f t="shared" si="8"/>
        <v>1828298.1421840005</v>
      </c>
      <c r="Q21" s="135"/>
      <c r="R21" s="131">
        <f>[75]Schedule_C!P26</f>
        <v>0</v>
      </c>
      <c r="S21" s="134">
        <v>0</v>
      </c>
      <c r="T21" s="131">
        <f t="shared" si="2"/>
        <v>-10794453.650140001</v>
      </c>
      <c r="U21" s="133">
        <f t="shared" si="9"/>
        <v>1828298.1421840005</v>
      </c>
      <c r="V21" s="136">
        <v>0</v>
      </c>
      <c r="W21" s="137">
        <v>0</v>
      </c>
      <c r="X21" s="131">
        <v>0</v>
      </c>
      <c r="Y21" s="133">
        <v>0</v>
      </c>
    </row>
    <row r="22" spans="1:25" s="91" customFormat="1" hidden="1">
      <c r="A22" s="116"/>
      <c r="B22" s="138"/>
      <c r="D22" s="123"/>
      <c r="E22" s="124"/>
      <c r="F22" s="123"/>
      <c r="G22" s="126"/>
      <c r="H22" s="120"/>
      <c r="I22" s="125"/>
      <c r="J22" s="123"/>
      <c r="K22" s="124"/>
      <c r="L22" s="126"/>
      <c r="M22" s="126"/>
      <c r="N22" s="126"/>
      <c r="O22" s="123"/>
      <c r="P22" s="124"/>
      <c r="Q22" s="139"/>
      <c r="R22" s="123"/>
      <c r="S22" s="126"/>
      <c r="T22" s="123"/>
      <c r="U22" s="125"/>
      <c r="V22" s="128"/>
      <c r="W22" s="140"/>
      <c r="X22" s="123"/>
      <c r="Y22" s="125"/>
    </row>
    <row r="23" spans="1:25" s="91" customFormat="1" ht="9.75" hidden="1" customHeight="1">
      <c r="A23" s="116"/>
      <c r="B23" s="138"/>
      <c r="D23" s="131"/>
      <c r="E23" s="132"/>
      <c r="F23" s="131"/>
      <c r="G23" s="134"/>
      <c r="H23" s="131"/>
      <c r="I23" s="134"/>
      <c r="J23" s="131"/>
      <c r="K23" s="132"/>
      <c r="L23" s="134"/>
      <c r="M23" s="134"/>
      <c r="N23" s="134"/>
      <c r="O23" s="131"/>
      <c r="P23" s="132"/>
      <c r="Q23" s="127"/>
      <c r="R23" s="141"/>
      <c r="S23" s="134"/>
      <c r="T23" s="131"/>
      <c r="U23" s="133"/>
      <c r="V23" s="136"/>
      <c r="W23" s="137"/>
      <c r="X23" s="134"/>
      <c r="Y23" s="133"/>
    </row>
    <row r="24" spans="1:25" s="91" customFormat="1" hidden="1">
      <c r="A24" s="116"/>
      <c r="B24" s="138"/>
      <c r="C24" s="144"/>
      <c r="D24" s="145"/>
      <c r="E24" s="146"/>
      <c r="F24" s="145"/>
      <c r="G24" s="146"/>
      <c r="H24" s="145"/>
      <c r="I24" s="126"/>
      <c r="J24" s="123"/>
      <c r="K24" s="124"/>
      <c r="L24" s="126"/>
      <c r="M24" s="126"/>
      <c r="N24" s="146"/>
      <c r="O24" s="145"/>
      <c r="P24" s="124"/>
      <c r="Q24" s="139"/>
      <c r="R24" s="145"/>
      <c r="S24" s="146"/>
      <c r="T24" s="145"/>
      <c r="U24" s="147"/>
      <c r="V24" s="140"/>
      <c r="W24" s="148"/>
      <c r="X24" s="126"/>
      <c r="Y24" s="146"/>
    </row>
    <row r="25" spans="1:25" s="91" customFormat="1" hidden="1">
      <c r="A25" s="116">
        <v>2</v>
      </c>
      <c r="B25" s="119">
        <v>37803</v>
      </c>
      <c r="C25" s="144" t="s">
        <v>71</v>
      </c>
      <c r="D25" s="145">
        <v>65184355.353712201</v>
      </c>
      <c r="E25" s="124">
        <f>D25+E21</f>
        <v>910149105.3537122</v>
      </c>
      <c r="F25" s="123">
        <v>64630576.330320001</v>
      </c>
      <c r="G25" s="125">
        <f>F25+G21</f>
        <v>907756986.33032</v>
      </c>
      <c r="H25" s="123">
        <f t="shared" ref="H25:I36" si="10">D25-F25</f>
        <v>553779.02339220047</v>
      </c>
      <c r="I25" s="125">
        <f t="shared" si="10"/>
        <v>2392119.0233922005</v>
      </c>
      <c r="J25" s="123">
        <f t="shared" ref="J25:J31" si="11">H25*-0.000404</f>
        <v>-223.72672545044898</v>
      </c>
      <c r="K25" s="124">
        <f>J25+K21</f>
        <v>-10265.584541450449</v>
      </c>
      <c r="L25" s="126">
        <f t="shared" ref="L25:L36" si="12">H25+J25</f>
        <v>553555.29666674999</v>
      </c>
      <c r="M25" s="126">
        <f>L25</f>
        <v>553555.29666674999</v>
      </c>
      <c r="N25" s="126">
        <f>L25+N21</f>
        <v>2381853.4388507502</v>
      </c>
      <c r="O25" s="123">
        <f>[75]Schedule_C!AF28</f>
        <v>553555.29666674975</v>
      </c>
      <c r="P25" s="124">
        <f>O25+P21</f>
        <v>2381853.4388507502</v>
      </c>
      <c r="Q25" s="127"/>
      <c r="R25" s="123">
        <f>[75]Schedule_C!P28</f>
        <v>0</v>
      </c>
      <c r="S25" s="125">
        <v>0</v>
      </c>
      <c r="T25" s="123">
        <f t="shared" ref="T25:T36" si="13">O25+R25</f>
        <v>553555.29666674975</v>
      </c>
      <c r="U25" s="145">
        <f>T25+U21</f>
        <v>2381853.4388507502</v>
      </c>
      <c r="V25" s="123">
        <f>[75]Schedule_C1!M17+[75]Schedule_C1!M18</f>
        <v>0</v>
      </c>
      <c r="W25" s="145">
        <f>V25+W21</f>
        <v>0</v>
      </c>
      <c r="X25" s="123">
        <v>0</v>
      </c>
      <c r="Y25" s="125">
        <v>0</v>
      </c>
    </row>
    <row r="26" spans="1:25" s="91" customFormat="1" hidden="1">
      <c r="A26" s="116">
        <v>2</v>
      </c>
      <c r="B26" s="119">
        <v>37834</v>
      </c>
      <c r="C26" s="144" t="s">
        <v>71</v>
      </c>
      <c r="D26" s="145">
        <v>64674166.473712102</v>
      </c>
      <c r="E26" s="124">
        <f t="shared" ref="E26:E36" si="14">D26+E25</f>
        <v>974823271.82742429</v>
      </c>
      <c r="F26" s="123">
        <v>63110327.900528997</v>
      </c>
      <c r="G26" s="124">
        <f t="shared" ref="G26:G36" si="15">F26+G25</f>
        <v>970867314.23084903</v>
      </c>
      <c r="H26" s="123">
        <f t="shared" si="10"/>
        <v>1563838.5731831044</v>
      </c>
      <c r="I26" s="125">
        <f t="shared" si="10"/>
        <v>3955957.5965752602</v>
      </c>
      <c r="J26" s="123">
        <f t="shared" si="11"/>
        <v>-631.79078356597415</v>
      </c>
      <c r="K26" s="124">
        <f t="shared" ref="K26:K36" si="16">J26+K25</f>
        <v>-10897.375325016423</v>
      </c>
      <c r="L26" s="126">
        <f t="shared" si="12"/>
        <v>1563206.7823995384</v>
      </c>
      <c r="M26" s="126">
        <f t="shared" ref="M26:M36" si="17">M25+L26</f>
        <v>2116762.0790662887</v>
      </c>
      <c r="N26" s="126">
        <f t="shared" ref="N26:N36" si="18">N25+L26</f>
        <v>3945060.2212502887</v>
      </c>
      <c r="O26" s="123">
        <f>[75]Schedule_C!AF29</f>
        <v>1563206.7823995389</v>
      </c>
      <c r="P26" s="124">
        <f t="shared" ref="P26:P36" si="19">O26+P25</f>
        <v>3945060.2212502891</v>
      </c>
      <c r="Q26" s="127"/>
      <c r="R26" s="123">
        <f>[75]Schedule_C!P29</f>
        <v>0</v>
      </c>
      <c r="S26" s="125">
        <v>0</v>
      </c>
      <c r="T26" s="123">
        <f t="shared" si="13"/>
        <v>1563206.7823995389</v>
      </c>
      <c r="U26" s="145">
        <f t="shared" ref="U26:U36" si="20">T26+U25</f>
        <v>3945060.2212502891</v>
      </c>
      <c r="V26" s="123">
        <f>[75]Schedule_C1!M20+[75]Schedule_C1!M19</f>
        <v>0</v>
      </c>
      <c r="W26" s="145">
        <f t="shared" ref="W26:W36" si="21">V26+W25</f>
        <v>0</v>
      </c>
      <c r="X26" s="123">
        <v>0</v>
      </c>
      <c r="Y26" s="125">
        <v>0</v>
      </c>
    </row>
    <row r="27" spans="1:25" s="91" customFormat="1" hidden="1">
      <c r="A27" s="116">
        <v>2</v>
      </c>
      <c r="B27" s="119">
        <v>37865</v>
      </c>
      <c r="C27" s="144" t="s">
        <v>71</v>
      </c>
      <c r="D27" s="145">
        <v>66766678.353712201</v>
      </c>
      <c r="E27" s="124">
        <f t="shared" si="14"/>
        <v>1041589950.1811365</v>
      </c>
      <c r="F27" s="123">
        <v>62478495.438176997</v>
      </c>
      <c r="G27" s="124">
        <f t="shared" si="15"/>
        <v>1033345809.669026</v>
      </c>
      <c r="H27" s="123">
        <f t="shared" si="10"/>
        <v>4288182.9155352041</v>
      </c>
      <c r="I27" s="125">
        <f t="shared" si="10"/>
        <v>8244140.5121104717</v>
      </c>
      <c r="J27" s="123">
        <f t="shared" si="11"/>
        <v>-1732.4258978762225</v>
      </c>
      <c r="K27" s="124">
        <f t="shared" si="16"/>
        <v>-12629.801222892645</v>
      </c>
      <c r="L27" s="126">
        <f t="shared" si="12"/>
        <v>4286450.4896373283</v>
      </c>
      <c r="M27" s="126">
        <f t="shared" si="17"/>
        <v>6403212.568703617</v>
      </c>
      <c r="N27" s="126">
        <f t="shared" si="18"/>
        <v>8231510.7108876165</v>
      </c>
      <c r="O27" s="123">
        <f>[75]Schedule_C!AF30</f>
        <v>4286450.4896373283</v>
      </c>
      <c r="P27" s="124">
        <f t="shared" si="19"/>
        <v>8231510.7108876174</v>
      </c>
      <c r="Q27" s="127"/>
      <c r="R27" s="123">
        <f>[75]Schedule_C!P30</f>
        <v>0</v>
      </c>
      <c r="S27" s="125">
        <v>0</v>
      </c>
      <c r="T27" s="123">
        <f t="shared" si="13"/>
        <v>4286450.4896373283</v>
      </c>
      <c r="U27" s="125">
        <f t="shared" si="20"/>
        <v>8231510.7108876174</v>
      </c>
      <c r="V27" s="123">
        <f>[75]Schedule_C1!M21+[75]Schedule_C1!M22</f>
        <v>0</v>
      </c>
      <c r="W27" s="145">
        <f t="shared" si="21"/>
        <v>0</v>
      </c>
      <c r="X27" s="123">
        <v>0</v>
      </c>
      <c r="Y27" s="125">
        <v>0</v>
      </c>
    </row>
    <row r="28" spans="1:25" s="91" customFormat="1" hidden="1">
      <c r="A28" s="116">
        <v>2</v>
      </c>
      <c r="B28" s="119">
        <v>37895</v>
      </c>
      <c r="C28" s="144" t="s">
        <v>71</v>
      </c>
      <c r="D28" s="145">
        <v>74949819.353712201</v>
      </c>
      <c r="E28" s="124">
        <f t="shared" si="14"/>
        <v>1116539769.5348487</v>
      </c>
      <c r="F28" s="123">
        <v>68971840.775838003</v>
      </c>
      <c r="G28" s="124">
        <f t="shared" si="15"/>
        <v>1102317650.444864</v>
      </c>
      <c r="H28" s="123">
        <f t="shared" si="10"/>
        <v>5977978.5778741986</v>
      </c>
      <c r="I28" s="125">
        <f t="shared" si="10"/>
        <v>14222119.089984655</v>
      </c>
      <c r="J28" s="123">
        <f t="shared" si="11"/>
        <v>-2415.1033454611761</v>
      </c>
      <c r="K28" s="124">
        <f t="shared" si="16"/>
        <v>-15044.904568353821</v>
      </c>
      <c r="L28" s="126">
        <f t="shared" si="12"/>
        <v>5975563.4745287374</v>
      </c>
      <c r="M28" s="126">
        <f t="shared" si="17"/>
        <v>12378776.043232355</v>
      </c>
      <c r="N28" s="126">
        <f t="shared" si="18"/>
        <v>14207074.185416354</v>
      </c>
      <c r="O28" s="123">
        <f>[75]Schedule_C!AF31</f>
        <v>5975563.4745287383</v>
      </c>
      <c r="P28" s="124">
        <f t="shared" si="19"/>
        <v>14207074.185416356</v>
      </c>
      <c r="Q28" s="127"/>
      <c r="R28" s="123">
        <f>[75]Schedule_C!P31</f>
        <v>0</v>
      </c>
      <c r="S28" s="125">
        <v>0</v>
      </c>
      <c r="T28" s="123">
        <f t="shared" si="13"/>
        <v>5975563.4745287383</v>
      </c>
      <c r="U28" s="125">
        <f t="shared" si="20"/>
        <v>14207074.185416356</v>
      </c>
      <c r="V28" s="123">
        <f>[75]Schedule_C1!M23+[75]Schedule_C1!M24</f>
        <v>0</v>
      </c>
      <c r="W28" s="145">
        <f t="shared" si="21"/>
        <v>0</v>
      </c>
      <c r="X28" s="123">
        <v>0</v>
      </c>
      <c r="Y28" s="125">
        <v>0</v>
      </c>
    </row>
    <row r="29" spans="1:25" s="91" customFormat="1" hidden="1">
      <c r="A29" s="116">
        <v>2</v>
      </c>
      <c r="B29" s="119">
        <v>37926</v>
      </c>
      <c r="C29" s="144" t="s">
        <v>71</v>
      </c>
      <c r="D29" s="145">
        <v>85103091.353712201</v>
      </c>
      <c r="E29" s="124">
        <f t="shared" si="14"/>
        <v>1201642860.8885608</v>
      </c>
      <c r="F29" s="123">
        <v>82180750.522962004</v>
      </c>
      <c r="G29" s="124">
        <f t="shared" si="15"/>
        <v>1184498400.9678261</v>
      </c>
      <c r="H29" s="123">
        <f t="shared" si="10"/>
        <v>2922340.8307501972</v>
      </c>
      <c r="I29" s="125">
        <f t="shared" si="10"/>
        <v>17144459.920734644</v>
      </c>
      <c r="J29" s="123">
        <f t="shared" si="11"/>
        <v>-1180.6256956230798</v>
      </c>
      <c r="K29" s="124">
        <f t="shared" si="16"/>
        <v>-16225.5302639769</v>
      </c>
      <c r="L29" s="126">
        <f t="shared" si="12"/>
        <v>2921160.2050545742</v>
      </c>
      <c r="M29" s="126">
        <f t="shared" si="17"/>
        <v>15299936.248286929</v>
      </c>
      <c r="N29" s="126">
        <f t="shared" si="18"/>
        <v>17128234.390470929</v>
      </c>
      <c r="O29" s="123">
        <f>[75]Schedule_C!AF32</f>
        <v>2921160.2050545737</v>
      </c>
      <c r="P29" s="124">
        <f t="shared" si="19"/>
        <v>17128234.390470929</v>
      </c>
      <c r="Q29" s="127"/>
      <c r="R29" s="123">
        <f>[75]Schedule_C!P32</f>
        <v>0</v>
      </c>
      <c r="S29" s="125">
        <v>0</v>
      </c>
      <c r="T29" s="123">
        <f t="shared" si="13"/>
        <v>2921160.2050545737</v>
      </c>
      <c r="U29" s="125">
        <f t="shared" si="20"/>
        <v>17128234.390470929</v>
      </c>
      <c r="V29" s="123">
        <f>[75]Schedule_C1!M25+[75]Schedule_C1!M26</f>
        <v>0</v>
      </c>
      <c r="W29" s="145">
        <f t="shared" si="21"/>
        <v>0</v>
      </c>
      <c r="X29" s="123">
        <v>0</v>
      </c>
      <c r="Y29" s="125">
        <v>0</v>
      </c>
    </row>
    <row r="30" spans="1:25" s="91" customFormat="1" hidden="1">
      <c r="A30" s="116">
        <v>2</v>
      </c>
      <c r="B30" s="119">
        <v>37956</v>
      </c>
      <c r="C30" s="144" t="s">
        <v>71</v>
      </c>
      <c r="D30" s="145">
        <v>92860817.353712201</v>
      </c>
      <c r="E30" s="124">
        <f t="shared" si="14"/>
        <v>1294503678.2422729</v>
      </c>
      <c r="F30" s="123">
        <v>89484104.071362004</v>
      </c>
      <c r="G30" s="124">
        <f t="shared" si="15"/>
        <v>1273982505.0391881</v>
      </c>
      <c r="H30" s="123">
        <f t="shared" si="10"/>
        <v>3376713.2823501974</v>
      </c>
      <c r="I30" s="125">
        <f t="shared" si="10"/>
        <v>20521173.203084707</v>
      </c>
      <c r="J30" s="123">
        <f t="shared" si="11"/>
        <v>-1364.1921660694798</v>
      </c>
      <c r="K30" s="124">
        <f t="shared" si="16"/>
        <v>-17589.722430046379</v>
      </c>
      <c r="L30" s="126">
        <f t="shared" si="12"/>
        <v>3375349.0901841279</v>
      </c>
      <c r="M30" s="126">
        <f t="shared" si="17"/>
        <v>18675285.338471055</v>
      </c>
      <c r="N30" s="126">
        <f t="shared" si="18"/>
        <v>20503583.480655059</v>
      </c>
      <c r="O30" s="123">
        <f>[75]Schedule_C!AF33</f>
        <v>3375349.090184126</v>
      </c>
      <c r="P30" s="124">
        <f t="shared" si="19"/>
        <v>20503583.480655055</v>
      </c>
      <c r="Q30" s="127"/>
      <c r="R30" s="123">
        <f>[75]Schedule_C!P33</f>
        <v>0</v>
      </c>
      <c r="S30" s="125">
        <v>0</v>
      </c>
      <c r="T30" s="123">
        <f t="shared" si="13"/>
        <v>3375349.090184126</v>
      </c>
      <c r="U30" s="125">
        <f t="shared" si="20"/>
        <v>20503583.480655055</v>
      </c>
      <c r="V30" s="123">
        <f>[75]Schedule_C1!M27+[75]Schedule_C1!M28</f>
        <v>0</v>
      </c>
      <c r="W30" s="145">
        <f t="shared" si="21"/>
        <v>0</v>
      </c>
      <c r="X30" s="123">
        <v>0</v>
      </c>
      <c r="Y30" s="125">
        <v>0</v>
      </c>
    </row>
    <row r="31" spans="1:25" s="91" customFormat="1" hidden="1">
      <c r="A31" s="116">
        <v>2</v>
      </c>
      <c r="B31" s="119">
        <v>37987</v>
      </c>
      <c r="C31" s="144" t="s">
        <v>72</v>
      </c>
      <c r="D31" s="145">
        <v>91025416.826670602</v>
      </c>
      <c r="E31" s="124">
        <f t="shared" si="14"/>
        <v>1385529095.0689435</v>
      </c>
      <c r="F31" s="123">
        <v>90476339.793839991</v>
      </c>
      <c r="G31" s="124">
        <f t="shared" si="15"/>
        <v>1364458844.8330281</v>
      </c>
      <c r="H31" s="123">
        <f t="shared" si="10"/>
        <v>549077.03283061087</v>
      </c>
      <c r="I31" s="125">
        <f t="shared" si="10"/>
        <v>21070250.235915422</v>
      </c>
      <c r="J31" s="123">
        <f t="shared" si="11"/>
        <v>-221.8271212635668</v>
      </c>
      <c r="K31" s="124">
        <f t="shared" si="16"/>
        <v>-17811.549551309945</v>
      </c>
      <c r="L31" s="126">
        <f t="shared" si="12"/>
        <v>548855.20570934727</v>
      </c>
      <c r="M31" s="126">
        <f t="shared" si="17"/>
        <v>19224140.544180401</v>
      </c>
      <c r="N31" s="126">
        <f t="shared" si="18"/>
        <v>21052438.686364405</v>
      </c>
      <c r="O31" s="123">
        <f>[75]Schedule_C!AF34</f>
        <v>548855.20570934564</v>
      </c>
      <c r="P31" s="124">
        <f t="shared" si="19"/>
        <v>21052438.686364401</v>
      </c>
      <c r="Q31" s="127"/>
      <c r="R31" s="123">
        <f>[75]Schedule_C!P34</f>
        <v>0</v>
      </c>
      <c r="S31" s="125">
        <v>0</v>
      </c>
      <c r="T31" s="123">
        <f t="shared" si="13"/>
        <v>548855.20570934564</v>
      </c>
      <c r="U31" s="125">
        <f t="shared" si="20"/>
        <v>21052438.686364401</v>
      </c>
      <c r="V31" s="123">
        <f>[75]Schedule_C1!M29+[75]Schedule_C1!M30</f>
        <v>0</v>
      </c>
      <c r="W31" s="145">
        <f t="shared" si="21"/>
        <v>0</v>
      </c>
      <c r="X31" s="123">
        <v>0</v>
      </c>
      <c r="Y31" s="125">
        <v>0</v>
      </c>
    </row>
    <row r="32" spans="1:25" s="91" customFormat="1" hidden="1">
      <c r="A32" s="116">
        <v>2</v>
      </c>
      <c r="B32" s="119">
        <v>38018</v>
      </c>
      <c r="C32" s="144" t="s">
        <v>72</v>
      </c>
      <c r="D32" s="145">
        <v>85168466.368182793</v>
      </c>
      <c r="E32" s="124">
        <f t="shared" si="14"/>
        <v>1470697561.4371264</v>
      </c>
      <c r="F32" s="123">
        <v>78597503.295402005</v>
      </c>
      <c r="G32" s="124">
        <f t="shared" si="15"/>
        <v>1443056348.1284301</v>
      </c>
      <c r="H32" s="123">
        <f t="shared" si="10"/>
        <v>6570963.0727807879</v>
      </c>
      <c r="I32" s="125">
        <f t="shared" si="10"/>
        <v>27641213.30869627</v>
      </c>
      <c r="J32" s="123">
        <f>(H32*-0.000404)-12</f>
        <v>-2666.6690814034382</v>
      </c>
      <c r="K32" s="124">
        <f t="shared" si="16"/>
        <v>-20478.218632713382</v>
      </c>
      <c r="L32" s="126">
        <f t="shared" si="12"/>
        <v>6568296.4036993841</v>
      </c>
      <c r="M32" s="126">
        <f t="shared" si="17"/>
        <v>25792436.947879784</v>
      </c>
      <c r="N32" s="126">
        <f t="shared" si="18"/>
        <v>27620735.090063788</v>
      </c>
      <c r="O32" s="123">
        <f>[75]Schedule_C!AF35</f>
        <v>3672077.9297594912</v>
      </c>
      <c r="P32" s="124">
        <f t="shared" si="19"/>
        <v>24724516.616123892</v>
      </c>
      <c r="Q32" s="127"/>
      <c r="R32" s="123">
        <f>[75]Schedule_C!P35</f>
        <v>2896218.4739398919</v>
      </c>
      <c r="S32" s="125">
        <f>R32</f>
        <v>2896218.4739398919</v>
      </c>
      <c r="T32" s="123">
        <f t="shared" si="13"/>
        <v>6568296.4036993831</v>
      </c>
      <c r="U32" s="125">
        <f t="shared" si="20"/>
        <v>27620735.090063784</v>
      </c>
      <c r="V32" s="123">
        <f>[75]Schedule_C1!M32+[75]Schedule_C1!M31</f>
        <v>317.39</v>
      </c>
      <c r="W32" s="145">
        <f t="shared" si="21"/>
        <v>317.39</v>
      </c>
      <c r="X32" s="123">
        <f>+R32+V32</f>
        <v>2896535.863939892</v>
      </c>
      <c r="Y32" s="125">
        <f>X32</f>
        <v>2896535.863939892</v>
      </c>
    </row>
    <row r="33" spans="1:25" s="91" customFormat="1" hidden="1">
      <c r="A33" s="116">
        <v>2</v>
      </c>
      <c r="B33" s="119">
        <v>38047</v>
      </c>
      <c r="C33" s="144" t="s">
        <v>72</v>
      </c>
      <c r="D33" s="145">
        <v>81261266.520378903</v>
      </c>
      <c r="E33" s="124">
        <f t="shared" si="14"/>
        <v>1551958827.9575052</v>
      </c>
      <c r="F33" s="123">
        <v>77150685.999933004</v>
      </c>
      <c r="G33" s="124">
        <f t="shared" si="15"/>
        <v>1520207034.1283631</v>
      </c>
      <c r="H33" s="123">
        <f t="shared" si="10"/>
        <v>4110580.5204458982</v>
      </c>
      <c r="I33" s="125">
        <f t="shared" si="10"/>
        <v>31751793.829142094</v>
      </c>
      <c r="J33" s="123">
        <f>H33*-0.000404</f>
        <v>-1660.674530260143</v>
      </c>
      <c r="K33" s="124">
        <f t="shared" si="16"/>
        <v>-22138.893162973523</v>
      </c>
      <c r="L33" s="126">
        <f t="shared" si="12"/>
        <v>4108919.8459156379</v>
      </c>
      <c r="M33" s="126">
        <f t="shared" si="17"/>
        <v>29901356.793795422</v>
      </c>
      <c r="N33" s="126">
        <f t="shared" si="18"/>
        <v>31729654.935979426</v>
      </c>
      <c r="O33" s="123">
        <f>[75]Schedule_C!AF36</f>
        <v>2054459.922957819</v>
      </c>
      <c r="P33" s="124">
        <f t="shared" si="19"/>
        <v>26778976.539081711</v>
      </c>
      <c r="Q33" s="127"/>
      <c r="R33" s="123">
        <f>[75]Schedule_C!P36</f>
        <v>2054459.922957819</v>
      </c>
      <c r="S33" s="125">
        <f>R33+S32</f>
        <v>4950678.3968977109</v>
      </c>
      <c r="T33" s="123">
        <f t="shared" si="13"/>
        <v>4108919.8459156379</v>
      </c>
      <c r="U33" s="125">
        <f t="shared" si="20"/>
        <v>31729654.935979422</v>
      </c>
      <c r="V33" s="123">
        <f>[75]Schedule_C1!M33+[75]Schedule_C1!M34</f>
        <v>10064.349999999999</v>
      </c>
      <c r="W33" s="145">
        <f t="shared" si="21"/>
        <v>10381.739999999998</v>
      </c>
      <c r="X33" s="123">
        <f>V33+R33</f>
        <v>2064524.272957819</v>
      </c>
      <c r="Y33" s="125">
        <f>X33+Y32</f>
        <v>4961060.1368977111</v>
      </c>
    </row>
    <row r="34" spans="1:25" s="91" customFormat="1" hidden="1">
      <c r="A34" s="116">
        <v>2</v>
      </c>
      <c r="B34" s="119">
        <v>38078</v>
      </c>
      <c r="C34" s="144" t="s">
        <v>72</v>
      </c>
      <c r="D34" s="145">
        <v>68754789.720378906</v>
      </c>
      <c r="E34" s="124">
        <f t="shared" si="14"/>
        <v>1620713617.6778841</v>
      </c>
      <c r="F34" s="123">
        <v>65985593.741613001</v>
      </c>
      <c r="G34" s="124">
        <f t="shared" si="15"/>
        <v>1586192627.869976</v>
      </c>
      <c r="H34" s="123">
        <f t="shared" si="10"/>
        <v>2769195.9787659049</v>
      </c>
      <c r="I34" s="125">
        <f t="shared" si="10"/>
        <v>34520989.807908058</v>
      </c>
      <c r="J34" s="123">
        <f>H34*-0.000404</f>
        <v>-1118.7551754214255</v>
      </c>
      <c r="K34" s="124">
        <f t="shared" si="16"/>
        <v>-23257.648338394949</v>
      </c>
      <c r="L34" s="126">
        <f t="shared" si="12"/>
        <v>2768077.2235904834</v>
      </c>
      <c r="M34" s="126">
        <f t="shared" si="17"/>
        <v>32669434.017385904</v>
      </c>
      <c r="N34" s="126">
        <f t="shared" si="18"/>
        <v>34497732.159569912</v>
      </c>
      <c r="O34" s="123">
        <f>[75]Schedule_C!AF37</f>
        <v>1384038.6117952392</v>
      </c>
      <c r="P34" s="124">
        <f t="shared" si="19"/>
        <v>28163015.15087695</v>
      </c>
      <c r="Q34" s="127"/>
      <c r="R34" s="123">
        <f>[75]Schedule_C!P37</f>
        <v>1384038.611795241</v>
      </c>
      <c r="S34" s="125">
        <f>R34+S33</f>
        <v>6334717.0086929519</v>
      </c>
      <c r="T34" s="123">
        <f t="shared" si="13"/>
        <v>2768077.2235904802</v>
      </c>
      <c r="U34" s="125">
        <f t="shared" si="20"/>
        <v>34497732.159569904</v>
      </c>
      <c r="V34" s="123">
        <f>[75]Schedule_C1!M36+[75]Schedule_C1!M35</f>
        <v>16970.420000000002</v>
      </c>
      <c r="W34" s="145">
        <f t="shared" si="21"/>
        <v>27352.16</v>
      </c>
      <c r="X34" s="123">
        <f>V34+R34</f>
        <v>1401009.0317952409</v>
      </c>
      <c r="Y34" s="125">
        <f>X34+Y33</f>
        <v>6362069.168692952</v>
      </c>
    </row>
    <row r="35" spans="1:25" s="91" customFormat="1" hidden="1">
      <c r="A35" s="116">
        <v>2</v>
      </c>
      <c r="B35" s="119">
        <v>38108</v>
      </c>
      <c r="C35" s="144" t="s">
        <v>72</v>
      </c>
      <c r="D35" s="145">
        <v>59043755.678364597</v>
      </c>
      <c r="E35" s="124">
        <f t="shared" si="14"/>
        <v>1679757373.3562486</v>
      </c>
      <c r="F35" s="123">
        <v>65152397.161110654</v>
      </c>
      <c r="G35" s="124">
        <f t="shared" si="15"/>
        <v>1651345025.0310867</v>
      </c>
      <c r="H35" s="123">
        <f t="shared" si="10"/>
        <v>-6108641.4827460572</v>
      </c>
      <c r="I35" s="125">
        <f t="shared" si="10"/>
        <v>28412348.325161934</v>
      </c>
      <c r="J35" s="123">
        <f>H35*-0.000404</f>
        <v>2467.8911590294069</v>
      </c>
      <c r="K35" s="124">
        <f t="shared" si="16"/>
        <v>-20789.757179365541</v>
      </c>
      <c r="L35" s="126">
        <f t="shared" si="12"/>
        <v>-6106173.5915870275</v>
      </c>
      <c r="M35" s="126">
        <f t="shared" si="17"/>
        <v>26563260.425798878</v>
      </c>
      <c r="N35" s="126">
        <f t="shared" si="18"/>
        <v>28391558.567982882</v>
      </c>
      <c r="O35" s="123">
        <f>[75]Schedule_C!AF38</f>
        <v>-3053086.795793511</v>
      </c>
      <c r="P35" s="124">
        <f t="shared" si="19"/>
        <v>25109928.355083439</v>
      </c>
      <c r="Q35" s="127"/>
      <c r="R35" s="123">
        <f>[75]Schedule_C!P38</f>
        <v>-3053086.7957935128</v>
      </c>
      <c r="S35" s="125">
        <f>R35+S34</f>
        <v>3281630.212899439</v>
      </c>
      <c r="T35" s="123">
        <f t="shared" si="13"/>
        <v>-6106173.5915870238</v>
      </c>
      <c r="U35" s="125">
        <f t="shared" si="20"/>
        <v>28391558.567982882</v>
      </c>
      <c r="V35" s="123">
        <f>[75]Schedule_C1!M37+[75]Schedule_C1!M38</f>
        <v>21186.100000000002</v>
      </c>
      <c r="W35" s="145">
        <f t="shared" si="21"/>
        <v>48538.26</v>
      </c>
      <c r="X35" s="123">
        <f>V35+R35</f>
        <v>-3031900.6957935127</v>
      </c>
      <c r="Y35" s="125">
        <f>X35+Y34</f>
        <v>3330168.4728994393</v>
      </c>
    </row>
    <row r="36" spans="1:25" s="91" customFormat="1" hidden="1">
      <c r="A36" s="116">
        <v>2</v>
      </c>
      <c r="B36" s="119">
        <v>38139</v>
      </c>
      <c r="C36" s="144" t="s">
        <v>72</v>
      </c>
      <c r="D36" s="141">
        <v>67556640.613998204</v>
      </c>
      <c r="E36" s="132">
        <f t="shared" si="14"/>
        <v>1747314013.9702468</v>
      </c>
      <c r="F36" s="131">
        <v>64567369.562437855</v>
      </c>
      <c r="G36" s="132">
        <f t="shared" si="15"/>
        <v>1715912394.5935245</v>
      </c>
      <c r="H36" s="131">
        <f t="shared" si="10"/>
        <v>2989271.0515603498</v>
      </c>
      <c r="I36" s="133">
        <f t="shared" si="10"/>
        <v>31401619.376722336</v>
      </c>
      <c r="J36" s="131">
        <f>H36*-0.000404</f>
        <v>-1207.6655048303812</v>
      </c>
      <c r="K36" s="132">
        <f t="shared" si="16"/>
        <v>-21997.422684195921</v>
      </c>
      <c r="L36" s="143">
        <f t="shared" si="12"/>
        <v>2988063.3860555193</v>
      </c>
      <c r="M36" s="134">
        <f t="shared" si="17"/>
        <v>29551323.811854396</v>
      </c>
      <c r="N36" s="132">
        <f t="shared" si="18"/>
        <v>31379621.9540384</v>
      </c>
      <c r="O36" s="131">
        <f>[75]Schedule_C!AF39</f>
        <v>1494031.6930277571</v>
      </c>
      <c r="P36" s="132">
        <f t="shared" si="19"/>
        <v>26603960.048111197</v>
      </c>
      <c r="Q36" s="135"/>
      <c r="R36" s="131">
        <f>[75]Schedule_C!P39</f>
        <v>1494031.693027759</v>
      </c>
      <c r="S36" s="133">
        <f>R36+S35</f>
        <v>4775661.905927198</v>
      </c>
      <c r="T36" s="131">
        <f t="shared" si="13"/>
        <v>2988063.3860555161</v>
      </c>
      <c r="U36" s="133">
        <f t="shared" si="20"/>
        <v>31379621.954038396</v>
      </c>
      <c r="V36" s="131">
        <f>[75]Schedule_C1!M40+[75]Schedule_C1!M39</f>
        <v>11312.28</v>
      </c>
      <c r="W36" s="145">
        <f t="shared" si="21"/>
        <v>59850.54</v>
      </c>
      <c r="X36" s="131">
        <f>V36+R36</f>
        <v>1505343.973027759</v>
      </c>
      <c r="Y36" s="125">
        <f>X36+Y35</f>
        <v>4835512.445927198</v>
      </c>
    </row>
    <row r="37" spans="1:25" s="91" customFormat="1" hidden="1">
      <c r="A37" s="116"/>
      <c r="B37" s="138"/>
      <c r="C37" s="144"/>
      <c r="D37" s="145"/>
      <c r="E37" s="146"/>
      <c r="F37" s="145"/>
      <c r="G37" s="146"/>
      <c r="H37" s="145"/>
      <c r="I37" s="126"/>
      <c r="J37" s="123"/>
      <c r="K37" s="124"/>
      <c r="L37" s="126"/>
      <c r="M37" s="126"/>
      <c r="N37" s="146"/>
      <c r="O37" s="145"/>
      <c r="P37" s="146"/>
      <c r="Q37" s="139"/>
      <c r="R37" s="145"/>
      <c r="S37" s="146"/>
      <c r="T37" s="145"/>
      <c r="U37" s="147"/>
      <c r="V37" s="140"/>
      <c r="W37" s="148"/>
      <c r="X37" s="126"/>
      <c r="Y37" s="146"/>
    </row>
    <row r="38" spans="1:25" s="91" customFormat="1" ht="7.5" hidden="1" customHeight="1">
      <c r="A38" s="116"/>
      <c r="B38" s="119"/>
      <c r="C38" s="144"/>
      <c r="D38" s="117"/>
      <c r="E38" s="142"/>
      <c r="F38" s="117"/>
      <c r="G38" s="142"/>
      <c r="H38" s="134"/>
      <c r="I38" s="117"/>
      <c r="J38" s="131"/>
      <c r="K38" s="132"/>
      <c r="L38" s="134"/>
      <c r="M38" s="134"/>
      <c r="N38" s="132"/>
      <c r="O38" s="117"/>
      <c r="P38" s="142"/>
      <c r="Q38" s="117"/>
      <c r="R38" s="117"/>
      <c r="S38" s="142"/>
      <c r="T38" s="117"/>
      <c r="U38" s="142"/>
      <c r="V38" s="117"/>
      <c r="W38" s="142"/>
      <c r="X38" s="117"/>
      <c r="Y38" s="142"/>
    </row>
    <row r="39" spans="1:25" s="91" customFormat="1" hidden="1">
      <c r="A39" s="116">
        <v>3</v>
      </c>
      <c r="B39" s="119">
        <v>38169</v>
      </c>
      <c r="C39" s="91" t="s">
        <v>73</v>
      </c>
      <c r="D39" s="123">
        <v>72426753.299780294</v>
      </c>
      <c r="E39" s="125">
        <f>D39+E36</f>
        <v>1819740767.2700272</v>
      </c>
      <c r="F39" s="123">
        <v>69717173.446274996</v>
      </c>
      <c r="G39" s="125">
        <f>F39+G36</f>
        <v>1785629568.0397995</v>
      </c>
      <c r="H39" s="123">
        <f t="shared" ref="H39:I45" si="22">D39-F39</f>
        <v>2709579.8535052985</v>
      </c>
      <c r="I39" s="125">
        <f t="shared" si="22"/>
        <v>34111199.230227709</v>
      </c>
      <c r="J39" s="123">
        <v>-1095.6702608161406</v>
      </c>
      <c r="K39" s="125">
        <f>K36+J39</f>
        <v>-23093.09294501206</v>
      </c>
      <c r="L39" s="145">
        <f t="shared" ref="L39:L50" si="23">H39+J39</f>
        <v>2708484.1832444821</v>
      </c>
      <c r="M39" s="145">
        <f>L39</f>
        <v>2708484.1832444821</v>
      </c>
      <c r="N39" s="145">
        <f>L39+N36</f>
        <v>34088106.137282886</v>
      </c>
      <c r="O39" s="123">
        <f>[75]Schedule_C!AF41</f>
        <v>2708484.1832444817</v>
      </c>
      <c r="P39" s="125">
        <f>O39+P36</f>
        <v>29312444.231355678</v>
      </c>
      <c r="Q39" s="149"/>
      <c r="R39" s="123">
        <f>[75]Schedule_C!P41</f>
        <v>0</v>
      </c>
      <c r="S39" s="125">
        <f>+R39+S36</f>
        <v>4775661.905927198</v>
      </c>
      <c r="T39" s="123">
        <f t="shared" ref="T39:U50" si="24">O39+R39</f>
        <v>2708484.1832444817</v>
      </c>
      <c r="U39" s="147">
        <f t="shared" si="24"/>
        <v>34088106.137282878</v>
      </c>
      <c r="V39" s="123">
        <f>[75]Schedule_C1!M41+[75]Schedule_C1!M42</f>
        <v>17238.18</v>
      </c>
      <c r="W39" s="147">
        <f>+W36+V39</f>
        <v>77088.72</v>
      </c>
      <c r="X39" s="145">
        <f t="shared" ref="X39:X50" si="25">+R39+V39</f>
        <v>17238.18</v>
      </c>
      <c r="Y39" s="125">
        <f>+X39+Y36</f>
        <v>4852750.6259271977</v>
      </c>
    </row>
    <row r="40" spans="1:25" s="91" customFormat="1" hidden="1">
      <c r="A40" s="116">
        <v>3</v>
      </c>
      <c r="B40" s="119">
        <v>38200</v>
      </c>
      <c r="C40" s="144" t="s">
        <v>73</v>
      </c>
      <c r="D40" s="123">
        <v>69270006.133113593</v>
      </c>
      <c r="E40" s="125">
        <f t="shared" ref="E40:E50" si="26">+E39+D40</f>
        <v>1889010773.4031408</v>
      </c>
      <c r="F40" s="123">
        <v>70298182.156748593</v>
      </c>
      <c r="G40" s="125">
        <f t="shared" ref="G40:G50" si="27">+G39+F40</f>
        <v>1855927750.196548</v>
      </c>
      <c r="H40" s="123">
        <f t="shared" si="22"/>
        <v>-1028176.023635</v>
      </c>
      <c r="I40" s="125">
        <f t="shared" si="22"/>
        <v>33083023.206592798</v>
      </c>
      <c r="J40" s="123">
        <v>416.38311354854</v>
      </c>
      <c r="K40" s="125">
        <f t="shared" ref="K40:K50" si="28">+K39+J40</f>
        <v>-22676.709831463519</v>
      </c>
      <c r="L40" s="145">
        <f t="shared" si="23"/>
        <v>-1027759.6405214515</v>
      </c>
      <c r="M40" s="145">
        <f t="shared" ref="M40:M50" si="29">M39+L40</f>
        <v>1680724.5427230308</v>
      </c>
      <c r="N40" s="145">
        <f t="shared" ref="N40:N45" si="30">N39+L40</f>
        <v>33060346.496761434</v>
      </c>
      <c r="O40" s="123">
        <f>[75]Schedule_C!AF42</f>
        <v>-1027759.6405214518</v>
      </c>
      <c r="P40" s="125">
        <f t="shared" ref="P40:P50" si="31">+P39+O40</f>
        <v>28284684.590834226</v>
      </c>
      <c r="Q40" s="149"/>
      <c r="R40" s="123">
        <f>[75]Schedule_C!P42</f>
        <v>0</v>
      </c>
      <c r="S40" s="125">
        <f t="shared" ref="S40:S50" si="32">R40+S39</f>
        <v>4775661.905927198</v>
      </c>
      <c r="T40" s="123">
        <f t="shared" si="24"/>
        <v>-1027759.6405214518</v>
      </c>
      <c r="U40" s="145">
        <f t="shared" si="24"/>
        <v>33060346.496761426</v>
      </c>
      <c r="V40" s="123">
        <f>[75]Schedule_C1!M44+[75]Schedule_C1!M43</f>
        <v>15772.039999999999</v>
      </c>
      <c r="W40" s="145">
        <f t="shared" ref="W40:W50" si="33">+W39+V40</f>
        <v>92860.76</v>
      </c>
      <c r="X40" s="123">
        <f t="shared" si="25"/>
        <v>15772.039999999999</v>
      </c>
      <c r="Y40" s="125">
        <f t="shared" ref="Y40:Y50" si="34">+X40+Y39</f>
        <v>4868522.6659271978</v>
      </c>
    </row>
    <row r="41" spans="1:25" s="91" customFormat="1" hidden="1">
      <c r="A41" s="116">
        <v>3</v>
      </c>
      <c r="B41" s="119">
        <v>38231</v>
      </c>
      <c r="C41" s="144" t="s">
        <v>73</v>
      </c>
      <c r="D41" s="123">
        <v>66899700.516446903</v>
      </c>
      <c r="E41" s="125">
        <f t="shared" si="26"/>
        <v>1955910473.9195876</v>
      </c>
      <c r="F41" s="123">
        <v>66608144.805586994</v>
      </c>
      <c r="G41" s="125">
        <f t="shared" si="27"/>
        <v>1922535895.002135</v>
      </c>
      <c r="H41" s="123">
        <f t="shared" si="22"/>
        <v>291555.71085990965</v>
      </c>
      <c r="I41" s="125">
        <f t="shared" si="22"/>
        <v>33374578.917452574</v>
      </c>
      <c r="J41" s="123">
        <v>-118.7885071874035</v>
      </c>
      <c r="K41" s="125">
        <f t="shared" si="28"/>
        <v>-22795.498338650923</v>
      </c>
      <c r="L41" s="145">
        <f t="shared" si="23"/>
        <v>291436.92235272226</v>
      </c>
      <c r="M41" s="145">
        <f t="shared" si="29"/>
        <v>1972161.4650757532</v>
      </c>
      <c r="N41" s="145">
        <f t="shared" si="30"/>
        <v>33351783.419114158</v>
      </c>
      <c r="O41" s="123">
        <f>[75]Schedule_C!AF43</f>
        <v>291436.92235272378</v>
      </c>
      <c r="P41" s="125">
        <f t="shared" si="31"/>
        <v>28576121.51318695</v>
      </c>
      <c r="Q41" s="149"/>
      <c r="R41" s="123">
        <f>[75]Schedule_C!P43</f>
        <v>0</v>
      </c>
      <c r="S41" s="125">
        <f t="shared" si="32"/>
        <v>4775661.905927198</v>
      </c>
      <c r="T41" s="123">
        <f t="shared" si="24"/>
        <v>291436.92235272378</v>
      </c>
      <c r="U41" s="125">
        <f t="shared" si="24"/>
        <v>33351783.41911415</v>
      </c>
      <c r="V41" s="123">
        <f>[75]Schedule_C1!M45+[75]Schedule_C1!M46</f>
        <v>15700.810000000001</v>
      </c>
      <c r="W41" s="145">
        <f t="shared" si="33"/>
        <v>108561.56999999999</v>
      </c>
      <c r="X41" s="123">
        <f t="shared" si="25"/>
        <v>15700.810000000001</v>
      </c>
      <c r="Y41" s="125">
        <f t="shared" si="34"/>
        <v>4884223.4759271974</v>
      </c>
    </row>
    <row r="42" spans="1:25" s="91" customFormat="1" hidden="1">
      <c r="A42" s="116">
        <v>3</v>
      </c>
      <c r="B42" s="119">
        <v>38261</v>
      </c>
      <c r="C42" s="144" t="s">
        <v>73</v>
      </c>
      <c r="D42" s="123">
        <v>79322393.216446996</v>
      </c>
      <c r="E42" s="125">
        <f t="shared" si="26"/>
        <v>2035232867.1360345</v>
      </c>
      <c r="F42" s="123">
        <v>74713966.506787002</v>
      </c>
      <c r="G42" s="125">
        <f t="shared" si="27"/>
        <v>1997249861.5089221</v>
      </c>
      <c r="H42" s="123">
        <f t="shared" si="22"/>
        <v>4608426.7096599936</v>
      </c>
      <c r="I42" s="125">
        <f t="shared" si="22"/>
        <v>37983005.627112389</v>
      </c>
      <c r="J42" s="123">
        <v>-1863.8043907026374</v>
      </c>
      <c r="K42" s="125">
        <f t="shared" si="28"/>
        <v>-24659.30272935356</v>
      </c>
      <c r="L42" s="145">
        <f t="shared" si="23"/>
        <v>4606562.9052692913</v>
      </c>
      <c r="M42" s="145">
        <f t="shared" si="29"/>
        <v>6578724.3703450449</v>
      </c>
      <c r="N42" s="145">
        <f t="shared" si="30"/>
        <v>37958346.324383453</v>
      </c>
      <c r="O42" s="123">
        <f>[75]Schedule_C!AF44</f>
        <v>4606562.9052692913</v>
      </c>
      <c r="P42" s="125">
        <f t="shared" si="31"/>
        <v>33182684.418456241</v>
      </c>
      <c r="Q42" s="149"/>
      <c r="R42" s="123">
        <f>[75]Schedule_C!P44</f>
        <v>0</v>
      </c>
      <c r="S42" s="125">
        <f t="shared" si="32"/>
        <v>4775661.905927198</v>
      </c>
      <c r="T42" s="123">
        <f t="shared" si="24"/>
        <v>4606562.9052692913</v>
      </c>
      <c r="U42" s="125">
        <f t="shared" si="24"/>
        <v>37958346.324383438</v>
      </c>
      <c r="V42" s="123">
        <f>[75]Schedule_C1!M47+[75]Schedule_C1!M48</f>
        <v>17116.5</v>
      </c>
      <c r="W42" s="145">
        <f t="shared" si="33"/>
        <v>125678.06999999999</v>
      </c>
      <c r="X42" s="123">
        <f t="shared" si="25"/>
        <v>17116.5</v>
      </c>
      <c r="Y42" s="125">
        <f t="shared" si="34"/>
        <v>4901339.9759271974</v>
      </c>
    </row>
    <row r="43" spans="1:25" s="91" customFormat="1" hidden="1">
      <c r="A43" s="116">
        <v>3</v>
      </c>
      <c r="B43" s="119">
        <v>38292</v>
      </c>
      <c r="C43" s="144" t="s">
        <v>73</v>
      </c>
      <c r="D43" s="123">
        <v>86147413.511398703</v>
      </c>
      <c r="E43" s="125">
        <f t="shared" si="26"/>
        <v>2121380280.6474333</v>
      </c>
      <c r="F43" s="123">
        <v>84210823.535925999</v>
      </c>
      <c r="G43" s="125">
        <f t="shared" si="27"/>
        <v>2081460685.0448482</v>
      </c>
      <c r="H43" s="123">
        <f t="shared" si="22"/>
        <v>1936589.9754727036</v>
      </c>
      <c r="I43" s="125">
        <f t="shared" si="22"/>
        <v>39919595.602585077</v>
      </c>
      <c r="J43" s="123">
        <v>-782.3823500909723</v>
      </c>
      <c r="K43" s="125">
        <f t="shared" si="28"/>
        <v>-25441.685079444531</v>
      </c>
      <c r="L43" s="145">
        <f t="shared" si="23"/>
        <v>1935807.5931226127</v>
      </c>
      <c r="M43" s="145">
        <f t="shared" si="29"/>
        <v>8514531.9634676576</v>
      </c>
      <c r="N43" s="145">
        <f t="shared" si="30"/>
        <v>39894153.917506069</v>
      </c>
      <c r="O43" s="123">
        <f>[75]Schedule_C!AF45</f>
        <v>1935807.5931226164</v>
      </c>
      <c r="P43" s="125">
        <f t="shared" si="31"/>
        <v>35118492.011578858</v>
      </c>
      <c r="Q43" s="149"/>
      <c r="R43" s="123">
        <f>[75]Schedule_C!P45</f>
        <v>0</v>
      </c>
      <c r="S43" s="125">
        <f t="shared" si="32"/>
        <v>4775661.905927198</v>
      </c>
      <c r="T43" s="123">
        <f t="shared" si="24"/>
        <v>1935807.5931226164</v>
      </c>
      <c r="U43" s="125">
        <f t="shared" si="24"/>
        <v>39894153.917506054</v>
      </c>
      <c r="V43" s="123">
        <f>[75]Schedule_C1!M49+[75]Schedule_C1!M50</f>
        <v>16564.36</v>
      </c>
      <c r="W43" s="145">
        <f t="shared" si="33"/>
        <v>142242.43</v>
      </c>
      <c r="X43" s="123">
        <f t="shared" si="25"/>
        <v>16564.36</v>
      </c>
      <c r="Y43" s="125">
        <f t="shared" si="34"/>
        <v>4917904.3359271977</v>
      </c>
    </row>
    <row r="44" spans="1:25" s="91" customFormat="1" hidden="1">
      <c r="A44" s="116">
        <v>3</v>
      </c>
      <c r="B44" s="119">
        <v>38322</v>
      </c>
      <c r="C44" s="144" t="s">
        <v>73</v>
      </c>
      <c r="D44" s="123">
        <v>95992386.394731998</v>
      </c>
      <c r="E44" s="125">
        <f t="shared" si="26"/>
        <v>2217372667.0421653</v>
      </c>
      <c r="F44" s="123">
        <v>93976935.936486989</v>
      </c>
      <c r="G44" s="125">
        <f t="shared" si="27"/>
        <v>2175437620.9813352</v>
      </c>
      <c r="H44" s="123">
        <f t="shared" si="22"/>
        <v>2015450.4582450092</v>
      </c>
      <c r="I44" s="125">
        <f t="shared" si="22"/>
        <v>41935046.060830116</v>
      </c>
      <c r="J44" s="123">
        <v>-815.24198513098372</v>
      </c>
      <c r="K44" s="125">
        <f t="shared" si="28"/>
        <v>-26256.927064575513</v>
      </c>
      <c r="L44" s="145">
        <f t="shared" si="23"/>
        <v>2014635.2162598781</v>
      </c>
      <c r="M44" s="145">
        <f t="shared" si="29"/>
        <v>10529167.179727536</v>
      </c>
      <c r="N44" s="145">
        <f t="shared" si="30"/>
        <v>41908789.133765951</v>
      </c>
      <c r="O44" s="123">
        <f>[75]Schedule_C!AF46</f>
        <v>2014635.2162598744</v>
      </c>
      <c r="P44" s="125">
        <f t="shared" si="31"/>
        <v>37133127.227838732</v>
      </c>
      <c r="Q44" s="149"/>
      <c r="R44" s="123">
        <f>[75]Schedule_C!P46</f>
        <v>0</v>
      </c>
      <c r="S44" s="125">
        <f t="shared" si="32"/>
        <v>4775661.905927198</v>
      </c>
      <c r="T44" s="123">
        <f t="shared" si="24"/>
        <v>2014635.2162598744</v>
      </c>
      <c r="U44" s="125">
        <f t="shared" si="24"/>
        <v>41908789.133765928</v>
      </c>
      <c r="V44" s="123">
        <f>[75]Schedule_C1!M51+[75]Schedule_C1!M52</f>
        <v>17116.5</v>
      </c>
      <c r="W44" s="145">
        <f t="shared" si="33"/>
        <v>159358.93</v>
      </c>
      <c r="X44" s="123">
        <f t="shared" si="25"/>
        <v>17116.5</v>
      </c>
      <c r="Y44" s="125">
        <f t="shared" si="34"/>
        <v>4935020.8359271977</v>
      </c>
    </row>
    <row r="45" spans="1:25" s="91" customFormat="1" hidden="1">
      <c r="A45" s="116">
        <v>3</v>
      </c>
      <c r="B45" s="119">
        <v>38353</v>
      </c>
      <c r="C45" s="144" t="s">
        <v>74</v>
      </c>
      <c r="D45" s="123">
        <v>98603104.394731998</v>
      </c>
      <c r="E45" s="125">
        <f t="shared" si="26"/>
        <v>2315975771.4368973</v>
      </c>
      <c r="F45" s="123">
        <v>95513123.020098001</v>
      </c>
      <c r="G45" s="125">
        <f t="shared" si="27"/>
        <v>2270950744.0014334</v>
      </c>
      <c r="H45" s="123">
        <f t="shared" si="22"/>
        <v>3089981.3746339977</v>
      </c>
      <c r="I45" s="125">
        <f t="shared" si="22"/>
        <v>45025027.435463905</v>
      </c>
      <c r="J45" s="123">
        <v>-1249.3524753521351</v>
      </c>
      <c r="K45" s="125">
        <f t="shared" si="28"/>
        <v>-27506.279539927647</v>
      </c>
      <c r="L45" s="145">
        <f t="shared" si="23"/>
        <v>3088732.0221586456</v>
      </c>
      <c r="M45" s="145">
        <f t="shared" si="29"/>
        <v>13617899.201886181</v>
      </c>
      <c r="N45" s="145">
        <f t="shared" si="30"/>
        <v>44997521.155924596</v>
      </c>
      <c r="O45" s="123">
        <f>[75]Schedule_C!AF47</f>
        <v>2869091.3646612391</v>
      </c>
      <c r="P45" s="125">
        <f t="shared" si="31"/>
        <v>40002218.592499971</v>
      </c>
      <c r="Q45" s="149"/>
      <c r="R45" s="123">
        <f>[75]Schedule_C!P47</f>
        <v>219640.65749740321</v>
      </c>
      <c r="S45" s="125">
        <f t="shared" si="32"/>
        <v>4995302.5634246012</v>
      </c>
      <c r="T45" s="123">
        <f t="shared" si="24"/>
        <v>3088732.0221586423</v>
      </c>
      <c r="U45" s="125">
        <f t="shared" si="24"/>
        <v>44997521.155924574</v>
      </c>
      <c r="V45" s="123">
        <f>[75]Schedule_C1!M53+[75]Schedule_C1!M54</f>
        <v>19294.78</v>
      </c>
      <c r="W45" s="145">
        <f t="shared" si="33"/>
        <v>178653.71</v>
      </c>
      <c r="X45" s="123">
        <f t="shared" si="25"/>
        <v>238935.43749740321</v>
      </c>
      <c r="Y45" s="125">
        <f t="shared" si="34"/>
        <v>5173956.2734246012</v>
      </c>
    </row>
    <row r="46" spans="1:25" s="91" customFormat="1" hidden="1">
      <c r="A46" s="116">
        <v>3</v>
      </c>
      <c r="B46" s="119">
        <v>38384</v>
      </c>
      <c r="C46" s="144" t="s">
        <v>73</v>
      </c>
      <c r="D46" s="123">
        <v>88725927.394731998</v>
      </c>
      <c r="E46" s="125">
        <f t="shared" si="26"/>
        <v>2404701698.8316293</v>
      </c>
      <c r="F46" s="123">
        <v>83599520.495023996</v>
      </c>
      <c r="G46" s="125">
        <f t="shared" si="27"/>
        <v>2354550264.4964576</v>
      </c>
      <c r="H46" s="123">
        <f>D46-F46</f>
        <v>5126406.8997080028</v>
      </c>
      <c r="I46" s="125">
        <f>H46+I45</f>
        <v>50151434.335171908</v>
      </c>
      <c r="J46" s="123">
        <v>-2073.0683874820334</v>
      </c>
      <c r="K46" s="125">
        <f t="shared" si="28"/>
        <v>-29579.347927409683</v>
      </c>
      <c r="L46" s="145">
        <f t="shared" si="23"/>
        <v>5124333.8313205205</v>
      </c>
      <c r="M46" s="145">
        <f t="shared" si="29"/>
        <v>18742233.033206701</v>
      </c>
      <c r="N46" s="145">
        <f>L46+N45</f>
        <v>50121854.987245113</v>
      </c>
      <c r="O46" s="123">
        <f>[75]Schedule_C!AF48</f>
        <v>51243.33831320703</v>
      </c>
      <c r="P46" s="125">
        <f t="shared" si="31"/>
        <v>40053461.930813178</v>
      </c>
      <c r="Q46" s="149"/>
      <c r="R46" s="123">
        <f>[75]Schedule_C!P48</f>
        <v>5073090.4930073181</v>
      </c>
      <c r="S46" s="125">
        <f t="shared" si="32"/>
        <v>10068393.056431919</v>
      </c>
      <c r="T46" s="123">
        <f t="shared" si="24"/>
        <v>5124333.8313205251</v>
      </c>
      <c r="U46" s="125">
        <f t="shared" si="24"/>
        <v>50121854.987245098</v>
      </c>
      <c r="V46" s="123">
        <f>[75]Schedule_C1!M55+[75]Schedule_C1!M56</f>
        <v>18862.260000000002</v>
      </c>
      <c r="W46" s="145">
        <f t="shared" si="33"/>
        <v>197515.97</v>
      </c>
      <c r="X46" s="123">
        <f t="shared" si="25"/>
        <v>5091952.7530073179</v>
      </c>
      <c r="Y46" s="125">
        <f t="shared" si="34"/>
        <v>10265909.026431918</v>
      </c>
    </row>
    <row r="47" spans="1:25" s="91" customFormat="1" hidden="1">
      <c r="A47" s="116">
        <v>3</v>
      </c>
      <c r="B47" s="119">
        <v>38412</v>
      </c>
      <c r="C47" s="144" t="s">
        <v>75</v>
      </c>
      <c r="D47" s="123">
        <v>89131538.734929502</v>
      </c>
      <c r="E47" s="124">
        <f t="shared" si="26"/>
        <v>2493833237.5665588</v>
      </c>
      <c r="F47" s="123">
        <v>86090863.631000489</v>
      </c>
      <c r="G47" s="124">
        <f t="shared" si="27"/>
        <v>2440641128.1274581</v>
      </c>
      <c r="H47" s="123">
        <f>D47-F47</f>
        <v>3040675.103929013</v>
      </c>
      <c r="I47" s="125">
        <f>H47+I46</f>
        <v>53192109.439100921</v>
      </c>
      <c r="J47" s="123">
        <v>-1212.4327419873214</v>
      </c>
      <c r="K47" s="124">
        <f t="shared" si="28"/>
        <v>-30791.780669397005</v>
      </c>
      <c r="L47" s="126">
        <f t="shared" si="23"/>
        <v>3039462.6711870255</v>
      </c>
      <c r="M47" s="126">
        <f t="shared" si="29"/>
        <v>21781695.704393726</v>
      </c>
      <c r="N47" s="126">
        <f>L47+N46</f>
        <v>53161317.658432141</v>
      </c>
      <c r="O47" s="123">
        <f>[75]Schedule_C!AF49</f>
        <v>21486.148189902306</v>
      </c>
      <c r="P47" s="124">
        <f t="shared" si="31"/>
        <v>40074948.079003081</v>
      </c>
      <c r="Q47" s="127"/>
      <c r="R47" s="123">
        <f>[75]Schedule_C!P49</f>
        <v>3017976.5229971185</v>
      </c>
      <c r="S47" s="125">
        <f t="shared" si="32"/>
        <v>13086369.579429038</v>
      </c>
      <c r="T47" s="123">
        <f t="shared" si="24"/>
        <v>3039462.6711870208</v>
      </c>
      <c r="U47" s="125">
        <f t="shared" si="24"/>
        <v>53161317.658432119</v>
      </c>
      <c r="V47" s="123">
        <f>[75]Schedule_C1!M57+[75]Schedule_C1!M58</f>
        <v>41011.129999999997</v>
      </c>
      <c r="W47" s="145">
        <f t="shared" si="33"/>
        <v>238527.1</v>
      </c>
      <c r="X47" s="123">
        <f t="shared" si="25"/>
        <v>3058987.6529971184</v>
      </c>
      <c r="Y47" s="125">
        <f t="shared" si="34"/>
        <v>13324896.679429036</v>
      </c>
    </row>
    <row r="48" spans="1:25" s="91" customFormat="1" ht="13.35" hidden="1" customHeight="1">
      <c r="A48" s="116">
        <v>3</v>
      </c>
      <c r="B48" s="119">
        <v>38443</v>
      </c>
      <c r="C48" s="144" t="s">
        <v>73</v>
      </c>
      <c r="D48" s="123">
        <v>79808213.499852404</v>
      </c>
      <c r="E48" s="124">
        <f t="shared" si="26"/>
        <v>2573641451.066411</v>
      </c>
      <c r="F48" s="123">
        <v>79275583.785099998</v>
      </c>
      <c r="G48" s="124">
        <f t="shared" si="27"/>
        <v>2519916711.9125581</v>
      </c>
      <c r="H48" s="123">
        <f>D48-F48</f>
        <v>532629.71475240588</v>
      </c>
      <c r="I48" s="125">
        <f>H48+I47</f>
        <v>53724739.153853327</v>
      </c>
      <c r="J48" s="123">
        <v>-211.18240475997197</v>
      </c>
      <c r="K48" s="124">
        <f t="shared" si="28"/>
        <v>-31002.963074156978</v>
      </c>
      <c r="L48" s="126">
        <f t="shared" si="23"/>
        <v>532418.53234764596</v>
      </c>
      <c r="M48" s="126">
        <f t="shared" si="29"/>
        <v>22314114.236741371</v>
      </c>
      <c r="N48" s="126">
        <f>L48+N47</f>
        <v>53693736.19077979</v>
      </c>
      <c r="O48" s="123">
        <f>[75]Schedule_C!AF50</f>
        <v>2662.0926617383957</v>
      </c>
      <c r="P48" s="124">
        <f t="shared" si="31"/>
        <v>40077610.171664819</v>
      </c>
      <c r="Q48" s="127"/>
      <c r="R48" s="123">
        <f>[75]Schedule_C!P50</f>
        <v>529756.43968590908</v>
      </c>
      <c r="S48" s="125">
        <f t="shared" si="32"/>
        <v>13616126.019114947</v>
      </c>
      <c r="T48" s="123">
        <f t="shared" si="24"/>
        <v>532418.53234764747</v>
      </c>
      <c r="U48" s="125">
        <f t="shared" si="24"/>
        <v>53693736.190779768</v>
      </c>
      <c r="V48" s="123">
        <f>[75]Schedule_C1!M59+[75]Schedule_C1!M60</f>
        <v>58983.519999999997</v>
      </c>
      <c r="W48" s="145">
        <f t="shared" si="33"/>
        <v>297510.62</v>
      </c>
      <c r="X48" s="123">
        <f t="shared" si="25"/>
        <v>588739.9596859091</v>
      </c>
      <c r="Y48" s="125">
        <f t="shared" si="34"/>
        <v>13913636.639114944</v>
      </c>
    </row>
    <row r="49" spans="1:25" s="91" customFormat="1" ht="13.35" hidden="1" customHeight="1">
      <c r="A49" s="116">
        <v>3</v>
      </c>
      <c r="B49" s="119">
        <v>38473</v>
      </c>
      <c r="C49" s="144" t="s">
        <v>73</v>
      </c>
      <c r="D49" s="123">
        <v>61013758.499852501</v>
      </c>
      <c r="E49" s="124">
        <f t="shared" si="26"/>
        <v>2634655209.5662637</v>
      </c>
      <c r="F49" s="123">
        <v>74193398.594715998</v>
      </c>
      <c r="G49" s="124">
        <f t="shared" si="27"/>
        <v>2594110110.5072742</v>
      </c>
      <c r="H49" s="123">
        <f>D49-F49</f>
        <v>-13179640.094863497</v>
      </c>
      <c r="I49" s="125">
        <f>H49+I48</f>
        <v>40545099.05898983</v>
      </c>
      <c r="J49" s="123">
        <v>5245.5745983248526</v>
      </c>
      <c r="K49" s="124">
        <f t="shared" si="28"/>
        <v>-25757.388475832126</v>
      </c>
      <c r="L49" s="126">
        <f t="shared" si="23"/>
        <v>-13174394.520265171</v>
      </c>
      <c r="M49" s="126">
        <f t="shared" si="29"/>
        <v>9139719.7164762001</v>
      </c>
      <c r="N49" s="126">
        <f>L49+N48</f>
        <v>40519341.670514621</v>
      </c>
      <c r="O49" s="123">
        <f>[75]Schedule_C!AF51</f>
        <v>-4333930.4070774242</v>
      </c>
      <c r="P49" s="124">
        <f t="shared" si="31"/>
        <v>35743679.764587395</v>
      </c>
      <c r="Q49" s="127"/>
      <c r="R49" s="123">
        <f>[75]Schedule_C!P51</f>
        <v>-8840464.1131877489</v>
      </c>
      <c r="S49" s="125">
        <f t="shared" si="32"/>
        <v>4775661.905927198</v>
      </c>
      <c r="T49" s="123">
        <f t="shared" si="24"/>
        <v>-13174394.520265173</v>
      </c>
      <c r="U49" s="125">
        <f t="shared" si="24"/>
        <v>40519341.670514591</v>
      </c>
      <c r="V49" s="123">
        <f>[75]Schedule_C1!M61+[75]Schedule_C1!M62</f>
        <v>60007.53</v>
      </c>
      <c r="W49" s="145">
        <f t="shared" si="33"/>
        <v>357518.15</v>
      </c>
      <c r="X49" s="123">
        <f t="shared" si="25"/>
        <v>-8780456.5831877496</v>
      </c>
      <c r="Y49" s="125">
        <f t="shared" si="34"/>
        <v>5133180.0559271947</v>
      </c>
    </row>
    <row r="50" spans="1:25" s="91" customFormat="1" ht="13.35" hidden="1" customHeight="1">
      <c r="A50" s="116">
        <v>3</v>
      </c>
      <c r="B50" s="119">
        <v>38504</v>
      </c>
      <c r="C50" s="144" t="s">
        <v>73</v>
      </c>
      <c r="D50" s="131">
        <v>72032908.435373396</v>
      </c>
      <c r="E50" s="132">
        <f t="shared" si="26"/>
        <v>2706688118.001637</v>
      </c>
      <c r="F50" s="131">
        <v>71214743</v>
      </c>
      <c r="G50" s="132">
        <f t="shared" si="27"/>
        <v>2665324853.5072742</v>
      </c>
      <c r="H50" s="131">
        <f>D50-F50</f>
        <v>818165.43537339568</v>
      </c>
      <c r="I50" s="133">
        <f>H50+I49</f>
        <v>41363264.494363226</v>
      </c>
      <c r="J50" s="131">
        <v>-324.53883589085189</v>
      </c>
      <c r="K50" s="132">
        <f t="shared" si="28"/>
        <v>-26081.927311722979</v>
      </c>
      <c r="L50" s="143">
        <f t="shared" si="23"/>
        <v>817840.89653750486</v>
      </c>
      <c r="M50" s="134">
        <f t="shared" si="29"/>
        <v>9957560.6130137052</v>
      </c>
      <c r="N50" s="132">
        <f>L50+N49</f>
        <v>41337182.567052126</v>
      </c>
      <c r="O50" s="131">
        <f>[75]Schedule_C!AF52-0.5</f>
        <v>817840.39653750509</v>
      </c>
      <c r="P50" s="132">
        <f t="shared" si="31"/>
        <v>36561520.1611249</v>
      </c>
      <c r="Q50" s="135"/>
      <c r="R50" s="131">
        <f>[75]Schedule_C!P52</f>
        <v>0</v>
      </c>
      <c r="S50" s="133">
        <f t="shared" si="32"/>
        <v>4775661.905927198</v>
      </c>
      <c r="T50" s="131">
        <f t="shared" si="24"/>
        <v>817840.39653750509</v>
      </c>
      <c r="U50" s="133">
        <f t="shared" si="24"/>
        <v>41337182.067052096</v>
      </c>
      <c r="V50" s="131">
        <f>[75]Schedule_C1!M63+[75]Schedule_C1!M64</f>
        <v>20803.57</v>
      </c>
      <c r="W50" s="141">
        <f t="shared" si="33"/>
        <v>378321.72000000003</v>
      </c>
      <c r="X50" s="131">
        <f t="shared" si="25"/>
        <v>20803.57</v>
      </c>
      <c r="Y50" s="133">
        <f t="shared" si="34"/>
        <v>5153983.625927195</v>
      </c>
    </row>
    <row r="51" spans="1:25" ht="6.75" hidden="1" customHeight="1">
      <c r="B51" s="151"/>
      <c r="D51" s="152"/>
      <c r="E51" s="152"/>
      <c r="F51" s="152"/>
      <c r="G51" s="152"/>
      <c r="H51" s="152"/>
      <c r="I51" s="153"/>
      <c r="J51" s="154"/>
      <c r="K51" s="154"/>
      <c r="L51" s="154"/>
      <c r="M51" s="154"/>
      <c r="N51" s="154"/>
      <c r="O51" s="155"/>
      <c r="P51" s="156"/>
      <c r="Q51" s="154"/>
      <c r="R51" s="157"/>
      <c r="S51" s="158"/>
      <c r="T51" s="159"/>
      <c r="U51" s="156"/>
      <c r="V51" s="152"/>
      <c r="W51" s="152"/>
      <c r="X51" s="152"/>
      <c r="Y51" s="152"/>
    </row>
    <row r="52" spans="1:25" hidden="1">
      <c r="A52" s="67">
        <v>4</v>
      </c>
      <c r="B52" s="151">
        <v>38534</v>
      </c>
      <c r="C52" s="108"/>
      <c r="D52" s="160">
        <v>68411941.758498028</v>
      </c>
      <c r="E52" s="161">
        <f>D52+E50</f>
        <v>2775100059.7601352</v>
      </c>
      <c r="F52" s="162">
        <v>74070384.349716008</v>
      </c>
      <c r="G52" s="163">
        <f>F52+G50</f>
        <v>2739395237.8569903</v>
      </c>
      <c r="H52" s="162">
        <f t="shared" ref="H52:I58" si="35">D52-F52</f>
        <v>-5658442.5912179798</v>
      </c>
      <c r="I52" s="163">
        <f t="shared" si="35"/>
        <v>35704821.903144836</v>
      </c>
      <c r="J52" s="162">
        <v>2252.0601513050497</v>
      </c>
      <c r="K52" s="161">
        <f>J52+K50</f>
        <v>-23829.867160417929</v>
      </c>
      <c r="L52" s="164">
        <f t="shared" ref="L52:L63" si="36">H52+J52</f>
        <v>-5656190.5310666747</v>
      </c>
      <c r="M52" s="164">
        <f>L52</f>
        <v>-5656190.5310666747</v>
      </c>
      <c r="N52" s="161">
        <f>L52+N50</f>
        <v>35680992.035985455</v>
      </c>
      <c r="O52" s="165">
        <f>[75]Schedule_C!AF54</f>
        <v>-5656190.5310666747</v>
      </c>
      <c r="P52" s="161">
        <f>O52+P50</f>
        <v>30905329.630058225</v>
      </c>
      <c r="Q52" s="166"/>
      <c r="R52" s="123">
        <f>[75]Schedule_C!P54</f>
        <v>0</v>
      </c>
      <c r="S52" s="163">
        <f>+R52+S50</f>
        <v>4775661.905927198</v>
      </c>
      <c r="T52" s="162">
        <f t="shared" ref="T52:U63" si="37">O52+R52</f>
        <v>-5656190.5310666747</v>
      </c>
      <c r="U52" s="163">
        <f t="shared" si="37"/>
        <v>35680991.535985425</v>
      </c>
      <c r="V52" s="165">
        <f>[75]Schedule_C1!M65+[75]Schedule_C1!M66</f>
        <v>23403.360000000001</v>
      </c>
      <c r="W52" s="163">
        <f>+W50+V52</f>
        <v>401725.08</v>
      </c>
      <c r="X52" s="167">
        <f t="shared" ref="X52:X63" si="38">+R52+V52</f>
        <v>23403.360000000001</v>
      </c>
      <c r="Y52" s="163">
        <f>+X52+Y50</f>
        <v>5177386.9859271953</v>
      </c>
    </row>
    <row r="53" spans="1:25" hidden="1">
      <c r="A53" s="67">
        <v>4</v>
      </c>
      <c r="B53" s="151">
        <v>38565</v>
      </c>
      <c r="C53" s="61"/>
      <c r="D53" s="165">
        <v>75099856.758498028</v>
      </c>
      <c r="E53" s="168">
        <f t="shared" ref="E53:E63" si="39">+E52+D53</f>
        <v>2850199916.5186334</v>
      </c>
      <c r="F53" s="165">
        <v>75878971.789204001</v>
      </c>
      <c r="G53" s="168">
        <f t="shared" ref="G53:G63" si="40">+G52+F53</f>
        <v>2815274209.6461945</v>
      </c>
      <c r="H53" s="165">
        <f t="shared" si="35"/>
        <v>-779115.03070597351</v>
      </c>
      <c r="I53" s="169">
        <f t="shared" si="35"/>
        <v>34925706.872438908</v>
      </c>
      <c r="J53" s="165">
        <v>310.08778222103138</v>
      </c>
      <c r="K53" s="168">
        <f t="shared" ref="K53:K63" si="41">+K52+J53</f>
        <v>-23519.779378196898</v>
      </c>
      <c r="L53" s="170">
        <f t="shared" si="36"/>
        <v>-778804.94292375247</v>
      </c>
      <c r="M53" s="171">
        <f t="shared" ref="M53:M63" si="42">M52+L53</f>
        <v>-6434995.4739904273</v>
      </c>
      <c r="N53" s="168">
        <f t="shared" ref="N53:N58" si="43">N52+L53</f>
        <v>34902187.0930617</v>
      </c>
      <c r="O53" s="165">
        <f>[75]Schedule_C!AF55</f>
        <v>-778804.94292375073</v>
      </c>
      <c r="P53" s="168">
        <f t="shared" ref="P53:P63" si="44">+P52+O53</f>
        <v>30126524.687134475</v>
      </c>
      <c r="Q53" s="172"/>
      <c r="R53" s="123">
        <f>[75]Schedule_C!P55</f>
        <v>0</v>
      </c>
      <c r="S53" s="169">
        <f t="shared" ref="S53:S63" si="45">R53+S52</f>
        <v>4775661.905927198</v>
      </c>
      <c r="T53" s="165">
        <f t="shared" si="37"/>
        <v>-778804.94292375073</v>
      </c>
      <c r="U53" s="169">
        <f t="shared" si="37"/>
        <v>34902186.593061671</v>
      </c>
      <c r="V53" s="165">
        <f>[75]Schedule_C1!M67+[75]Schedule_C1!M68</f>
        <v>22951.23</v>
      </c>
      <c r="W53" s="169">
        <f t="shared" ref="W53:W63" si="46">+W52+V53</f>
        <v>424676.31</v>
      </c>
      <c r="X53" s="123">
        <f t="shared" si="38"/>
        <v>22951.23</v>
      </c>
      <c r="Y53" s="169">
        <f t="shared" ref="Y53:Y63" si="47">+X53+Y52</f>
        <v>5200338.2159271957</v>
      </c>
    </row>
    <row r="54" spans="1:25" hidden="1">
      <c r="A54" s="67">
        <v>4</v>
      </c>
      <c r="B54" s="151">
        <v>38596</v>
      </c>
      <c r="C54" s="61"/>
      <c r="D54" s="165">
        <v>77992438.758498028</v>
      </c>
      <c r="E54" s="168">
        <f t="shared" si="39"/>
        <v>2928192355.2771316</v>
      </c>
      <c r="F54" s="165">
        <v>72653042.690820009</v>
      </c>
      <c r="G54" s="168">
        <f t="shared" si="40"/>
        <v>2887927252.3370147</v>
      </c>
      <c r="H54" s="165">
        <f t="shared" si="35"/>
        <v>5339396.0676780194</v>
      </c>
      <c r="I54" s="169">
        <f t="shared" si="35"/>
        <v>40265102.940116882</v>
      </c>
      <c r="J54" s="165">
        <v>-2125.0796349355951</v>
      </c>
      <c r="K54" s="168">
        <f t="shared" si="41"/>
        <v>-25644.859013132493</v>
      </c>
      <c r="L54" s="170">
        <f t="shared" si="36"/>
        <v>5337270.9880430838</v>
      </c>
      <c r="M54" s="171">
        <f t="shared" si="42"/>
        <v>-1097724.4859473435</v>
      </c>
      <c r="N54" s="168">
        <f t="shared" si="43"/>
        <v>40239458.081104785</v>
      </c>
      <c r="O54" s="165">
        <f>[75]Schedule_C!AF56</f>
        <v>5337270.9880430847</v>
      </c>
      <c r="P54" s="168">
        <f t="shared" si="44"/>
        <v>35463795.675177559</v>
      </c>
      <c r="Q54" s="173"/>
      <c r="R54" s="123">
        <f>[75]Schedule_C!P56</f>
        <v>0</v>
      </c>
      <c r="S54" s="169">
        <f t="shared" si="45"/>
        <v>4775661.905927198</v>
      </c>
      <c r="T54" s="165">
        <f t="shared" si="37"/>
        <v>5337270.9880430847</v>
      </c>
      <c r="U54" s="169">
        <f t="shared" si="37"/>
        <v>40239457.581104755</v>
      </c>
      <c r="V54" s="165">
        <f>[75]Schedule_C1!M69+[75]Schedule_C1!M70</f>
        <v>22648.420000000002</v>
      </c>
      <c r="W54" s="169">
        <f t="shared" si="46"/>
        <v>447324.73</v>
      </c>
      <c r="X54" s="123">
        <f t="shared" si="38"/>
        <v>22648.420000000002</v>
      </c>
      <c r="Y54" s="169">
        <f t="shared" si="47"/>
        <v>5222986.6359271957</v>
      </c>
    </row>
    <row r="55" spans="1:25" hidden="1">
      <c r="A55" s="67">
        <v>4</v>
      </c>
      <c r="B55" s="151">
        <v>38626</v>
      </c>
      <c r="C55" s="61"/>
      <c r="D55" s="165">
        <v>85827622.758498028</v>
      </c>
      <c r="E55" s="124">
        <f t="shared" si="39"/>
        <v>3014019978.0356297</v>
      </c>
      <c r="F55" s="145">
        <v>80243629.763216004</v>
      </c>
      <c r="G55" s="124">
        <f t="shared" si="40"/>
        <v>2968170882.1002307</v>
      </c>
      <c r="H55" s="69">
        <f t="shared" si="35"/>
        <v>5583992.9952820241</v>
      </c>
      <c r="I55" s="169">
        <f t="shared" si="35"/>
        <v>45849095.935399055</v>
      </c>
      <c r="J55" s="69">
        <v>-2222.4292121222243</v>
      </c>
      <c r="K55" s="124">
        <f t="shared" si="41"/>
        <v>-27867.288225254717</v>
      </c>
      <c r="L55" s="171">
        <f t="shared" si="36"/>
        <v>5581770.5660699019</v>
      </c>
      <c r="M55" s="171">
        <f t="shared" si="42"/>
        <v>4484046.0801225584</v>
      </c>
      <c r="N55" s="168">
        <f t="shared" si="43"/>
        <v>45821228.647174686</v>
      </c>
      <c r="O55" s="165">
        <f>[75]Schedule_C!AF57</f>
        <v>4546659.4922349155</v>
      </c>
      <c r="P55" s="124">
        <f t="shared" si="44"/>
        <v>40010455.167412475</v>
      </c>
      <c r="Q55" s="139"/>
      <c r="R55" s="123">
        <f>[75]Schedule_C!P57</f>
        <v>1035111.0738349855</v>
      </c>
      <c r="S55" s="125">
        <f t="shared" si="45"/>
        <v>5810772.9797621835</v>
      </c>
      <c r="T55" s="145">
        <f t="shared" si="37"/>
        <v>5581770.566069901</v>
      </c>
      <c r="U55" s="125">
        <f t="shared" si="37"/>
        <v>45821228.147174656</v>
      </c>
      <c r="V55" s="165">
        <f>[75]Schedule_C1!M71+[75]Schedule_C1!M72</f>
        <v>25445.82</v>
      </c>
      <c r="W55" s="125">
        <f t="shared" si="46"/>
        <v>472770.55</v>
      </c>
      <c r="X55" s="145">
        <f t="shared" si="38"/>
        <v>1060556.8938349856</v>
      </c>
      <c r="Y55" s="169">
        <f t="shared" si="47"/>
        <v>6283543.5297621815</v>
      </c>
    </row>
    <row r="56" spans="1:25" hidden="1">
      <c r="A56" s="67">
        <v>4</v>
      </c>
      <c r="B56" s="151">
        <v>38657</v>
      </c>
      <c r="C56" s="61"/>
      <c r="D56" s="165">
        <v>100834275.37383108</v>
      </c>
      <c r="E56" s="168">
        <f t="shared" si="39"/>
        <v>3114854253.409461</v>
      </c>
      <c r="F56" s="69">
        <v>101324973.1038107</v>
      </c>
      <c r="G56" s="168">
        <f t="shared" si="40"/>
        <v>3069495855.2040415</v>
      </c>
      <c r="H56" s="69">
        <f t="shared" si="35"/>
        <v>-490697.72997961938</v>
      </c>
      <c r="I56" s="169">
        <f t="shared" si="35"/>
        <v>45358398.20541954</v>
      </c>
      <c r="J56" s="69">
        <v>195.29769653186668</v>
      </c>
      <c r="K56" s="168">
        <f t="shared" si="41"/>
        <v>-27671.99052872285</v>
      </c>
      <c r="L56" s="171">
        <f t="shared" si="36"/>
        <v>-490502.43228308752</v>
      </c>
      <c r="M56" s="171">
        <f t="shared" si="42"/>
        <v>3993543.6478394708</v>
      </c>
      <c r="N56" s="168">
        <f t="shared" si="43"/>
        <v>45330726.214891598</v>
      </c>
      <c r="O56" s="165">
        <f>[75]Schedule_C!AF58</f>
        <v>-4905.0243228301406</v>
      </c>
      <c r="P56" s="168">
        <f t="shared" si="44"/>
        <v>40005550.143089645</v>
      </c>
      <c r="Q56" s="173"/>
      <c r="R56" s="123">
        <f>[75]Schedule_C!P58</f>
        <v>-485597.40796025749</v>
      </c>
      <c r="S56" s="169">
        <f t="shared" si="45"/>
        <v>5325175.571801926</v>
      </c>
      <c r="T56" s="69">
        <f t="shared" si="37"/>
        <v>-490502.43228308763</v>
      </c>
      <c r="U56" s="169">
        <f t="shared" si="37"/>
        <v>45330725.714891568</v>
      </c>
      <c r="V56" s="165">
        <f>[75]Schedule_C1!M73+[75]Schedule_C1!M74</f>
        <v>29671.46</v>
      </c>
      <c r="W56" s="169">
        <f t="shared" si="46"/>
        <v>502442.01</v>
      </c>
      <c r="X56" s="145">
        <f t="shared" si="38"/>
        <v>-455925.94796025747</v>
      </c>
      <c r="Y56" s="169">
        <f t="shared" si="47"/>
        <v>5827617.5818019239</v>
      </c>
    </row>
    <row r="57" spans="1:25" hidden="1">
      <c r="A57" s="67">
        <v>4</v>
      </c>
      <c r="B57" s="151">
        <v>38687</v>
      </c>
      <c r="C57" s="61"/>
      <c r="D57" s="165">
        <v>124659147.09624203</v>
      </c>
      <c r="E57" s="168">
        <f t="shared" si="39"/>
        <v>3239513400.505703</v>
      </c>
      <c r="F57" s="69">
        <v>114228748.79118812</v>
      </c>
      <c r="G57" s="168">
        <f t="shared" si="40"/>
        <v>3183724603.9952297</v>
      </c>
      <c r="H57" s="69">
        <f t="shared" si="35"/>
        <v>10430398.305053905</v>
      </c>
      <c r="I57" s="169">
        <f t="shared" si="35"/>
        <v>55788796.510473251</v>
      </c>
      <c r="J57" s="69">
        <v>-4151.2985254116356</v>
      </c>
      <c r="K57" s="168">
        <f t="shared" si="41"/>
        <v>-31823.289054134486</v>
      </c>
      <c r="L57" s="171">
        <f t="shared" si="36"/>
        <v>10426247.006528493</v>
      </c>
      <c r="M57" s="171">
        <f t="shared" si="42"/>
        <v>14419790.654367965</v>
      </c>
      <c r="N57" s="168">
        <f t="shared" si="43"/>
        <v>55756973.221420094</v>
      </c>
      <c r="O57" s="165">
        <f>[75]Schedule_C!AF59</f>
        <v>104262.4700652808</v>
      </c>
      <c r="P57" s="168">
        <f t="shared" si="44"/>
        <v>40109812.613154925</v>
      </c>
      <c r="Q57" s="173"/>
      <c r="R57" s="123">
        <f>[75]Schedule_C!P59</f>
        <v>10321984.536463212</v>
      </c>
      <c r="S57" s="169">
        <f t="shared" si="45"/>
        <v>15647160.108265139</v>
      </c>
      <c r="T57" s="69">
        <f t="shared" si="37"/>
        <v>10426247.006528493</v>
      </c>
      <c r="U57" s="169">
        <f t="shared" si="37"/>
        <v>55756972.721420065</v>
      </c>
      <c r="V57" s="165">
        <f>[75]Schedule_C1!M75+[75]Schedule_C1!M76</f>
        <v>29938.55</v>
      </c>
      <c r="W57" s="169">
        <f t="shared" si="46"/>
        <v>532380.56000000006</v>
      </c>
      <c r="X57" s="145">
        <f t="shared" si="38"/>
        <v>10351923.086463213</v>
      </c>
      <c r="Y57" s="169">
        <f t="shared" si="47"/>
        <v>16179540.668265138</v>
      </c>
    </row>
    <row r="58" spans="1:25" hidden="1">
      <c r="A58" s="67">
        <v>4</v>
      </c>
      <c r="B58" s="151">
        <v>38718</v>
      </c>
      <c r="C58" s="61"/>
      <c r="D58" s="165">
        <v>104630999.23447217</v>
      </c>
      <c r="E58" s="168">
        <f t="shared" si="39"/>
        <v>3344144399.7401752</v>
      </c>
      <c r="F58" s="69">
        <v>107291961.32717976</v>
      </c>
      <c r="G58" s="168">
        <f t="shared" si="40"/>
        <v>3291016565.3224096</v>
      </c>
      <c r="H58" s="69">
        <f t="shared" si="35"/>
        <v>-2660962.0927075893</v>
      </c>
      <c r="I58" s="169">
        <f t="shared" si="35"/>
        <v>53127834.417765617</v>
      </c>
      <c r="J58" s="69">
        <v>1059.0629128976725</v>
      </c>
      <c r="K58" s="168">
        <f t="shared" si="41"/>
        <v>-30764.226141236813</v>
      </c>
      <c r="L58" s="171">
        <f t="shared" si="36"/>
        <v>-2659903.0297946916</v>
      </c>
      <c r="M58" s="171">
        <f t="shared" si="42"/>
        <v>11759887.624573274</v>
      </c>
      <c r="N58" s="168">
        <f t="shared" si="43"/>
        <v>53097070.191625401</v>
      </c>
      <c r="O58" s="165">
        <f>[75]Schedule_C!AF60</f>
        <v>-26599.03029794246</v>
      </c>
      <c r="P58" s="168">
        <f t="shared" si="44"/>
        <v>40083213.582856983</v>
      </c>
      <c r="Q58" s="173"/>
      <c r="R58" s="123">
        <f>[75]Schedule_C!P60</f>
        <v>-2633303.9994967449</v>
      </c>
      <c r="S58" s="169">
        <f t="shared" si="45"/>
        <v>13013856.108768394</v>
      </c>
      <c r="T58" s="69">
        <f t="shared" si="37"/>
        <v>-2659903.0297946874</v>
      </c>
      <c r="U58" s="169">
        <f t="shared" si="37"/>
        <v>53097069.691625379</v>
      </c>
      <c r="V58" s="165">
        <f>[75]Schedule_C1!M77+[75]Schedule_C1!M78</f>
        <v>89612.78</v>
      </c>
      <c r="W58" s="169">
        <f t="shared" si="46"/>
        <v>621993.34000000008</v>
      </c>
      <c r="X58" s="145">
        <f t="shared" si="38"/>
        <v>-2543691.2194967452</v>
      </c>
      <c r="Y58" s="169">
        <f t="shared" si="47"/>
        <v>13635849.448768392</v>
      </c>
    </row>
    <row r="59" spans="1:25" hidden="1">
      <c r="A59" s="67">
        <v>4</v>
      </c>
      <c r="B59" s="151">
        <v>38749</v>
      </c>
      <c r="C59" s="61"/>
      <c r="D59" s="165">
        <v>102024029.55788586</v>
      </c>
      <c r="E59" s="168">
        <f t="shared" si="39"/>
        <v>3446168429.2980609</v>
      </c>
      <c r="F59" s="69">
        <v>99805663.690891728</v>
      </c>
      <c r="G59" s="168">
        <f t="shared" si="40"/>
        <v>3390822229.0133014</v>
      </c>
      <c r="H59" s="69">
        <f>D59-F59</f>
        <v>2218365.8669941276</v>
      </c>
      <c r="I59" s="169">
        <f>H59+I58</f>
        <v>55346200.284759745</v>
      </c>
      <c r="J59" s="69">
        <v>-633.90961506357417</v>
      </c>
      <c r="K59" s="168">
        <f t="shared" si="41"/>
        <v>-31398.135756300388</v>
      </c>
      <c r="L59" s="171">
        <f t="shared" si="36"/>
        <v>2217731.9573790641</v>
      </c>
      <c r="M59" s="171">
        <f t="shared" si="42"/>
        <v>13977619.581952337</v>
      </c>
      <c r="N59" s="168">
        <f>L59+N58</f>
        <v>55314802.149004467</v>
      </c>
      <c r="O59" s="165">
        <f>[75]Schedule_C!AF61</f>
        <v>22177.319573789835</v>
      </c>
      <c r="P59" s="168">
        <f t="shared" si="44"/>
        <v>40105390.902430773</v>
      </c>
      <c r="Q59" s="173"/>
      <c r="R59" s="123">
        <f>[75]Schedule_C!P61</f>
        <v>2195554.6378052663</v>
      </c>
      <c r="S59" s="169">
        <f t="shared" si="45"/>
        <v>15209410.746573661</v>
      </c>
      <c r="T59" s="69">
        <f t="shared" si="37"/>
        <v>2217731.9573790561</v>
      </c>
      <c r="U59" s="169">
        <f t="shared" si="37"/>
        <v>55314801.64900443</v>
      </c>
      <c r="V59" s="165">
        <f>[75]Schedule_C1!M79+[75]Schedule_C1!M80</f>
        <v>68094.149999999994</v>
      </c>
      <c r="W59" s="169">
        <f t="shared" si="46"/>
        <v>690087.49000000011</v>
      </c>
      <c r="X59" s="145">
        <f t="shared" si="38"/>
        <v>2263648.7878052662</v>
      </c>
      <c r="Y59" s="169">
        <f t="shared" si="47"/>
        <v>15899498.236573659</v>
      </c>
    </row>
    <row r="60" spans="1:25" hidden="1">
      <c r="A60" s="67">
        <v>4</v>
      </c>
      <c r="B60" s="151">
        <v>38777</v>
      </c>
      <c r="C60" s="61"/>
      <c r="D60" s="165">
        <v>108508429.20494995</v>
      </c>
      <c r="E60" s="168">
        <f t="shared" si="39"/>
        <v>3554676858.5030107</v>
      </c>
      <c r="F60" s="165">
        <v>101462776.98743582</v>
      </c>
      <c r="G60" s="168">
        <f t="shared" si="40"/>
        <v>3492285006.0007372</v>
      </c>
      <c r="H60" s="165">
        <f>D60-F60</f>
        <v>7045652.2175141275</v>
      </c>
      <c r="I60" s="169">
        <f>H60+I59</f>
        <v>62391852.502273872</v>
      </c>
      <c r="J60" s="165">
        <v>-2804.169582570903</v>
      </c>
      <c r="K60" s="168">
        <f t="shared" si="41"/>
        <v>-34202.305338871287</v>
      </c>
      <c r="L60" s="170">
        <f t="shared" si="36"/>
        <v>7042848.0479315566</v>
      </c>
      <c r="M60" s="171">
        <f t="shared" si="42"/>
        <v>21020467.629883893</v>
      </c>
      <c r="N60" s="168">
        <f>L60+N59</f>
        <v>62357650.196936026</v>
      </c>
      <c r="O60" s="165">
        <f>[75]Schedule_C!AF62</f>
        <v>65326.142329894006</v>
      </c>
      <c r="P60" s="168">
        <f t="shared" si="44"/>
        <v>40170717.044760667</v>
      </c>
      <c r="Q60" s="172"/>
      <c r="R60" s="123">
        <f>[75]Schedule_C!P62</f>
        <v>6977521.9056016635</v>
      </c>
      <c r="S60" s="169">
        <f t="shared" si="45"/>
        <v>22186932.652175322</v>
      </c>
      <c r="T60" s="165">
        <f t="shared" si="37"/>
        <v>7042848.0479315575</v>
      </c>
      <c r="U60" s="169">
        <f t="shared" si="37"/>
        <v>62357649.696935989</v>
      </c>
      <c r="V60" s="165">
        <f>[75]Schedule_C1!M81+[75]Schedule_C1!M82</f>
        <v>88877.3</v>
      </c>
      <c r="W60" s="169">
        <f t="shared" si="46"/>
        <v>778964.79000000015</v>
      </c>
      <c r="X60" s="123">
        <f t="shared" si="38"/>
        <v>7066399.2056016633</v>
      </c>
      <c r="Y60" s="169">
        <f t="shared" si="47"/>
        <v>22965897.442175321</v>
      </c>
    </row>
    <row r="61" spans="1:25" ht="12.75" hidden="1" customHeight="1">
      <c r="A61" s="67">
        <v>4</v>
      </c>
      <c r="B61" s="151">
        <v>38808</v>
      </c>
      <c r="C61" s="61"/>
      <c r="D61" s="165">
        <v>77069135.0794705</v>
      </c>
      <c r="E61" s="168">
        <f t="shared" si="39"/>
        <v>3631745993.5824814</v>
      </c>
      <c r="F61" s="165">
        <v>86590213.145753711</v>
      </c>
      <c r="G61" s="168">
        <f t="shared" si="40"/>
        <v>3578875219.1464911</v>
      </c>
      <c r="H61" s="165">
        <f>D61-F61</f>
        <v>-9521078.0662832111</v>
      </c>
      <c r="I61" s="169">
        <f>H61+I60</f>
        <v>52870774.435990661</v>
      </c>
      <c r="J61" s="165">
        <v>3789.3890703804791</v>
      </c>
      <c r="K61" s="168">
        <f t="shared" si="41"/>
        <v>-30412.916268490808</v>
      </c>
      <c r="L61" s="170">
        <f t="shared" si="36"/>
        <v>-9517288.6772128306</v>
      </c>
      <c r="M61" s="171">
        <f t="shared" si="42"/>
        <v>11503178.952671062</v>
      </c>
      <c r="N61" s="168">
        <f>L61+N60</f>
        <v>52840361.519723192</v>
      </c>
      <c r="O61" s="165">
        <f>[75]Schedule_C!AF63</f>
        <v>-90070.548622705042</v>
      </c>
      <c r="P61" s="168">
        <f t="shared" si="44"/>
        <v>40080646.496137962</v>
      </c>
      <c r="Q61" s="172"/>
      <c r="R61" s="123">
        <f>[75]Schedule_C!P63</f>
        <v>-9427218.1285901181</v>
      </c>
      <c r="S61" s="169">
        <f t="shared" si="45"/>
        <v>12759714.523585204</v>
      </c>
      <c r="T61" s="165">
        <f t="shared" si="37"/>
        <v>-9517288.6772128232</v>
      </c>
      <c r="U61" s="169">
        <f t="shared" si="37"/>
        <v>52840361.019723162</v>
      </c>
      <c r="V61" s="165">
        <f>[75]Schedule_C1!M83+[75]Schedule_C1!M84</f>
        <v>135673.54</v>
      </c>
      <c r="W61" s="169">
        <f t="shared" si="46"/>
        <v>914638.33000000019</v>
      </c>
      <c r="X61" s="123">
        <f t="shared" si="38"/>
        <v>-9291544.588590119</v>
      </c>
      <c r="Y61" s="169">
        <f t="shared" si="47"/>
        <v>13674352.853585202</v>
      </c>
    </row>
    <row r="62" spans="1:25" s="91" customFormat="1" ht="12.75" hidden="1" customHeight="1">
      <c r="A62" s="116">
        <v>4</v>
      </c>
      <c r="B62" s="151">
        <v>38838</v>
      </c>
      <c r="C62" s="61"/>
      <c r="D62" s="165">
        <v>64132971.830849953</v>
      </c>
      <c r="E62" s="124">
        <f t="shared" si="39"/>
        <v>3695878965.4133315</v>
      </c>
      <c r="F62" s="123">
        <v>82958419.818329141</v>
      </c>
      <c r="G62" s="124">
        <f t="shared" si="40"/>
        <v>3661833638.9648204</v>
      </c>
      <c r="H62" s="165">
        <f>D62-F62</f>
        <v>-18825447.987479188</v>
      </c>
      <c r="I62" s="169">
        <f>H62+I61</f>
        <v>34045326.448511474</v>
      </c>
      <c r="J62" s="165">
        <v>7492.5282990187407</v>
      </c>
      <c r="K62" s="124">
        <f t="shared" si="41"/>
        <v>-22920.387969472067</v>
      </c>
      <c r="L62" s="170">
        <f t="shared" si="36"/>
        <v>-18817955.459180169</v>
      </c>
      <c r="M62" s="171">
        <f t="shared" si="42"/>
        <v>-7314776.5065091066</v>
      </c>
      <c r="N62" s="168">
        <f>L62+N61</f>
        <v>34022406.060543023</v>
      </c>
      <c r="O62" s="165">
        <f>[75]Schedule_C!AF64</f>
        <v>-10833902.841522168</v>
      </c>
      <c r="P62" s="168">
        <f t="shared" si="44"/>
        <v>29246743.654615793</v>
      </c>
      <c r="Q62" s="127"/>
      <c r="R62" s="123">
        <f>[75]Schedule_C!P64</f>
        <v>-7984052.617658006</v>
      </c>
      <c r="S62" s="125">
        <f t="shared" si="45"/>
        <v>4775661.905927198</v>
      </c>
      <c r="T62" s="123">
        <f t="shared" si="37"/>
        <v>-18817955.459180176</v>
      </c>
      <c r="U62" s="125">
        <f t="shared" si="37"/>
        <v>34022405.560542993</v>
      </c>
      <c r="V62" s="165">
        <f>[75]Schedule_C1!M85+[75]Schedule_C1!M86</f>
        <v>69514.41</v>
      </c>
      <c r="W62" s="125">
        <f t="shared" si="46"/>
        <v>984152.74000000022</v>
      </c>
      <c r="X62" s="123">
        <f t="shared" si="38"/>
        <v>-7914538.2076580059</v>
      </c>
      <c r="Y62" s="169">
        <f t="shared" si="47"/>
        <v>5759814.6459271964</v>
      </c>
    </row>
    <row r="63" spans="1:25" s="91" customFormat="1" ht="13.35" hidden="1" customHeight="1">
      <c r="A63" s="116">
        <v>4</v>
      </c>
      <c r="B63" s="151">
        <v>38869</v>
      </c>
      <c r="C63" s="61"/>
      <c r="D63" s="174">
        <v>73656972.342851937</v>
      </c>
      <c r="E63" s="132">
        <f t="shared" si="39"/>
        <v>3769535937.7561836</v>
      </c>
      <c r="F63" s="131">
        <v>78718897.422895804</v>
      </c>
      <c r="G63" s="132">
        <f t="shared" si="40"/>
        <v>3740552536.3877163</v>
      </c>
      <c r="H63" s="174">
        <f>D63-F63</f>
        <v>-5061925.0800438672</v>
      </c>
      <c r="I63" s="150">
        <f>H63+I62</f>
        <v>28983401.368467607</v>
      </c>
      <c r="J63" s="174">
        <v>1213.7265043761581</v>
      </c>
      <c r="K63" s="132">
        <f t="shared" si="41"/>
        <v>-21706.661465095909</v>
      </c>
      <c r="L63" s="175">
        <f t="shared" si="36"/>
        <v>-5060711.3535394911</v>
      </c>
      <c r="M63" s="153">
        <f t="shared" si="42"/>
        <v>-12375487.860048598</v>
      </c>
      <c r="N63" s="176">
        <f>L63+N62</f>
        <v>28961694.707003534</v>
      </c>
      <c r="O63" s="174">
        <f>[75]Schedule_C!AF65</f>
        <v>-5060711.3535394929</v>
      </c>
      <c r="P63" s="132">
        <f t="shared" si="44"/>
        <v>24186032.3010763</v>
      </c>
      <c r="Q63" s="135"/>
      <c r="R63" s="131">
        <f>[75]Schedule_C!P65</f>
        <v>0</v>
      </c>
      <c r="S63" s="133">
        <f t="shared" si="45"/>
        <v>4775661.905927198</v>
      </c>
      <c r="T63" s="131">
        <f t="shared" si="37"/>
        <v>-5060711.3535394929</v>
      </c>
      <c r="U63" s="133">
        <f t="shared" si="37"/>
        <v>28961694.207003497</v>
      </c>
      <c r="V63" s="174">
        <f>[75]Schedule_C1!M87+[75]Schedule_C1!M88</f>
        <v>27181.97</v>
      </c>
      <c r="W63" s="133">
        <f t="shared" si="46"/>
        <v>1011334.7100000002</v>
      </c>
      <c r="X63" s="131">
        <f t="shared" si="38"/>
        <v>27181.97</v>
      </c>
      <c r="Y63" s="150">
        <f t="shared" si="47"/>
        <v>5786996.6159271961</v>
      </c>
    </row>
    <row r="64" spans="1:25" s="91" customFormat="1" ht="15.75" hidden="1" customHeight="1">
      <c r="A64" s="70" t="s">
        <v>76</v>
      </c>
      <c r="B64" s="151"/>
      <c r="C64" s="61"/>
      <c r="D64" s="69"/>
      <c r="E64" s="126">
        <f>E63</f>
        <v>3769535937.7561836</v>
      </c>
      <c r="F64" s="145"/>
      <c r="G64" s="126">
        <f>G63</f>
        <v>3740552536.3877163</v>
      </c>
      <c r="H64" s="69"/>
      <c r="I64" s="126">
        <f>I63</f>
        <v>28983401.368467607</v>
      </c>
      <c r="J64" s="69"/>
      <c r="K64" s="126">
        <f>K63</f>
        <v>-21706.661465095909</v>
      </c>
      <c r="L64" s="171"/>
      <c r="M64" s="171"/>
      <c r="N64" s="126">
        <f>N63</f>
        <v>28961694.707003534</v>
      </c>
      <c r="O64" s="69"/>
      <c r="P64" s="126">
        <f>P63</f>
        <v>24186032.3010763</v>
      </c>
      <c r="Q64" s="139"/>
      <c r="R64" s="145"/>
      <c r="S64" s="126">
        <f>S63</f>
        <v>4775661.905927198</v>
      </c>
      <c r="T64" s="145"/>
      <c r="U64" s="126">
        <f>U63</f>
        <v>28961694.207003497</v>
      </c>
      <c r="V64" s="69"/>
      <c r="W64" s="126">
        <f>W63</f>
        <v>1011334.7100000002</v>
      </c>
      <c r="X64" s="145"/>
      <c r="Y64" s="126">
        <f>Y63</f>
        <v>5786996.6159271961</v>
      </c>
    </row>
    <row r="65" spans="1:25" s="91" customFormat="1" ht="13.35" hidden="1" customHeight="1" thickBot="1">
      <c r="A65" s="116"/>
      <c r="B65" s="151"/>
      <c r="C65" s="61"/>
      <c r="D65" s="69"/>
      <c r="E65" s="126"/>
      <c r="F65" s="145"/>
      <c r="G65" s="126"/>
      <c r="H65" s="69"/>
      <c r="I65" s="69"/>
      <c r="J65" s="69"/>
      <c r="K65" s="126"/>
      <c r="L65" s="171"/>
      <c r="M65" s="171"/>
      <c r="N65" s="171"/>
      <c r="O65" s="69"/>
      <c r="P65" s="126"/>
      <c r="Q65" s="139"/>
      <c r="R65" s="145"/>
      <c r="S65" s="145"/>
      <c r="T65" s="145"/>
      <c r="U65" s="145"/>
      <c r="V65" s="69"/>
      <c r="W65" s="145"/>
      <c r="X65" s="145"/>
      <c r="Y65" s="69"/>
    </row>
    <row r="66" spans="1:25" s="91" customFormat="1" ht="15.75" hidden="1">
      <c r="A66" s="116"/>
      <c r="B66" s="151"/>
      <c r="C66" s="61"/>
      <c r="D66" s="233" t="s">
        <v>4</v>
      </c>
      <c r="E66" s="234"/>
      <c r="F66" s="233" t="s">
        <v>5</v>
      </c>
      <c r="G66" s="234"/>
      <c r="H66" s="233" t="s">
        <v>6</v>
      </c>
      <c r="I66" s="234"/>
      <c r="J66" s="233" t="s">
        <v>7</v>
      </c>
      <c r="K66" s="234"/>
      <c r="L66" s="233" t="s">
        <v>8</v>
      </c>
      <c r="M66" s="236"/>
      <c r="N66" s="234"/>
      <c r="O66" s="233" t="s">
        <v>9</v>
      </c>
      <c r="P66" s="234"/>
      <c r="Q66" s="177"/>
      <c r="R66" s="233" t="s">
        <v>10</v>
      </c>
      <c r="S66" s="234"/>
      <c r="T66" s="233" t="s">
        <v>11</v>
      </c>
      <c r="U66" s="234"/>
      <c r="V66" s="233" t="s">
        <v>12</v>
      </c>
      <c r="W66" s="234"/>
      <c r="X66" s="233" t="s">
        <v>13</v>
      </c>
      <c r="Y66" s="234"/>
    </row>
    <row r="67" spans="1:25" s="91" customFormat="1" ht="13.35" hidden="1" customHeight="1" thickBot="1">
      <c r="A67" s="116"/>
      <c r="B67" s="151"/>
      <c r="C67" s="61"/>
      <c r="D67" s="115" t="s">
        <v>4</v>
      </c>
      <c r="E67" s="112" t="s">
        <v>18</v>
      </c>
      <c r="F67" s="179" t="s">
        <v>5</v>
      </c>
      <c r="G67" s="112" t="s">
        <v>18</v>
      </c>
      <c r="H67" s="179" t="s">
        <v>77</v>
      </c>
      <c r="I67" s="112" t="s">
        <v>18</v>
      </c>
      <c r="J67" s="179" t="s">
        <v>15</v>
      </c>
      <c r="K67" s="112" t="s">
        <v>18</v>
      </c>
      <c r="L67" s="179" t="s">
        <v>15</v>
      </c>
      <c r="M67" s="113" t="s">
        <v>18</v>
      </c>
      <c r="N67" s="180"/>
      <c r="O67" s="179" t="s">
        <v>15</v>
      </c>
      <c r="P67" s="113" t="s">
        <v>18</v>
      </c>
      <c r="Q67" s="106"/>
      <c r="R67" s="179" t="s">
        <v>15</v>
      </c>
      <c r="S67" s="113" t="s">
        <v>18</v>
      </c>
      <c r="T67" s="179" t="s">
        <v>77</v>
      </c>
      <c r="U67" s="113" t="s">
        <v>18</v>
      </c>
      <c r="V67" s="179" t="s">
        <v>15</v>
      </c>
      <c r="W67" s="113" t="s">
        <v>18</v>
      </c>
      <c r="X67" s="179" t="s">
        <v>15</v>
      </c>
      <c r="Y67" s="112" t="s">
        <v>18</v>
      </c>
    </row>
    <row r="68" spans="1:25" s="91" customFormat="1" ht="13.7" hidden="1" customHeight="1">
      <c r="A68" s="116">
        <v>5</v>
      </c>
      <c r="B68" s="151">
        <v>38899</v>
      </c>
      <c r="C68" s="61"/>
      <c r="D68" s="160">
        <v>73767454.873121977</v>
      </c>
      <c r="E68" s="161">
        <f>D68</f>
        <v>73767454.873121977</v>
      </c>
      <c r="F68" s="162">
        <v>89533013.274700835</v>
      </c>
      <c r="G68" s="163">
        <f>F68</f>
        <v>89533013.274700835</v>
      </c>
      <c r="H68" s="162">
        <f t="shared" ref="H68:I73" si="48">D68-F68</f>
        <v>-15765558.401578858</v>
      </c>
      <c r="I68" s="163">
        <f t="shared" si="48"/>
        <v>-15765558.401578858</v>
      </c>
      <c r="J68" s="162">
        <v>4661.8756193462759</v>
      </c>
      <c r="K68" s="161">
        <f>J68</f>
        <v>4661.8756193462759</v>
      </c>
      <c r="L68" s="181">
        <f t="shared" ref="L68:L73" si="49">H68+J68</f>
        <v>-15760896.525959512</v>
      </c>
      <c r="M68" s="164">
        <f>L68</f>
        <v>-15760896.525959512</v>
      </c>
      <c r="N68" s="182"/>
      <c r="O68" s="165">
        <f>[75]Schedule_C!AF67</f>
        <v>-12880448.262979757</v>
      </c>
      <c r="P68" s="161">
        <f>O68</f>
        <v>-12880448.262979757</v>
      </c>
      <c r="Q68" s="166"/>
      <c r="R68" s="123">
        <f>[75]Schedule_C!P67</f>
        <v>-2880448.2629797561</v>
      </c>
      <c r="S68" s="147">
        <f>+R68</f>
        <v>-2880448.2629797561</v>
      </c>
      <c r="T68" s="167">
        <f t="shared" ref="T68:T73" si="50">O68+R68</f>
        <v>-15760896.525959514</v>
      </c>
      <c r="U68" s="183">
        <f>+P68+S68</f>
        <v>-15760896.525959514</v>
      </c>
      <c r="V68" s="165">
        <f>[75]Schedule_C1!M89+[75]Schedule_C1!M90</f>
        <v>30782.95</v>
      </c>
      <c r="W68" s="163">
        <f>+V68</f>
        <v>30782.95</v>
      </c>
      <c r="X68" s="167">
        <f t="shared" ref="X68:X73" si="51">+R68+V68</f>
        <v>-2849665.3129797559</v>
      </c>
      <c r="Y68" s="184">
        <f>+X68</f>
        <v>-2849665.3129797559</v>
      </c>
    </row>
    <row r="69" spans="1:25" s="91" customFormat="1" ht="13.35" hidden="1" customHeight="1">
      <c r="A69" s="116">
        <v>5</v>
      </c>
      <c r="B69" s="185">
        <v>38930</v>
      </c>
      <c r="C69" s="61"/>
      <c r="D69" s="165">
        <v>82157751.873121977</v>
      </c>
      <c r="E69" s="168">
        <f>+E68+D69</f>
        <v>155925206.74624395</v>
      </c>
      <c r="F69" s="165">
        <v>89240945.167962</v>
      </c>
      <c r="G69" s="168">
        <f>+G68+F69</f>
        <v>178773958.44266284</v>
      </c>
      <c r="H69" s="165">
        <f t="shared" si="48"/>
        <v>-7083193.2948400229</v>
      </c>
      <c r="I69" s="169">
        <f t="shared" si="48"/>
        <v>-22848751.696418881</v>
      </c>
      <c r="J69" s="165">
        <v>2094.5002572843805</v>
      </c>
      <c r="K69" s="168">
        <f>+K68+J69</f>
        <v>6756.3758766306564</v>
      </c>
      <c r="L69" s="170">
        <f t="shared" si="49"/>
        <v>-7081098.7945827385</v>
      </c>
      <c r="M69" s="126">
        <f>M68+L69</f>
        <v>-22841995.32054225</v>
      </c>
      <c r="N69" s="186"/>
      <c r="O69" s="165">
        <f>[75]Schedule_C!AF68</f>
        <v>-2403751.2690744679</v>
      </c>
      <c r="P69" s="124">
        <f>+P68+O69</f>
        <v>-15284199.532054225</v>
      </c>
      <c r="Q69" s="127"/>
      <c r="R69" s="123">
        <f>[75]Schedule_C!P68</f>
        <v>-4677347.5255082687</v>
      </c>
      <c r="S69" s="125">
        <f>R69+S68</f>
        <v>-7557795.7884880248</v>
      </c>
      <c r="T69" s="123">
        <f t="shared" si="50"/>
        <v>-7081098.7945827367</v>
      </c>
      <c r="U69" s="187">
        <f>P69+S69</f>
        <v>-22841995.32054225</v>
      </c>
      <c r="V69" s="165">
        <f>[75]Schedule_C1!M91+[75]Schedule_C1!M92</f>
        <v>11466.71</v>
      </c>
      <c r="W69" s="125">
        <f>+W68+V69</f>
        <v>42249.66</v>
      </c>
      <c r="X69" s="123">
        <f t="shared" si="51"/>
        <v>-4665880.8155082688</v>
      </c>
      <c r="Y69" s="169">
        <f>+X69+Y68</f>
        <v>-7515546.1284880247</v>
      </c>
    </row>
    <row r="70" spans="1:25" s="91" customFormat="1" ht="13.35" hidden="1" customHeight="1">
      <c r="A70" s="116">
        <v>5</v>
      </c>
      <c r="B70" s="151">
        <v>38961</v>
      </c>
      <c r="C70" s="61"/>
      <c r="D70" s="165">
        <v>92776030.873121977</v>
      </c>
      <c r="E70" s="168">
        <f>+E69+D70</f>
        <v>248701237.61936593</v>
      </c>
      <c r="F70" s="165">
        <v>87713288.327574</v>
      </c>
      <c r="G70" s="168">
        <f>+G69+F70</f>
        <v>266487246.77023685</v>
      </c>
      <c r="H70" s="165">
        <f t="shared" si="48"/>
        <v>5062742.5455479771</v>
      </c>
      <c r="I70" s="169">
        <f t="shared" si="48"/>
        <v>-17786009.150870919</v>
      </c>
      <c r="J70" s="165">
        <v>-1497.0529707185924</v>
      </c>
      <c r="K70" s="168">
        <f>+K69+J70</f>
        <v>5259.322905912064</v>
      </c>
      <c r="L70" s="170">
        <f t="shared" si="49"/>
        <v>5061245.4925772585</v>
      </c>
      <c r="M70" s="126">
        <f>M69+L70</f>
        <v>-17780749.827964991</v>
      </c>
      <c r="N70" s="186"/>
      <c r="O70" s="165">
        <f>[75]Schedule_C!AF69</f>
        <v>1393824.6180717293</v>
      </c>
      <c r="P70" s="124">
        <f>+P69+O70</f>
        <v>-13890374.913982496</v>
      </c>
      <c r="Q70" s="173"/>
      <c r="R70" s="123">
        <f>[75]Schedule_C!P69</f>
        <v>3667420.8745055292</v>
      </c>
      <c r="S70" s="125">
        <f>R70+S69</f>
        <v>-3890374.9139824957</v>
      </c>
      <c r="T70" s="123">
        <f t="shared" si="50"/>
        <v>5061245.4925772585</v>
      </c>
      <c r="U70" s="187">
        <f>P70+S70</f>
        <v>-17780749.827964991</v>
      </c>
      <c r="V70" s="165">
        <f>[75]Schedule_C1!M93+[75]Schedule_C1!M94</f>
        <v>-16921.25</v>
      </c>
      <c r="W70" s="125">
        <f>+W69+V70</f>
        <v>25328.410000000003</v>
      </c>
      <c r="X70" s="123">
        <f t="shared" si="51"/>
        <v>3650499.6245055292</v>
      </c>
      <c r="Y70" s="169">
        <f>+X70+Y69</f>
        <v>-3865046.5039824955</v>
      </c>
    </row>
    <row r="71" spans="1:25" s="91" customFormat="1" ht="13.35" hidden="1" customHeight="1">
      <c r="A71" s="116">
        <v>5</v>
      </c>
      <c r="B71" s="151">
        <v>38991</v>
      </c>
      <c r="C71" s="61"/>
      <c r="D71" s="165">
        <v>109259892.87312198</v>
      </c>
      <c r="E71" s="124">
        <f>+E70+D71</f>
        <v>357961130.49248791</v>
      </c>
      <c r="F71" s="145">
        <v>97980392.843307003</v>
      </c>
      <c r="G71" s="124">
        <f>+G70+F71</f>
        <v>364467639.61354387</v>
      </c>
      <c r="H71" s="69">
        <f t="shared" si="48"/>
        <v>11279500.029814973</v>
      </c>
      <c r="I71" s="169">
        <f t="shared" si="48"/>
        <v>-6506509.1210559607</v>
      </c>
      <c r="J71" s="69">
        <v>-3335.3481588158756</v>
      </c>
      <c r="K71" s="124">
        <f>+K70+J71</f>
        <v>1923.9747470961884</v>
      </c>
      <c r="L71" s="170">
        <f t="shared" si="49"/>
        <v>11276164.681656158</v>
      </c>
      <c r="M71" s="126">
        <f>M70+L71</f>
        <v>-6504585.1463088337</v>
      </c>
      <c r="N71" s="186"/>
      <c r="O71" s="165">
        <f>[75]Schedule_C!AF70</f>
        <v>7385789.7676736638</v>
      </c>
      <c r="P71" s="124">
        <f>+P70+O71</f>
        <v>-6504585.1463088319</v>
      </c>
      <c r="Q71" s="139"/>
      <c r="R71" s="123">
        <f>[75]Schedule_C!P70</f>
        <v>3890374.9139824957</v>
      </c>
      <c r="S71" s="125">
        <f>R71+S70</f>
        <v>0</v>
      </c>
      <c r="T71" s="145">
        <f t="shared" si="50"/>
        <v>11276164.681656159</v>
      </c>
      <c r="U71" s="187">
        <f>P71+S71</f>
        <v>-6504585.1463088319</v>
      </c>
      <c r="V71" s="165">
        <f>[75]Schedule_C1!M95+[75]Schedule_C1!M96</f>
        <v>7013.72</v>
      </c>
      <c r="W71" s="125">
        <f>+W70+V71</f>
        <v>32342.130000000005</v>
      </c>
      <c r="X71" s="145">
        <f t="shared" si="51"/>
        <v>3897388.6339824959</v>
      </c>
      <c r="Y71" s="169">
        <f>+X71+Y70</f>
        <v>32342.130000000354</v>
      </c>
    </row>
    <row r="72" spans="1:25" s="91" customFormat="1" ht="13.35" hidden="1" customHeight="1">
      <c r="A72" s="116">
        <v>5</v>
      </c>
      <c r="B72" s="151">
        <v>39022</v>
      </c>
      <c r="C72" s="61"/>
      <c r="D72" s="165">
        <v>111200870.78312197</v>
      </c>
      <c r="E72" s="168">
        <f>+E71+D72</f>
        <v>469162001.27560985</v>
      </c>
      <c r="F72" s="69">
        <v>112283251.710435</v>
      </c>
      <c r="G72" s="168">
        <f>+G71+F72</f>
        <v>476750891.3239789</v>
      </c>
      <c r="H72" s="69">
        <f t="shared" si="48"/>
        <v>-1082380.9273130298</v>
      </c>
      <c r="I72" s="169">
        <f t="shared" si="48"/>
        <v>-7588890.04836905</v>
      </c>
      <c r="J72" s="69">
        <v>320.06004020641558</v>
      </c>
      <c r="K72" s="171">
        <f>+K71+J72</f>
        <v>2244.0347873026039</v>
      </c>
      <c r="L72" s="170">
        <f t="shared" si="49"/>
        <v>-1082060.8672728234</v>
      </c>
      <c r="M72" s="126">
        <f>M71+L72</f>
        <v>-7586646.0135816569</v>
      </c>
      <c r="N72" s="188"/>
      <c r="O72" s="165">
        <f>[75]Schedule_C!AF71</f>
        <v>-1082060.867272824</v>
      </c>
      <c r="P72" s="124">
        <f>+P71+O72</f>
        <v>-7586646.0135816559</v>
      </c>
      <c r="Q72" s="139"/>
      <c r="R72" s="123">
        <f>[75]Schedule_C!P71</f>
        <v>0</v>
      </c>
      <c r="S72" s="125">
        <f>R72+S71</f>
        <v>0</v>
      </c>
      <c r="T72" s="145">
        <f t="shared" si="50"/>
        <v>-1082060.867272824</v>
      </c>
      <c r="U72" s="187">
        <f>P72+S72</f>
        <v>-7586646.0135816559</v>
      </c>
      <c r="V72" s="165">
        <f>[75]Schedule_C1!M97+[75]Schedule_C1!M98</f>
        <v>32068.89</v>
      </c>
      <c r="W72" s="125">
        <f>+W71+V72</f>
        <v>64411.020000000004</v>
      </c>
      <c r="X72" s="145">
        <f t="shared" si="51"/>
        <v>32068.89</v>
      </c>
      <c r="Y72" s="125">
        <f>+X72+Y71</f>
        <v>64411.020000000353</v>
      </c>
    </row>
    <row r="73" spans="1:25" s="91" customFormat="1" ht="13.35" hidden="1" customHeight="1">
      <c r="A73" s="116">
        <v>5</v>
      </c>
      <c r="B73" s="151">
        <v>39052</v>
      </c>
      <c r="C73" s="61"/>
      <c r="D73" s="174">
        <v>127256333.91849095</v>
      </c>
      <c r="E73" s="176">
        <f>+E72+D73</f>
        <v>596418335.19410086</v>
      </c>
      <c r="F73" s="189">
        <v>120338675.52474301</v>
      </c>
      <c r="G73" s="176">
        <f>+G72+F73</f>
        <v>597089566.84872186</v>
      </c>
      <c r="H73" s="189">
        <f t="shared" si="48"/>
        <v>6917658.3937479407</v>
      </c>
      <c r="I73" s="150">
        <f t="shared" si="48"/>
        <v>-671231.65462100506</v>
      </c>
      <c r="J73" s="189">
        <v>-2045.5515870312229</v>
      </c>
      <c r="K73" s="176">
        <f>+K72+J73</f>
        <v>198.48320027138107</v>
      </c>
      <c r="L73" s="153">
        <f t="shared" si="49"/>
        <v>6915612.8421609094</v>
      </c>
      <c r="M73" s="134">
        <f>M72+L73</f>
        <v>-671033.17142074741</v>
      </c>
      <c r="N73" s="176"/>
      <c r="O73" s="174">
        <f>[75]Schedule_C!AF72</f>
        <v>6915612.8421609104</v>
      </c>
      <c r="P73" s="176">
        <f>+P72+O73</f>
        <v>-671033.17142074555</v>
      </c>
      <c r="Q73" s="159"/>
      <c r="R73" s="131">
        <f>[75]Schedule_C!P72</f>
        <v>0</v>
      </c>
      <c r="S73" s="133">
        <f>R73+S72</f>
        <v>0</v>
      </c>
      <c r="T73" s="141">
        <f t="shared" si="50"/>
        <v>6915612.8421609104</v>
      </c>
      <c r="U73" s="190">
        <f>P73+S73</f>
        <v>-671033.17142074555</v>
      </c>
      <c r="V73" s="174">
        <f>[75]Schedule_C1!M99+[75]Schedule_C1!M100</f>
        <v>33137.86</v>
      </c>
      <c r="W73" s="150">
        <f>+W72+V73</f>
        <v>97548.88</v>
      </c>
      <c r="X73" s="141">
        <f t="shared" si="51"/>
        <v>33137.86</v>
      </c>
      <c r="Y73" s="150">
        <f>+X73+Y72</f>
        <v>97548.880000000354</v>
      </c>
    </row>
    <row r="74" spans="1:25" s="91" customFormat="1" ht="13.35" hidden="1" customHeight="1">
      <c r="A74" s="70" t="s">
        <v>78</v>
      </c>
      <c r="B74" s="151"/>
      <c r="C74" s="61"/>
      <c r="D74" s="69"/>
      <c r="E74" s="171">
        <f>ROUND(E64+E73,0)</f>
        <v>4365954273</v>
      </c>
      <c r="F74" s="69"/>
      <c r="G74" s="171">
        <f>ROUND(G64+G73,0)</f>
        <v>4337642103</v>
      </c>
      <c r="H74" s="69"/>
      <c r="I74" s="171">
        <f>ROUND(I64+I73,0)</f>
        <v>28312170</v>
      </c>
      <c r="J74" s="69"/>
      <c r="K74" s="171">
        <f>ROUND(K64+K73,0)</f>
        <v>-21508</v>
      </c>
      <c r="L74" s="171"/>
      <c r="M74" s="126"/>
      <c r="N74" s="171">
        <f>ROUND(N64+M73,0)</f>
        <v>28290662</v>
      </c>
      <c r="O74" s="69"/>
      <c r="P74" s="171">
        <f>ROUND(P64+P73,0)</f>
        <v>23514999</v>
      </c>
      <c r="Q74" s="173"/>
      <c r="R74" s="145"/>
      <c r="S74" s="171">
        <f>ROUND(S64+S73,0)</f>
        <v>4775662</v>
      </c>
      <c r="T74" s="145"/>
      <c r="U74" s="171">
        <f>ROUND(U64+U73,0)</f>
        <v>28290661</v>
      </c>
      <c r="V74" s="69"/>
      <c r="W74" s="171">
        <f>ROUND(W64+W73,0)</f>
        <v>1108884</v>
      </c>
      <c r="X74" s="145"/>
      <c r="Y74" s="171">
        <f>ROUND(Y64+Y73,0)</f>
        <v>5884545</v>
      </c>
    </row>
    <row r="75" spans="1:25" s="91" customFormat="1" ht="13.35" hidden="1" customHeight="1">
      <c r="A75" s="116"/>
      <c r="B75" s="185"/>
      <c r="C75" s="61"/>
      <c r="D75" s="69"/>
      <c r="E75" s="171"/>
      <c r="F75" s="69"/>
      <c r="G75" s="171"/>
      <c r="H75" s="69"/>
      <c r="I75" s="69"/>
      <c r="J75" s="69"/>
      <c r="K75" s="171"/>
      <c r="L75" s="171"/>
      <c r="M75" s="126"/>
      <c r="N75" s="171"/>
      <c r="O75" s="69"/>
      <c r="P75" s="171"/>
      <c r="Q75" s="173"/>
      <c r="R75" s="145"/>
      <c r="S75" s="145"/>
      <c r="T75" s="145"/>
      <c r="U75" s="191"/>
      <c r="V75" s="69"/>
      <c r="W75" s="69"/>
      <c r="X75" s="145"/>
      <c r="Y75" s="69"/>
    </row>
    <row r="76" spans="1:25" s="91" customFormat="1" ht="13.35" hidden="1" customHeight="1" thickBot="1">
      <c r="A76" s="116"/>
      <c r="B76" s="185"/>
      <c r="C76" s="61"/>
      <c r="D76" s="69"/>
      <c r="E76" s="171"/>
      <c r="F76" s="69"/>
      <c r="G76" s="171"/>
      <c r="H76" s="69"/>
      <c r="I76" s="69"/>
      <c r="J76" s="69"/>
      <c r="K76" s="171"/>
      <c r="L76" s="171"/>
      <c r="M76" s="126"/>
      <c r="N76" s="171"/>
      <c r="O76" s="69"/>
      <c r="P76" s="171"/>
      <c r="Q76" s="173"/>
      <c r="R76" s="145"/>
      <c r="S76" s="145"/>
      <c r="T76" s="145"/>
      <c r="U76" s="191"/>
      <c r="V76" s="69"/>
      <c r="W76" s="69"/>
      <c r="X76" s="145"/>
      <c r="Y76" s="69"/>
    </row>
    <row r="77" spans="1:25" s="91" customFormat="1" ht="15.75" hidden="1" customHeight="1">
      <c r="A77" s="116"/>
      <c r="B77" s="185"/>
      <c r="C77" s="61"/>
      <c r="D77" s="233" t="s">
        <v>4</v>
      </c>
      <c r="E77" s="234"/>
      <c r="F77" s="233" t="s">
        <v>5</v>
      </c>
      <c r="G77" s="234"/>
      <c r="H77" s="233" t="s">
        <v>6</v>
      </c>
      <c r="I77" s="234"/>
      <c r="J77" s="233" t="s">
        <v>7</v>
      </c>
      <c r="K77" s="234"/>
      <c r="L77" s="233" t="s">
        <v>8</v>
      </c>
      <c r="M77" s="236"/>
      <c r="N77" s="234"/>
      <c r="O77" s="233" t="s">
        <v>9</v>
      </c>
      <c r="P77" s="234"/>
      <c r="Q77" s="177"/>
      <c r="R77" s="233" t="s">
        <v>10</v>
      </c>
      <c r="S77" s="234"/>
      <c r="T77" s="233" t="s">
        <v>11</v>
      </c>
      <c r="U77" s="234"/>
      <c r="V77" s="233" t="s">
        <v>12</v>
      </c>
      <c r="W77" s="234"/>
      <c r="X77" s="233" t="s">
        <v>13</v>
      </c>
      <c r="Y77" s="234"/>
    </row>
    <row r="78" spans="1:25" s="91" customFormat="1" ht="27" hidden="1" customHeight="1" thickBot="1">
      <c r="A78" s="192"/>
      <c r="B78" s="193"/>
      <c r="C78" s="61"/>
      <c r="D78" s="115" t="s">
        <v>4</v>
      </c>
      <c r="E78" s="112" t="s">
        <v>18</v>
      </c>
      <c r="F78" s="179" t="s">
        <v>5</v>
      </c>
      <c r="G78" s="112" t="s">
        <v>18</v>
      </c>
      <c r="H78" s="179" t="s">
        <v>77</v>
      </c>
      <c r="I78" s="112" t="s">
        <v>18</v>
      </c>
      <c r="J78" s="179" t="s">
        <v>15</v>
      </c>
      <c r="K78" s="112" t="s">
        <v>18</v>
      </c>
      <c r="L78" s="179" t="s">
        <v>15</v>
      </c>
      <c r="M78" s="113" t="s">
        <v>18</v>
      </c>
      <c r="N78" s="180"/>
      <c r="O78" s="111" t="s">
        <v>19</v>
      </c>
      <c r="P78" s="113" t="s">
        <v>79</v>
      </c>
      <c r="Q78" s="106"/>
      <c r="R78" s="179" t="s">
        <v>19</v>
      </c>
      <c r="S78" s="113" t="s">
        <v>79</v>
      </c>
      <c r="T78" s="179" t="s">
        <v>80</v>
      </c>
      <c r="U78" s="113" t="s">
        <v>79</v>
      </c>
      <c r="V78" s="179" t="s">
        <v>19</v>
      </c>
      <c r="W78" s="113" t="s">
        <v>79</v>
      </c>
      <c r="X78" s="179" t="s">
        <v>19</v>
      </c>
      <c r="Y78" s="112" t="s">
        <v>79</v>
      </c>
    </row>
    <row r="79" spans="1:25" s="91" customFormat="1" ht="12.75" hidden="1" customHeight="1">
      <c r="A79" s="116">
        <v>6</v>
      </c>
      <c r="B79" s="151">
        <v>39083</v>
      </c>
      <c r="C79" s="61"/>
      <c r="D79" s="160">
        <v>130313494.42938054</v>
      </c>
      <c r="E79" s="146">
        <f>D79</f>
        <v>130313494.42938054</v>
      </c>
      <c r="F79" s="194">
        <v>130173815.35710528</v>
      </c>
      <c r="G79" s="146">
        <f>F79</f>
        <v>130173815.35710528</v>
      </c>
      <c r="H79" s="160">
        <f t="shared" ref="H79:I82" si="52">D79-F79</f>
        <v>139679.07227525115</v>
      </c>
      <c r="I79" s="163">
        <f t="shared" si="52"/>
        <v>139679.07227525115</v>
      </c>
      <c r="J79" s="160">
        <v>-47.235857622261392</v>
      </c>
      <c r="K79" s="146">
        <f>J79</f>
        <v>-47.235857622261392</v>
      </c>
      <c r="L79" s="181">
        <f>H79+J79</f>
        <v>139631.83641762889</v>
      </c>
      <c r="M79" s="195">
        <f>L79</f>
        <v>139631.83641762889</v>
      </c>
      <c r="N79" s="161"/>
      <c r="O79" s="165">
        <f>[75]Schedule_C!AF74</f>
        <v>139631.83641763031</v>
      </c>
      <c r="P79" s="146">
        <f>O79</f>
        <v>139631.83641763031</v>
      </c>
      <c r="Q79" s="139"/>
      <c r="R79" s="123">
        <f>[75]Schedule_C!P74</f>
        <v>0</v>
      </c>
      <c r="S79" s="147">
        <f>R79</f>
        <v>0</v>
      </c>
      <c r="T79" s="194">
        <f t="shared" ref="T79:U83" si="53">O79+R79</f>
        <v>139631.83641763031</v>
      </c>
      <c r="U79" s="183">
        <f t="shared" si="53"/>
        <v>139631.83641763031</v>
      </c>
      <c r="V79" s="165">
        <f>[75]Schedule_C1!M101+[75]Schedule_C1!M102</f>
        <v>33462.339999999997</v>
      </c>
      <c r="W79" s="147">
        <f>V79</f>
        <v>33462.339999999997</v>
      </c>
      <c r="X79" s="194">
        <f>R79+V79</f>
        <v>33462.339999999997</v>
      </c>
      <c r="Y79" s="163">
        <f>X79</f>
        <v>33462.339999999997</v>
      </c>
    </row>
    <row r="80" spans="1:25" s="91" customFormat="1" ht="12.75" hidden="1" customHeight="1">
      <c r="A80" s="116">
        <v>6</v>
      </c>
      <c r="B80" s="151">
        <v>39114</v>
      </c>
      <c r="C80" s="61"/>
      <c r="D80" s="165">
        <v>117609944.15898828</v>
      </c>
      <c r="E80" s="124">
        <f>E79+D80</f>
        <v>247923438.58836883</v>
      </c>
      <c r="F80" s="123">
        <v>105725084.986692</v>
      </c>
      <c r="G80" s="124">
        <f t="shared" ref="G80:G90" si="54">G79+F80</f>
        <v>235898900.34379727</v>
      </c>
      <c r="H80" s="165">
        <f t="shared" si="52"/>
        <v>11884859.172296286</v>
      </c>
      <c r="I80" s="169">
        <f t="shared" si="52"/>
        <v>12024538.244571567</v>
      </c>
      <c r="J80" s="165">
        <v>-4337.9735978879035</v>
      </c>
      <c r="K80" s="124">
        <f t="shared" ref="K80:K90" si="55">K79+J80</f>
        <v>-4385.2094555101648</v>
      </c>
      <c r="L80" s="170">
        <f>H80+J80</f>
        <v>11880521.198698398</v>
      </c>
      <c r="M80" s="126">
        <f>M79+L80</f>
        <v>12020153.035116026</v>
      </c>
      <c r="N80" s="168"/>
      <c r="O80" s="165">
        <f>[75]Schedule_C!AF75</f>
        <v>11880521.198698394</v>
      </c>
      <c r="P80" s="124">
        <f>P79+O80</f>
        <v>12020153.035116024</v>
      </c>
      <c r="Q80" s="139"/>
      <c r="R80" s="123">
        <f>[75]Schedule_C!P75</f>
        <v>0</v>
      </c>
      <c r="S80" s="125">
        <f t="shared" ref="S80:S90" si="56">R80+S79</f>
        <v>0</v>
      </c>
      <c r="T80" s="123">
        <f t="shared" si="53"/>
        <v>11880521.198698394</v>
      </c>
      <c r="U80" s="187">
        <f t="shared" si="53"/>
        <v>12020153.035116024</v>
      </c>
      <c r="V80" s="165">
        <f>[75]Schedule_C1!M103+[75]Schedule_C1!M104</f>
        <v>30224.05</v>
      </c>
      <c r="W80" s="125">
        <f t="shared" ref="W80:W90" si="57">W79+V80</f>
        <v>63686.39</v>
      </c>
      <c r="X80" s="123">
        <f>R80+V80</f>
        <v>30224.05</v>
      </c>
      <c r="Y80" s="169">
        <f t="shared" ref="Y80:Y90" si="58">X80+Y79</f>
        <v>63686.39</v>
      </c>
    </row>
    <row r="81" spans="1:25" s="91" customFormat="1" ht="13.35" hidden="1" customHeight="1">
      <c r="A81" s="116">
        <v>6</v>
      </c>
      <c r="B81" s="151">
        <v>39142</v>
      </c>
      <c r="C81" s="61"/>
      <c r="D81" s="165">
        <v>108842911.15898828</v>
      </c>
      <c r="E81" s="124">
        <f>E80+D81</f>
        <v>356766349.74735713</v>
      </c>
      <c r="F81" s="123">
        <v>108271541.58091399</v>
      </c>
      <c r="G81" s="124">
        <f t="shared" si="54"/>
        <v>344170441.92471123</v>
      </c>
      <c r="H81" s="165">
        <f t="shared" si="52"/>
        <v>571369.57807429135</v>
      </c>
      <c r="I81" s="169">
        <f t="shared" si="52"/>
        <v>12595907.822645903</v>
      </c>
      <c r="J81" s="165">
        <v>-208.54989599704277</v>
      </c>
      <c r="K81" s="124">
        <f t="shared" si="55"/>
        <v>-4593.7593515072076</v>
      </c>
      <c r="L81" s="170">
        <f>H81+J81</f>
        <v>571161.02817829431</v>
      </c>
      <c r="M81" s="126">
        <f>M80+L81</f>
        <v>12591314.063294321</v>
      </c>
      <c r="N81" s="168"/>
      <c r="O81" s="165">
        <f>[75]Schedule_C!AF76</f>
        <v>571161.02817829698</v>
      </c>
      <c r="P81" s="124">
        <f>P80+O81</f>
        <v>12591314.063294321</v>
      </c>
      <c r="Q81" s="139"/>
      <c r="R81" s="123">
        <f>[75]Schedule_C!P76</f>
        <v>0</v>
      </c>
      <c r="S81" s="125">
        <f t="shared" si="56"/>
        <v>0</v>
      </c>
      <c r="T81" s="123">
        <f t="shared" si="53"/>
        <v>571161.02817829698</v>
      </c>
      <c r="U81" s="187">
        <f t="shared" si="53"/>
        <v>12591314.063294321</v>
      </c>
      <c r="V81" s="165">
        <f>[75]Schedule_C1!M105+[75]Schedule_C1!M106</f>
        <v>33462.339999999997</v>
      </c>
      <c r="W81" s="125">
        <f t="shared" si="57"/>
        <v>97148.73</v>
      </c>
      <c r="X81" s="123">
        <f>R81+V81</f>
        <v>33462.339999999997</v>
      </c>
      <c r="Y81" s="169">
        <f t="shared" si="58"/>
        <v>97148.73</v>
      </c>
    </row>
    <row r="82" spans="1:25" s="91" customFormat="1" ht="13.35" hidden="1" customHeight="1">
      <c r="A82" s="116">
        <v>6</v>
      </c>
      <c r="B82" s="151">
        <v>39173</v>
      </c>
      <c r="C82" s="61"/>
      <c r="D82" s="165">
        <v>80844751.448988289</v>
      </c>
      <c r="E82" s="124">
        <f>E81+D82</f>
        <v>437611101.19634545</v>
      </c>
      <c r="F82" s="123">
        <v>96523696.999697998</v>
      </c>
      <c r="G82" s="124">
        <f t="shared" si="54"/>
        <v>440694138.92440921</v>
      </c>
      <c r="H82" s="165">
        <f t="shared" si="52"/>
        <v>-15678945.55070971</v>
      </c>
      <c r="I82" s="169">
        <f t="shared" si="52"/>
        <v>-3083037.7280637622</v>
      </c>
      <c r="J82" s="165">
        <v>5722.8151260074228</v>
      </c>
      <c r="K82" s="124">
        <f t="shared" si="55"/>
        <v>1129.0557745002152</v>
      </c>
      <c r="L82" s="170">
        <f>H82+J82</f>
        <v>-15673222.735583702</v>
      </c>
      <c r="M82" s="126">
        <f>M81+L82</f>
        <v>-3081908.6722893808</v>
      </c>
      <c r="N82" s="168"/>
      <c r="O82" s="165">
        <f>[75]Schedule_C!AF77</f>
        <v>-15673222.7355837</v>
      </c>
      <c r="P82" s="124">
        <f>P81+O82</f>
        <v>-3081908.6722893789</v>
      </c>
      <c r="Q82" s="139"/>
      <c r="R82" s="123">
        <f>[75]Schedule_C!P77</f>
        <v>0</v>
      </c>
      <c r="S82" s="125">
        <f t="shared" si="56"/>
        <v>0</v>
      </c>
      <c r="T82" s="123">
        <f t="shared" si="53"/>
        <v>-15673222.7355837</v>
      </c>
      <c r="U82" s="187">
        <f t="shared" si="53"/>
        <v>-3081908.6722893789</v>
      </c>
      <c r="V82" s="165">
        <f>[75]Schedule_C1!M107+[75]Schedule_C1!M108</f>
        <v>32382.91</v>
      </c>
      <c r="W82" s="125">
        <f t="shared" si="57"/>
        <v>129531.64</v>
      </c>
      <c r="X82" s="123">
        <f>R82+V82</f>
        <v>32382.91</v>
      </c>
      <c r="Y82" s="169">
        <f t="shared" si="58"/>
        <v>129531.64</v>
      </c>
    </row>
    <row r="83" spans="1:25" s="91" customFormat="1" ht="13.35" hidden="1" customHeight="1">
      <c r="A83" s="116">
        <v>6</v>
      </c>
      <c r="B83" s="151">
        <v>39203</v>
      </c>
      <c r="C83" s="61"/>
      <c r="D83" s="165">
        <v>73163799.158988282</v>
      </c>
      <c r="E83" s="124">
        <f>E82+D83</f>
        <v>510774900.35533375</v>
      </c>
      <c r="F83" s="123">
        <v>91051297.410127997</v>
      </c>
      <c r="G83" s="124">
        <f t="shared" si="54"/>
        <v>531745436.33453721</v>
      </c>
      <c r="H83" s="165">
        <f>D83-F83-1</f>
        <v>-17887499.251139715</v>
      </c>
      <c r="I83" s="169">
        <f>E83-G83</f>
        <v>-20970535.979203463</v>
      </c>
      <c r="J83" s="165">
        <v>6528.9372266642749</v>
      </c>
      <c r="K83" s="124">
        <f t="shared" si="55"/>
        <v>7657.9930011644901</v>
      </c>
      <c r="L83" s="170">
        <f>H83+J83+1</f>
        <v>-17880969.313913051</v>
      </c>
      <c r="M83" s="126">
        <f>M82+L83-1</f>
        <v>-20962878.986202434</v>
      </c>
      <c r="N83" s="168"/>
      <c r="O83" s="165">
        <f>[75]Schedule_C!AF78</f>
        <v>-17399530.320811838</v>
      </c>
      <c r="P83" s="124">
        <f>P82+O83-0.5</f>
        <v>-20481439.493101217</v>
      </c>
      <c r="Q83" s="139"/>
      <c r="R83" s="123">
        <f>[75]Schedule_C!P78</f>
        <v>-481438.99310121685</v>
      </c>
      <c r="S83" s="125">
        <f t="shared" si="56"/>
        <v>-481438.99310121685</v>
      </c>
      <c r="T83" s="123">
        <f t="shared" si="53"/>
        <v>-17880969.313913055</v>
      </c>
      <c r="U83" s="187">
        <f t="shared" si="53"/>
        <v>-20962878.486202434</v>
      </c>
      <c r="V83" s="165">
        <f>[75]Schedule_C1!M109+[75]Schedule_C1!M110</f>
        <v>33353.519999999997</v>
      </c>
      <c r="W83" s="125">
        <f t="shared" si="57"/>
        <v>162885.16</v>
      </c>
      <c r="X83" s="123">
        <f>R83+V83</f>
        <v>-448085.47310121683</v>
      </c>
      <c r="Y83" s="169">
        <f t="shared" si="58"/>
        <v>-318553.83310121682</v>
      </c>
    </row>
    <row r="84" spans="1:25" s="91" customFormat="1" ht="13.35" hidden="1" customHeight="1">
      <c r="A84" s="116">
        <v>6</v>
      </c>
      <c r="B84" s="151">
        <v>39234</v>
      </c>
      <c r="C84" s="61"/>
      <c r="D84" s="165">
        <v>79290450.158988282</v>
      </c>
      <c r="E84" s="124">
        <f>E83+D84-1</f>
        <v>590065349.51432204</v>
      </c>
      <c r="F84" s="123">
        <v>86418506.235539004</v>
      </c>
      <c r="G84" s="124">
        <f t="shared" si="54"/>
        <v>618163942.57007623</v>
      </c>
      <c r="H84" s="165">
        <f t="shared" ref="H84:H90" si="59">D84-F84</f>
        <v>-7128056.0765507221</v>
      </c>
      <c r="I84" s="169">
        <f>E84-G84</f>
        <v>-28098593.055754185</v>
      </c>
      <c r="J84" s="165">
        <v>2601.7404679404572</v>
      </c>
      <c r="K84" s="124">
        <f t="shared" si="55"/>
        <v>10259.733469104947</v>
      </c>
      <c r="L84" s="170">
        <f t="shared" ref="L84:L90" si="60">H84+J84</f>
        <v>-7125454.3360827817</v>
      </c>
      <c r="M84" s="126">
        <f>M83+L84+1</f>
        <v>-28088332.322285216</v>
      </c>
      <c r="N84" s="168"/>
      <c r="O84" s="165">
        <f>[75]Schedule_C!AF79</f>
        <v>-3562727.1680413932</v>
      </c>
      <c r="P84" s="124">
        <f t="shared" ref="P84:P90" si="61">P83+O84</f>
        <v>-24044166.66114261</v>
      </c>
      <c r="Q84" s="139"/>
      <c r="R84" s="123">
        <f>[75]Schedule_C!P79-1</f>
        <v>-3562728.1680413913</v>
      </c>
      <c r="S84" s="125">
        <f t="shared" si="56"/>
        <v>-4044167.1611426082</v>
      </c>
      <c r="T84" s="123">
        <f>O84+R84+1</f>
        <v>-7125454.3360827845</v>
      </c>
      <c r="U84" s="187">
        <f>P84+S84+1</f>
        <v>-28088332.82228522</v>
      </c>
      <c r="V84" s="165">
        <f>[75]Schedule_C1!M111+[75]Schedule_C1!M112</f>
        <v>28313.09</v>
      </c>
      <c r="W84" s="125">
        <f t="shared" si="57"/>
        <v>191198.25</v>
      </c>
      <c r="X84" s="123">
        <f>R84+V84+1</f>
        <v>-3534414.0780413914</v>
      </c>
      <c r="Y84" s="169">
        <f t="shared" si="58"/>
        <v>-3852967.9111426082</v>
      </c>
    </row>
    <row r="85" spans="1:25" s="91" customFormat="1" ht="13.35" hidden="1" customHeight="1">
      <c r="A85" s="116">
        <v>6</v>
      </c>
      <c r="B85" s="151">
        <v>39264</v>
      </c>
      <c r="C85" s="61"/>
      <c r="D85" s="165">
        <v>76518472.858988285</v>
      </c>
      <c r="E85" s="124">
        <f>E84+D85+1</f>
        <v>666583823.37331033</v>
      </c>
      <c r="F85" s="123">
        <v>91349133.063465998</v>
      </c>
      <c r="G85" s="124">
        <f t="shared" si="54"/>
        <v>709513075.63354218</v>
      </c>
      <c r="H85" s="165">
        <f t="shared" si="59"/>
        <v>-14830660.204477713</v>
      </c>
      <c r="I85" s="169">
        <f>E85-G85-1</f>
        <v>-42929253.260231853</v>
      </c>
      <c r="J85" s="165">
        <v>5413.1909746341407</v>
      </c>
      <c r="K85" s="124">
        <f t="shared" si="55"/>
        <v>15672.924443739088</v>
      </c>
      <c r="L85" s="170">
        <f t="shared" si="60"/>
        <v>-14825247.013503078</v>
      </c>
      <c r="M85" s="126">
        <f>M84+L85-1</f>
        <v>-42913580.335788295</v>
      </c>
      <c r="N85" s="168"/>
      <c r="O85" s="165">
        <f>[75]Schedule_C!AF80+1</f>
        <v>-6247190.7724362202</v>
      </c>
      <c r="P85" s="124">
        <f t="shared" si="61"/>
        <v>-30291357.43357883</v>
      </c>
      <c r="Q85" s="139"/>
      <c r="R85" s="123">
        <f>[75]Schedule_C!P80</f>
        <v>-8578055.2410668563</v>
      </c>
      <c r="S85" s="125">
        <f t="shared" si="56"/>
        <v>-12622222.402209464</v>
      </c>
      <c r="T85" s="123">
        <f>O85+R85-1</f>
        <v>-14825247.013503077</v>
      </c>
      <c r="U85" s="187">
        <f t="shared" ref="U85:U90" si="62">P85+S85</f>
        <v>-42913579.835788295</v>
      </c>
      <c r="V85" s="165">
        <f>[75]Schedule_C1!M113+[75]Schedule_C1!M114</f>
        <v>3186.6000000000004</v>
      </c>
      <c r="W85" s="125">
        <f t="shared" si="57"/>
        <v>194384.85</v>
      </c>
      <c r="X85" s="123">
        <f t="shared" ref="X85:X90" si="63">R85+V85</f>
        <v>-8574868.6410668567</v>
      </c>
      <c r="Y85" s="169">
        <f t="shared" si="58"/>
        <v>-12427836.552209465</v>
      </c>
    </row>
    <row r="86" spans="1:25" s="91" customFormat="1" ht="13.35" hidden="1" customHeight="1">
      <c r="A86" s="116">
        <v>6</v>
      </c>
      <c r="B86" s="151">
        <v>39295</v>
      </c>
      <c r="C86" s="61"/>
      <c r="D86" s="165">
        <v>86187490.158988282</v>
      </c>
      <c r="E86" s="124">
        <f>E85+D86</f>
        <v>752771313.53229856</v>
      </c>
      <c r="F86" s="123">
        <v>89646970.004784003</v>
      </c>
      <c r="G86" s="124">
        <f t="shared" si="54"/>
        <v>799160045.63832617</v>
      </c>
      <c r="H86" s="165">
        <f t="shared" si="59"/>
        <v>-3459479.8457957208</v>
      </c>
      <c r="I86" s="169">
        <f>E86-G86</f>
        <v>-46388732.106027603</v>
      </c>
      <c r="J86" s="165">
        <v>1262.7101437151432</v>
      </c>
      <c r="K86" s="124">
        <f t="shared" si="55"/>
        <v>16935.634587454231</v>
      </c>
      <c r="L86" s="170">
        <f t="shared" si="60"/>
        <v>-3458217.1356520057</v>
      </c>
      <c r="M86" s="126">
        <f>M85+L86</f>
        <v>-46371797.4714403</v>
      </c>
      <c r="N86" s="168"/>
      <c r="O86" s="165">
        <f>[75]Schedule_C!AF81</f>
        <v>-345821.71356520057</v>
      </c>
      <c r="P86" s="124">
        <f t="shared" si="61"/>
        <v>-30637179.147144031</v>
      </c>
      <c r="Q86" s="139"/>
      <c r="R86" s="123">
        <f>[75]Schedule_C!P81</f>
        <v>-3112395.4220868051</v>
      </c>
      <c r="S86" s="125">
        <f t="shared" si="56"/>
        <v>-15734617.82429627</v>
      </c>
      <c r="T86" s="123">
        <f>O86+R86</f>
        <v>-3458217.1356520057</v>
      </c>
      <c r="U86" s="187">
        <f t="shared" si="62"/>
        <v>-46371796.9714403</v>
      </c>
      <c r="V86" s="165">
        <f>[75]Schedule_C1!M115+[75]Schedule_C1!M116</f>
        <v>-55683.149999999994</v>
      </c>
      <c r="W86" s="125">
        <f t="shared" si="57"/>
        <v>138701.70000000001</v>
      </c>
      <c r="X86" s="123">
        <f t="shared" si="63"/>
        <v>-3168078.572086805</v>
      </c>
      <c r="Y86" s="169">
        <f t="shared" si="58"/>
        <v>-15595915.12429627</v>
      </c>
    </row>
    <row r="87" spans="1:25" s="91" customFormat="1" ht="13.35" hidden="1" customHeight="1">
      <c r="A87" s="116">
        <v>6</v>
      </c>
      <c r="B87" s="151">
        <v>39326</v>
      </c>
      <c r="C87" s="61"/>
      <c r="D87" s="165">
        <v>95038223.271449581</v>
      </c>
      <c r="E87" s="124">
        <f>E86+D87</f>
        <v>847809536.80374813</v>
      </c>
      <c r="F87" s="123">
        <v>93144340.043624997</v>
      </c>
      <c r="G87" s="124">
        <f t="shared" si="54"/>
        <v>892304385.68195117</v>
      </c>
      <c r="H87" s="165">
        <f t="shared" si="59"/>
        <v>1893883.2278245836</v>
      </c>
      <c r="I87" s="169">
        <f>E87-G87</f>
        <v>-44494848.878203034</v>
      </c>
      <c r="J87" s="165">
        <v>-672.32854587770998</v>
      </c>
      <c r="K87" s="124">
        <f t="shared" si="55"/>
        <v>16263.306041576521</v>
      </c>
      <c r="L87" s="170">
        <f t="shared" si="60"/>
        <v>1893210.8992787059</v>
      </c>
      <c r="M87" s="126">
        <f>M86+L87</f>
        <v>-44478586.572161593</v>
      </c>
      <c r="N87" s="168"/>
      <c r="O87" s="165">
        <f>[75]Schedule_C!AF82</f>
        <v>189321.08992787078</v>
      </c>
      <c r="P87" s="124">
        <f t="shared" si="61"/>
        <v>-30447858.05721616</v>
      </c>
      <c r="Q87" s="139"/>
      <c r="R87" s="123">
        <f>[75]Schedule_C!P82</f>
        <v>1703889.809350837</v>
      </c>
      <c r="S87" s="125">
        <f t="shared" si="56"/>
        <v>-14030728.014945433</v>
      </c>
      <c r="T87" s="123">
        <f>O87+R87</f>
        <v>1893210.8992787078</v>
      </c>
      <c r="U87" s="187">
        <f t="shared" si="62"/>
        <v>-44478586.072161593</v>
      </c>
      <c r="V87" s="165">
        <f>[75]Schedule_C1!M117+[75]Schedule_C1!M118</f>
        <v>-73925.599999999991</v>
      </c>
      <c r="W87" s="125">
        <f t="shared" si="57"/>
        <v>64776.10000000002</v>
      </c>
      <c r="X87" s="123">
        <f t="shared" si="63"/>
        <v>1629964.2093508369</v>
      </c>
      <c r="Y87" s="169">
        <f t="shared" si="58"/>
        <v>-13965950.914945433</v>
      </c>
    </row>
    <row r="88" spans="1:25" s="91" customFormat="1" ht="13.35" hidden="1" customHeight="1">
      <c r="A88" s="116">
        <v>6</v>
      </c>
      <c r="B88" s="151">
        <v>39356</v>
      </c>
      <c r="C88" s="61"/>
      <c r="D88" s="165">
        <v>111900399.27144958</v>
      </c>
      <c r="E88" s="124">
        <f>E87+D88</f>
        <v>959709936.0751977</v>
      </c>
      <c r="F88" s="123">
        <v>107522297.84328499</v>
      </c>
      <c r="G88" s="124">
        <f t="shared" si="54"/>
        <v>999826683.52523613</v>
      </c>
      <c r="H88" s="165">
        <f t="shared" si="59"/>
        <v>4378101.4281645864</v>
      </c>
      <c r="I88" s="169">
        <f>E88-G88</f>
        <v>-40116747.450038433</v>
      </c>
      <c r="J88" s="165">
        <v>-1554.2260069986805</v>
      </c>
      <c r="K88" s="124">
        <f t="shared" si="55"/>
        <v>14709.080034577841</v>
      </c>
      <c r="L88" s="170">
        <f t="shared" si="60"/>
        <v>4376547.2021575877</v>
      </c>
      <c r="M88" s="126">
        <f>M87+L88</f>
        <v>-40102039.370004006</v>
      </c>
      <c r="N88" s="168"/>
      <c r="O88" s="165">
        <f>[75]Schedule_C!AF83</f>
        <v>437654.72021576017</v>
      </c>
      <c r="P88" s="124">
        <f t="shared" si="61"/>
        <v>-30010203.3370004</v>
      </c>
      <c r="Q88" s="139"/>
      <c r="R88" s="123">
        <f>[75]Schedule_C!P83</f>
        <v>3938892.4819418266</v>
      </c>
      <c r="S88" s="125">
        <f t="shared" si="56"/>
        <v>-10091835.533003606</v>
      </c>
      <c r="T88" s="123">
        <f>O88+R88</f>
        <v>4376547.2021575868</v>
      </c>
      <c r="U88" s="187">
        <f t="shared" si="62"/>
        <v>-40102038.870004006</v>
      </c>
      <c r="V88" s="165">
        <f>[75]Schedule_C1!M119+[75]Schedule_C1!M120</f>
        <v>-63958.559999999998</v>
      </c>
      <c r="W88" s="125">
        <f t="shared" si="57"/>
        <v>817.5400000000227</v>
      </c>
      <c r="X88" s="123">
        <f t="shared" si="63"/>
        <v>3874933.9219418266</v>
      </c>
      <c r="Y88" s="169">
        <f t="shared" si="58"/>
        <v>-10091016.993003607</v>
      </c>
    </row>
    <row r="89" spans="1:25" s="91" customFormat="1" ht="13.35" hidden="1" customHeight="1">
      <c r="A89" s="116">
        <v>6</v>
      </c>
      <c r="B89" s="151">
        <v>39387</v>
      </c>
      <c r="C89" s="61"/>
      <c r="D89" s="165">
        <v>121527866.27144958</v>
      </c>
      <c r="E89" s="124">
        <f>E88+D89</f>
        <v>1081237802.3466473</v>
      </c>
      <c r="F89" s="123">
        <v>117673983.186149</v>
      </c>
      <c r="G89" s="124">
        <f t="shared" si="54"/>
        <v>1117500666.7113853</v>
      </c>
      <c r="H89" s="165">
        <f t="shared" si="59"/>
        <v>3853883.0853005797</v>
      </c>
      <c r="I89" s="169">
        <f>E89-G89</f>
        <v>-36262864.364737988</v>
      </c>
      <c r="J89" s="165">
        <v>-1368.1284952815622</v>
      </c>
      <c r="K89" s="124">
        <f t="shared" si="55"/>
        <v>13340.951539296278</v>
      </c>
      <c r="L89" s="170">
        <f t="shared" si="60"/>
        <v>3852514.9568052981</v>
      </c>
      <c r="M89" s="126">
        <f>M88+L89</f>
        <v>-36249524.413198709</v>
      </c>
      <c r="N89" s="168"/>
      <c r="O89" s="165">
        <f>[75]Schedule_C!AF84</f>
        <v>1885442.1304010451</v>
      </c>
      <c r="P89" s="124">
        <f t="shared" si="61"/>
        <v>-28124761.206599355</v>
      </c>
      <c r="Q89" s="139"/>
      <c r="R89" s="123">
        <f>[75]Schedule_C!P84</f>
        <v>1967072.8264042512</v>
      </c>
      <c r="S89" s="125">
        <f t="shared" si="56"/>
        <v>-8124762.7065993547</v>
      </c>
      <c r="T89" s="123">
        <f>O89+R89</f>
        <v>3852514.9568052962</v>
      </c>
      <c r="U89" s="187">
        <f t="shared" si="62"/>
        <v>-36249523.913198709</v>
      </c>
      <c r="V89" s="165">
        <f>[75]Schedule_C1!M121+[75]Schedule_C1!M122</f>
        <v>-35603.42</v>
      </c>
      <c r="W89" s="125">
        <f t="shared" si="57"/>
        <v>-34785.879999999976</v>
      </c>
      <c r="X89" s="123">
        <f t="shared" si="63"/>
        <v>1931469.4064042512</v>
      </c>
      <c r="Y89" s="169">
        <f t="shared" si="58"/>
        <v>-8159547.5865993556</v>
      </c>
    </row>
    <row r="90" spans="1:25" s="91" customFormat="1" ht="13.35" hidden="1" customHeight="1">
      <c r="A90" s="116">
        <v>6</v>
      </c>
      <c r="B90" s="151">
        <v>39417</v>
      </c>
      <c r="C90" s="61"/>
      <c r="D90" s="174">
        <v>141627517.2714496</v>
      </c>
      <c r="E90" s="132">
        <f>E89+D90</f>
        <v>1222865319.6180968</v>
      </c>
      <c r="F90" s="131">
        <v>135588520.505945</v>
      </c>
      <c r="G90" s="132">
        <f t="shared" si="54"/>
        <v>1253089187.2173302</v>
      </c>
      <c r="H90" s="174">
        <f t="shared" si="59"/>
        <v>6038996.7655045986</v>
      </c>
      <c r="I90" s="150">
        <f>E90-G90</f>
        <v>-30223867.599233389</v>
      </c>
      <c r="J90" s="174">
        <v>-2143.8438517544419</v>
      </c>
      <c r="K90" s="132">
        <f t="shared" si="55"/>
        <v>11197.107687541837</v>
      </c>
      <c r="L90" s="175">
        <f t="shared" si="60"/>
        <v>6036852.9216528442</v>
      </c>
      <c r="M90" s="134">
        <f>M89+L90</f>
        <v>-30212671.491545863</v>
      </c>
      <c r="N90" s="176"/>
      <c r="O90" s="174">
        <f>[75]Schedule_C!AF85</f>
        <v>3018426.460826423</v>
      </c>
      <c r="P90" s="132">
        <f t="shared" si="61"/>
        <v>-25106334.745772932</v>
      </c>
      <c r="Q90" s="135"/>
      <c r="R90" s="131">
        <f>[75]Schedule_C!P85</f>
        <v>3018426.460826423</v>
      </c>
      <c r="S90" s="133">
        <f t="shared" si="56"/>
        <v>-5106336.2457729317</v>
      </c>
      <c r="T90" s="131">
        <f>O90+R90</f>
        <v>6036852.921652846</v>
      </c>
      <c r="U90" s="190">
        <f t="shared" si="62"/>
        <v>-30212670.991545863</v>
      </c>
      <c r="V90" s="174">
        <f>[75]Schedule_C1!M123+[75]Schedule_C1!M124</f>
        <v>-22784.400000000001</v>
      </c>
      <c r="W90" s="133">
        <f t="shared" si="57"/>
        <v>-57570.279999999977</v>
      </c>
      <c r="X90" s="131">
        <f t="shared" si="63"/>
        <v>2995642.0608264231</v>
      </c>
      <c r="Y90" s="150">
        <f t="shared" si="58"/>
        <v>-5163905.5257729329</v>
      </c>
    </row>
    <row r="91" spans="1:25" s="91" customFormat="1" ht="13.35" hidden="1" customHeight="1">
      <c r="A91" s="116"/>
      <c r="B91" s="151"/>
      <c r="C91" s="61"/>
      <c r="D91" s="69"/>
      <c r="E91" s="126"/>
      <c r="F91" s="145"/>
      <c r="G91" s="126"/>
      <c r="H91" s="69"/>
      <c r="I91" s="69"/>
      <c r="J91" s="69"/>
      <c r="K91" s="126"/>
      <c r="L91" s="171"/>
      <c r="M91" s="126"/>
      <c r="N91" s="171"/>
      <c r="O91" s="145"/>
      <c r="P91" s="196">
        <v>-25106334.745772932</v>
      </c>
      <c r="Q91" s="139"/>
      <c r="R91" s="145"/>
      <c r="S91" s="145"/>
      <c r="T91" s="145"/>
      <c r="U91" s="191"/>
      <c r="V91" s="69"/>
      <c r="W91" s="145"/>
      <c r="X91" s="145"/>
      <c r="Y91" s="69"/>
    </row>
    <row r="92" spans="1:25" s="91" customFormat="1" ht="15.75" hidden="1" customHeight="1">
      <c r="A92" s="197" t="s">
        <v>81</v>
      </c>
      <c r="B92" s="185"/>
      <c r="C92" s="61"/>
      <c r="D92" s="69"/>
      <c r="E92" s="126">
        <f>E64+E73+E90</f>
        <v>5588819592.5683823</v>
      </c>
      <c r="F92" s="145"/>
      <c r="G92" s="126">
        <f>G64+G73+G90</f>
        <v>5590731290.4537678</v>
      </c>
      <c r="H92" s="69"/>
      <c r="I92" s="126">
        <f>I64+I73+I90</f>
        <v>-1911697.8853867874</v>
      </c>
      <c r="J92" s="69"/>
      <c r="K92" s="126">
        <f>K64+K73+K90</f>
        <v>-10311.070577282691</v>
      </c>
      <c r="L92" s="171"/>
      <c r="M92" s="171"/>
      <c r="N92" s="126">
        <f>N64+M73+M90</f>
        <v>-1922009.9559630752</v>
      </c>
      <c r="O92" s="69"/>
      <c r="P92" s="126">
        <f>P64+P73+P90</f>
        <v>-1591335.6161173768</v>
      </c>
      <c r="Q92" s="139"/>
      <c r="R92" s="145"/>
      <c r="S92" s="126">
        <f>S64+S73+S90</f>
        <v>-330674.33984573372</v>
      </c>
      <c r="T92" s="145"/>
      <c r="U92" s="126">
        <f>U64+U73+U90</f>
        <v>-1922009.9559631124</v>
      </c>
      <c r="V92" s="69"/>
      <c r="W92" s="126">
        <f>W64+W73+W90</f>
        <v>1051313.3100000003</v>
      </c>
      <c r="X92" s="145"/>
      <c r="Y92" s="126">
        <f>Y64+Y73+Y90</f>
        <v>720639.97015426308</v>
      </c>
    </row>
    <row r="93" spans="1:25" s="91" customFormat="1" ht="13.35" hidden="1" customHeight="1">
      <c r="A93" s="116"/>
      <c r="B93" s="185"/>
      <c r="C93" s="61"/>
      <c r="D93" s="189"/>
      <c r="E93" s="134"/>
      <c r="F93" s="141"/>
      <c r="G93" s="134"/>
      <c r="H93" s="189"/>
      <c r="I93" s="189"/>
      <c r="J93" s="189"/>
      <c r="K93" s="134"/>
      <c r="L93" s="153"/>
      <c r="M93" s="134"/>
      <c r="N93" s="153"/>
      <c r="O93" s="141"/>
      <c r="P93" s="134"/>
      <c r="Q93" s="135"/>
      <c r="R93" s="141"/>
      <c r="S93" s="141"/>
      <c r="T93" s="141"/>
      <c r="U93" s="198"/>
      <c r="V93" s="189"/>
      <c r="W93" s="141"/>
      <c r="X93" s="141"/>
      <c r="Y93" s="189"/>
    </row>
    <row r="94" spans="1:25" s="91" customFormat="1" ht="13.35" hidden="1" customHeight="1">
      <c r="A94" s="116">
        <v>7</v>
      </c>
      <c r="B94" s="185">
        <v>39448</v>
      </c>
      <c r="C94" s="61"/>
      <c r="D94" s="165">
        <v>135571915.43811625</v>
      </c>
      <c r="E94" s="124">
        <f>D94</f>
        <v>135571915.43811625</v>
      </c>
      <c r="F94" s="123">
        <v>137848115.50408599</v>
      </c>
      <c r="G94" s="124">
        <f>F94</f>
        <v>137848115.50408599</v>
      </c>
      <c r="H94" s="165">
        <f t="shared" ref="H94:I105" si="64">D94-F94</f>
        <v>-2276200.0659697354</v>
      </c>
      <c r="I94" s="169">
        <f t="shared" si="64"/>
        <v>-2276200.0659697354</v>
      </c>
      <c r="J94" s="165">
        <v>808.05102341901511</v>
      </c>
      <c r="K94" s="124">
        <f>J94</f>
        <v>808.05102341901511</v>
      </c>
      <c r="L94" s="170">
        <f t="shared" ref="L94:L105" si="65">H94+J94</f>
        <v>-2275392.0149463164</v>
      </c>
      <c r="M94" s="126">
        <f>L94</f>
        <v>-2275392.0149463164</v>
      </c>
      <c r="N94" s="171"/>
      <c r="O94" s="165">
        <f>[75]Schedule_C!AF87</f>
        <v>-2275392.0149463164</v>
      </c>
      <c r="P94" s="124">
        <f>O94</f>
        <v>-2275392.0149463164</v>
      </c>
      <c r="Q94" s="139"/>
      <c r="R94" s="123">
        <f>[75]Schedule_C!P87</f>
        <v>0</v>
      </c>
      <c r="S94" s="125">
        <f>R94</f>
        <v>0</v>
      </c>
      <c r="T94" s="123">
        <f t="shared" ref="T94:U105" si="66">O94+R94</f>
        <v>-2275392.0149463164</v>
      </c>
      <c r="U94" s="187">
        <f t="shared" si="66"/>
        <v>-2275392.0149463164</v>
      </c>
      <c r="V94" s="165">
        <f>[75]Schedule_C1!M125+[75]Schedule_C1!M126</f>
        <v>-2179.3700000000003</v>
      </c>
      <c r="W94" s="125">
        <f>V94</f>
        <v>-2179.3700000000003</v>
      </c>
      <c r="X94" s="123">
        <f t="shared" ref="X94:X105" si="67">R94+V94</f>
        <v>-2179.3700000000003</v>
      </c>
      <c r="Y94" s="169">
        <f>X94</f>
        <v>-2179.3700000000003</v>
      </c>
    </row>
    <row r="95" spans="1:25" s="91" customFormat="1" ht="13.35" hidden="1" customHeight="1">
      <c r="A95" s="116">
        <v>7</v>
      </c>
      <c r="B95" s="185">
        <v>39479</v>
      </c>
      <c r="C95" s="61"/>
      <c r="D95" s="165">
        <v>120260949.43811625</v>
      </c>
      <c r="E95" s="124">
        <f t="shared" ref="E95:E105" si="68">E94+D95</f>
        <v>255832864.8762325</v>
      </c>
      <c r="F95" s="123">
        <v>117800650.31269599</v>
      </c>
      <c r="G95" s="124">
        <f t="shared" ref="G95:G105" si="69">G94+F95</f>
        <v>255648765.816782</v>
      </c>
      <c r="H95" s="165">
        <f t="shared" si="64"/>
        <v>2460299.1254202574</v>
      </c>
      <c r="I95" s="169">
        <f t="shared" si="64"/>
        <v>184099.05945050716</v>
      </c>
      <c r="J95" s="165">
        <v>-873.40618952410296</v>
      </c>
      <c r="K95" s="124">
        <f t="shared" ref="K95:K105" si="70">K94+J95</f>
        <v>-65.355166105087847</v>
      </c>
      <c r="L95" s="170">
        <f t="shared" si="65"/>
        <v>2459425.7192307333</v>
      </c>
      <c r="M95" s="126">
        <f t="shared" ref="M95:M105" si="71">M94+L95</f>
        <v>184033.70428441698</v>
      </c>
      <c r="N95" s="171"/>
      <c r="O95" s="165">
        <f>[75]Schedule_C!AF88</f>
        <v>2459425.7192307333</v>
      </c>
      <c r="P95" s="124">
        <f t="shared" ref="P95:P105" si="72">P94+O95</f>
        <v>184033.70428441698</v>
      </c>
      <c r="Q95" s="139"/>
      <c r="R95" s="123">
        <f>[75]Schedule_C!P88</f>
        <v>0</v>
      </c>
      <c r="S95" s="125">
        <f t="shared" ref="S95:S105" si="73">R95+S94</f>
        <v>0</v>
      </c>
      <c r="T95" s="123">
        <f t="shared" si="66"/>
        <v>2459425.7192307333</v>
      </c>
      <c r="U95" s="187">
        <f t="shared" si="66"/>
        <v>184033.70428441698</v>
      </c>
      <c r="V95" s="165">
        <f>[75]Schedule_C1!M127+[75]Schedule_C1!M128</f>
        <v>-2038.76</v>
      </c>
      <c r="W95" s="125">
        <f t="shared" ref="W95:W105" si="74">W94+V95</f>
        <v>-4218.13</v>
      </c>
      <c r="X95" s="123">
        <f t="shared" si="67"/>
        <v>-2038.76</v>
      </c>
      <c r="Y95" s="169">
        <f t="shared" ref="Y95:Y105" si="75">X95+Y94</f>
        <v>-4218.13</v>
      </c>
    </row>
    <row r="96" spans="1:25" s="91" customFormat="1" ht="13.35" hidden="1" customHeight="1">
      <c r="A96" s="116">
        <v>7</v>
      </c>
      <c r="B96" s="185">
        <v>39508</v>
      </c>
      <c r="C96" s="61"/>
      <c r="D96" s="165">
        <v>122262804.43811625</v>
      </c>
      <c r="E96" s="124">
        <f t="shared" si="68"/>
        <v>378095669.31434876</v>
      </c>
      <c r="F96" s="123">
        <v>120889465.707361</v>
      </c>
      <c r="G96" s="124">
        <f t="shared" si="69"/>
        <v>376538231.52414298</v>
      </c>
      <c r="H96" s="165">
        <f t="shared" si="64"/>
        <v>1373338.7307552546</v>
      </c>
      <c r="I96" s="169">
        <f t="shared" si="64"/>
        <v>1557437.7902057767</v>
      </c>
      <c r="J96" s="165">
        <v>-487.53524941811338</v>
      </c>
      <c r="K96" s="124">
        <f t="shared" si="70"/>
        <v>-552.89041552320123</v>
      </c>
      <c r="L96" s="170">
        <f t="shared" si="65"/>
        <v>1372851.1955058365</v>
      </c>
      <c r="M96" s="126">
        <f t="shared" si="71"/>
        <v>1556884.8997902535</v>
      </c>
      <c r="N96" s="171"/>
      <c r="O96" s="165">
        <f>[75]Schedule_C!AF89</f>
        <v>1372851.1955058365</v>
      </c>
      <c r="P96" s="124">
        <f t="shared" si="72"/>
        <v>1556884.8997902535</v>
      </c>
      <c r="Q96" s="139"/>
      <c r="R96" s="123">
        <f>[75]Schedule_C!P89</f>
        <v>0</v>
      </c>
      <c r="S96" s="125">
        <f t="shared" si="73"/>
        <v>0</v>
      </c>
      <c r="T96" s="123">
        <f t="shared" si="66"/>
        <v>1372851.1955058365</v>
      </c>
      <c r="U96" s="187">
        <f t="shared" si="66"/>
        <v>1556884.8997902535</v>
      </c>
      <c r="V96" s="165">
        <f>[75]Schedule_C1!M129+[75]Schedule_C1!M130</f>
        <v>-2179.3700000000003</v>
      </c>
      <c r="W96" s="125">
        <f t="shared" si="74"/>
        <v>-6397.5</v>
      </c>
      <c r="X96" s="123">
        <f t="shared" si="67"/>
        <v>-2179.3700000000003</v>
      </c>
      <c r="Y96" s="169">
        <f t="shared" si="75"/>
        <v>-6397.5</v>
      </c>
    </row>
    <row r="97" spans="1:25" s="91" customFormat="1" ht="13.35" hidden="1" customHeight="1">
      <c r="A97" s="116">
        <v>7</v>
      </c>
      <c r="B97" s="185">
        <v>39539</v>
      </c>
      <c r="C97" s="61"/>
      <c r="D97" s="165">
        <v>106748926.43811625</v>
      </c>
      <c r="E97" s="124">
        <f t="shared" si="68"/>
        <v>484844595.75246501</v>
      </c>
      <c r="F97" s="123">
        <v>109488535.736203</v>
      </c>
      <c r="G97" s="124">
        <f t="shared" si="69"/>
        <v>486026767.260346</v>
      </c>
      <c r="H97" s="165">
        <f t="shared" si="64"/>
        <v>-2739609.2980867475</v>
      </c>
      <c r="I97" s="169">
        <f t="shared" si="64"/>
        <v>-1182171.5078809857</v>
      </c>
      <c r="J97" s="165">
        <v>972.56130082067102</v>
      </c>
      <c r="K97" s="124">
        <f t="shared" si="70"/>
        <v>419.67088529746979</v>
      </c>
      <c r="L97" s="170">
        <f t="shared" si="65"/>
        <v>-2738636.7367859269</v>
      </c>
      <c r="M97" s="126">
        <f t="shared" si="71"/>
        <v>-1181751.8369956734</v>
      </c>
      <c r="N97" s="171"/>
      <c r="O97" s="165">
        <f>[75]Schedule_C!AF90</f>
        <v>-2738636.7367859269</v>
      </c>
      <c r="P97" s="124">
        <f t="shared" si="72"/>
        <v>-1181751.8369956734</v>
      </c>
      <c r="Q97" s="139"/>
      <c r="R97" s="123">
        <f>[75]Schedule_C!P90</f>
        <v>0</v>
      </c>
      <c r="S97" s="125">
        <f t="shared" si="73"/>
        <v>0</v>
      </c>
      <c r="T97" s="123">
        <f t="shared" si="66"/>
        <v>-2738636.7367859269</v>
      </c>
      <c r="U97" s="187">
        <f t="shared" si="66"/>
        <v>-1181751.8369956734</v>
      </c>
      <c r="V97" s="165">
        <f>[75]Schedule_C1!M131+[75]Schedule_C1!M132</f>
        <v>-1840</v>
      </c>
      <c r="W97" s="125">
        <f t="shared" si="74"/>
        <v>-8237.5</v>
      </c>
      <c r="X97" s="123">
        <f t="shared" si="67"/>
        <v>-1840</v>
      </c>
      <c r="Y97" s="169">
        <f t="shared" si="75"/>
        <v>-8237.5</v>
      </c>
    </row>
    <row r="98" spans="1:25" s="91" customFormat="1" ht="13.35" hidden="1" customHeight="1">
      <c r="A98" s="116">
        <v>7</v>
      </c>
      <c r="B98" s="185">
        <v>39569</v>
      </c>
      <c r="C98" s="61"/>
      <c r="D98" s="165">
        <v>78026834.438116252</v>
      </c>
      <c r="E98" s="124">
        <f t="shared" si="68"/>
        <v>562871430.19058132</v>
      </c>
      <c r="F98" s="123">
        <v>99047042.830788001</v>
      </c>
      <c r="G98" s="124">
        <f t="shared" si="69"/>
        <v>585073810.09113395</v>
      </c>
      <c r="H98" s="123">
        <f t="shared" si="64"/>
        <v>-21020208.392671749</v>
      </c>
      <c r="I98" s="125">
        <f t="shared" si="64"/>
        <v>-22202379.90055263</v>
      </c>
      <c r="J98" s="123">
        <v>7462.1739793978631</v>
      </c>
      <c r="K98" s="124">
        <f t="shared" si="70"/>
        <v>7881.8448646953329</v>
      </c>
      <c r="L98" s="199">
        <f t="shared" si="65"/>
        <v>-21012746.218692351</v>
      </c>
      <c r="M98" s="126">
        <f t="shared" si="71"/>
        <v>-22194498.055688024</v>
      </c>
      <c r="N98" s="126"/>
      <c r="O98" s="165">
        <f>[75]Schedule_C!AF91</f>
        <v>-19915497.190848339</v>
      </c>
      <c r="P98" s="124">
        <f t="shared" si="72"/>
        <v>-21097249.027844012</v>
      </c>
      <c r="Q98" s="139"/>
      <c r="R98" s="123">
        <f>[75]Schedule_C!P91</f>
        <v>-1097249.0278440118</v>
      </c>
      <c r="S98" s="125">
        <f t="shared" si="73"/>
        <v>-1097249.0278440118</v>
      </c>
      <c r="T98" s="123">
        <f t="shared" si="66"/>
        <v>-21012746.218692351</v>
      </c>
      <c r="U98" s="187">
        <f t="shared" si="66"/>
        <v>-22194498.055688024</v>
      </c>
      <c r="V98" s="165">
        <f>[75]Schedule_C1!M133+[75]Schedule_C1!M134</f>
        <v>-2104.85</v>
      </c>
      <c r="W98" s="125">
        <f t="shared" si="74"/>
        <v>-10342.35</v>
      </c>
      <c r="X98" s="123">
        <f t="shared" si="67"/>
        <v>-1099353.8778440119</v>
      </c>
      <c r="Y98" s="169">
        <f t="shared" si="75"/>
        <v>-1107591.3778440119</v>
      </c>
    </row>
    <row r="99" spans="1:25" s="91" customFormat="1" ht="13.35" hidden="1" customHeight="1">
      <c r="A99" s="116">
        <v>7</v>
      </c>
      <c r="B99" s="185">
        <v>39600</v>
      </c>
      <c r="C99" s="61"/>
      <c r="D99" s="165">
        <v>85268061.438116252</v>
      </c>
      <c r="E99" s="124">
        <f t="shared" si="68"/>
        <v>648139491.62869763</v>
      </c>
      <c r="F99" s="123">
        <v>93626853.907144994</v>
      </c>
      <c r="G99" s="124">
        <f t="shared" si="69"/>
        <v>678700663.99827898</v>
      </c>
      <c r="H99" s="123">
        <f t="shared" si="64"/>
        <v>-8358792.4690287411</v>
      </c>
      <c r="I99" s="125">
        <f t="shared" si="64"/>
        <v>-30561172.369581342</v>
      </c>
      <c r="J99" s="123">
        <v>2967.3713265052065</v>
      </c>
      <c r="K99" s="124">
        <f t="shared" si="70"/>
        <v>10849.216191200539</v>
      </c>
      <c r="L99" s="199">
        <f t="shared" si="65"/>
        <v>-8355825.0977022359</v>
      </c>
      <c r="M99" s="126">
        <f t="shared" si="71"/>
        <v>-30550323.153390259</v>
      </c>
      <c r="N99" s="126"/>
      <c r="O99" s="165">
        <f>[75]Schedule_C!AF92</f>
        <v>-4177912.5488511175</v>
      </c>
      <c r="P99" s="124">
        <f t="shared" si="72"/>
        <v>-25275161.576695129</v>
      </c>
      <c r="Q99" s="139"/>
      <c r="R99" s="123">
        <f>[75]Schedule_C!P92</f>
        <v>-4177912.5488511175</v>
      </c>
      <c r="S99" s="125">
        <f t="shared" si="73"/>
        <v>-5275161.5766951293</v>
      </c>
      <c r="T99" s="123">
        <f t="shared" si="66"/>
        <v>-8355825.097702235</v>
      </c>
      <c r="U99" s="187">
        <f t="shared" si="66"/>
        <v>-30550323.153390259</v>
      </c>
      <c r="V99" s="165">
        <f>[75]Schedule_C1!M135+[75]Schedule_C1!M136</f>
        <v>-8720.43</v>
      </c>
      <c r="W99" s="125">
        <f t="shared" si="74"/>
        <v>-19062.78</v>
      </c>
      <c r="X99" s="123">
        <f t="shared" si="67"/>
        <v>-4186632.9788511177</v>
      </c>
      <c r="Y99" s="169">
        <f t="shared" si="75"/>
        <v>-5294224.3566951295</v>
      </c>
    </row>
    <row r="100" spans="1:25" s="91" customFormat="1" ht="13.35" hidden="1" customHeight="1">
      <c r="A100" s="116">
        <v>7</v>
      </c>
      <c r="B100" s="185">
        <v>39630</v>
      </c>
      <c r="C100" s="61"/>
      <c r="D100" s="165">
        <v>84378310.438116252</v>
      </c>
      <c r="E100" s="124">
        <f t="shared" si="68"/>
        <v>732517802.06681395</v>
      </c>
      <c r="F100" s="123">
        <v>93609618.492129996</v>
      </c>
      <c r="G100" s="124">
        <f t="shared" si="69"/>
        <v>772310282.49040902</v>
      </c>
      <c r="H100" s="123">
        <f t="shared" si="64"/>
        <v>-9231308.054013744</v>
      </c>
      <c r="I100" s="125">
        <f t="shared" si="64"/>
        <v>-39792480.423595071</v>
      </c>
      <c r="J100" s="123">
        <v>3277.1143591739237</v>
      </c>
      <c r="K100" s="124">
        <f t="shared" si="70"/>
        <v>14126.330550374463</v>
      </c>
      <c r="L100" s="199">
        <f t="shared" si="65"/>
        <v>-9228030.9396545701</v>
      </c>
      <c r="M100" s="126">
        <f t="shared" si="71"/>
        <v>-39778354.093044832</v>
      </c>
      <c r="N100" s="126"/>
      <c r="O100" s="165">
        <f>[75]Schedule_C!AF93</f>
        <v>-4614015.4698272869</v>
      </c>
      <c r="P100" s="124">
        <f t="shared" si="72"/>
        <v>-29889177.046522416</v>
      </c>
      <c r="Q100" s="139"/>
      <c r="R100" s="123">
        <f>[75]Schedule_C!P93</f>
        <v>-4614015.4698272869</v>
      </c>
      <c r="S100" s="125">
        <f t="shared" si="73"/>
        <v>-9889177.0465224162</v>
      </c>
      <c r="T100" s="123">
        <f t="shared" si="66"/>
        <v>-9228030.9396545738</v>
      </c>
      <c r="U100" s="187">
        <f t="shared" si="66"/>
        <v>-39778354.093044832</v>
      </c>
      <c r="V100" s="165">
        <f>[75]Schedule_C1!M137+[75]Schedule_C1!M138</f>
        <v>-25903.919999999998</v>
      </c>
      <c r="W100" s="125">
        <f t="shared" si="74"/>
        <v>-44966.7</v>
      </c>
      <c r="X100" s="123">
        <f t="shared" si="67"/>
        <v>-4639919.3898272868</v>
      </c>
      <c r="Y100" s="169">
        <f t="shared" si="75"/>
        <v>-9934143.7465224154</v>
      </c>
    </row>
    <row r="101" spans="1:25" s="91" customFormat="1" ht="13.35" hidden="1" customHeight="1">
      <c r="A101" s="116">
        <v>7</v>
      </c>
      <c r="B101" s="185">
        <v>39661</v>
      </c>
      <c r="C101" s="61"/>
      <c r="D101" s="165">
        <v>97932557.438116252</v>
      </c>
      <c r="E101" s="124">
        <f t="shared" si="68"/>
        <v>830450359.50493026</v>
      </c>
      <c r="F101" s="123">
        <v>95078751.259803995</v>
      </c>
      <c r="G101" s="124">
        <f t="shared" si="69"/>
        <v>867389033.75021303</v>
      </c>
      <c r="H101" s="165">
        <f t="shared" si="64"/>
        <v>2853806.1783122569</v>
      </c>
      <c r="I101" s="169">
        <f t="shared" si="64"/>
        <v>-36938674.245282769</v>
      </c>
      <c r="J101" s="165">
        <v>-1013.101193300914</v>
      </c>
      <c r="K101" s="124">
        <f t="shared" si="70"/>
        <v>13113.229357073549</v>
      </c>
      <c r="L101" s="170">
        <f t="shared" si="65"/>
        <v>2852793.077118956</v>
      </c>
      <c r="M101" s="126">
        <f t="shared" si="71"/>
        <v>-36925561.015925877</v>
      </c>
      <c r="N101" s="171"/>
      <c r="O101" s="165">
        <f>[75]Schedule_C!AF94</f>
        <v>1426396.5385594778</v>
      </c>
      <c r="P101" s="124">
        <f t="shared" si="72"/>
        <v>-28462780.507962938</v>
      </c>
      <c r="Q101" s="139"/>
      <c r="R101" s="123">
        <f>[75]Schedule_C!P94</f>
        <v>1426396.5385594778</v>
      </c>
      <c r="S101" s="125">
        <f t="shared" si="73"/>
        <v>-8462780.5079629384</v>
      </c>
      <c r="T101" s="123">
        <f t="shared" si="66"/>
        <v>2852793.0771189556</v>
      </c>
      <c r="U101" s="187">
        <f t="shared" si="66"/>
        <v>-36925561.015925877</v>
      </c>
      <c r="V101" s="165">
        <f>[75]Schedule_C1!M139+[75]Schedule_C1!M140</f>
        <v>-45796.21</v>
      </c>
      <c r="W101" s="125">
        <f t="shared" si="74"/>
        <v>-90762.91</v>
      </c>
      <c r="X101" s="123">
        <f t="shared" si="67"/>
        <v>1380600.3285594778</v>
      </c>
      <c r="Y101" s="169">
        <f t="shared" si="75"/>
        <v>-8553543.4179629385</v>
      </c>
    </row>
    <row r="102" spans="1:25" s="91" customFormat="1" ht="13.35" hidden="1" customHeight="1">
      <c r="A102" s="116">
        <v>7</v>
      </c>
      <c r="B102" s="185">
        <v>39692</v>
      </c>
      <c r="C102" s="61"/>
      <c r="D102" s="165">
        <v>104739444.43811625</v>
      </c>
      <c r="E102" s="124">
        <f t="shared" si="68"/>
        <v>935189803.94304657</v>
      </c>
      <c r="F102" s="123">
        <v>91978344.344990999</v>
      </c>
      <c r="G102" s="124">
        <f t="shared" si="69"/>
        <v>959367378.095204</v>
      </c>
      <c r="H102" s="165">
        <f t="shared" si="64"/>
        <v>12761100.093125254</v>
      </c>
      <c r="I102" s="169">
        <f t="shared" si="64"/>
        <v>-24177574.152157426</v>
      </c>
      <c r="J102" s="165">
        <v>-4530.1905330587178</v>
      </c>
      <c r="K102" s="124">
        <f t="shared" si="70"/>
        <v>8583.0388240148313</v>
      </c>
      <c r="L102" s="170">
        <f t="shared" si="65"/>
        <v>12756569.902592195</v>
      </c>
      <c r="M102" s="126">
        <f t="shared" si="71"/>
        <v>-24168991.11333368</v>
      </c>
      <c r="N102" s="171"/>
      <c r="O102" s="165">
        <f>[75]Schedule_C!AF95</f>
        <v>6378284.9512960985</v>
      </c>
      <c r="P102" s="124">
        <f t="shared" si="72"/>
        <v>-22084495.55666684</v>
      </c>
      <c r="Q102" s="139"/>
      <c r="R102" s="123">
        <f>[75]Schedule_C!P95</f>
        <v>6378284.9512960985</v>
      </c>
      <c r="S102" s="125">
        <f t="shared" si="73"/>
        <v>-2084495.5566668399</v>
      </c>
      <c r="T102" s="123">
        <f t="shared" si="66"/>
        <v>12756569.902592197</v>
      </c>
      <c r="U102" s="187">
        <f t="shared" si="66"/>
        <v>-24168991.11333368</v>
      </c>
      <c r="V102" s="165">
        <f>[75]Schedule_C1!M141+[75]Schedule_C1!M142</f>
        <v>-37379.579999999994</v>
      </c>
      <c r="W102" s="125">
        <f t="shared" si="74"/>
        <v>-128142.48999999999</v>
      </c>
      <c r="X102" s="123">
        <f t="shared" si="67"/>
        <v>6340905.3712960985</v>
      </c>
      <c r="Y102" s="169">
        <f t="shared" si="75"/>
        <v>-2212638.0466668401</v>
      </c>
    </row>
    <row r="103" spans="1:25" s="91" customFormat="1" ht="13.35" hidden="1" customHeight="1">
      <c r="A103" s="116">
        <v>7</v>
      </c>
      <c r="B103" s="185">
        <v>39722</v>
      </c>
      <c r="C103" s="61"/>
      <c r="D103" s="165">
        <v>115174515.43811625</v>
      </c>
      <c r="E103" s="124">
        <f t="shared" si="68"/>
        <v>1050364319.3811629</v>
      </c>
      <c r="F103" s="123">
        <v>108124950.304215</v>
      </c>
      <c r="G103" s="124">
        <f t="shared" si="69"/>
        <v>1067492328.399419</v>
      </c>
      <c r="H103" s="165">
        <f t="shared" si="64"/>
        <v>7049565.1339012533</v>
      </c>
      <c r="I103" s="169">
        <f t="shared" si="64"/>
        <v>-17128009.018256068</v>
      </c>
      <c r="J103" s="165">
        <v>-2502.5956225348637</v>
      </c>
      <c r="K103" s="124">
        <f t="shared" si="70"/>
        <v>6080.4432014799677</v>
      </c>
      <c r="L103" s="170">
        <f t="shared" si="65"/>
        <v>7047062.5382787185</v>
      </c>
      <c r="M103" s="126">
        <f t="shared" si="71"/>
        <v>-17121928.575054962</v>
      </c>
      <c r="N103" s="171"/>
      <c r="O103" s="165">
        <f>[75]Schedule_C!AF96</f>
        <v>4962566.9816118777</v>
      </c>
      <c r="P103" s="124">
        <f t="shared" si="72"/>
        <v>-17121928.575054962</v>
      </c>
      <c r="Q103" s="139"/>
      <c r="R103" s="123">
        <f>[75]Schedule_C!P96</f>
        <v>2084495.5566668399</v>
      </c>
      <c r="S103" s="125">
        <f t="shared" si="73"/>
        <v>0</v>
      </c>
      <c r="T103" s="123">
        <f t="shared" si="66"/>
        <v>7047062.5382787175</v>
      </c>
      <c r="U103" s="187">
        <f t="shared" si="66"/>
        <v>-17121928.575054962</v>
      </c>
      <c r="V103" s="165">
        <f>[75]Schedule_C1!M143+[75]Schedule_C1!M144</f>
        <v>-9970.66</v>
      </c>
      <c r="W103" s="125">
        <f t="shared" si="74"/>
        <v>-138113.15</v>
      </c>
      <c r="X103" s="123">
        <f t="shared" si="67"/>
        <v>2074524.89666684</v>
      </c>
      <c r="Y103" s="169">
        <f t="shared" si="75"/>
        <v>-138113.15000000014</v>
      </c>
    </row>
    <row r="104" spans="1:25" s="91" customFormat="1" ht="13.35" hidden="1" customHeight="1">
      <c r="A104" s="116">
        <v>7</v>
      </c>
      <c r="B104" s="185">
        <v>39753</v>
      </c>
      <c r="C104" s="61"/>
      <c r="D104" s="165">
        <v>117564742.31798133</v>
      </c>
      <c r="E104" s="124">
        <f t="shared" si="68"/>
        <v>1167929061.6991441</v>
      </c>
      <c r="F104" s="123">
        <v>114664738.56560099</v>
      </c>
      <c r="G104" s="124">
        <f t="shared" si="69"/>
        <v>1182157066.9650199</v>
      </c>
      <c r="H104" s="165">
        <f t="shared" si="64"/>
        <v>2900003.7523803413</v>
      </c>
      <c r="I104" s="169">
        <f t="shared" si="64"/>
        <v>-14228005.265875816</v>
      </c>
      <c r="J104" s="165">
        <v>-1042.8703493932262</v>
      </c>
      <c r="K104" s="124">
        <f t="shared" si="70"/>
        <v>5037.5728520867415</v>
      </c>
      <c r="L104" s="170">
        <f t="shared" si="65"/>
        <v>2898960.8820309481</v>
      </c>
      <c r="M104" s="126">
        <f t="shared" si="71"/>
        <v>-14222967.693024013</v>
      </c>
      <c r="N104" s="171"/>
      <c r="O104" s="165">
        <f>[75]Schedule_C!AF97</f>
        <v>2898960.882030949</v>
      </c>
      <c r="P104" s="124">
        <f t="shared" si="72"/>
        <v>-14222967.693024013</v>
      </c>
      <c r="Q104" s="139"/>
      <c r="R104" s="123">
        <f>[75]Schedule_C!P97</f>
        <v>0</v>
      </c>
      <c r="S104" s="125">
        <f t="shared" si="73"/>
        <v>0</v>
      </c>
      <c r="T104" s="123">
        <f t="shared" si="66"/>
        <v>2898960.882030949</v>
      </c>
      <c r="U104" s="187">
        <f t="shared" si="66"/>
        <v>-14222967.693024013</v>
      </c>
      <c r="V104" s="165">
        <f>[75]Schedule_C1!M145+[75]Schedule_C1!M146</f>
        <v>-1358.94</v>
      </c>
      <c r="W104" s="125">
        <f t="shared" si="74"/>
        <v>-139472.09</v>
      </c>
      <c r="X104" s="123">
        <f t="shared" si="67"/>
        <v>-1358.94</v>
      </c>
      <c r="Y104" s="169">
        <f t="shared" si="75"/>
        <v>-139472.09000000014</v>
      </c>
    </row>
    <row r="105" spans="1:25" s="91" customFormat="1" ht="13.35" hidden="1" customHeight="1">
      <c r="A105" s="116">
        <v>7</v>
      </c>
      <c r="B105" s="185">
        <v>39783</v>
      </c>
      <c r="C105" s="61"/>
      <c r="D105" s="174">
        <v>160186129.31798133</v>
      </c>
      <c r="E105" s="132">
        <f t="shared" si="68"/>
        <v>1328115191.0171254</v>
      </c>
      <c r="F105" s="131">
        <v>147723604.35824698</v>
      </c>
      <c r="G105" s="132">
        <f t="shared" si="69"/>
        <v>1329880671.323267</v>
      </c>
      <c r="H105" s="174">
        <f t="shared" si="64"/>
        <v>12462524.95973435</v>
      </c>
      <c r="I105" s="150">
        <f t="shared" si="64"/>
        <v>-1765480.3061416149</v>
      </c>
      <c r="J105" s="174">
        <v>-4481.6486007701606</v>
      </c>
      <c r="K105" s="132">
        <f t="shared" si="70"/>
        <v>555.92425131658092</v>
      </c>
      <c r="L105" s="175">
        <f t="shared" si="65"/>
        <v>12458043.31113358</v>
      </c>
      <c r="M105" s="134">
        <f t="shared" si="71"/>
        <v>-1764924.3818904329</v>
      </c>
      <c r="N105" s="153"/>
      <c r="O105" s="174">
        <f>[75]Schedule_C!AF98</f>
        <v>12458043.31113358</v>
      </c>
      <c r="P105" s="132">
        <f t="shared" si="72"/>
        <v>-1764924.3818904329</v>
      </c>
      <c r="Q105" s="135"/>
      <c r="R105" s="131">
        <f>[75]Schedule_C!P98</f>
        <v>0</v>
      </c>
      <c r="S105" s="133">
        <f t="shared" si="73"/>
        <v>0</v>
      </c>
      <c r="T105" s="131">
        <f t="shared" si="66"/>
        <v>12458043.31113358</v>
      </c>
      <c r="U105" s="190">
        <f t="shared" si="66"/>
        <v>-1764924.3818904329</v>
      </c>
      <c r="V105" s="174">
        <f>[75]Schedule_C1!M147+[75]Schedule_C1!M148</f>
        <v>-1404.24</v>
      </c>
      <c r="W105" s="133">
        <f t="shared" si="74"/>
        <v>-140876.32999999999</v>
      </c>
      <c r="X105" s="131">
        <f t="shared" si="67"/>
        <v>-1404.24</v>
      </c>
      <c r="Y105" s="150">
        <f t="shared" si="75"/>
        <v>-140876.33000000013</v>
      </c>
    </row>
    <row r="106" spans="1:25" s="91" customFormat="1" ht="12.2" hidden="1" customHeight="1">
      <c r="A106" s="116"/>
      <c r="B106" s="185"/>
      <c r="C106" s="61"/>
      <c r="D106" s="69"/>
      <c r="E106" s="126"/>
      <c r="F106" s="145"/>
      <c r="G106" s="126"/>
      <c r="H106" s="69"/>
      <c r="I106" s="69"/>
      <c r="J106" s="69"/>
      <c r="K106" s="126"/>
      <c r="L106" s="171"/>
      <c r="M106" s="126"/>
      <c r="N106" s="171"/>
      <c r="O106" s="69"/>
      <c r="P106" s="126"/>
      <c r="Q106" s="139"/>
      <c r="R106" s="145"/>
      <c r="S106" s="145"/>
      <c r="T106" s="145"/>
      <c r="U106" s="191"/>
      <c r="V106" s="69"/>
      <c r="W106" s="145"/>
      <c r="X106" s="145"/>
      <c r="Y106" s="69"/>
    </row>
    <row r="107" spans="1:25" s="91" customFormat="1" ht="15.75" hidden="1" customHeight="1">
      <c r="A107" s="197" t="s">
        <v>82</v>
      </c>
      <c r="B107" s="185"/>
      <c r="C107" s="61"/>
      <c r="D107" s="69"/>
      <c r="E107" s="126">
        <f>E74+E90+E105</f>
        <v>6916934783.6352224</v>
      </c>
      <c r="F107" s="145"/>
      <c r="G107" s="126">
        <f>G74+G90+G105</f>
        <v>6920611961.540597</v>
      </c>
      <c r="H107" s="69"/>
      <c r="I107" s="126">
        <f>I74+I90+I105</f>
        <v>-3677177.9053750038</v>
      </c>
      <c r="J107" s="69"/>
      <c r="K107" s="126">
        <f>K74+K90+K105</f>
        <v>-9754.9680611415824</v>
      </c>
      <c r="L107" s="171"/>
      <c r="M107" s="171"/>
      <c r="N107" s="126">
        <f>N64+M73+M90+M105</f>
        <v>-3686934.3378535081</v>
      </c>
      <c r="O107" s="69"/>
      <c r="P107" s="126">
        <f>P74+P90+P105</f>
        <v>-3356260.1276633646</v>
      </c>
      <c r="Q107" s="139"/>
      <c r="R107" s="145"/>
      <c r="S107" s="126">
        <f>S74+S90+S105</f>
        <v>-330674.24577293172</v>
      </c>
      <c r="T107" s="145"/>
      <c r="U107" s="126">
        <f>U74+U90+U105</f>
        <v>-3686934.3734362964</v>
      </c>
      <c r="V107" s="69"/>
      <c r="W107" s="126">
        <f>W74+W90+W105</f>
        <v>910437.39</v>
      </c>
      <c r="X107" s="145"/>
      <c r="Y107" s="126">
        <f>Y74+Y90+Y105+1</f>
        <v>579764.14422706701</v>
      </c>
    </row>
    <row r="108" spans="1:25" s="91" customFormat="1" ht="12.75" hidden="1" customHeight="1">
      <c r="A108" s="116"/>
      <c r="B108" s="185"/>
      <c r="C108" s="61"/>
      <c r="D108" s="69"/>
      <c r="E108" s="126"/>
      <c r="F108" s="145"/>
      <c r="G108" s="126"/>
      <c r="H108" s="69"/>
      <c r="I108" s="69"/>
      <c r="J108" s="69"/>
      <c r="K108" s="126"/>
      <c r="L108" s="171"/>
      <c r="M108" s="126"/>
      <c r="N108" s="171"/>
      <c r="O108" s="153"/>
      <c r="P108" s="171"/>
      <c r="Q108" s="139"/>
      <c r="R108" s="141"/>
      <c r="S108" s="145"/>
      <c r="T108" s="145"/>
      <c r="U108" s="191"/>
      <c r="V108" s="189"/>
      <c r="W108" s="145"/>
      <c r="X108" s="145"/>
      <c r="Y108" s="69"/>
    </row>
    <row r="109" spans="1:25" s="91" customFormat="1" ht="13.35" hidden="1" customHeight="1">
      <c r="A109" s="116">
        <v>8</v>
      </c>
      <c r="B109" s="185">
        <v>39814</v>
      </c>
      <c r="C109" s="61"/>
      <c r="D109" s="160">
        <v>132102143.31798133</v>
      </c>
      <c r="E109" s="146">
        <f>D109</f>
        <v>132102143.31798133</v>
      </c>
      <c r="F109" s="160">
        <v>142357342.28308499</v>
      </c>
      <c r="G109" s="146">
        <f>F109</f>
        <v>142357342.28308499</v>
      </c>
      <c r="H109" s="160">
        <f t="shared" ref="H109:I120" si="76">D109-F109</f>
        <v>-10255198.965103656</v>
      </c>
      <c r="I109" s="163">
        <f t="shared" si="76"/>
        <v>-10255198.965103656</v>
      </c>
      <c r="J109" s="160">
        <v>3687.8720998410136</v>
      </c>
      <c r="K109" s="146">
        <f>J109</f>
        <v>3687.8720998410136</v>
      </c>
      <c r="L109" s="181">
        <f t="shared" ref="L109:L120" si="77">H109+J109</f>
        <v>-10251511.093003815</v>
      </c>
      <c r="M109" s="195">
        <f>L109</f>
        <v>-10251511.093003815</v>
      </c>
      <c r="N109" s="161"/>
      <c r="O109" s="160">
        <f>[75]Schedule_C!AF100</f>
        <v>-10251511.093003815</v>
      </c>
      <c r="P109" s="146">
        <f>O109</f>
        <v>-10251511.093003815</v>
      </c>
      <c r="Q109" s="139"/>
      <c r="R109" s="194">
        <f>[75]Schedule_C!P100</f>
        <v>0</v>
      </c>
      <c r="S109" s="147">
        <f>R109</f>
        <v>0</v>
      </c>
      <c r="T109" s="194">
        <f t="shared" ref="T109:U120" si="78">O109+R109</f>
        <v>-10251511.093003815</v>
      </c>
      <c r="U109" s="183">
        <f t="shared" si="78"/>
        <v>-10251511.093003815</v>
      </c>
      <c r="V109" s="160">
        <f>[75]Schedule_C1!M149+[75]Schedule_C1!M150</f>
        <v>-1269.43</v>
      </c>
      <c r="W109" s="147">
        <f>V109</f>
        <v>-1269.43</v>
      </c>
      <c r="X109" s="194">
        <f t="shared" ref="X109:X120" si="79">R109+V109</f>
        <v>-1269.43</v>
      </c>
      <c r="Y109" s="163">
        <f>X109</f>
        <v>-1269.43</v>
      </c>
    </row>
    <row r="110" spans="1:25" s="91" customFormat="1" ht="13.35" hidden="1" customHeight="1">
      <c r="A110" s="116">
        <v>8</v>
      </c>
      <c r="B110" s="185">
        <v>39845</v>
      </c>
      <c r="C110" s="61"/>
      <c r="D110" s="165">
        <v>126942999.31798133</v>
      </c>
      <c r="E110" s="124">
        <f t="shared" ref="E110:E120" si="80">E109+D110</f>
        <v>259045142.63596267</v>
      </c>
      <c r="F110" s="123">
        <v>121748942.62011899</v>
      </c>
      <c r="G110" s="124">
        <f t="shared" ref="G110:G120" si="81">G109+F110</f>
        <v>264106284.90320396</v>
      </c>
      <c r="H110" s="165">
        <f t="shared" si="76"/>
        <v>5194056.697862342</v>
      </c>
      <c r="I110" s="169">
        <f t="shared" si="76"/>
        <v>-5061142.2672412992</v>
      </c>
      <c r="J110" s="165">
        <v>-1867.8347291182727</v>
      </c>
      <c r="K110" s="124">
        <f t="shared" ref="K110:K120" si="82">K109+J110</f>
        <v>1820.0373707227409</v>
      </c>
      <c r="L110" s="170">
        <f t="shared" si="77"/>
        <v>5192188.8631332237</v>
      </c>
      <c r="M110" s="126">
        <f t="shared" ref="M110:M120" si="83">M109+L110</f>
        <v>-5059322.2298705913</v>
      </c>
      <c r="N110" s="168"/>
      <c r="O110" s="165">
        <f>[75]Schedule_C!AF101</f>
        <v>5192188.8631332237</v>
      </c>
      <c r="P110" s="124">
        <f t="shared" ref="P110:P120" si="84">P109+O110</f>
        <v>-5059322.2298705913</v>
      </c>
      <c r="Q110" s="139"/>
      <c r="R110" s="123">
        <f>[75]Schedule_C!P101</f>
        <v>0</v>
      </c>
      <c r="S110" s="125">
        <f t="shared" ref="S110:S120" si="85">R110+S109</f>
        <v>0</v>
      </c>
      <c r="T110" s="123">
        <f t="shared" si="78"/>
        <v>5192188.8631332237</v>
      </c>
      <c r="U110" s="187">
        <f t="shared" si="78"/>
        <v>-5059322.2298705913</v>
      </c>
      <c r="V110" s="165">
        <f>[75]Schedule_C1!M151+[75]Schedule_C1!M152</f>
        <v>-1146.5800000000002</v>
      </c>
      <c r="W110" s="125">
        <f t="shared" ref="W110:W120" si="86">W109+V110</f>
        <v>-2416.0100000000002</v>
      </c>
      <c r="X110" s="123">
        <f t="shared" si="79"/>
        <v>-1146.5800000000002</v>
      </c>
      <c r="Y110" s="169">
        <f t="shared" ref="Y110:Y120" si="87">X110+Y109</f>
        <v>-2416.0100000000002</v>
      </c>
    </row>
    <row r="111" spans="1:25" s="91" customFormat="1" ht="13.35" hidden="1" customHeight="1">
      <c r="A111" s="116">
        <v>8</v>
      </c>
      <c r="B111" s="185">
        <v>39873</v>
      </c>
      <c r="C111" s="61"/>
      <c r="D111" s="165">
        <v>129596033.31798133</v>
      </c>
      <c r="E111" s="124">
        <f t="shared" si="80"/>
        <v>388641175.95394397</v>
      </c>
      <c r="F111" s="145">
        <v>129587004.96895799</v>
      </c>
      <c r="G111" s="124">
        <f t="shared" si="81"/>
        <v>393693289.87216198</v>
      </c>
      <c r="H111" s="69">
        <f t="shared" si="76"/>
        <v>9028.3490233421326</v>
      </c>
      <c r="I111" s="169">
        <f t="shared" si="76"/>
        <v>-5052113.9182180166</v>
      </c>
      <c r="J111" s="165">
        <v>-3.2466845922845096</v>
      </c>
      <c r="K111" s="124">
        <f t="shared" si="82"/>
        <v>1816.7906861304564</v>
      </c>
      <c r="L111" s="171">
        <f t="shared" si="77"/>
        <v>9025.1023387498481</v>
      </c>
      <c r="M111" s="126">
        <f t="shared" si="83"/>
        <v>-5050297.1275318414</v>
      </c>
      <c r="N111" s="168"/>
      <c r="O111" s="165">
        <f>[75]Schedule_C!AF102</f>
        <v>9025.1023387499154</v>
      </c>
      <c r="P111" s="126">
        <f t="shared" si="84"/>
        <v>-5050297.1275318414</v>
      </c>
      <c r="Q111" s="139"/>
      <c r="R111" s="123">
        <f>[75]Schedule_C!P102</f>
        <v>0</v>
      </c>
      <c r="S111" s="125">
        <f t="shared" si="85"/>
        <v>0</v>
      </c>
      <c r="T111" s="123">
        <f t="shared" si="78"/>
        <v>9025.1023387499154</v>
      </c>
      <c r="U111" s="187">
        <f t="shared" si="78"/>
        <v>-5050297.1275318414</v>
      </c>
      <c r="V111" s="165">
        <f>[75]Schedule_C1!M153+[75]Schedule_C1!M154</f>
        <v>-1269.43</v>
      </c>
      <c r="W111" s="125">
        <f t="shared" si="86"/>
        <v>-3685.4400000000005</v>
      </c>
      <c r="X111" s="145">
        <f t="shared" si="79"/>
        <v>-1269.43</v>
      </c>
      <c r="Y111" s="169">
        <f t="shared" si="87"/>
        <v>-3685.4400000000005</v>
      </c>
    </row>
    <row r="112" spans="1:25" s="91" customFormat="1" ht="13.35" hidden="1" customHeight="1">
      <c r="A112" s="116">
        <v>8</v>
      </c>
      <c r="B112" s="185">
        <v>39904</v>
      </c>
      <c r="C112" s="61"/>
      <c r="D112" s="165">
        <v>103945338.31798133</v>
      </c>
      <c r="E112" s="124">
        <f t="shared" si="80"/>
        <v>492586514.27192533</v>
      </c>
      <c r="F112" s="123">
        <v>107439486.44123998</v>
      </c>
      <c r="G112" s="124">
        <f t="shared" si="81"/>
        <v>501132776.31340194</v>
      </c>
      <c r="H112" s="165">
        <f t="shared" si="76"/>
        <v>-3494148.1232586503</v>
      </c>
      <c r="I112" s="169">
        <f t="shared" si="76"/>
        <v>-8546262.0414766073</v>
      </c>
      <c r="J112" s="165">
        <v>1256.5306066051126</v>
      </c>
      <c r="K112" s="124">
        <f t="shared" si="82"/>
        <v>3073.3212927355689</v>
      </c>
      <c r="L112" s="170">
        <f t="shared" si="77"/>
        <v>-3492891.5926520452</v>
      </c>
      <c r="M112" s="126">
        <f t="shared" si="83"/>
        <v>-8543188.7201838866</v>
      </c>
      <c r="N112" s="171"/>
      <c r="O112" s="165">
        <f>[75]Schedule_C!AF103</f>
        <v>-3492891.5926520452</v>
      </c>
      <c r="P112" s="124">
        <f t="shared" si="84"/>
        <v>-8543188.7201838866</v>
      </c>
      <c r="Q112" s="139"/>
      <c r="R112" s="123">
        <f>[75]Schedule_C!P103</f>
        <v>0</v>
      </c>
      <c r="S112" s="125">
        <f t="shared" si="85"/>
        <v>0</v>
      </c>
      <c r="T112" s="123">
        <f t="shared" si="78"/>
        <v>-3492891.5926520452</v>
      </c>
      <c r="U112" s="187">
        <f t="shared" si="78"/>
        <v>-8543188.7201838866</v>
      </c>
      <c r="V112" s="165">
        <f>[75]Schedule_C1!M155+[75]Schedule_C1!M156</f>
        <v>-915.92</v>
      </c>
      <c r="W112" s="125">
        <f t="shared" si="86"/>
        <v>-4601.3600000000006</v>
      </c>
      <c r="X112" s="123">
        <f t="shared" si="79"/>
        <v>-915.92</v>
      </c>
      <c r="Y112" s="169">
        <f t="shared" si="87"/>
        <v>-4601.3600000000006</v>
      </c>
    </row>
    <row r="113" spans="1:25" s="91" customFormat="1" ht="13.35" hidden="1" customHeight="1">
      <c r="A113" s="116">
        <v>8</v>
      </c>
      <c r="B113" s="185">
        <v>39934</v>
      </c>
      <c r="C113" s="61"/>
      <c r="D113" s="165">
        <v>87289510.317981333</v>
      </c>
      <c r="E113" s="124">
        <f t="shared" si="80"/>
        <v>579876024.58990669</v>
      </c>
      <c r="F113" s="123">
        <v>100022768.78705399</v>
      </c>
      <c r="G113" s="124">
        <f t="shared" si="81"/>
        <v>601155545.10045588</v>
      </c>
      <c r="H113" s="123">
        <f t="shared" si="76"/>
        <v>-12733258.469072655</v>
      </c>
      <c r="I113" s="125">
        <f t="shared" si="76"/>
        <v>-21279520.510549188</v>
      </c>
      <c r="J113" s="123">
        <v>4579.0070780627429</v>
      </c>
      <c r="K113" s="124">
        <f t="shared" si="82"/>
        <v>7652.3283707983119</v>
      </c>
      <c r="L113" s="199">
        <f t="shared" si="77"/>
        <v>-12728679.461994592</v>
      </c>
      <c r="M113" s="126">
        <f t="shared" si="83"/>
        <v>-21271868.182178479</v>
      </c>
      <c r="N113" s="126"/>
      <c r="O113" s="165">
        <f>[75]Schedule_C!AF104</f>
        <v>-12092745.370905356</v>
      </c>
      <c r="P113" s="124">
        <f t="shared" si="84"/>
        <v>-20635934.091089241</v>
      </c>
      <c r="Q113" s="139"/>
      <c r="R113" s="123">
        <f>[75]Schedule_C!P104</f>
        <v>-635934.09108923934</v>
      </c>
      <c r="S113" s="125">
        <f t="shared" si="85"/>
        <v>-635934.09108923934</v>
      </c>
      <c r="T113" s="123">
        <f t="shared" si="78"/>
        <v>-12728679.461994596</v>
      </c>
      <c r="U113" s="187">
        <f t="shared" si="78"/>
        <v>-21271868.182178482</v>
      </c>
      <c r="V113" s="165">
        <f>[75]Schedule_C1!M157+[75]Schedule_C1!M158</f>
        <v>-1005.17</v>
      </c>
      <c r="W113" s="125">
        <f t="shared" si="86"/>
        <v>-5606.5300000000007</v>
      </c>
      <c r="X113" s="123">
        <f t="shared" si="79"/>
        <v>-636939.26108923939</v>
      </c>
      <c r="Y113" s="169">
        <f t="shared" si="87"/>
        <v>-641540.62108923937</v>
      </c>
    </row>
    <row r="114" spans="1:25" s="91" customFormat="1" ht="13.35" hidden="1" customHeight="1">
      <c r="A114" s="116">
        <v>8</v>
      </c>
      <c r="B114" s="185">
        <v>39965</v>
      </c>
      <c r="C114" s="61"/>
      <c r="D114" s="165">
        <v>93572695.317981333</v>
      </c>
      <c r="E114" s="124">
        <f t="shared" si="80"/>
        <v>673448719.90788805</v>
      </c>
      <c r="F114" s="123">
        <v>94670137.364678994</v>
      </c>
      <c r="G114" s="124">
        <f t="shared" si="81"/>
        <v>695825682.46513486</v>
      </c>
      <c r="H114" s="123">
        <f t="shared" si="76"/>
        <v>-1097442.0466976613</v>
      </c>
      <c r="I114" s="125">
        <f t="shared" si="76"/>
        <v>-22376962.557246804</v>
      </c>
      <c r="J114" s="123">
        <v>394.65113441296853</v>
      </c>
      <c r="K114" s="124">
        <f t="shared" si="82"/>
        <v>8046.9795052112804</v>
      </c>
      <c r="L114" s="199">
        <f t="shared" si="77"/>
        <v>-1097047.3955632483</v>
      </c>
      <c r="M114" s="126">
        <f t="shared" si="83"/>
        <v>-22368915.577741727</v>
      </c>
      <c r="N114" s="126"/>
      <c r="O114" s="165">
        <f>[75]Schedule_C!AF105</f>
        <v>-548523.69778162241</v>
      </c>
      <c r="P114" s="124">
        <f t="shared" si="84"/>
        <v>-21184457.788870864</v>
      </c>
      <c r="Q114" s="139"/>
      <c r="R114" s="123">
        <f>[75]Schedule_C!P105</f>
        <v>-548523.69778162427</v>
      </c>
      <c r="S114" s="125">
        <f t="shared" si="85"/>
        <v>-1184457.7888708636</v>
      </c>
      <c r="T114" s="123">
        <f t="shared" si="78"/>
        <v>-1097047.3955632467</v>
      </c>
      <c r="U114" s="187">
        <f t="shared" si="78"/>
        <v>-22368915.577741727</v>
      </c>
      <c r="V114" s="165">
        <f>[75]Schedule_C1!M159+[75]Schedule_C1!M160</f>
        <v>-2728.02</v>
      </c>
      <c r="W114" s="125">
        <f t="shared" si="86"/>
        <v>-8334.5500000000011</v>
      </c>
      <c r="X114" s="123">
        <f t="shared" si="79"/>
        <v>-551251.71778162429</v>
      </c>
      <c r="Y114" s="169">
        <f t="shared" si="87"/>
        <v>-1192792.3388708637</v>
      </c>
    </row>
    <row r="115" spans="1:25" s="91" customFormat="1" ht="13.35" hidden="1" customHeight="1">
      <c r="A115" s="116">
        <v>8</v>
      </c>
      <c r="B115" s="185">
        <v>39995</v>
      </c>
      <c r="C115" s="61"/>
      <c r="D115" s="165">
        <v>101039840.31798133</v>
      </c>
      <c r="E115" s="124">
        <f t="shared" si="80"/>
        <v>774488560.22586942</v>
      </c>
      <c r="F115" s="123">
        <v>103847341.92624599</v>
      </c>
      <c r="G115" s="124">
        <f t="shared" si="81"/>
        <v>799673024.39138079</v>
      </c>
      <c r="H115" s="123">
        <f t="shared" si="76"/>
        <v>-2807501.6082646549</v>
      </c>
      <c r="I115" s="125">
        <f t="shared" si="76"/>
        <v>-25184464.16551137</v>
      </c>
      <c r="J115" s="123">
        <v>1009.6056533479132</v>
      </c>
      <c r="K115" s="124">
        <f t="shared" si="82"/>
        <v>9056.5851585591936</v>
      </c>
      <c r="L115" s="199">
        <f t="shared" si="77"/>
        <v>-2806492.002611307</v>
      </c>
      <c r="M115" s="126">
        <f t="shared" si="83"/>
        <v>-25175407.580353033</v>
      </c>
      <c r="N115" s="126"/>
      <c r="O115" s="165">
        <f>[75]Schedule_C!AF106</f>
        <v>-1403246.0013056546</v>
      </c>
      <c r="P115" s="124">
        <f t="shared" si="84"/>
        <v>-22587703.790176518</v>
      </c>
      <c r="Q115" s="139"/>
      <c r="R115" s="123">
        <f>[75]Schedule_C!P106</f>
        <v>-1403246.0013056528</v>
      </c>
      <c r="S115" s="125">
        <f t="shared" si="85"/>
        <v>-2587703.7901765164</v>
      </c>
      <c r="T115" s="123">
        <f t="shared" si="78"/>
        <v>-2806492.0026113074</v>
      </c>
      <c r="U115" s="187">
        <f t="shared" si="78"/>
        <v>-25175407.580353037</v>
      </c>
      <c r="V115" s="165">
        <f>[75]Schedule_C1!M161+[75]Schedule_C1!M162</f>
        <v>-4307.13</v>
      </c>
      <c r="W115" s="125">
        <f t="shared" si="86"/>
        <v>-12641.68</v>
      </c>
      <c r="X115" s="123">
        <f t="shared" si="79"/>
        <v>-1407553.1313056527</v>
      </c>
      <c r="Y115" s="169">
        <f t="shared" si="87"/>
        <v>-2600345.4701765161</v>
      </c>
    </row>
    <row r="116" spans="1:25" s="91" customFormat="1" ht="13.35" hidden="1" customHeight="1">
      <c r="A116" s="116">
        <v>8</v>
      </c>
      <c r="B116" s="185">
        <v>40026</v>
      </c>
      <c r="C116" s="61"/>
      <c r="D116" s="165">
        <v>100784418.31798133</v>
      </c>
      <c r="E116" s="124">
        <f t="shared" si="80"/>
        <v>875272978.54385078</v>
      </c>
      <c r="F116" s="123">
        <v>99566731.398689985</v>
      </c>
      <c r="G116" s="124">
        <f t="shared" si="81"/>
        <v>899239755.79007077</v>
      </c>
      <c r="H116" s="165">
        <f t="shared" si="76"/>
        <v>1217686.9192913473</v>
      </c>
      <c r="I116" s="169">
        <f t="shared" si="76"/>
        <v>-23966777.246219993</v>
      </c>
      <c r="J116" s="165">
        <v>-437.89239304629155</v>
      </c>
      <c r="K116" s="124">
        <f t="shared" si="82"/>
        <v>8618.692765512902</v>
      </c>
      <c r="L116" s="170">
        <f t="shared" si="77"/>
        <v>1217249.026898301</v>
      </c>
      <c r="M116" s="126">
        <f t="shared" si="83"/>
        <v>-23958158.553454731</v>
      </c>
      <c r="N116" s="171"/>
      <c r="O116" s="165">
        <f>[75]Schedule_C!AF107</f>
        <v>608624.51344915479</v>
      </c>
      <c r="P116" s="124">
        <f t="shared" si="84"/>
        <v>-21979079.276727363</v>
      </c>
      <c r="Q116" s="139"/>
      <c r="R116" s="123">
        <f>[75]Schedule_C!P107</f>
        <v>608624.51344915107</v>
      </c>
      <c r="S116" s="125">
        <f t="shared" si="85"/>
        <v>-1979079.2767273653</v>
      </c>
      <c r="T116" s="123">
        <f t="shared" si="78"/>
        <v>1217249.0268983059</v>
      </c>
      <c r="U116" s="187">
        <f t="shared" si="78"/>
        <v>-23958158.553454727</v>
      </c>
      <c r="V116" s="165">
        <f>[75]Schedule_C1!M163+[75]Schedule_C1!M164</f>
        <v>-8001.33</v>
      </c>
      <c r="W116" s="125">
        <f t="shared" si="86"/>
        <v>-20643.010000000002</v>
      </c>
      <c r="X116" s="123">
        <f t="shared" si="79"/>
        <v>600623.18344915111</v>
      </c>
      <c r="Y116" s="169">
        <f t="shared" si="87"/>
        <v>-1999722.2867273651</v>
      </c>
    </row>
    <row r="117" spans="1:25" s="91" customFormat="1" ht="13.35" hidden="1" customHeight="1">
      <c r="A117" s="116">
        <v>8</v>
      </c>
      <c r="B117" s="185">
        <v>40057</v>
      </c>
      <c r="C117" s="61"/>
      <c r="D117" s="165">
        <v>109406019.31798133</v>
      </c>
      <c r="E117" s="124">
        <f t="shared" si="80"/>
        <v>984678997.86183214</v>
      </c>
      <c r="F117" s="123">
        <v>96914436.125603989</v>
      </c>
      <c r="G117" s="124">
        <f t="shared" si="81"/>
        <v>996154191.91567481</v>
      </c>
      <c r="H117" s="165">
        <f t="shared" si="76"/>
        <v>12491583.192377344</v>
      </c>
      <c r="I117" s="169">
        <f t="shared" si="76"/>
        <v>-11475194.053842664</v>
      </c>
      <c r="J117" s="165">
        <v>-4492.0982318110764</v>
      </c>
      <c r="K117" s="124">
        <f t="shared" si="82"/>
        <v>4126.5945337018256</v>
      </c>
      <c r="L117" s="170">
        <f t="shared" si="77"/>
        <v>12487091.094145533</v>
      </c>
      <c r="M117" s="126">
        <f t="shared" si="83"/>
        <v>-11471067.459309198</v>
      </c>
      <c r="N117" s="171"/>
      <c r="O117" s="165">
        <f>[75]Schedule_C!AF108</f>
        <v>10508011.817418167</v>
      </c>
      <c r="P117" s="124">
        <f t="shared" si="84"/>
        <v>-11471067.459309196</v>
      </c>
      <c r="Q117" s="139"/>
      <c r="R117" s="123">
        <f>[75]Schedule_C!P108</f>
        <v>1979079.2767273653</v>
      </c>
      <c r="S117" s="125">
        <f t="shared" si="85"/>
        <v>0</v>
      </c>
      <c r="T117" s="123">
        <f t="shared" si="78"/>
        <v>12487091.094145533</v>
      </c>
      <c r="U117" s="187">
        <f t="shared" si="78"/>
        <v>-11471067.459309196</v>
      </c>
      <c r="V117" s="165">
        <f>[75]Schedule_C1!M165+[75]Schedule_C1!M166</f>
        <v>-5993.6699999999992</v>
      </c>
      <c r="W117" s="125">
        <f t="shared" si="86"/>
        <v>-26636.68</v>
      </c>
      <c r="X117" s="123">
        <f t="shared" si="79"/>
        <v>1973085.6067273654</v>
      </c>
      <c r="Y117" s="169">
        <f t="shared" si="87"/>
        <v>-26636.679999999702</v>
      </c>
    </row>
    <row r="118" spans="1:25" s="91" customFormat="1" ht="13.35" hidden="1" customHeight="1">
      <c r="A118" s="116">
        <v>8</v>
      </c>
      <c r="B118" s="185">
        <v>40087</v>
      </c>
      <c r="C118" s="61"/>
      <c r="D118" s="165">
        <v>128413053.31798133</v>
      </c>
      <c r="E118" s="124">
        <f t="shared" si="80"/>
        <v>1113092051.1798134</v>
      </c>
      <c r="F118" s="123">
        <v>109843919.71757399</v>
      </c>
      <c r="G118" s="124">
        <f t="shared" si="81"/>
        <v>1105998111.6332488</v>
      </c>
      <c r="H118" s="165">
        <f t="shared" si="76"/>
        <v>18569133.600407347</v>
      </c>
      <c r="I118" s="169">
        <f t="shared" si="76"/>
        <v>7093939.546564579</v>
      </c>
      <c r="J118" s="165">
        <v>-6677.6461340412498</v>
      </c>
      <c r="K118" s="124">
        <f t="shared" si="82"/>
        <v>-2551.0516003394241</v>
      </c>
      <c r="L118" s="170">
        <f t="shared" si="77"/>
        <v>18562455.954273306</v>
      </c>
      <c r="M118" s="126">
        <f t="shared" si="83"/>
        <v>7091388.4949641079</v>
      </c>
      <c r="N118" s="171"/>
      <c r="O118" s="165">
        <f>[75]Schedule_C!AF109</f>
        <v>18562455.954273306</v>
      </c>
      <c r="P118" s="124">
        <f t="shared" si="84"/>
        <v>7091388.4949641097</v>
      </c>
      <c r="Q118" s="139"/>
      <c r="R118" s="123">
        <f>[75]Schedule_C!P109</f>
        <v>0</v>
      </c>
      <c r="S118" s="125">
        <f t="shared" si="85"/>
        <v>0</v>
      </c>
      <c r="T118" s="123">
        <f t="shared" si="78"/>
        <v>18562455.954273306</v>
      </c>
      <c r="U118" s="187">
        <f t="shared" si="78"/>
        <v>7091388.4949641097</v>
      </c>
      <c r="V118" s="165">
        <f>[75]Schedule_C1!M167+[75]Schedule_C1!M168</f>
        <v>-912.75</v>
      </c>
      <c r="W118" s="125">
        <f t="shared" si="86"/>
        <v>-27549.43</v>
      </c>
      <c r="X118" s="123">
        <f t="shared" si="79"/>
        <v>-912.75</v>
      </c>
      <c r="Y118" s="169">
        <f t="shared" si="87"/>
        <v>-27549.429999999702</v>
      </c>
    </row>
    <row r="119" spans="1:25" s="91" customFormat="1" ht="13.35" hidden="1" customHeight="1">
      <c r="A119" s="116">
        <v>8</v>
      </c>
      <c r="B119" s="185">
        <v>40118</v>
      </c>
      <c r="C119" s="61"/>
      <c r="D119" s="165">
        <v>127377633.31798133</v>
      </c>
      <c r="E119" s="124">
        <f t="shared" si="80"/>
        <v>1240469684.4977946</v>
      </c>
      <c r="F119" s="123">
        <v>119041969.20440999</v>
      </c>
      <c r="G119" s="124">
        <f t="shared" si="81"/>
        <v>1225040080.8376589</v>
      </c>
      <c r="H119" s="165">
        <f t="shared" si="76"/>
        <v>8335664.1135713458</v>
      </c>
      <c r="I119" s="169">
        <f t="shared" si="76"/>
        <v>15429603.660135746</v>
      </c>
      <c r="J119" s="165">
        <v>-2997.5881718806922</v>
      </c>
      <c r="K119" s="124">
        <f t="shared" si="82"/>
        <v>-5548.6397722201164</v>
      </c>
      <c r="L119" s="170">
        <f t="shared" si="77"/>
        <v>8332666.5253994651</v>
      </c>
      <c r="M119" s="126">
        <f t="shared" si="83"/>
        <v>15424055.020363573</v>
      </c>
      <c r="N119" s="171"/>
      <c r="O119" s="165">
        <f>[75]Schedule_C!AF110</f>
        <v>8332666.5253994651</v>
      </c>
      <c r="P119" s="124">
        <f t="shared" si="84"/>
        <v>15424055.020363575</v>
      </c>
      <c r="Q119" s="139"/>
      <c r="R119" s="123">
        <f>[75]Schedule_C!P110</f>
        <v>0</v>
      </c>
      <c r="S119" s="125">
        <f t="shared" si="85"/>
        <v>0</v>
      </c>
      <c r="T119" s="123">
        <f t="shared" si="78"/>
        <v>8332666.5253994651</v>
      </c>
      <c r="U119" s="187">
        <f t="shared" si="78"/>
        <v>15424055.020363575</v>
      </c>
      <c r="V119" s="165">
        <f>[75]Schedule_C1!M169+[75]Schedule_C1!M170</f>
        <v>-883.30000000000007</v>
      </c>
      <c r="W119" s="125">
        <f t="shared" si="86"/>
        <v>-28432.73</v>
      </c>
      <c r="X119" s="123">
        <f t="shared" si="79"/>
        <v>-883.30000000000007</v>
      </c>
      <c r="Y119" s="169">
        <f t="shared" si="87"/>
        <v>-28432.729999999701</v>
      </c>
    </row>
    <row r="120" spans="1:25" s="91" customFormat="1" ht="12.75" hidden="1" customHeight="1">
      <c r="A120" s="116">
        <v>8</v>
      </c>
      <c r="B120" s="185">
        <v>40148</v>
      </c>
      <c r="C120" s="61"/>
      <c r="D120" s="174">
        <v>164400268.31798133</v>
      </c>
      <c r="E120" s="132">
        <f t="shared" si="80"/>
        <v>1404869952.8157759</v>
      </c>
      <c r="F120" s="131">
        <v>149548885.175385</v>
      </c>
      <c r="G120" s="132">
        <f t="shared" si="81"/>
        <v>1374588966.0130439</v>
      </c>
      <c r="H120" s="174">
        <f t="shared" si="76"/>
        <v>14851383.142596334</v>
      </c>
      <c r="I120" s="150">
        <f t="shared" si="76"/>
        <v>30280986.802731991</v>
      </c>
      <c r="J120" s="174">
        <v>-5340.7058919090778</v>
      </c>
      <c r="K120" s="132">
        <f t="shared" si="82"/>
        <v>-10889.345664129194</v>
      </c>
      <c r="L120" s="175">
        <f t="shared" si="77"/>
        <v>14846042.436704425</v>
      </c>
      <c r="M120" s="134">
        <f t="shared" si="83"/>
        <v>30270097.457067996</v>
      </c>
      <c r="N120" s="153"/>
      <c r="O120" s="165">
        <f>[75]Schedule_C!AF111</f>
        <v>9710993.7081704233</v>
      </c>
      <c r="P120" s="132">
        <f t="shared" si="84"/>
        <v>25135048.728533998</v>
      </c>
      <c r="Q120" s="135"/>
      <c r="R120" s="123">
        <f>[75]Schedule_C!P111</f>
        <v>5135048.7285339981</v>
      </c>
      <c r="S120" s="133">
        <f t="shared" si="85"/>
        <v>5135048.7285339981</v>
      </c>
      <c r="T120" s="131">
        <f t="shared" si="78"/>
        <v>14846042.436704421</v>
      </c>
      <c r="U120" s="190">
        <f t="shared" si="78"/>
        <v>30270097.457067996</v>
      </c>
      <c r="V120" s="174">
        <f>[75]Schedule_C1!M171+[75]Schedule_C1!M172</f>
        <v>-455.51999999999992</v>
      </c>
      <c r="W120" s="133">
        <f t="shared" si="86"/>
        <v>-28888.25</v>
      </c>
      <c r="X120" s="131">
        <f t="shared" si="79"/>
        <v>5134593.2085339986</v>
      </c>
      <c r="Y120" s="150">
        <f t="shared" si="87"/>
        <v>5106160.4785339991</v>
      </c>
    </row>
    <row r="121" spans="1:25" s="91" customFormat="1" ht="12.75" hidden="1" customHeight="1">
      <c r="A121" s="116"/>
      <c r="B121" s="185"/>
      <c r="C121" s="61"/>
      <c r="D121" s="162"/>
      <c r="E121" s="195"/>
      <c r="F121" s="167"/>
      <c r="G121" s="195"/>
      <c r="H121" s="162"/>
      <c r="I121" s="162"/>
      <c r="J121" s="162"/>
      <c r="K121" s="195"/>
      <c r="L121" s="164"/>
      <c r="M121" s="195"/>
      <c r="N121" s="164"/>
      <c r="O121" s="167"/>
      <c r="P121" s="195"/>
      <c r="Q121" s="200"/>
      <c r="R121" s="167"/>
      <c r="S121" s="167"/>
      <c r="T121" s="167"/>
      <c r="U121" s="201"/>
      <c r="V121" s="162"/>
      <c r="W121" s="167"/>
      <c r="X121" s="167"/>
      <c r="Y121" s="162"/>
    </row>
    <row r="122" spans="1:25" s="91" customFormat="1" ht="12.75" hidden="1" customHeight="1">
      <c r="A122" s="70" t="s">
        <v>83</v>
      </c>
      <c r="B122" s="151"/>
      <c r="C122" s="61"/>
      <c r="D122" s="69"/>
      <c r="E122" s="126">
        <f>E107+E120</f>
        <v>8321804736.4509983</v>
      </c>
      <c r="F122" s="145"/>
      <c r="G122" s="126">
        <f>G107+G120</f>
        <v>8295200927.5536404</v>
      </c>
      <c r="H122" s="69"/>
      <c r="I122" s="69">
        <f>I107+I120</f>
        <v>26603808.897356987</v>
      </c>
      <c r="J122" s="69"/>
      <c r="K122" s="126">
        <f>K107+K120</f>
        <v>-20644.313725270775</v>
      </c>
      <c r="L122" s="171"/>
      <c r="M122" s="126"/>
      <c r="N122" s="171">
        <f>N107+M120</f>
        <v>26583163.11921449</v>
      </c>
      <c r="O122" s="145"/>
      <c r="P122" s="126">
        <f>P107+P120</f>
        <v>21778788.600870632</v>
      </c>
      <c r="Q122" s="139"/>
      <c r="R122" s="145"/>
      <c r="S122" s="145">
        <f>S107+S120</f>
        <v>4804374.4827610664</v>
      </c>
      <c r="T122" s="145"/>
      <c r="U122" s="191">
        <f>U107+U120</f>
        <v>26583163.083631702</v>
      </c>
      <c r="V122" s="69"/>
      <c r="W122" s="145">
        <f>W107+W120</f>
        <v>881549.14</v>
      </c>
      <c r="X122" s="145"/>
      <c r="Y122" s="145">
        <f>Y107+Y120</f>
        <v>5685924.6227610661</v>
      </c>
    </row>
    <row r="123" spans="1:25" s="91" customFormat="1" ht="12.75" hidden="1" customHeight="1" thickBot="1">
      <c r="A123" s="197"/>
      <c r="B123" s="151"/>
      <c r="C123" s="61"/>
      <c r="D123" s="69"/>
      <c r="E123" s="126"/>
      <c r="F123" s="145"/>
      <c r="G123" s="126"/>
      <c r="H123" s="69"/>
      <c r="I123" s="69"/>
      <c r="J123" s="69"/>
      <c r="K123" s="126"/>
      <c r="L123" s="171"/>
      <c r="M123" s="126"/>
      <c r="N123" s="171"/>
      <c r="O123" s="145"/>
      <c r="P123" s="126"/>
      <c r="Q123" s="139"/>
      <c r="R123" s="145"/>
      <c r="S123" s="145"/>
      <c r="T123" s="145"/>
      <c r="U123" s="191"/>
      <c r="V123" s="69"/>
      <c r="W123" s="145"/>
      <c r="X123" s="145"/>
      <c r="Y123" s="69"/>
    </row>
    <row r="124" spans="1:25" s="91" customFormat="1" ht="15.75" hidden="1" customHeight="1">
      <c r="A124" s="116"/>
      <c r="B124" s="151"/>
      <c r="C124" s="61"/>
      <c r="D124" s="233" t="s">
        <v>4</v>
      </c>
      <c r="E124" s="234"/>
      <c r="F124" s="233" t="s">
        <v>5</v>
      </c>
      <c r="G124" s="234"/>
      <c r="H124" s="233" t="s">
        <v>6</v>
      </c>
      <c r="I124" s="234"/>
      <c r="J124" s="233" t="s">
        <v>7</v>
      </c>
      <c r="K124" s="234"/>
      <c r="L124" s="233" t="s">
        <v>8</v>
      </c>
      <c r="M124" s="236"/>
      <c r="N124" s="234"/>
      <c r="O124" s="233" t="s">
        <v>9</v>
      </c>
      <c r="P124" s="234"/>
      <c r="Q124" s="177"/>
      <c r="R124" s="233" t="s">
        <v>10</v>
      </c>
      <c r="S124" s="234"/>
      <c r="T124" s="233" t="s">
        <v>11</v>
      </c>
      <c r="U124" s="234"/>
      <c r="V124" s="233" t="s">
        <v>12</v>
      </c>
      <c r="W124" s="234"/>
      <c r="X124" s="233" t="s">
        <v>13</v>
      </c>
      <c r="Y124" s="234"/>
    </row>
    <row r="125" spans="1:25" s="91" customFormat="1" ht="33" hidden="1" customHeight="1" thickBot="1">
      <c r="A125" s="192"/>
      <c r="B125" s="151"/>
      <c r="C125" s="61"/>
      <c r="D125" s="115" t="s">
        <v>84</v>
      </c>
      <c r="E125" s="113" t="s">
        <v>18</v>
      </c>
      <c r="F125" s="115" t="s">
        <v>5</v>
      </c>
      <c r="G125" s="113" t="s">
        <v>18</v>
      </c>
      <c r="H125" s="111" t="s">
        <v>77</v>
      </c>
      <c r="I125" s="110" t="s">
        <v>18</v>
      </c>
      <c r="J125" s="179" t="s">
        <v>15</v>
      </c>
      <c r="K125" s="113" t="s">
        <v>18</v>
      </c>
      <c r="L125" s="111" t="s">
        <v>15</v>
      </c>
      <c r="M125" s="113" t="s">
        <v>18</v>
      </c>
      <c r="N125" s="112"/>
      <c r="O125" s="111" t="s">
        <v>15</v>
      </c>
      <c r="P125" s="112" t="s">
        <v>18</v>
      </c>
      <c r="Q125" s="106"/>
      <c r="R125" s="111" t="s">
        <v>15</v>
      </c>
      <c r="S125" s="110" t="s">
        <v>18</v>
      </c>
      <c r="T125" s="111" t="s">
        <v>77</v>
      </c>
      <c r="U125" s="110" t="s">
        <v>18</v>
      </c>
      <c r="V125" s="111" t="s">
        <v>15</v>
      </c>
      <c r="W125" s="110" t="s">
        <v>18</v>
      </c>
      <c r="X125" s="111" t="s">
        <v>15</v>
      </c>
      <c r="Y125" s="110" t="s">
        <v>18</v>
      </c>
    </row>
    <row r="126" spans="1:25" s="91" customFormat="1" ht="12.75" hidden="1" customHeight="1">
      <c r="A126" s="116"/>
      <c r="B126" s="151"/>
      <c r="C126" s="61"/>
      <c r="D126" s="69"/>
      <c r="E126" s="126"/>
      <c r="F126" s="145"/>
      <c r="G126" s="126"/>
      <c r="H126" s="69"/>
      <c r="I126" s="69"/>
      <c r="J126" s="69"/>
      <c r="K126" s="126"/>
      <c r="L126" s="171"/>
      <c r="M126" s="126"/>
      <c r="N126" s="171"/>
      <c r="O126" s="145"/>
      <c r="P126" s="126"/>
      <c r="Q126" s="139"/>
      <c r="R126" s="145"/>
      <c r="S126" s="145"/>
      <c r="T126" s="145"/>
      <c r="U126" s="191"/>
      <c r="V126" s="69"/>
      <c r="W126" s="145"/>
      <c r="X126" s="145"/>
      <c r="Y126" s="69"/>
    </row>
    <row r="127" spans="1:25" s="91" customFormat="1" ht="12.75" hidden="1" customHeight="1">
      <c r="A127" s="116">
        <v>9</v>
      </c>
      <c r="B127" s="151">
        <v>40179</v>
      </c>
      <c r="C127" s="61"/>
      <c r="D127" s="160">
        <v>134953506.31798133</v>
      </c>
      <c r="E127" s="146">
        <f>D127</f>
        <v>134953506.31798133</v>
      </c>
      <c r="F127" s="194">
        <v>126298040.12619598</v>
      </c>
      <c r="G127" s="146">
        <f>F127</f>
        <v>126298040.12619598</v>
      </c>
      <c r="H127" s="160">
        <f t="shared" ref="H127:I138" si="88">D127-F127</f>
        <v>8655466.1917853504</v>
      </c>
      <c r="I127" s="163">
        <f t="shared" si="88"/>
        <v>8655466.1917853504</v>
      </c>
      <c r="J127" s="160">
        <v>-3112.5921972282231</v>
      </c>
      <c r="K127" s="146">
        <f>J127</f>
        <v>-3112.5921972282231</v>
      </c>
      <c r="L127" s="181">
        <f t="shared" ref="L127:L138" si="89">H127+J127</f>
        <v>8652353.5995881222</v>
      </c>
      <c r="M127" s="195">
        <f>L127</f>
        <v>8652353.5995881222</v>
      </c>
      <c r="N127" s="161"/>
      <c r="O127" s="194">
        <f>[75]Schedule_C!AF113</f>
        <v>8652353.5995881222</v>
      </c>
      <c r="P127" s="146">
        <f>O127</f>
        <v>8652353.5995881222</v>
      </c>
      <c r="Q127" s="139"/>
      <c r="R127" s="194">
        <f>[75]Schedule_C!P113</f>
        <v>0</v>
      </c>
      <c r="S127" s="147">
        <f>R127</f>
        <v>0</v>
      </c>
      <c r="T127" s="194">
        <f t="shared" ref="T127:U138" si="90">O127+R127</f>
        <v>8652353.5995881222</v>
      </c>
      <c r="U127" s="183">
        <f t="shared" si="90"/>
        <v>8652353.5995881222</v>
      </c>
      <c r="V127" s="160">
        <f>[75]Schedule_C1!M173+[75]Schedule_C1!M174</f>
        <v>13261.390000000001</v>
      </c>
      <c r="W127" s="147">
        <f>V127</f>
        <v>13261.390000000001</v>
      </c>
      <c r="X127" s="194">
        <f t="shared" ref="X127:X138" si="91">R127+V127</f>
        <v>13261.390000000001</v>
      </c>
      <c r="Y127" s="163">
        <f>X127</f>
        <v>13261.390000000001</v>
      </c>
    </row>
    <row r="128" spans="1:25" s="91" customFormat="1" ht="13.35" hidden="1" customHeight="1">
      <c r="A128" s="116">
        <v>9</v>
      </c>
      <c r="B128" s="151">
        <v>40210</v>
      </c>
      <c r="C128" s="61"/>
      <c r="D128" s="165">
        <v>127311731.31798133</v>
      </c>
      <c r="E128" s="124">
        <f t="shared" ref="E128:E138" si="92">E127+D128</f>
        <v>262265237.63596267</v>
      </c>
      <c r="F128" s="123">
        <v>111110995.368774</v>
      </c>
      <c r="G128" s="124">
        <f t="shared" ref="G128:G138" si="93">G127+F128</f>
        <v>237409035.49496996</v>
      </c>
      <c r="H128" s="165">
        <f t="shared" si="88"/>
        <v>16200735.949207336</v>
      </c>
      <c r="I128" s="169">
        <f t="shared" si="88"/>
        <v>24856202.140992701</v>
      </c>
      <c r="J128" s="165">
        <v>-5825.9466546941549</v>
      </c>
      <c r="K128" s="124">
        <f t="shared" ref="K128:K138" si="94">K127+J128</f>
        <v>-8938.5388519223779</v>
      </c>
      <c r="L128" s="170">
        <f t="shared" si="89"/>
        <v>16194910.002552642</v>
      </c>
      <c r="M128" s="126">
        <f t="shared" ref="M128:M138" si="95">M127+L128</f>
        <v>24847263.602140762</v>
      </c>
      <c r="N128" s="168"/>
      <c r="O128" s="123">
        <f>[75]Schedule_C!AF114</f>
        <v>13771278.201482262</v>
      </c>
      <c r="P128" s="124">
        <f t="shared" ref="P128:P138" si="96">P127+O128</f>
        <v>22423631.801070385</v>
      </c>
      <c r="Q128" s="139"/>
      <c r="R128" s="123">
        <f>[75]Schedule_C!P114</f>
        <v>2423631.801070381</v>
      </c>
      <c r="S128" s="125">
        <f t="shared" ref="S128:S138" si="97">R128+S127</f>
        <v>2423631.801070381</v>
      </c>
      <c r="T128" s="123">
        <f t="shared" si="90"/>
        <v>16194910.002552643</v>
      </c>
      <c r="U128" s="187">
        <f t="shared" si="90"/>
        <v>24847263.602140766</v>
      </c>
      <c r="V128" s="165">
        <f>[75]Schedule_C1!M175+[75]Schedule_C1!M176</f>
        <v>12193.83</v>
      </c>
      <c r="W128" s="125">
        <f>W127+V128</f>
        <v>25455.22</v>
      </c>
      <c r="X128" s="123">
        <f t="shared" si="91"/>
        <v>2435825.631070381</v>
      </c>
      <c r="Y128" s="169">
        <f t="shared" ref="Y128:Y138" si="98">X128+Y127</f>
        <v>2449087.0210703812</v>
      </c>
    </row>
    <row r="129" spans="1:25" s="91" customFormat="1" ht="13.35" hidden="1" customHeight="1">
      <c r="A129" s="116">
        <v>9</v>
      </c>
      <c r="B129" s="151">
        <v>40238</v>
      </c>
      <c r="C129" s="61"/>
      <c r="D129" s="123">
        <v>129436684.31798133</v>
      </c>
      <c r="E129" s="124">
        <f t="shared" si="92"/>
        <v>391701921.95394397</v>
      </c>
      <c r="F129" s="145">
        <v>118436669.29636499</v>
      </c>
      <c r="G129" s="124">
        <f t="shared" si="93"/>
        <v>355845704.79133499</v>
      </c>
      <c r="H129" s="69">
        <f t="shared" si="88"/>
        <v>11000015.02161634</v>
      </c>
      <c r="I129" s="145">
        <f t="shared" si="88"/>
        <v>35856217.162608981</v>
      </c>
      <c r="J129" s="123">
        <v>-3955.7154019232839</v>
      </c>
      <c r="K129" s="126">
        <f t="shared" si="94"/>
        <v>-12894.254253845662</v>
      </c>
      <c r="L129" s="199">
        <f t="shared" si="89"/>
        <v>10996059.306214416</v>
      </c>
      <c r="M129" s="126">
        <f t="shared" si="95"/>
        <v>35843322.908355176</v>
      </c>
      <c r="N129" s="126"/>
      <c r="O129" s="123">
        <f>[75]Schedule_C!AF115</f>
        <v>5498029.6531072035</v>
      </c>
      <c r="P129" s="126">
        <f t="shared" si="96"/>
        <v>27921661.454177588</v>
      </c>
      <c r="Q129" s="139"/>
      <c r="R129" s="123">
        <f>[75]Schedule_C!P115</f>
        <v>5498029.6531072073</v>
      </c>
      <c r="S129" s="145">
        <f t="shared" si="97"/>
        <v>7921661.4541775882</v>
      </c>
      <c r="T129" s="123">
        <f t="shared" si="90"/>
        <v>10996059.306214411</v>
      </c>
      <c r="U129" s="191">
        <f t="shared" si="90"/>
        <v>35843322.908355176</v>
      </c>
      <c r="V129" s="123">
        <f>[75]Schedule_C1!M177+[75]Schedule_C1!M178</f>
        <v>20440.829999999998</v>
      </c>
      <c r="W129" s="145">
        <f t="shared" ref="W129:W138" si="99">W128+V129</f>
        <v>45896.05</v>
      </c>
      <c r="X129" s="123">
        <f t="shared" si="91"/>
        <v>5518470.4831072073</v>
      </c>
      <c r="Y129" s="125">
        <f t="shared" si="98"/>
        <v>7967557.504177589</v>
      </c>
    </row>
    <row r="130" spans="1:25" s="91" customFormat="1" ht="13.35" hidden="1" customHeight="1">
      <c r="A130" s="116">
        <v>9</v>
      </c>
      <c r="B130" s="151">
        <v>40269</v>
      </c>
      <c r="C130" s="61"/>
      <c r="D130" s="123">
        <v>104419583.30431288</v>
      </c>
      <c r="E130" s="124">
        <f t="shared" si="92"/>
        <v>496121505.25825685</v>
      </c>
      <c r="F130" s="145">
        <v>110235654.19706452</v>
      </c>
      <c r="G130" s="124">
        <f t="shared" si="93"/>
        <v>466081358.98839951</v>
      </c>
      <c r="H130" s="165">
        <f t="shared" si="88"/>
        <v>-5816070.8927516341</v>
      </c>
      <c r="I130" s="169">
        <f t="shared" si="88"/>
        <v>30040146.269857347</v>
      </c>
      <c r="J130" s="165">
        <v>2044.6532931793481</v>
      </c>
      <c r="K130" s="124">
        <f t="shared" si="94"/>
        <v>-10849.600960666314</v>
      </c>
      <c r="L130" s="170">
        <f t="shared" si="89"/>
        <v>-5814026.2394584548</v>
      </c>
      <c r="M130" s="126">
        <f t="shared" si="95"/>
        <v>30029296.66889672</v>
      </c>
      <c r="N130" s="171"/>
      <c r="O130" s="123">
        <f>[75]Schedule_C!AF116</f>
        <v>-2907013.1197292283</v>
      </c>
      <c r="P130" s="124">
        <f t="shared" si="96"/>
        <v>25014648.33444836</v>
      </c>
      <c r="Q130" s="139"/>
      <c r="R130" s="123">
        <f>[75]Schedule_C!P116</f>
        <v>-2907013.1197292283</v>
      </c>
      <c r="S130" s="125">
        <f t="shared" si="97"/>
        <v>5014648.3344483599</v>
      </c>
      <c r="T130" s="123">
        <f t="shared" si="90"/>
        <v>-5814026.2394584566</v>
      </c>
      <c r="U130" s="187">
        <f t="shared" si="90"/>
        <v>30029296.66889672</v>
      </c>
      <c r="V130" s="165">
        <f>[75]Schedule_C1!M179+[75]Schedule_C1!M180</f>
        <v>33735.370000000003</v>
      </c>
      <c r="W130" s="125">
        <f t="shared" si="99"/>
        <v>79631.420000000013</v>
      </c>
      <c r="X130" s="123">
        <f t="shared" si="91"/>
        <v>-2873277.7497292282</v>
      </c>
      <c r="Y130" s="169">
        <f t="shared" si="98"/>
        <v>5094279.7544483608</v>
      </c>
    </row>
    <row r="131" spans="1:25" s="91" customFormat="1" ht="13.35" hidden="1" customHeight="1">
      <c r="A131" s="116">
        <v>9</v>
      </c>
      <c r="B131" s="151">
        <v>40299</v>
      </c>
      <c r="C131" s="61"/>
      <c r="D131" s="165">
        <v>90656776.734935537</v>
      </c>
      <c r="E131" s="124">
        <f t="shared" si="92"/>
        <v>586778281.99319243</v>
      </c>
      <c r="F131" s="123">
        <v>104215280.79157101</v>
      </c>
      <c r="G131" s="124">
        <f t="shared" si="93"/>
        <v>570296639.77997053</v>
      </c>
      <c r="H131" s="123">
        <f t="shared" si="88"/>
        <v>-13558504.056635469</v>
      </c>
      <c r="I131" s="125">
        <f t="shared" si="88"/>
        <v>16481642.213221908</v>
      </c>
      <c r="J131" s="123">
        <v>4733.2737661711872</v>
      </c>
      <c r="K131" s="124">
        <f t="shared" si="94"/>
        <v>-6116.3271944951266</v>
      </c>
      <c r="L131" s="199">
        <f t="shared" si="89"/>
        <v>-13553770.782869298</v>
      </c>
      <c r="M131" s="126">
        <f t="shared" si="95"/>
        <v>16475525.886027422</v>
      </c>
      <c r="N131" s="126"/>
      <c r="O131" s="123">
        <f>[75]Schedule_C!AF117</f>
        <v>-8539122.4484209418</v>
      </c>
      <c r="P131" s="124">
        <f t="shared" si="96"/>
        <v>16475525.886027418</v>
      </c>
      <c r="Q131" s="139"/>
      <c r="R131" s="123">
        <f>[75]Schedule_C!P117</f>
        <v>-5014648.3344483599</v>
      </c>
      <c r="S131" s="125">
        <f t="shared" si="97"/>
        <v>0</v>
      </c>
      <c r="T131" s="123">
        <f t="shared" si="90"/>
        <v>-13553770.782869302</v>
      </c>
      <c r="U131" s="187">
        <f t="shared" si="90"/>
        <v>16475525.886027418</v>
      </c>
      <c r="V131" s="165">
        <f>[75]Schedule_C1!M181+[75]Schedule_C1!M182</f>
        <v>26656.690000000002</v>
      </c>
      <c r="W131" s="125">
        <f t="shared" si="99"/>
        <v>106288.11000000002</v>
      </c>
      <c r="X131" s="123">
        <f t="shared" si="91"/>
        <v>-4987991.6444483595</v>
      </c>
      <c r="Y131" s="169">
        <f t="shared" si="98"/>
        <v>106288.11000000127</v>
      </c>
    </row>
    <row r="132" spans="1:25" s="91" customFormat="1" ht="13.35" hidden="1" customHeight="1">
      <c r="A132" s="116">
        <v>9</v>
      </c>
      <c r="B132" s="151">
        <v>40330</v>
      </c>
      <c r="C132" s="108" t="s">
        <v>85</v>
      </c>
      <c r="D132" s="165">
        <v>99678045.734935537</v>
      </c>
      <c r="E132" s="124">
        <f t="shared" si="92"/>
        <v>686456327.72812796</v>
      </c>
      <c r="F132" s="123">
        <v>90335556.644136995</v>
      </c>
      <c r="G132" s="124">
        <f t="shared" si="93"/>
        <v>660632196.42410755</v>
      </c>
      <c r="H132" s="123">
        <f t="shared" si="88"/>
        <v>9342489.0907985419</v>
      </c>
      <c r="I132" s="125">
        <f t="shared" si="88"/>
        <v>25824131.304020405</v>
      </c>
      <c r="J132" s="123">
        <v>-3261.4629415981472</v>
      </c>
      <c r="K132" s="124">
        <f t="shared" si="94"/>
        <v>-9377.7901360932738</v>
      </c>
      <c r="L132" s="199">
        <f t="shared" si="89"/>
        <v>9339227.6278569438</v>
      </c>
      <c r="M132" s="126">
        <f t="shared" si="95"/>
        <v>25814753.513884366</v>
      </c>
      <c r="N132" s="126"/>
      <c r="O132" s="123">
        <f>[75]Schedule_C!AF118</f>
        <v>6431850.8709147647</v>
      </c>
      <c r="P132" s="124">
        <f t="shared" si="96"/>
        <v>22907376.756942183</v>
      </c>
      <c r="Q132" s="139"/>
      <c r="R132" s="123">
        <f>[75]Schedule_C!P118</f>
        <v>2907376.7569421828</v>
      </c>
      <c r="S132" s="125">
        <f t="shared" si="97"/>
        <v>2907376.7569421828</v>
      </c>
      <c r="T132" s="123">
        <f t="shared" si="90"/>
        <v>9339227.6278569475</v>
      </c>
      <c r="U132" s="187">
        <f t="shared" si="90"/>
        <v>25814753.513884366</v>
      </c>
      <c r="V132" s="165">
        <f>[75]Schedule_C1!M183+[75]Schedule_C1!M184</f>
        <v>13092.48</v>
      </c>
      <c r="W132" s="125">
        <f t="shared" si="99"/>
        <v>119380.59000000001</v>
      </c>
      <c r="X132" s="123">
        <f t="shared" si="91"/>
        <v>2920469.2369421828</v>
      </c>
      <c r="Y132" s="169">
        <f t="shared" si="98"/>
        <v>3026757.346942184</v>
      </c>
    </row>
    <row r="133" spans="1:25" s="91" customFormat="1" ht="12.75" hidden="1" customHeight="1">
      <c r="A133" s="116">
        <v>9</v>
      </c>
      <c r="B133" s="151">
        <v>40360</v>
      </c>
      <c r="C133" s="61"/>
      <c r="D133" s="165">
        <v>93519760.734935537</v>
      </c>
      <c r="E133" s="124">
        <f t="shared" si="92"/>
        <v>779976088.46306348</v>
      </c>
      <c r="F133" s="123">
        <v>101296002.28430299</v>
      </c>
      <c r="G133" s="124">
        <f t="shared" si="93"/>
        <v>761928198.7084105</v>
      </c>
      <c r="H133" s="123">
        <f t="shared" si="88"/>
        <v>-7776241.5493674576</v>
      </c>
      <c r="I133" s="125">
        <f t="shared" si="88"/>
        <v>18047889.754652977</v>
      </c>
      <c r="J133" s="123">
        <v>2714.6859248839319</v>
      </c>
      <c r="K133" s="124">
        <f t="shared" si="94"/>
        <v>-6663.1042112093419</v>
      </c>
      <c r="L133" s="199">
        <f t="shared" si="89"/>
        <v>-7773526.8634425737</v>
      </c>
      <c r="M133" s="126">
        <f t="shared" si="95"/>
        <v>18041226.650441792</v>
      </c>
      <c r="N133" s="126"/>
      <c r="O133" s="123">
        <f>[75]Schedule_C!AF119</f>
        <v>-4866150.1065003946</v>
      </c>
      <c r="P133" s="124">
        <f t="shared" si="96"/>
        <v>18041226.650441788</v>
      </c>
      <c r="Q133" s="139"/>
      <c r="R133" s="123">
        <f>[75]Schedule_C!P119</f>
        <v>-2907376.7569421828</v>
      </c>
      <c r="S133" s="125">
        <f t="shared" si="97"/>
        <v>0</v>
      </c>
      <c r="T133" s="123">
        <f t="shared" si="90"/>
        <v>-7773526.8634425774</v>
      </c>
      <c r="U133" s="187">
        <f t="shared" si="90"/>
        <v>18041226.650441788</v>
      </c>
      <c r="V133" s="165">
        <f>[75]Schedule_C1!M185+[75]Schedule_C1!M186</f>
        <v>21027.670000000002</v>
      </c>
      <c r="W133" s="125">
        <f t="shared" si="99"/>
        <v>140408.26</v>
      </c>
      <c r="X133" s="123">
        <f t="shared" si="91"/>
        <v>-2886349.0869421829</v>
      </c>
      <c r="Y133" s="169">
        <f t="shared" si="98"/>
        <v>140408.26000000117</v>
      </c>
    </row>
    <row r="134" spans="1:25" s="91" customFormat="1" ht="12.75" hidden="1" customHeight="1">
      <c r="A134" s="116">
        <v>9</v>
      </c>
      <c r="B134" s="151">
        <v>40391</v>
      </c>
      <c r="C134" s="61"/>
      <c r="D134" s="165">
        <v>97662227.734935537</v>
      </c>
      <c r="E134" s="124">
        <f t="shared" si="92"/>
        <v>877638316.197999</v>
      </c>
      <c r="F134" s="123">
        <v>101910767.75062799</v>
      </c>
      <c r="G134" s="124">
        <f t="shared" si="93"/>
        <v>863838966.4590385</v>
      </c>
      <c r="H134" s="165">
        <f t="shared" si="88"/>
        <v>-4248540.0156924576</v>
      </c>
      <c r="I134" s="169">
        <f t="shared" si="88"/>
        <v>13799349.738960505</v>
      </c>
      <c r="J134" s="165">
        <v>1483.1653194781393</v>
      </c>
      <c r="K134" s="124">
        <f t="shared" si="94"/>
        <v>-5179.9388917312026</v>
      </c>
      <c r="L134" s="170">
        <f t="shared" si="89"/>
        <v>-4247056.8503729794</v>
      </c>
      <c r="M134" s="126">
        <f t="shared" si="95"/>
        <v>13794169.800068812</v>
      </c>
      <c r="N134" s="171"/>
      <c r="O134" s="123">
        <f>[75]Schedule_C!AF120</f>
        <v>-4247056.8503729776</v>
      </c>
      <c r="P134" s="124">
        <f t="shared" si="96"/>
        <v>13794169.800068811</v>
      </c>
      <c r="Q134" s="139"/>
      <c r="R134" s="123">
        <f>[75]Schedule_C!P120</f>
        <v>0</v>
      </c>
      <c r="S134" s="125">
        <f t="shared" si="97"/>
        <v>0</v>
      </c>
      <c r="T134" s="123">
        <f t="shared" si="90"/>
        <v>-4247056.8503729776</v>
      </c>
      <c r="U134" s="187">
        <f t="shared" si="90"/>
        <v>13794169.800068811</v>
      </c>
      <c r="V134" s="165">
        <f>[75]Schedule_C1!M187+[75]Schedule_C1!M188</f>
        <v>13261.390000000001</v>
      </c>
      <c r="W134" s="125">
        <f t="shared" si="99"/>
        <v>153669.65000000002</v>
      </c>
      <c r="X134" s="123">
        <f t="shared" si="91"/>
        <v>13261.390000000001</v>
      </c>
      <c r="Y134" s="169">
        <f t="shared" si="98"/>
        <v>153669.65000000119</v>
      </c>
    </row>
    <row r="135" spans="1:25" s="91" customFormat="1" ht="12.75" hidden="1" customHeight="1">
      <c r="A135" s="116">
        <v>9</v>
      </c>
      <c r="B135" s="151">
        <v>40422</v>
      </c>
      <c r="C135" s="61"/>
      <c r="D135" s="165">
        <v>105254060.73493554</v>
      </c>
      <c r="E135" s="124">
        <f t="shared" si="92"/>
        <v>982892376.93293452</v>
      </c>
      <c r="F135" s="123">
        <v>97163878.735434994</v>
      </c>
      <c r="G135" s="124">
        <f t="shared" si="93"/>
        <v>961002845.19447351</v>
      </c>
      <c r="H135" s="165">
        <f t="shared" si="88"/>
        <v>8090181.9995005429</v>
      </c>
      <c r="I135" s="169">
        <f t="shared" si="88"/>
        <v>21889531.738461018</v>
      </c>
      <c r="J135" s="165">
        <v>-2824.2825360251591</v>
      </c>
      <c r="K135" s="124">
        <f t="shared" si="94"/>
        <v>-8004.2214277563617</v>
      </c>
      <c r="L135" s="170">
        <f t="shared" si="89"/>
        <v>8087357.7169645177</v>
      </c>
      <c r="M135" s="126">
        <f t="shared" si="95"/>
        <v>21881527.517033331</v>
      </c>
      <c r="N135" s="171"/>
      <c r="O135" s="123">
        <f>[75]Schedule_C!AF121</f>
        <v>7146593.9584478512</v>
      </c>
      <c r="P135" s="124">
        <f t="shared" si="96"/>
        <v>20940763.758516662</v>
      </c>
      <c r="Q135" s="139"/>
      <c r="R135" s="123">
        <f>[75]Schedule_C!P121</f>
        <v>940763.75851666555</v>
      </c>
      <c r="S135" s="125">
        <f t="shared" si="97"/>
        <v>940763.75851666555</v>
      </c>
      <c r="T135" s="123">
        <f t="shared" si="90"/>
        <v>8087357.7169645168</v>
      </c>
      <c r="U135" s="187">
        <f t="shared" si="90"/>
        <v>21881527.517033327</v>
      </c>
      <c r="V135" s="165">
        <f>[75]Schedule_C1!M189+[75]Schedule_C1!M190</f>
        <v>12917.369999999999</v>
      </c>
      <c r="W135" s="125">
        <f t="shared" si="99"/>
        <v>166587.02000000002</v>
      </c>
      <c r="X135" s="123">
        <f t="shared" si="91"/>
        <v>953681.12851666554</v>
      </c>
      <c r="Y135" s="169">
        <f t="shared" si="98"/>
        <v>1107350.7785166667</v>
      </c>
    </row>
    <row r="136" spans="1:25" s="91" customFormat="1" ht="13.35" hidden="1" customHeight="1">
      <c r="A136" s="116">
        <v>9</v>
      </c>
      <c r="B136" s="151">
        <v>40452</v>
      </c>
      <c r="C136" s="61"/>
      <c r="D136" s="165">
        <v>113891198.73493554</v>
      </c>
      <c r="E136" s="124">
        <f t="shared" si="92"/>
        <v>1096783575.66787</v>
      </c>
      <c r="F136" s="123">
        <v>108947212.12718099</v>
      </c>
      <c r="G136" s="124">
        <f t="shared" si="93"/>
        <v>1069950057.3216546</v>
      </c>
      <c r="H136" s="165">
        <f t="shared" si="88"/>
        <v>4943986.6077545434</v>
      </c>
      <c r="I136" s="169">
        <f t="shared" si="88"/>
        <v>26833518.346215487</v>
      </c>
      <c r="J136" s="165">
        <v>-1725.9457247667015</v>
      </c>
      <c r="K136" s="124">
        <f t="shared" si="94"/>
        <v>-9730.1671525230631</v>
      </c>
      <c r="L136" s="170">
        <f t="shared" si="89"/>
        <v>4942260.6620297767</v>
      </c>
      <c r="M136" s="126">
        <f t="shared" si="95"/>
        <v>26823788.179063108</v>
      </c>
      <c r="N136" s="171"/>
      <c r="O136" s="123">
        <f>[75]Schedule_C!AF122</f>
        <v>2471130.3310148939</v>
      </c>
      <c r="P136" s="124">
        <f t="shared" si="96"/>
        <v>23411894.089531556</v>
      </c>
      <c r="Q136" s="139"/>
      <c r="R136" s="123">
        <f>[75]Schedule_C!P122</f>
        <v>2471130.3310148884</v>
      </c>
      <c r="S136" s="125">
        <f t="shared" si="97"/>
        <v>3411894.0895315539</v>
      </c>
      <c r="T136" s="123">
        <f t="shared" si="90"/>
        <v>4942260.6620297823</v>
      </c>
      <c r="U136" s="187">
        <f t="shared" si="90"/>
        <v>26823788.179063112</v>
      </c>
      <c r="V136" s="165">
        <f>[75]Schedule_C1!M191+[75]Schedule_C1!M192</f>
        <v>16078.19</v>
      </c>
      <c r="W136" s="125">
        <f t="shared" si="99"/>
        <v>182665.21000000002</v>
      </c>
      <c r="X136" s="123">
        <f t="shared" si="91"/>
        <v>2487208.5210148883</v>
      </c>
      <c r="Y136" s="169">
        <f t="shared" si="98"/>
        <v>3594559.2995315548</v>
      </c>
    </row>
    <row r="137" spans="1:25" s="91" customFormat="1" ht="12.75" hidden="1" customHeight="1">
      <c r="A137" s="116">
        <v>9</v>
      </c>
      <c r="B137" s="151">
        <v>40483</v>
      </c>
      <c r="C137" s="61"/>
      <c r="D137" s="165">
        <v>127729035.37493554</v>
      </c>
      <c r="E137" s="124">
        <f t="shared" si="92"/>
        <v>1224512611.0428057</v>
      </c>
      <c r="F137" s="123">
        <v>127209680.876862</v>
      </c>
      <c r="G137" s="124">
        <f t="shared" si="93"/>
        <v>1197159738.1985166</v>
      </c>
      <c r="H137" s="165">
        <f t="shared" si="88"/>
        <v>519354.49807353318</v>
      </c>
      <c r="I137" s="169">
        <f t="shared" si="88"/>
        <v>27352872.844289064</v>
      </c>
      <c r="J137" s="165">
        <v>-181.30665527743986</v>
      </c>
      <c r="K137" s="124">
        <f t="shared" si="94"/>
        <v>-9911.473807800503</v>
      </c>
      <c r="L137" s="170">
        <f t="shared" si="89"/>
        <v>519173.19141825574</v>
      </c>
      <c r="M137" s="126">
        <f t="shared" si="95"/>
        <v>27342961.370481364</v>
      </c>
      <c r="N137" s="171"/>
      <c r="O137" s="123">
        <f>[75]Schedule_C!AF123</f>
        <v>259586.59570912272</v>
      </c>
      <c r="P137" s="124">
        <f t="shared" si="96"/>
        <v>23671480.685240678</v>
      </c>
      <c r="Q137" s="139"/>
      <c r="R137" s="123">
        <f>[75]Schedule_C!P123</f>
        <v>259586.59570912831</v>
      </c>
      <c r="S137" s="125">
        <f t="shared" si="97"/>
        <v>3671480.6852406822</v>
      </c>
      <c r="T137" s="123">
        <f t="shared" si="90"/>
        <v>519173.19141825102</v>
      </c>
      <c r="U137" s="187">
        <f t="shared" si="90"/>
        <v>27342961.370481361</v>
      </c>
      <c r="V137" s="165">
        <f>[75]Schedule_C1!M193+[75]Schedule_C1!M194</f>
        <v>21970.68</v>
      </c>
      <c r="W137" s="125">
        <f t="shared" si="99"/>
        <v>204635.89</v>
      </c>
      <c r="X137" s="123">
        <f t="shared" si="91"/>
        <v>281557.2757091283</v>
      </c>
      <c r="Y137" s="169">
        <f t="shared" si="98"/>
        <v>3876116.5752406833</v>
      </c>
    </row>
    <row r="138" spans="1:25" s="91" customFormat="1" ht="13.35" hidden="1" customHeight="1">
      <c r="A138" s="116">
        <v>9</v>
      </c>
      <c r="B138" s="151">
        <v>40513</v>
      </c>
      <c r="C138" s="61"/>
      <c r="D138" s="174">
        <v>148516484.73493555</v>
      </c>
      <c r="E138" s="132">
        <f t="shared" si="92"/>
        <v>1373029095.7777412</v>
      </c>
      <c r="F138" s="131">
        <v>139692837.537413</v>
      </c>
      <c r="G138" s="132">
        <f t="shared" si="93"/>
        <v>1336852575.7359295</v>
      </c>
      <c r="H138" s="174">
        <f t="shared" si="88"/>
        <v>8823647.1975225508</v>
      </c>
      <c r="I138" s="150">
        <f t="shared" si="88"/>
        <v>36176520.041811705</v>
      </c>
      <c r="J138" s="174">
        <v>-3080.3352366555482</v>
      </c>
      <c r="K138" s="132">
        <f t="shared" si="94"/>
        <v>-12991.809044456051</v>
      </c>
      <c r="L138" s="175">
        <f t="shared" si="89"/>
        <v>8820566.8622858953</v>
      </c>
      <c r="M138" s="134">
        <f t="shared" si="95"/>
        <v>36163528.232767262</v>
      </c>
      <c r="N138" s="153"/>
      <c r="O138" s="131">
        <f>[75]Schedule_C!AF124</f>
        <v>4410283.431142956</v>
      </c>
      <c r="P138" s="132">
        <f t="shared" si="96"/>
        <v>28081764.116383635</v>
      </c>
      <c r="Q138" s="135"/>
      <c r="R138" s="131">
        <f>[75]Schedule_C!P124</f>
        <v>4410283.4311429486</v>
      </c>
      <c r="S138" s="133">
        <f t="shared" si="97"/>
        <v>8081764.1163836308</v>
      </c>
      <c r="T138" s="131">
        <f t="shared" si="90"/>
        <v>8820566.8622859046</v>
      </c>
      <c r="U138" s="190">
        <f t="shared" si="90"/>
        <v>36163528.232767269</v>
      </c>
      <c r="V138" s="174">
        <f>[75]Schedule_C1!M195+[75]Schedule_C1!M196</f>
        <v>23788.38</v>
      </c>
      <c r="W138" s="133">
        <f t="shared" si="99"/>
        <v>228424.27000000002</v>
      </c>
      <c r="X138" s="131">
        <f t="shared" si="91"/>
        <v>4434071.8111429485</v>
      </c>
      <c r="Y138" s="150">
        <f t="shared" si="98"/>
        <v>8310188.3863836322</v>
      </c>
    </row>
    <row r="139" spans="1:25" s="91" customFormat="1" ht="13.35" hidden="1" customHeight="1">
      <c r="A139" s="116"/>
      <c r="B139" s="151"/>
      <c r="C139" s="61"/>
      <c r="D139" s="69"/>
      <c r="E139" s="126"/>
      <c r="F139" s="145"/>
      <c r="G139" s="126"/>
      <c r="H139" s="69"/>
      <c r="I139" s="69"/>
      <c r="J139" s="69"/>
      <c r="K139" s="126"/>
      <c r="L139" s="171"/>
      <c r="M139" s="126"/>
      <c r="N139" s="171"/>
      <c r="O139" s="145"/>
      <c r="P139" s="126"/>
      <c r="Q139" s="139"/>
      <c r="R139" s="145"/>
      <c r="S139" s="145"/>
      <c r="T139" s="145"/>
      <c r="U139" s="191"/>
      <c r="V139" s="69"/>
      <c r="W139" s="145"/>
      <c r="X139" s="145"/>
      <c r="Y139" s="69"/>
    </row>
    <row r="140" spans="1:25" s="91" customFormat="1" ht="13.35" hidden="1" customHeight="1">
      <c r="A140" s="70" t="s">
        <v>86</v>
      </c>
      <c r="B140" s="151"/>
      <c r="C140" s="61"/>
      <c r="D140" s="69"/>
      <c r="E140" s="126">
        <f>E122+E138</f>
        <v>9694833832.2287388</v>
      </c>
      <c r="F140" s="145"/>
      <c r="G140" s="126">
        <f>G122+G138</f>
        <v>9632053503.2895699</v>
      </c>
      <c r="H140" s="69"/>
      <c r="I140" s="126">
        <f>I122+I138</f>
        <v>62780328.939168692</v>
      </c>
      <c r="J140" s="69"/>
      <c r="K140" s="126">
        <f>K122+K138</f>
        <v>-33636.122769726826</v>
      </c>
      <c r="L140" s="171"/>
      <c r="M140" s="126"/>
      <c r="N140" s="171">
        <f>N122+M138</f>
        <v>62746691.351981752</v>
      </c>
      <c r="O140" s="145"/>
      <c r="P140" s="126">
        <f>P122+P138</f>
        <v>49860552.717254266</v>
      </c>
      <c r="Q140" s="139"/>
      <c r="R140" s="145"/>
      <c r="S140" s="145">
        <f>S122+S138</f>
        <v>12886138.599144697</v>
      </c>
      <c r="T140" s="145"/>
      <c r="U140" s="191">
        <f>U122+U138</f>
        <v>62746691.316398971</v>
      </c>
      <c r="V140" s="69"/>
      <c r="W140" s="145">
        <f>W122+W138</f>
        <v>1109973.4100000001</v>
      </c>
      <c r="X140" s="145"/>
      <c r="Y140" s="69">
        <f>Y122+Y138</f>
        <v>13996113.009144697</v>
      </c>
    </row>
    <row r="141" spans="1:25" s="91" customFormat="1" ht="15" hidden="1" customHeight="1">
      <c r="A141" s="116"/>
      <c r="B141" s="151"/>
      <c r="C141" s="61"/>
      <c r="D141" s="69"/>
      <c r="E141" s="126"/>
      <c r="F141" s="145"/>
      <c r="G141" s="126"/>
      <c r="H141" s="69"/>
      <c r="I141" s="69"/>
      <c r="J141" s="69"/>
      <c r="K141" s="126"/>
      <c r="L141" s="171"/>
      <c r="M141" s="126"/>
      <c r="N141" s="171"/>
      <c r="O141" s="145"/>
      <c r="P141" s="126"/>
      <c r="Q141" s="139"/>
      <c r="R141" s="145"/>
      <c r="S141" s="145"/>
      <c r="T141" s="145"/>
      <c r="U141" s="191"/>
      <c r="V141" s="69"/>
      <c r="W141" s="145"/>
      <c r="X141" s="145"/>
      <c r="Y141" s="69"/>
    </row>
    <row r="142" spans="1:25" s="91" customFormat="1" ht="12.75" hidden="1" customHeight="1">
      <c r="A142" s="116">
        <v>10</v>
      </c>
      <c r="B142" s="151">
        <v>40544</v>
      </c>
      <c r="C142" s="61"/>
      <c r="D142" s="160">
        <v>136860616.73493555</v>
      </c>
      <c r="E142" s="146">
        <f>D142</f>
        <v>136860616.73493555</v>
      </c>
      <c r="F142" s="194">
        <v>140508765.95571101</v>
      </c>
      <c r="G142" s="146">
        <f>F142</f>
        <v>140508765.95571101</v>
      </c>
      <c r="H142" s="160">
        <f t="shared" ref="H142:I153" si="100">D142-F142</f>
        <v>-3648149.2207754552</v>
      </c>
      <c r="I142" s="163">
        <f t="shared" si="100"/>
        <v>-3648149.2207754552</v>
      </c>
      <c r="J142" s="160">
        <v>1273.5688929725438</v>
      </c>
      <c r="K142" s="146">
        <f>J142</f>
        <v>1273.5688929725438</v>
      </c>
      <c r="L142" s="181">
        <f t="shared" ref="L142:L153" si="101">H142+J142</f>
        <v>-3646875.6518824827</v>
      </c>
      <c r="M142" s="195">
        <f>L142</f>
        <v>-3646875.6518824827</v>
      </c>
      <c r="N142" s="161"/>
      <c r="O142" s="194">
        <f>[75]Schedule_C!AF126</f>
        <v>-3646875.6518824846</v>
      </c>
      <c r="P142" s="146">
        <f>O142</f>
        <v>-3646875.6518824846</v>
      </c>
      <c r="Q142" s="139"/>
      <c r="R142" s="194">
        <f>[75]Schedule_C!P126</f>
        <v>0</v>
      </c>
      <c r="S142" s="147">
        <f>R142</f>
        <v>0</v>
      </c>
      <c r="T142" s="194">
        <f t="shared" ref="T142:U153" si="102">O142+R142</f>
        <v>-3646875.6518824846</v>
      </c>
      <c r="U142" s="183">
        <f t="shared" si="102"/>
        <v>-3646875.6518824846</v>
      </c>
      <c r="V142" s="160">
        <f>[75]Schedule_C1!M197+[75]Schedule_C1!M198</f>
        <v>35569.279999999999</v>
      </c>
      <c r="W142" s="147">
        <f>V142</f>
        <v>35569.279999999999</v>
      </c>
      <c r="X142" s="194">
        <f t="shared" ref="X142:X153" si="103">R142+V142</f>
        <v>35569.279999999999</v>
      </c>
      <c r="Y142" s="163">
        <f>X142</f>
        <v>35569.279999999999</v>
      </c>
    </row>
    <row r="143" spans="1:25" s="91" customFormat="1" ht="13.35" hidden="1" customHeight="1">
      <c r="A143" s="116">
        <v>10</v>
      </c>
      <c r="B143" s="151">
        <v>40575</v>
      </c>
      <c r="C143" s="61"/>
      <c r="D143" s="165">
        <v>130443863.73493554</v>
      </c>
      <c r="E143" s="124">
        <f t="shared" ref="E143:E153" si="104">E142+D143</f>
        <v>267304480.4698711</v>
      </c>
      <c r="F143" s="123">
        <v>127314917.37198099</v>
      </c>
      <c r="G143" s="124">
        <f t="shared" ref="G143:G153" si="105">G142+F143</f>
        <v>267823683.327692</v>
      </c>
      <c r="H143" s="165">
        <f t="shared" si="100"/>
        <v>3128946.362954542</v>
      </c>
      <c r="I143" s="169">
        <f t="shared" si="100"/>
        <v>-519202.85782089829</v>
      </c>
      <c r="J143" s="165">
        <v>-1092.315175307449</v>
      </c>
      <c r="K143" s="124">
        <f t="shared" ref="K143:K153" si="106">K142+J143</f>
        <v>181.25371766509488</v>
      </c>
      <c r="L143" s="170">
        <f t="shared" si="101"/>
        <v>3127854.0477792346</v>
      </c>
      <c r="M143" s="126">
        <f t="shared" ref="M143:M153" si="107">M142+L143</f>
        <v>-519021.6041032481</v>
      </c>
      <c r="N143" s="168"/>
      <c r="O143" s="123">
        <f>[75]Schedule_C!AF127</f>
        <v>3127854.0477792397</v>
      </c>
      <c r="P143" s="124">
        <f t="shared" ref="P143:P153" si="108">P142+O143</f>
        <v>-519021.60410324484</v>
      </c>
      <c r="Q143" s="139"/>
      <c r="R143" s="123">
        <f>[75]Schedule_C!P127</f>
        <v>0</v>
      </c>
      <c r="S143" s="125">
        <f t="shared" ref="S143:S153" si="109">R143+S142</f>
        <v>0</v>
      </c>
      <c r="T143" s="123">
        <f t="shared" si="102"/>
        <v>3127854.0477792397</v>
      </c>
      <c r="U143" s="187">
        <f t="shared" si="102"/>
        <v>-519021.60410324484</v>
      </c>
      <c r="V143" s="165">
        <f>[75]Schedule_C1!M199+[75]Schedule_C1!M200</f>
        <v>32127.09</v>
      </c>
      <c r="W143" s="125">
        <f t="shared" ref="W143:W153" si="110">W142+V143</f>
        <v>67696.37</v>
      </c>
      <c r="X143" s="123">
        <f t="shared" si="103"/>
        <v>32127.09</v>
      </c>
      <c r="Y143" s="169">
        <f t="shared" ref="Y143:Y153" si="111">X143+Y142</f>
        <v>67696.37</v>
      </c>
    </row>
    <row r="144" spans="1:25" s="91" customFormat="1" ht="12.75" hidden="1" customHeight="1">
      <c r="A144" s="116">
        <v>10</v>
      </c>
      <c r="B144" s="151">
        <v>40603</v>
      </c>
      <c r="C144" s="61"/>
      <c r="D144" s="123">
        <v>122241271.73493554</v>
      </c>
      <c r="E144" s="124">
        <f t="shared" si="104"/>
        <v>389545752.20480663</v>
      </c>
      <c r="F144" s="145">
        <v>126505123.36072101</v>
      </c>
      <c r="G144" s="124">
        <f t="shared" si="105"/>
        <v>394328806.68841302</v>
      </c>
      <c r="H144" s="69">
        <f t="shared" si="100"/>
        <v>-4263851.62578547</v>
      </c>
      <c r="I144" s="145">
        <f t="shared" si="100"/>
        <v>-4783054.4836063981</v>
      </c>
      <c r="J144" s="123">
        <v>1488.510602561757</v>
      </c>
      <c r="K144" s="126">
        <f t="shared" si="106"/>
        <v>1669.7643202268519</v>
      </c>
      <c r="L144" s="199">
        <f t="shared" si="101"/>
        <v>-4262363.1151829083</v>
      </c>
      <c r="M144" s="126">
        <f t="shared" si="107"/>
        <v>-4781384.7192861568</v>
      </c>
      <c r="N144" s="126"/>
      <c r="O144" s="123">
        <f>[75]Schedule_C!AF128</f>
        <v>-4262363.1151829138</v>
      </c>
      <c r="P144" s="126">
        <f t="shared" si="108"/>
        <v>-4781384.7192861587</v>
      </c>
      <c r="Q144" s="139"/>
      <c r="R144" s="123">
        <f>[75]Schedule_C!P128</f>
        <v>0</v>
      </c>
      <c r="S144" s="145">
        <f t="shared" si="109"/>
        <v>0</v>
      </c>
      <c r="T144" s="123">
        <f t="shared" si="102"/>
        <v>-4262363.1151829138</v>
      </c>
      <c r="U144" s="191">
        <f t="shared" si="102"/>
        <v>-4781384.7192861587</v>
      </c>
      <c r="V144" s="165">
        <f>[75]Schedule_C1!M201+[75]Schedule_C1!M202</f>
        <v>35569.279999999999</v>
      </c>
      <c r="W144" s="145">
        <f t="shared" si="110"/>
        <v>103265.65</v>
      </c>
      <c r="X144" s="123">
        <f t="shared" si="103"/>
        <v>35569.279999999999</v>
      </c>
      <c r="Y144" s="125">
        <f t="shared" si="111"/>
        <v>103265.65</v>
      </c>
    </row>
    <row r="145" spans="1:25" s="91" customFormat="1" ht="13.35" hidden="1" customHeight="1">
      <c r="A145" s="116">
        <v>10</v>
      </c>
      <c r="B145" s="151">
        <v>40634</v>
      </c>
      <c r="C145" s="61"/>
      <c r="D145" s="123">
        <v>104683647.73493554</v>
      </c>
      <c r="E145" s="124">
        <f t="shared" si="104"/>
        <v>494229399.93974215</v>
      </c>
      <c r="F145" s="145">
        <v>116015164.410971</v>
      </c>
      <c r="G145" s="124">
        <f t="shared" si="105"/>
        <v>510343971.09938401</v>
      </c>
      <c r="H145" s="165">
        <f t="shared" si="100"/>
        <v>-11331516.676035464</v>
      </c>
      <c r="I145" s="169">
        <f t="shared" si="100"/>
        <v>-16114571.159641862</v>
      </c>
      <c r="J145" s="165">
        <v>3955.8324716035277</v>
      </c>
      <c r="K145" s="124">
        <f t="shared" si="106"/>
        <v>5625.5967918303795</v>
      </c>
      <c r="L145" s="170">
        <f t="shared" si="101"/>
        <v>-11327560.84356386</v>
      </c>
      <c r="M145" s="126">
        <f t="shared" si="107"/>
        <v>-16108945.562850017</v>
      </c>
      <c r="N145" s="171"/>
      <c r="O145" s="123">
        <f>[75]Schedule_C!AF129</f>
        <v>-11327560.843563855</v>
      </c>
      <c r="P145" s="124">
        <f t="shared" si="108"/>
        <v>-16108945.562850013</v>
      </c>
      <c r="Q145" s="139"/>
      <c r="R145" s="123">
        <f>[75]Schedule_C!P129</f>
        <v>0</v>
      </c>
      <c r="S145" s="125">
        <f t="shared" si="109"/>
        <v>0</v>
      </c>
      <c r="T145" s="123">
        <f t="shared" si="102"/>
        <v>-11327560.843563855</v>
      </c>
      <c r="U145" s="187">
        <f t="shared" si="102"/>
        <v>-16108945.562850013</v>
      </c>
      <c r="V145" s="165">
        <f>[75]Schedule_C1!M203+[75]Schedule_C1!M204</f>
        <v>34421.880000000005</v>
      </c>
      <c r="W145" s="125">
        <f t="shared" si="110"/>
        <v>137687.53</v>
      </c>
      <c r="X145" s="123">
        <f t="shared" si="103"/>
        <v>34421.880000000005</v>
      </c>
      <c r="Y145" s="169">
        <f t="shared" si="111"/>
        <v>137687.53</v>
      </c>
    </row>
    <row r="146" spans="1:25" s="91" customFormat="1" ht="13.35" hidden="1" customHeight="1">
      <c r="A146" s="116">
        <v>10</v>
      </c>
      <c r="B146" s="151">
        <v>40664</v>
      </c>
      <c r="C146" s="61"/>
      <c r="D146" s="165">
        <v>89900086.734935537</v>
      </c>
      <c r="E146" s="124">
        <f t="shared" si="104"/>
        <v>584129486.67467773</v>
      </c>
      <c r="F146" s="123">
        <v>105909373.017239</v>
      </c>
      <c r="G146" s="124">
        <f t="shared" si="105"/>
        <v>616253344.11662304</v>
      </c>
      <c r="H146" s="123">
        <f t="shared" si="100"/>
        <v>-16009286.282303467</v>
      </c>
      <c r="I146" s="125">
        <f t="shared" si="100"/>
        <v>-32123857.441945314</v>
      </c>
      <c r="J146" s="123">
        <v>5588.8418411519378</v>
      </c>
      <c r="K146" s="124">
        <f t="shared" si="106"/>
        <v>11214.438632982317</v>
      </c>
      <c r="L146" s="199">
        <f t="shared" si="101"/>
        <v>-16003697.440462315</v>
      </c>
      <c r="M146" s="126">
        <f t="shared" si="107"/>
        <v>-32112643.003312334</v>
      </c>
      <c r="N146" s="126"/>
      <c r="O146" s="123">
        <f>[75]Schedule_C!AF130</f>
        <v>-9947375.9388061538</v>
      </c>
      <c r="P146" s="124">
        <f t="shared" si="108"/>
        <v>-26056321.501656167</v>
      </c>
      <c r="Q146" s="139"/>
      <c r="R146" s="123">
        <f>[75]Schedule_C!P130</f>
        <v>-6056321.5016561672</v>
      </c>
      <c r="S146" s="125">
        <f t="shared" si="109"/>
        <v>-6056321.5016561672</v>
      </c>
      <c r="T146" s="123">
        <f t="shared" si="102"/>
        <v>-16003697.440462321</v>
      </c>
      <c r="U146" s="187">
        <f t="shared" si="102"/>
        <v>-32112643.003312334</v>
      </c>
      <c r="V146" s="165">
        <f>[75]Schedule_C1!M205+[75]Schedule_C1!M206</f>
        <v>35030.009999999995</v>
      </c>
      <c r="W146" s="125">
        <f t="shared" si="110"/>
        <v>172717.53999999998</v>
      </c>
      <c r="X146" s="123">
        <f t="shared" si="103"/>
        <v>-6021291.4916561674</v>
      </c>
      <c r="Y146" s="169">
        <f t="shared" si="111"/>
        <v>-5883603.9616561672</v>
      </c>
    </row>
    <row r="147" spans="1:25" s="91" customFormat="1" ht="12.75" hidden="1" customHeight="1">
      <c r="A147" s="116">
        <v>10</v>
      </c>
      <c r="B147" s="151">
        <v>40695</v>
      </c>
      <c r="C147" s="108"/>
      <c r="D147" s="165">
        <v>99731062.734935537</v>
      </c>
      <c r="E147" s="124">
        <f t="shared" si="104"/>
        <v>683860549.40961325</v>
      </c>
      <c r="F147" s="123">
        <v>96350816.242631003</v>
      </c>
      <c r="G147" s="124">
        <f t="shared" si="105"/>
        <v>712604160.359254</v>
      </c>
      <c r="H147" s="123">
        <f t="shared" si="100"/>
        <v>3380246.4923045337</v>
      </c>
      <c r="I147" s="125">
        <f t="shared" si="100"/>
        <v>-28743610.949640751</v>
      </c>
      <c r="J147" s="123">
        <v>-1180.0440504634753</v>
      </c>
      <c r="K147" s="124">
        <f t="shared" si="106"/>
        <v>10034.394582518842</v>
      </c>
      <c r="L147" s="199">
        <f t="shared" si="101"/>
        <v>3379066.4482540702</v>
      </c>
      <c r="M147" s="126">
        <f t="shared" si="107"/>
        <v>-28733576.555058263</v>
      </c>
      <c r="N147" s="126"/>
      <c r="O147" s="123">
        <f>[75]Schedule_C!AF131</f>
        <v>1689533.2241270356</v>
      </c>
      <c r="P147" s="124">
        <f t="shared" si="108"/>
        <v>-24366788.277529132</v>
      </c>
      <c r="Q147" s="139"/>
      <c r="R147" s="123">
        <f>[75]Schedule_C!P131</f>
        <v>1689533.2241270356</v>
      </c>
      <c r="S147" s="125">
        <f t="shared" si="109"/>
        <v>-4366788.2775291316</v>
      </c>
      <c r="T147" s="123">
        <f t="shared" si="102"/>
        <v>3379066.4482540712</v>
      </c>
      <c r="U147" s="187">
        <f t="shared" si="102"/>
        <v>-28733576.555058263</v>
      </c>
      <c r="V147" s="165">
        <f>[75]Schedule_C1!M207+[75]Schedule_C1!M208</f>
        <v>18394.47</v>
      </c>
      <c r="W147" s="125">
        <f t="shared" si="110"/>
        <v>191112.00999999998</v>
      </c>
      <c r="X147" s="123">
        <f t="shared" si="103"/>
        <v>1707927.6941270356</v>
      </c>
      <c r="Y147" s="169">
        <f t="shared" si="111"/>
        <v>-4175676.2675291318</v>
      </c>
    </row>
    <row r="148" spans="1:25" s="91" customFormat="1" ht="12.75" hidden="1" customHeight="1">
      <c r="A148" s="116">
        <v>10</v>
      </c>
      <c r="B148" s="151">
        <v>40725</v>
      </c>
      <c r="C148" s="61"/>
      <c r="D148" s="165">
        <v>88229727.734935537</v>
      </c>
      <c r="E148" s="124">
        <f t="shared" si="104"/>
        <v>772090277.14454877</v>
      </c>
      <c r="F148" s="123">
        <v>98167272.011221007</v>
      </c>
      <c r="G148" s="124">
        <f t="shared" si="105"/>
        <v>810771432.37047505</v>
      </c>
      <c r="H148" s="123">
        <f t="shared" si="100"/>
        <v>-9937544.2762854695</v>
      </c>
      <c r="I148" s="125">
        <f t="shared" si="100"/>
        <v>-38681155.22592628</v>
      </c>
      <c r="J148" s="123">
        <v>3469.1967068519443</v>
      </c>
      <c r="K148" s="124">
        <f t="shared" si="106"/>
        <v>13503.591289370786</v>
      </c>
      <c r="L148" s="199">
        <f t="shared" si="101"/>
        <v>-9934075.0795786176</v>
      </c>
      <c r="M148" s="126">
        <f t="shared" si="107"/>
        <v>-38667651.634636879</v>
      </c>
      <c r="N148" s="126"/>
      <c r="O148" s="123">
        <f>[75]Schedule_C!AF132</f>
        <v>-4967037.5397893079</v>
      </c>
      <c r="P148" s="124">
        <f t="shared" si="108"/>
        <v>-29333825.817318439</v>
      </c>
      <c r="Q148" s="139"/>
      <c r="R148" s="123">
        <f>[75]Schedule_C!P132</f>
        <v>-4967037.5397893079</v>
      </c>
      <c r="S148" s="125">
        <f t="shared" si="109"/>
        <v>-9333825.8173184395</v>
      </c>
      <c r="T148" s="123">
        <f t="shared" si="102"/>
        <v>-9934075.0795786157</v>
      </c>
      <c r="U148" s="187">
        <f t="shared" si="102"/>
        <v>-38667651.634636879</v>
      </c>
      <c r="V148" s="165">
        <f>[75]Schedule_C1!M209+[75]Schedule_C1!M210</f>
        <v>23073.469999999998</v>
      </c>
      <c r="W148" s="125">
        <f t="shared" si="110"/>
        <v>214185.47999999998</v>
      </c>
      <c r="X148" s="123">
        <f t="shared" si="103"/>
        <v>-4943964.0697893081</v>
      </c>
      <c r="Y148" s="169">
        <f t="shared" si="111"/>
        <v>-9119640.337318439</v>
      </c>
    </row>
    <row r="149" spans="1:25" s="91" customFormat="1" ht="12.75" hidden="1" customHeight="1">
      <c r="A149" s="116">
        <v>10</v>
      </c>
      <c r="B149" s="151">
        <v>40756</v>
      </c>
      <c r="C149" s="61"/>
      <c r="D149" s="165">
        <v>89101046.734935537</v>
      </c>
      <c r="E149" s="124">
        <f t="shared" si="104"/>
        <v>861191323.8794843</v>
      </c>
      <c r="F149" s="123">
        <v>96828232.377148002</v>
      </c>
      <c r="G149" s="124">
        <f t="shared" si="105"/>
        <v>907599664.74762309</v>
      </c>
      <c r="H149" s="165">
        <f t="shared" si="100"/>
        <v>-7727185.6422124654</v>
      </c>
      <c r="I149" s="169">
        <f t="shared" si="100"/>
        <v>-46408340.86813879</v>
      </c>
      <c r="J149" s="165">
        <v>2697.5605076961219</v>
      </c>
      <c r="K149" s="124">
        <f t="shared" si="106"/>
        <v>16201.151797066908</v>
      </c>
      <c r="L149" s="170">
        <f t="shared" si="101"/>
        <v>-7724488.0817047693</v>
      </c>
      <c r="M149" s="126">
        <f t="shared" si="107"/>
        <v>-46392139.716341645</v>
      </c>
      <c r="N149" s="171"/>
      <c r="O149" s="123">
        <f>[75]Schedule_C!AF133</f>
        <v>-1305388.154315725</v>
      </c>
      <c r="P149" s="124">
        <f t="shared" si="108"/>
        <v>-30639213.971634164</v>
      </c>
      <c r="Q149" s="139"/>
      <c r="R149" s="123">
        <f>[75]Schedule_C!P133</f>
        <v>-6419099.9273890406</v>
      </c>
      <c r="S149" s="125">
        <f t="shared" si="109"/>
        <v>-15752925.74470748</v>
      </c>
      <c r="T149" s="123">
        <f t="shared" si="102"/>
        <v>-7724488.0817047656</v>
      </c>
      <c r="U149" s="187">
        <f t="shared" si="102"/>
        <v>-46392139.716341645</v>
      </c>
      <c r="V149" s="165">
        <f>[75]Schedule_C1!M211+[75]Schedule_C1!M212</f>
        <v>9233.7899999999991</v>
      </c>
      <c r="W149" s="125">
        <f t="shared" si="110"/>
        <v>223419.27</v>
      </c>
      <c r="X149" s="123">
        <f t="shared" si="103"/>
        <v>-6409866.1373890406</v>
      </c>
      <c r="Y149" s="169">
        <f t="shared" si="111"/>
        <v>-15529506.474707481</v>
      </c>
    </row>
    <row r="150" spans="1:25" s="91" customFormat="1" ht="12.75" hidden="1" customHeight="1">
      <c r="A150" s="116">
        <v>10</v>
      </c>
      <c r="B150" s="151">
        <v>40787</v>
      </c>
      <c r="C150" s="61"/>
      <c r="D150" s="165">
        <v>101359869.73493554</v>
      </c>
      <c r="E150" s="124">
        <f t="shared" si="104"/>
        <v>962551193.61441982</v>
      </c>
      <c r="F150" s="123">
        <v>98417999.463253006</v>
      </c>
      <c r="G150" s="124">
        <f t="shared" si="105"/>
        <v>1006017664.2108761</v>
      </c>
      <c r="H150" s="165">
        <f t="shared" si="100"/>
        <v>2941870.2716825306</v>
      </c>
      <c r="I150" s="169">
        <f t="shared" si="100"/>
        <v>-43466470.596456289</v>
      </c>
      <c r="J150" s="165">
        <v>-1027.0069118444808</v>
      </c>
      <c r="K150" s="124">
        <f t="shared" si="106"/>
        <v>15174.144885222428</v>
      </c>
      <c r="L150" s="170">
        <f t="shared" si="101"/>
        <v>2940843.2647706862</v>
      </c>
      <c r="M150" s="126">
        <f t="shared" si="107"/>
        <v>-43451296.451570958</v>
      </c>
      <c r="N150" s="171"/>
      <c r="O150" s="123">
        <f>[75]Schedule_C!AF134</f>
        <v>294084.32647706941</v>
      </c>
      <c r="P150" s="124">
        <f t="shared" si="108"/>
        <v>-30345129.645157095</v>
      </c>
      <c r="Q150" s="139"/>
      <c r="R150" s="123">
        <f>[75]Schedule_C!P134</f>
        <v>2646758.9382936172</v>
      </c>
      <c r="S150" s="125">
        <f t="shared" si="109"/>
        <v>-13106166.806413863</v>
      </c>
      <c r="T150" s="123">
        <f t="shared" si="102"/>
        <v>2940843.2647706866</v>
      </c>
      <c r="U150" s="187">
        <f t="shared" si="102"/>
        <v>-43451296.451570958</v>
      </c>
      <c r="V150" s="165">
        <f>[75]Schedule_C1!M213+[75]Schedule_C1!M214</f>
        <v>-7422.18</v>
      </c>
      <c r="W150" s="125">
        <f t="shared" si="110"/>
        <v>215997.09</v>
      </c>
      <c r="X150" s="123">
        <f t="shared" si="103"/>
        <v>2639336.7582936171</v>
      </c>
      <c r="Y150" s="169">
        <f t="shared" si="111"/>
        <v>-12890169.716413863</v>
      </c>
    </row>
    <row r="151" spans="1:25" s="91" customFormat="1" ht="12.75" hidden="1" customHeight="1">
      <c r="A151" s="116">
        <v>10</v>
      </c>
      <c r="B151" s="151">
        <v>40817</v>
      </c>
      <c r="C151" s="61"/>
      <c r="D151" s="165">
        <v>112528515.73493554</v>
      </c>
      <c r="E151" s="124">
        <f t="shared" si="104"/>
        <v>1075079709.3493555</v>
      </c>
      <c r="F151" s="123">
        <v>108689088.710618</v>
      </c>
      <c r="G151" s="124">
        <f t="shared" si="105"/>
        <v>1114706752.921494</v>
      </c>
      <c r="H151" s="165">
        <f t="shared" si="100"/>
        <v>3839427.0243175328</v>
      </c>
      <c r="I151" s="169">
        <f t="shared" si="100"/>
        <v>-39627043.572138548</v>
      </c>
      <c r="J151" s="165">
        <v>-1340.3439741893671</v>
      </c>
      <c r="K151" s="124">
        <f t="shared" si="106"/>
        <v>13833.80091103306</v>
      </c>
      <c r="L151" s="170">
        <f t="shared" si="101"/>
        <v>3838086.6803433434</v>
      </c>
      <c r="M151" s="126">
        <f t="shared" si="107"/>
        <v>-39613209.771227613</v>
      </c>
      <c r="N151" s="171"/>
      <c r="O151" s="123">
        <f>[75]Schedule_C!AF135</f>
        <v>538524.7595432885</v>
      </c>
      <c r="P151" s="124">
        <f t="shared" si="108"/>
        <v>-29806604.885613807</v>
      </c>
      <c r="Q151" s="139"/>
      <c r="R151" s="123">
        <f>[75]Schedule_C!P135</f>
        <v>3299561.9208000563</v>
      </c>
      <c r="S151" s="125">
        <f t="shared" si="109"/>
        <v>-9806604.8856138065</v>
      </c>
      <c r="T151" s="123">
        <f t="shared" si="102"/>
        <v>3838086.6803433448</v>
      </c>
      <c r="U151" s="187">
        <f t="shared" si="102"/>
        <v>-39613209.771227613</v>
      </c>
      <c r="V151" s="165">
        <f>[75]Schedule_C1!M215+[75]Schedule_C1!M216</f>
        <v>-313.54000000000002</v>
      </c>
      <c r="W151" s="125">
        <f t="shared" si="110"/>
        <v>215683.55</v>
      </c>
      <c r="X151" s="123">
        <f t="shared" si="103"/>
        <v>3299248.3808000563</v>
      </c>
      <c r="Y151" s="169">
        <f t="shared" si="111"/>
        <v>-9590921.3356138058</v>
      </c>
    </row>
    <row r="152" spans="1:25" s="91" customFormat="1" ht="12.75" hidden="1" customHeight="1">
      <c r="A152" s="116">
        <v>10</v>
      </c>
      <c r="B152" s="151">
        <v>40848</v>
      </c>
      <c r="C152" s="61"/>
      <c r="D152" s="165">
        <v>130621832.73493554</v>
      </c>
      <c r="E152" s="124">
        <f t="shared" si="104"/>
        <v>1205701542.084291</v>
      </c>
      <c r="F152" s="123">
        <v>128294165.56020801</v>
      </c>
      <c r="G152" s="124">
        <f t="shared" si="105"/>
        <v>1243000918.4817021</v>
      </c>
      <c r="H152" s="165">
        <f t="shared" si="100"/>
        <v>2327667.1747275293</v>
      </c>
      <c r="I152" s="169">
        <f t="shared" si="100"/>
        <v>-37299376.397411108</v>
      </c>
      <c r="J152" s="165">
        <v>-812.58861069753766</v>
      </c>
      <c r="K152" s="124">
        <f t="shared" si="106"/>
        <v>13021.212300335523</v>
      </c>
      <c r="L152" s="170">
        <f t="shared" si="101"/>
        <v>2326854.5861168317</v>
      </c>
      <c r="M152" s="126">
        <f t="shared" si="107"/>
        <v>-37286355.185110778</v>
      </c>
      <c r="N152" s="171"/>
      <c r="O152" s="123">
        <f>[75]Schedule_C!AF136</f>
        <v>1163427.2930584177</v>
      </c>
      <c r="P152" s="124">
        <f t="shared" si="108"/>
        <v>-28643177.592555389</v>
      </c>
      <c r="Q152" s="139"/>
      <c r="R152" s="123">
        <f>[75]Schedule_C!P136</f>
        <v>1163427.2930584177</v>
      </c>
      <c r="S152" s="125">
        <f t="shared" si="109"/>
        <v>-8643177.5925553888</v>
      </c>
      <c r="T152" s="123">
        <f t="shared" si="102"/>
        <v>2326854.5861168355</v>
      </c>
      <c r="U152" s="187">
        <f t="shared" si="102"/>
        <v>-37286355.185110778</v>
      </c>
      <c r="V152" s="165">
        <f>[75]Schedule_C1!M217+[75]Schedule_C1!M218</f>
        <v>8329.75</v>
      </c>
      <c r="W152" s="125">
        <f t="shared" si="110"/>
        <v>224013.3</v>
      </c>
      <c r="X152" s="123">
        <f t="shared" si="103"/>
        <v>1171757.0430584177</v>
      </c>
      <c r="Y152" s="169">
        <f t="shared" si="111"/>
        <v>-8419164.2925553881</v>
      </c>
    </row>
    <row r="153" spans="1:25" s="91" customFormat="1" ht="13.35" hidden="1" customHeight="1">
      <c r="A153" s="116">
        <v>10</v>
      </c>
      <c r="B153" s="151">
        <v>40878</v>
      </c>
      <c r="C153" s="61"/>
      <c r="D153" s="174">
        <v>145965984.73493555</v>
      </c>
      <c r="E153" s="132">
        <f t="shared" si="104"/>
        <v>1351667526.8192265</v>
      </c>
      <c r="F153" s="131">
        <v>143506588.496104</v>
      </c>
      <c r="G153" s="132">
        <f t="shared" si="105"/>
        <v>1386507506.9778061</v>
      </c>
      <c r="H153" s="174">
        <f t="shared" si="100"/>
        <v>2459396.2388315499</v>
      </c>
      <c r="I153" s="150">
        <f t="shared" si="100"/>
        <v>-34839980.158579588</v>
      </c>
      <c r="J153" s="174">
        <v>-858.57522697607055</v>
      </c>
      <c r="K153" s="132">
        <f t="shared" si="106"/>
        <v>12162.637073359452</v>
      </c>
      <c r="L153" s="175">
        <f t="shared" si="101"/>
        <v>2458537.6636045738</v>
      </c>
      <c r="M153" s="134">
        <f t="shared" si="107"/>
        <v>-34827817.521506205</v>
      </c>
      <c r="N153" s="153"/>
      <c r="O153" s="131">
        <f>[75]Schedule_C!AF137</f>
        <v>1229268.8318022862</v>
      </c>
      <c r="P153" s="132">
        <f t="shared" si="108"/>
        <v>-27413908.760753103</v>
      </c>
      <c r="Q153" s="135"/>
      <c r="R153" s="131">
        <f>[75]Schedule_C!P137</f>
        <v>1229268.8318022862</v>
      </c>
      <c r="S153" s="133">
        <f t="shared" si="109"/>
        <v>-7413908.7607531026</v>
      </c>
      <c r="T153" s="131">
        <f t="shared" si="102"/>
        <v>2458537.6636045724</v>
      </c>
      <c r="U153" s="190">
        <f t="shared" si="102"/>
        <v>-34827817.521506205</v>
      </c>
      <c r="V153" s="174">
        <f>[75]Schedule_C1!M219+[75]Schedule_C1!M220</f>
        <v>11821.19</v>
      </c>
      <c r="W153" s="133">
        <f t="shared" si="110"/>
        <v>235834.49</v>
      </c>
      <c r="X153" s="131">
        <f t="shared" si="103"/>
        <v>1241090.0218022862</v>
      </c>
      <c r="Y153" s="150">
        <f t="shared" si="111"/>
        <v>-7178074.2707531024</v>
      </c>
    </row>
    <row r="154" spans="1:25" s="91" customFormat="1" ht="13.35" hidden="1" customHeight="1">
      <c r="A154" s="116"/>
      <c r="B154" s="151"/>
      <c r="C154" s="61"/>
      <c r="D154" s="69"/>
      <c r="E154" s="126"/>
      <c r="F154" s="145"/>
      <c r="G154" s="126"/>
      <c r="H154" s="69"/>
      <c r="I154" s="69"/>
      <c r="J154" s="69"/>
      <c r="K154" s="126"/>
      <c r="L154" s="171"/>
      <c r="M154" s="126"/>
      <c r="N154" s="171"/>
      <c r="O154" s="145"/>
      <c r="P154" s="126"/>
      <c r="Q154" s="139"/>
      <c r="R154" s="145"/>
      <c r="S154" s="145"/>
      <c r="T154" s="145"/>
      <c r="U154" s="191"/>
      <c r="V154" s="69"/>
      <c r="W154" s="145"/>
      <c r="X154" s="145"/>
      <c r="Y154" s="69"/>
    </row>
    <row r="155" spans="1:25" s="91" customFormat="1" ht="13.35" hidden="1" customHeight="1">
      <c r="A155" s="70" t="s">
        <v>87</v>
      </c>
      <c r="B155" s="151"/>
      <c r="C155" s="61"/>
      <c r="D155" s="69"/>
      <c r="E155" s="126">
        <f>E140+E153</f>
        <v>11046501359.047966</v>
      </c>
      <c r="F155" s="145"/>
      <c r="G155" s="126">
        <f>G140+G153</f>
        <v>11018561010.267376</v>
      </c>
      <c r="H155" s="69"/>
      <c r="I155" s="126">
        <f>I140+I153</f>
        <v>27940348.780589104</v>
      </c>
      <c r="J155" s="69"/>
      <c r="K155" s="126">
        <f>K140+K153</f>
        <v>-21473.485696367374</v>
      </c>
      <c r="L155" s="171"/>
      <c r="M155" s="126"/>
      <c r="N155" s="126">
        <f>N140+M153</f>
        <v>27918873.830475546</v>
      </c>
      <c r="O155" s="145"/>
      <c r="P155" s="126">
        <f>P140+P153</f>
        <v>22446643.956501164</v>
      </c>
      <c r="Q155" s="139"/>
      <c r="R155" s="145"/>
      <c r="S155" s="126">
        <f>S140+S153</f>
        <v>5472229.8383915946</v>
      </c>
      <c r="T155" s="145"/>
      <c r="U155" s="126">
        <f>U140+U153</f>
        <v>27918873.794892766</v>
      </c>
      <c r="V155" s="69"/>
      <c r="W155" s="126">
        <f>W140+W153</f>
        <v>1345807.9000000001</v>
      </c>
      <c r="X155" s="145"/>
      <c r="Y155" s="126">
        <f>Y140+Y153</f>
        <v>6818038.738391595</v>
      </c>
    </row>
    <row r="156" spans="1:25" s="91" customFormat="1" ht="13.35" hidden="1" customHeight="1">
      <c r="A156" s="116"/>
      <c r="B156" s="151"/>
      <c r="C156" s="61"/>
      <c r="D156" s="69"/>
      <c r="E156" s="126"/>
      <c r="F156" s="145"/>
      <c r="G156" s="126"/>
      <c r="H156" s="69"/>
      <c r="I156" s="69"/>
      <c r="J156" s="69"/>
      <c r="K156" s="126"/>
      <c r="L156" s="171"/>
      <c r="M156" s="126"/>
      <c r="N156" s="171"/>
      <c r="O156" s="145"/>
      <c r="P156" s="126"/>
      <c r="Q156" s="139"/>
      <c r="R156" s="145"/>
      <c r="S156" s="145"/>
      <c r="T156" s="145"/>
      <c r="U156" s="191"/>
      <c r="V156" s="69"/>
      <c r="W156" s="145"/>
      <c r="X156" s="145"/>
      <c r="Y156" s="69"/>
    </row>
    <row r="157" spans="1:25" s="91" customFormat="1" ht="12.75" hidden="1" customHeight="1">
      <c r="A157" s="116">
        <v>11</v>
      </c>
      <c r="B157" s="151">
        <v>40909</v>
      </c>
      <c r="C157" s="61"/>
      <c r="D157" s="160">
        <v>123262720.53493553</v>
      </c>
      <c r="E157" s="146">
        <f>D157</f>
        <v>123262720.53493553</v>
      </c>
      <c r="F157" s="194">
        <v>135790972.17931199</v>
      </c>
      <c r="G157" s="146">
        <f>F157</f>
        <v>135790972.17931199</v>
      </c>
      <c r="H157" s="160">
        <f t="shared" ref="H157:I168" si="112">D157-F157</f>
        <v>-12528251.644376457</v>
      </c>
      <c r="I157" s="163">
        <f t="shared" si="112"/>
        <v>-12528251.644376457</v>
      </c>
      <c r="J157" s="160">
        <v>4373.6126490514725</v>
      </c>
      <c r="K157" s="146">
        <f>J157</f>
        <v>4373.6126490514725</v>
      </c>
      <c r="L157" s="181">
        <f t="shared" ref="L157:L168" si="113">H157+J157</f>
        <v>-12523878.031727405</v>
      </c>
      <c r="M157" s="195">
        <f>L157</f>
        <v>-12523878.031727405</v>
      </c>
      <c r="N157" s="161"/>
      <c r="O157" s="194">
        <v>-12523878.031727405</v>
      </c>
      <c r="P157" s="146">
        <f>O157</f>
        <v>-12523878.031727405</v>
      </c>
      <c r="Q157" s="139"/>
      <c r="R157" s="194">
        <v>0</v>
      </c>
      <c r="S157" s="147">
        <f>R157</f>
        <v>0</v>
      </c>
      <c r="T157" s="194">
        <f t="shared" ref="T157:U168" si="114">O157+R157</f>
        <v>-12523878.031727405</v>
      </c>
      <c r="U157" s="183">
        <f t="shared" si="114"/>
        <v>-12523878.031727405</v>
      </c>
      <c r="V157" s="160">
        <f>[75]Schedule_C1!M221+[75]Schedule_C1!M222</f>
        <v>15104.85</v>
      </c>
      <c r="W157" s="147">
        <f>V157</f>
        <v>15104.85</v>
      </c>
      <c r="X157" s="194">
        <f t="shared" ref="X157:X168" si="115">R157+V157</f>
        <v>15104.85</v>
      </c>
      <c r="Y157" s="163">
        <f>X157</f>
        <v>15104.85</v>
      </c>
    </row>
    <row r="158" spans="1:25" s="91" customFormat="1" ht="12.75" hidden="1" customHeight="1">
      <c r="A158" s="116">
        <v>11</v>
      </c>
      <c r="B158" s="151">
        <v>40940</v>
      </c>
      <c r="C158" s="61"/>
      <c r="D158" s="165">
        <v>118235954.73493554</v>
      </c>
      <c r="E158" s="124">
        <f t="shared" ref="E158:E168" si="116">E157+D158</f>
        <v>241498675.26987106</v>
      </c>
      <c r="F158" s="123">
        <v>120665672.35500899</v>
      </c>
      <c r="G158" s="124">
        <f t="shared" ref="G158:G168" si="117">G157+F158</f>
        <v>256456644.53432098</v>
      </c>
      <c r="H158" s="165">
        <f t="shared" si="112"/>
        <v>-2429717.6200734526</v>
      </c>
      <c r="I158" s="169">
        <f t="shared" si="112"/>
        <v>-14957969.264449924</v>
      </c>
      <c r="J158" s="165">
        <v>848.21442116750404</v>
      </c>
      <c r="K158" s="124">
        <f t="shared" ref="K158:K168" si="118">K157+J158</f>
        <v>5221.8270702189766</v>
      </c>
      <c r="L158" s="170">
        <f t="shared" si="113"/>
        <v>-2428869.4056522851</v>
      </c>
      <c r="M158" s="126">
        <f t="shared" ref="M158:M168" si="119">M157+L158</f>
        <v>-14952747.43737969</v>
      </c>
      <c r="N158" s="168"/>
      <c r="O158" s="123">
        <v>-2428869.4056522846</v>
      </c>
      <c r="P158" s="124">
        <f t="shared" ref="P158:P168" si="120">P157+O158</f>
        <v>-14952747.43737969</v>
      </c>
      <c r="Q158" s="139"/>
      <c r="R158" s="123">
        <v>0</v>
      </c>
      <c r="S158" s="125">
        <f t="shared" ref="S158:S168" si="121">R158+S157</f>
        <v>0</v>
      </c>
      <c r="T158" s="123">
        <f t="shared" si="114"/>
        <v>-2428869.4056522846</v>
      </c>
      <c r="U158" s="187">
        <f t="shared" si="114"/>
        <v>-14952747.43737969</v>
      </c>
      <c r="V158" s="69">
        <f>[75]Schedule_C1!M223+[75]Schedule_C1!M224</f>
        <v>14130.34</v>
      </c>
      <c r="W158" s="125">
        <f t="shared" ref="W158:W168" si="122">W157+V158</f>
        <v>29235.190000000002</v>
      </c>
      <c r="X158" s="123">
        <f t="shared" si="115"/>
        <v>14130.34</v>
      </c>
      <c r="Y158" s="169">
        <f t="shared" ref="Y158:Y168" si="123">X158+Y157</f>
        <v>29235.190000000002</v>
      </c>
    </row>
    <row r="159" spans="1:25" s="91" customFormat="1" ht="12.75" hidden="1" customHeight="1">
      <c r="A159" s="116">
        <v>11</v>
      </c>
      <c r="B159" s="151">
        <v>40969</v>
      </c>
      <c r="C159" s="61"/>
      <c r="D159" s="123">
        <v>111205982.73493554</v>
      </c>
      <c r="E159" s="124">
        <f t="shared" si="116"/>
        <v>352704658.00480658</v>
      </c>
      <c r="F159" s="145">
        <v>127836729.50910899</v>
      </c>
      <c r="G159" s="124">
        <f t="shared" si="117"/>
        <v>384293374.04342997</v>
      </c>
      <c r="H159" s="69">
        <f t="shared" si="112"/>
        <v>-16630746.774173453</v>
      </c>
      <c r="I159" s="145">
        <f t="shared" si="112"/>
        <v>-31588716.038623393</v>
      </c>
      <c r="J159" s="123">
        <v>5805.7936988640577</v>
      </c>
      <c r="K159" s="126">
        <f t="shared" si="118"/>
        <v>11027.620769083034</v>
      </c>
      <c r="L159" s="199">
        <f t="shared" si="113"/>
        <v>-16624940.980474589</v>
      </c>
      <c r="M159" s="126">
        <f t="shared" si="119"/>
        <v>-31577688.417854279</v>
      </c>
      <c r="N159" s="126"/>
      <c r="O159" s="123">
        <v>-10836096.77154745</v>
      </c>
      <c r="P159" s="126">
        <f t="shared" si="120"/>
        <v>-25788844.20892714</v>
      </c>
      <c r="Q159" s="139"/>
      <c r="R159" s="123">
        <v>-5788844.2089271396</v>
      </c>
      <c r="S159" s="145">
        <f t="shared" si="121"/>
        <v>-5788844.2089271396</v>
      </c>
      <c r="T159" s="123">
        <f t="shared" si="114"/>
        <v>-16624940.980474589</v>
      </c>
      <c r="U159" s="191">
        <f t="shared" si="114"/>
        <v>-31577688.417854279</v>
      </c>
      <c r="V159" s="165">
        <f>[75]Schedule_C1!M225+[75]Schedule_C1!M226</f>
        <v>14589.41</v>
      </c>
      <c r="W159" s="145">
        <f t="shared" si="122"/>
        <v>43824.600000000006</v>
      </c>
      <c r="X159" s="123">
        <f t="shared" si="115"/>
        <v>-5774254.7989271395</v>
      </c>
      <c r="Y159" s="125">
        <f t="shared" si="123"/>
        <v>-5745019.6089271391</v>
      </c>
    </row>
    <row r="160" spans="1:25" s="91" customFormat="1" ht="13.35" hidden="1" customHeight="1">
      <c r="A160" s="116">
        <v>11</v>
      </c>
      <c r="B160" s="151">
        <v>41000</v>
      </c>
      <c r="C160" s="61"/>
      <c r="D160" s="123">
        <v>85619305.734935537</v>
      </c>
      <c r="E160" s="124">
        <f t="shared" si="116"/>
        <v>438323963.7397421</v>
      </c>
      <c r="F160" s="145">
        <v>104780583.90085199</v>
      </c>
      <c r="G160" s="124">
        <f t="shared" si="117"/>
        <v>489073957.94428194</v>
      </c>
      <c r="H160" s="165">
        <f t="shared" si="112"/>
        <v>-19161278.165916458</v>
      </c>
      <c r="I160" s="169">
        <f t="shared" si="112"/>
        <v>-50749994.204539835</v>
      </c>
      <c r="J160" s="165">
        <v>6689.2022077217698</v>
      </c>
      <c r="K160" s="124">
        <f t="shared" si="118"/>
        <v>17716.822976804804</v>
      </c>
      <c r="L160" s="170">
        <f t="shared" si="113"/>
        <v>-19154588.963708736</v>
      </c>
      <c r="M160" s="126">
        <f t="shared" si="119"/>
        <v>-50732277.381563015</v>
      </c>
      <c r="N160" s="171"/>
      <c r="O160" s="123">
        <v>-5284383.5292291641</v>
      </c>
      <c r="P160" s="124">
        <f t="shared" si="120"/>
        <v>-31073227.738156304</v>
      </c>
      <c r="Q160" s="139"/>
      <c r="R160" s="123">
        <v>-13870205.434479572</v>
      </c>
      <c r="S160" s="125">
        <f t="shared" si="121"/>
        <v>-19659049.643406712</v>
      </c>
      <c r="T160" s="123">
        <f t="shared" si="114"/>
        <v>-19154588.963708736</v>
      </c>
      <c r="U160" s="187">
        <f t="shared" si="114"/>
        <v>-50732277.381563015</v>
      </c>
      <c r="V160" s="69">
        <f>[75]Schedule_C1!M227+[75]Schedule_C1!M228</f>
        <v>-2080.77</v>
      </c>
      <c r="W160" s="125">
        <f t="shared" si="122"/>
        <v>41743.830000000009</v>
      </c>
      <c r="X160" s="123">
        <f t="shared" si="115"/>
        <v>-13872286.204479571</v>
      </c>
      <c r="Y160" s="169">
        <f t="shared" si="123"/>
        <v>-19617305.81340671</v>
      </c>
    </row>
    <row r="161" spans="1:25" s="91" customFormat="1" ht="15" hidden="1" customHeight="1">
      <c r="A161" s="116">
        <v>11</v>
      </c>
      <c r="B161" s="151">
        <v>41030</v>
      </c>
      <c r="C161" s="61"/>
      <c r="D161" s="123">
        <v>88333769.565757453</v>
      </c>
      <c r="E161" s="124">
        <f t="shared" si="116"/>
        <v>526657733.30549955</v>
      </c>
      <c r="F161" s="123">
        <v>97916638.550060034</v>
      </c>
      <c r="G161" s="124">
        <f t="shared" si="117"/>
        <v>586990596.49434197</v>
      </c>
      <c r="H161" s="123">
        <f t="shared" si="112"/>
        <v>-9582868.9843025804</v>
      </c>
      <c r="I161" s="125">
        <f t="shared" si="112"/>
        <v>-60332863.188842416</v>
      </c>
      <c r="J161" s="123">
        <v>3332.5817954540253</v>
      </c>
      <c r="K161" s="124">
        <f t="shared" si="118"/>
        <v>21049.404772258829</v>
      </c>
      <c r="L161" s="199">
        <f t="shared" si="113"/>
        <v>-9579536.4025071263</v>
      </c>
      <c r="M161" s="126">
        <f t="shared" si="119"/>
        <v>-60311813.784070142</v>
      </c>
      <c r="N161" s="126"/>
      <c r="O161" s="123">
        <v>-957953.64025070891</v>
      </c>
      <c r="P161" s="124">
        <f t="shared" si="120"/>
        <v>-32031181.378407013</v>
      </c>
      <c r="Q161" s="139"/>
      <c r="R161" s="123">
        <v>-8621582.7622564156</v>
      </c>
      <c r="S161" s="125">
        <f t="shared" si="121"/>
        <v>-28280632.405663125</v>
      </c>
      <c r="T161" s="123">
        <f t="shared" si="114"/>
        <v>-9579536.4025071245</v>
      </c>
      <c r="U161" s="187">
        <f t="shared" si="114"/>
        <v>-60311813.784070134</v>
      </c>
      <c r="V161" s="69">
        <f>[75]Schedule_C1!M229+[75]Schedule_C1!M230</f>
        <v>-39927.19</v>
      </c>
      <c r="W161" s="125">
        <f t="shared" si="122"/>
        <v>1816.6400000000067</v>
      </c>
      <c r="X161" s="123">
        <f t="shared" si="115"/>
        <v>-8661509.952256415</v>
      </c>
      <c r="Y161" s="169">
        <f t="shared" si="123"/>
        <v>-28278815.765663125</v>
      </c>
    </row>
    <row r="162" spans="1:25" s="91" customFormat="1" ht="12.75" hidden="1" customHeight="1">
      <c r="A162" s="116">
        <v>11</v>
      </c>
      <c r="B162" s="151">
        <v>41061</v>
      </c>
      <c r="C162" s="108"/>
      <c r="D162" s="165">
        <v>93099490.721351057</v>
      </c>
      <c r="E162" s="124">
        <f t="shared" si="116"/>
        <v>619757224.02685058</v>
      </c>
      <c r="F162" s="123">
        <v>90778201.359846011</v>
      </c>
      <c r="G162" s="124">
        <f t="shared" si="117"/>
        <v>677768797.85418797</v>
      </c>
      <c r="H162" s="123">
        <f t="shared" si="112"/>
        <v>2321289.3615050465</v>
      </c>
      <c r="I162" s="125">
        <f t="shared" si="112"/>
        <v>-58011573.827337384</v>
      </c>
      <c r="J162" s="123">
        <v>-805.02315056975931</v>
      </c>
      <c r="K162" s="124">
        <f t="shared" si="118"/>
        <v>20244.38162168907</v>
      </c>
      <c r="L162" s="199">
        <f t="shared" si="113"/>
        <v>2320484.3383544767</v>
      </c>
      <c r="M162" s="126">
        <f t="shared" si="119"/>
        <v>-57991329.445715666</v>
      </c>
      <c r="N162" s="126"/>
      <c r="O162" s="123">
        <v>232048.43383544683</v>
      </c>
      <c r="P162" s="124">
        <f t="shared" si="120"/>
        <v>-31799132.944571566</v>
      </c>
      <c r="Q162" s="139"/>
      <c r="R162" s="123">
        <v>2088435.904519029</v>
      </c>
      <c r="S162" s="125">
        <f t="shared" si="121"/>
        <v>-26192196.501144096</v>
      </c>
      <c r="T162" s="123">
        <f t="shared" si="114"/>
        <v>2320484.3383544758</v>
      </c>
      <c r="U162" s="187">
        <f t="shared" si="114"/>
        <v>-57991329.445715666</v>
      </c>
      <c r="V162" s="69">
        <f>[75]Schedule_C1!M231+[75]Schedule_C1!M232</f>
        <v>-60740.6</v>
      </c>
      <c r="W162" s="125">
        <f t="shared" si="122"/>
        <v>-58923.959999999992</v>
      </c>
      <c r="X162" s="123">
        <f t="shared" si="115"/>
        <v>2027695.3045190289</v>
      </c>
      <c r="Y162" s="169">
        <f t="shared" si="123"/>
        <v>-26251120.461144097</v>
      </c>
    </row>
    <row r="163" spans="1:25" s="91" customFormat="1" ht="12.75" hidden="1" customHeight="1">
      <c r="A163" s="116">
        <v>11</v>
      </c>
      <c r="B163" s="151">
        <v>41091</v>
      </c>
      <c r="C163" s="61"/>
      <c r="D163" s="165">
        <v>98008706.721351057</v>
      </c>
      <c r="E163" s="124">
        <f t="shared" si="116"/>
        <v>717765930.74820161</v>
      </c>
      <c r="F163" s="123">
        <v>95873017.639555007</v>
      </c>
      <c r="G163" s="124">
        <f t="shared" si="117"/>
        <v>773641815.49374294</v>
      </c>
      <c r="H163" s="123">
        <f t="shared" si="112"/>
        <v>2135689.0817960501</v>
      </c>
      <c r="I163" s="125">
        <f t="shared" si="112"/>
        <v>-55875884.745541334</v>
      </c>
      <c r="J163" s="123">
        <v>-740.65697356685996</v>
      </c>
      <c r="K163" s="124">
        <f t="shared" si="118"/>
        <v>19503.72464812221</v>
      </c>
      <c r="L163" s="199">
        <f t="shared" si="113"/>
        <v>2134948.4248224832</v>
      </c>
      <c r="M163" s="126">
        <f t="shared" si="119"/>
        <v>-55856381.020893186</v>
      </c>
      <c r="N163" s="126"/>
      <c r="O163" s="123">
        <v>213494.84248225018</v>
      </c>
      <c r="P163" s="124">
        <f t="shared" si="120"/>
        <v>-31585638.102089316</v>
      </c>
      <c r="Q163" s="139"/>
      <c r="R163" s="123">
        <v>1921453.5823402256</v>
      </c>
      <c r="S163" s="125">
        <f t="shared" si="121"/>
        <v>-24270742.918803871</v>
      </c>
      <c r="T163" s="123">
        <f t="shared" si="114"/>
        <v>2134948.4248224758</v>
      </c>
      <c r="U163" s="187">
        <f t="shared" si="114"/>
        <v>-55856381.020893186</v>
      </c>
      <c r="V163" s="69">
        <f>[75]Schedule_C1!M233+[75]Schedule_C1!M234</f>
        <v>-57021.7</v>
      </c>
      <c r="W163" s="125">
        <f t="shared" si="122"/>
        <v>-115945.65999999999</v>
      </c>
      <c r="X163" s="123">
        <f t="shared" si="115"/>
        <v>1864431.8823402256</v>
      </c>
      <c r="Y163" s="169">
        <f t="shared" si="123"/>
        <v>-24386688.578803871</v>
      </c>
    </row>
    <row r="164" spans="1:25" s="91" customFormat="1" ht="12.75" hidden="1" customHeight="1">
      <c r="A164" s="116">
        <v>11</v>
      </c>
      <c r="B164" s="151">
        <v>41122</v>
      </c>
      <c r="C164" s="61"/>
      <c r="D164" s="165">
        <v>100026521.72135106</v>
      </c>
      <c r="E164" s="124">
        <f t="shared" si="116"/>
        <v>817792452.46955264</v>
      </c>
      <c r="F164" s="123">
        <v>97925915.485358998</v>
      </c>
      <c r="G164" s="124">
        <f t="shared" si="117"/>
        <v>871567730.9791019</v>
      </c>
      <c r="H164" s="165">
        <f t="shared" si="112"/>
        <v>2100606.2359920591</v>
      </c>
      <c r="I164" s="169">
        <f t="shared" si="112"/>
        <v>-53775278.50954926</v>
      </c>
      <c r="J164" s="165">
        <v>-728.49024264188483</v>
      </c>
      <c r="K164" s="124">
        <f t="shared" si="118"/>
        <v>18775.234405480325</v>
      </c>
      <c r="L164" s="170">
        <f t="shared" si="113"/>
        <v>2099877.7457494172</v>
      </c>
      <c r="M164" s="126">
        <f t="shared" si="119"/>
        <v>-53756503.275143772</v>
      </c>
      <c r="N164" s="171"/>
      <c r="O164" s="123">
        <v>209987.77457493916</v>
      </c>
      <c r="P164" s="124">
        <f t="shared" si="120"/>
        <v>-31375650.327514376</v>
      </c>
      <c r="Q164" s="139"/>
      <c r="R164" s="123">
        <v>1889889.9711744785</v>
      </c>
      <c r="S164" s="125">
        <f t="shared" si="121"/>
        <v>-22380852.947629392</v>
      </c>
      <c r="T164" s="123">
        <f t="shared" si="114"/>
        <v>2099877.7457494177</v>
      </c>
      <c r="U164" s="187">
        <f t="shared" si="114"/>
        <v>-53756503.275143772</v>
      </c>
      <c r="V164" s="69">
        <f>[75]Schedule_C1!M235+[75]Schedule_C1!M236</f>
        <v>-51720.77</v>
      </c>
      <c r="W164" s="125">
        <f t="shared" si="122"/>
        <v>-167666.43</v>
      </c>
      <c r="X164" s="123">
        <f t="shared" si="115"/>
        <v>1838169.2011744785</v>
      </c>
      <c r="Y164" s="169">
        <f>X164+Y163</f>
        <v>-22548519.377629392</v>
      </c>
    </row>
    <row r="165" spans="1:25" s="91" customFormat="1" ht="12.75" hidden="1" customHeight="1">
      <c r="A165" s="116">
        <v>11</v>
      </c>
      <c r="B165" s="151">
        <v>41153</v>
      </c>
      <c r="C165" s="61"/>
      <c r="D165" s="165">
        <v>103971056.72135106</v>
      </c>
      <c r="E165" s="124">
        <f t="shared" si="116"/>
        <v>921763509.19090366</v>
      </c>
      <c r="F165" s="123">
        <v>90086183.275517002</v>
      </c>
      <c r="G165" s="124">
        <f t="shared" si="117"/>
        <v>961653914.25461888</v>
      </c>
      <c r="H165" s="165">
        <f t="shared" si="112"/>
        <v>13884873.445834056</v>
      </c>
      <c r="I165" s="169">
        <f t="shared" si="112"/>
        <v>-39890405.063715219</v>
      </c>
      <c r="J165" s="165">
        <v>-4815.2741110157222</v>
      </c>
      <c r="K165" s="124">
        <f t="shared" si="118"/>
        <v>13959.960294464603</v>
      </c>
      <c r="L165" s="170">
        <f t="shared" si="113"/>
        <v>13880058.17172304</v>
      </c>
      <c r="M165" s="126">
        <f t="shared" si="119"/>
        <v>-39876445.103420734</v>
      </c>
      <c r="N165" s="171"/>
      <c r="O165" s="123">
        <v>1437427.7758040093</v>
      </c>
      <c r="P165" s="124">
        <f t="shared" si="120"/>
        <v>-29938222.551710367</v>
      </c>
      <c r="Q165" s="139"/>
      <c r="R165" s="123">
        <v>12442630.395919027</v>
      </c>
      <c r="S165" s="125">
        <f t="shared" si="121"/>
        <v>-9938222.5517103653</v>
      </c>
      <c r="T165" s="123">
        <f t="shared" si="114"/>
        <v>13880058.171723036</v>
      </c>
      <c r="U165" s="187">
        <f t="shared" si="114"/>
        <v>-39876445.103420734</v>
      </c>
      <c r="V165" s="69">
        <f>[75]Schedule_C1!M237+[75]Schedule_C1!M238</f>
        <v>-44058.97</v>
      </c>
      <c r="W165" s="125">
        <f t="shared" si="122"/>
        <v>-211725.4</v>
      </c>
      <c r="X165" s="123">
        <f t="shared" si="115"/>
        <v>12398571.425919026</v>
      </c>
      <c r="Y165" s="169">
        <f t="shared" si="123"/>
        <v>-10149947.951710366</v>
      </c>
    </row>
    <row r="166" spans="1:25" s="91" customFormat="1" ht="12.75" hidden="1" customHeight="1">
      <c r="A166" s="116">
        <v>11</v>
      </c>
      <c r="B166" s="151">
        <v>41183</v>
      </c>
      <c r="C166" s="61"/>
      <c r="D166" s="165">
        <v>110736944.72135106</v>
      </c>
      <c r="E166" s="124">
        <f t="shared" si="116"/>
        <v>1032500453.9122547</v>
      </c>
      <c r="F166" s="123">
        <v>105762923.324331</v>
      </c>
      <c r="G166" s="124">
        <f t="shared" si="117"/>
        <v>1067416837.5789499</v>
      </c>
      <c r="H166" s="165">
        <f t="shared" si="112"/>
        <v>4974021.3970200568</v>
      </c>
      <c r="I166" s="169">
        <f t="shared" si="112"/>
        <v>-34916383.666695237</v>
      </c>
      <c r="J166" s="165">
        <v>-1724.9906204864383</v>
      </c>
      <c r="K166" s="124">
        <f t="shared" si="118"/>
        <v>12234.969673978165</v>
      </c>
      <c r="L166" s="170">
        <f t="shared" si="113"/>
        <v>4972296.4063995704</v>
      </c>
      <c r="M166" s="126">
        <f t="shared" si="119"/>
        <v>-34904148.697021164</v>
      </c>
      <c r="N166" s="171"/>
      <c r="O166" s="123">
        <v>2486148.2031997852</v>
      </c>
      <c r="P166" s="124">
        <f t="shared" si="120"/>
        <v>-27452074.348510582</v>
      </c>
      <c r="Q166" s="139"/>
      <c r="R166" s="123">
        <v>2486148.2031997852</v>
      </c>
      <c r="S166" s="125">
        <f t="shared" si="121"/>
        <v>-7452074.3485105801</v>
      </c>
      <c r="T166" s="123">
        <f t="shared" si="114"/>
        <v>4972296.4063995704</v>
      </c>
      <c r="U166" s="187">
        <f t="shared" si="114"/>
        <v>-34904148.697021164</v>
      </c>
      <c r="V166" s="69">
        <f>[75]Schedule_C1!M239+[75]Schedule_C1!M240</f>
        <v>-12106</v>
      </c>
      <c r="W166" s="125">
        <f t="shared" si="122"/>
        <v>-223831.4</v>
      </c>
      <c r="X166" s="123">
        <f t="shared" si="115"/>
        <v>2474042.2031997852</v>
      </c>
      <c r="Y166" s="169">
        <f t="shared" si="123"/>
        <v>-7675905.7485105805</v>
      </c>
    </row>
    <row r="167" spans="1:25" s="91" customFormat="1" ht="12.75" hidden="1" customHeight="1">
      <c r="A167" s="116">
        <v>11</v>
      </c>
      <c r="B167" s="151">
        <v>41214</v>
      </c>
      <c r="C167" s="61"/>
      <c r="D167" s="165">
        <v>125413021.72135106</v>
      </c>
      <c r="E167" s="124">
        <f t="shared" si="116"/>
        <v>1157913475.6336057</v>
      </c>
      <c r="F167" s="123">
        <v>116823320.76680201</v>
      </c>
      <c r="G167" s="124">
        <f t="shared" si="117"/>
        <v>1184240158.345752</v>
      </c>
      <c r="H167" s="165">
        <f t="shared" si="112"/>
        <v>8589700.9545490444</v>
      </c>
      <c r="I167" s="169">
        <f t="shared" si="112"/>
        <v>-26326682.712146282</v>
      </c>
      <c r="J167" s="165">
        <v>-2978.9082910381258</v>
      </c>
      <c r="K167" s="124">
        <f t="shared" si="118"/>
        <v>9256.061382940039</v>
      </c>
      <c r="L167" s="170">
        <f t="shared" si="113"/>
        <v>8586722.0462580062</v>
      </c>
      <c r="M167" s="126">
        <f t="shared" si="119"/>
        <v>-26317426.650763158</v>
      </c>
      <c r="N167" s="171"/>
      <c r="O167" s="123">
        <v>4293361.023129005</v>
      </c>
      <c r="P167" s="124">
        <f t="shared" si="120"/>
        <v>-23158713.325381577</v>
      </c>
      <c r="Q167" s="139"/>
      <c r="R167" s="123">
        <v>4293361.0231290031</v>
      </c>
      <c r="S167" s="125">
        <f t="shared" si="121"/>
        <v>-3158713.325381577</v>
      </c>
      <c r="T167" s="123">
        <f t="shared" si="114"/>
        <v>8586722.0462580081</v>
      </c>
      <c r="U167" s="187">
        <f t="shared" si="114"/>
        <v>-26317426.650763154</v>
      </c>
      <c r="V167" s="69">
        <f>[75]Schedule_C1!M241+[75]Schedule_C1!M242</f>
        <v>-4906.34</v>
      </c>
      <c r="W167" s="125">
        <f t="shared" si="122"/>
        <v>-228737.74</v>
      </c>
      <c r="X167" s="123">
        <f t="shared" si="115"/>
        <v>4288454.6831290033</v>
      </c>
      <c r="Y167" s="169">
        <f t="shared" si="123"/>
        <v>-3387451.0653815772</v>
      </c>
    </row>
    <row r="168" spans="1:25" s="91" customFormat="1" ht="13.7" hidden="1" customHeight="1">
      <c r="A168" s="116">
        <v>11</v>
      </c>
      <c r="B168" s="151">
        <v>41244</v>
      </c>
      <c r="C168" s="61"/>
      <c r="D168" s="174">
        <v>133466915.72135106</v>
      </c>
      <c r="E168" s="132">
        <f t="shared" si="116"/>
        <v>1291380391.3549569</v>
      </c>
      <c r="F168" s="131">
        <v>132793819.597855</v>
      </c>
      <c r="G168" s="132">
        <f t="shared" si="117"/>
        <v>1317033977.9436071</v>
      </c>
      <c r="H168" s="174">
        <f t="shared" si="112"/>
        <v>673096.1234960556</v>
      </c>
      <c r="I168" s="150">
        <f t="shared" si="112"/>
        <v>-25653586.588650227</v>
      </c>
      <c r="J168" s="174">
        <v>-233.42973562842235</v>
      </c>
      <c r="K168" s="132">
        <f t="shared" si="118"/>
        <v>9022.6316473116167</v>
      </c>
      <c r="L168" s="175">
        <f t="shared" si="113"/>
        <v>672862.69376042718</v>
      </c>
      <c r="M168" s="134">
        <f t="shared" si="119"/>
        <v>-25644563.957002729</v>
      </c>
      <c r="N168" s="153"/>
      <c r="O168" s="131">
        <v>336431.34688021243</v>
      </c>
      <c r="P168" s="132">
        <f t="shared" si="120"/>
        <v>-22822281.978501365</v>
      </c>
      <c r="Q168" s="135"/>
      <c r="R168" s="131">
        <v>336431.34688021429</v>
      </c>
      <c r="S168" s="133">
        <f t="shared" si="121"/>
        <v>-2822281.9785013627</v>
      </c>
      <c r="T168" s="131">
        <f t="shared" si="114"/>
        <v>672862.69376042672</v>
      </c>
      <c r="U168" s="190">
        <f t="shared" si="114"/>
        <v>-25644563.957002729</v>
      </c>
      <c r="V168" s="174">
        <f>[75]Schedule_C1!M243+[75]Schedule_C1!M244</f>
        <v>6415.8899999999994</v>
      </c>
      <c r="W168" s="133">
        <f t="shared" si="122"/>
        <v>-222321.84999999998</v>
      </c>
      <c r="X168" s="131">
        <f t="shared" si="115"/>
        <v>342847.2368802143</v>
      </c>
      <c r="Y168" s="150">
        <f t="shared" si="123"/>
        <v>-3044603.8285013628</v>
      </c>
    </row>
    <row r="169" spans="1:25" s="91" customFormat="1" ht="13.7" hidden="1" customHeight="1">
      <c r="A169" s="116"/>
      <c r="B169" s="151"/>
      <c r="C169" s="61"/>
      <c r="D169" s="69"/>
      <c r="E169" s="126"/>
      <c r="F169" s="145"/>
      <c r="G169" s="126"/>
      <c r="H169" s="69"/>
      <c r="I169" s="69"/>
      <c r="J169" s="69"/>
      <c r="K169" s="126"/>
      <c r="L169" s="171"/>
      <c r="M169" s="126"/>
      <c r="N169" s="171"/>
      <c r="O169" s="145"/>
      <c r="P169" s="126"/>
      <c r="Q169" s="139"/>
      <c r="R169" s="145"/>
      <c r="S169" s="145"/>
      <c r="T169" s="145"/>
      <c r="U169" s="191"/>
      <c r="V169" s="69"/>
      <c r="W169" s="145"/>
      <c r="X169" s="145"/>
      <c r="Y169" s="69"/>
    </row>
    <row r="170" spans="1:25" s="91" customFormat="1" ht="15" hidden="1" customHeight="1">
      <c r="A170" s="70" t="s">
        <v>88</v>
      </c>
      <c r="B170" s="151"/>
      <c r="C170" s="61"/>
      <c r="D170" s="69"/>
      <c r="E170" s="126">
        <f>E155+E168</f>
        <v>12337881750.402924</v>
      </c>
      <c r="F170" s="145"/>
      <c r="G170" s="126">
        <f>G155+G168</f>
        <v>12335594988.210983</v>
      </c>
      <c r="H170" s="69"/>
      <c r="I170" s="126">
        <f>I155+I168</f>
        <v>2286762.1919388771</v>
      </c>
      <c r="J170" s="69"/>
      <c r="K170" s="126">
        <f>K155+K168</f>
        <v>-12450.854049055757</v>
      </c>
      <c r="L170" s="171"/>
      <c r="M170" s="126"/>
      <c r="N170" s="126">
        <f>N155+M168</f>
        <v>2274309.8734728172</v>
      </c>
      <c r="O170" s="145"/>
      <c r="P170" s="126">
        <f>P155+P168</f>
        <v>-375638.02200020105</v>
      </c>
      <c r="Q170" s="139"/>
      <c r="R170" s="145"/>
      <c r="S170" s="126">
        <f>S155+S168</f>
        <v>2649947.8598902319</v>
      </c>
      <c r="T170" s="145"/>
      <c r="U170" s="126">
        <f>U155+U168</f>
        <v>2274309.8378900364</v>
      </c>
      <c r="V170" s="69"/>
      <c r="W170" s="126">
        <f>W155+W168</f>
        <v>1123486.0500000003</v>
      </c>
      <c r="X170" s="145"/>
      <c r="Y170" s="126">
        <f>Y155+Y168</f>
        <v>3773434.9098902321</v>
      </c>
    </row>
    <row r="171" spans="1:25" s="91" customFormat="1" ht="13.7" hidden="1" customHeight="1">
      <c r="A171" s="116"/>
      <c r="B171" s="151"/>
      <c r="C171" s="61"/>
      <c r="D171" s="69"/>
      <c r="E171" s="126"/>
      <c r="F171" s="145"/>
      <c r="G171" s="126"/>
      <c r="H171" s="69"/>
      <c r="I171" s="69"/>
      <c r="J171" s="69"/>
      <c r="K171" s="126"/>
      <c r="L171" s="171"/>
      <c r="M171" s="126"/>
      <c r="N171" s="171"/>
      <c r="O171" s="145"/>
      <c r="P171" s="126"/>
      <c r="Q171" s="139"/>
      <c r="R171" s="145"/>
      <c r="S171" s="145"/>
      <c r="T171" s="145"/>
      <c r="U171" s="191"/>
      <c r="V171" s="69"/>
      <c r="W171" s="145"/>
      <c r="X171" s="145"/>
      <c r="Y171" s="69"/>
    </row>
    <row r="172" spans="1:25" s="91" customFormat="1" ht="12.75" hidden="1" customHeight="1">
      <c r="A172" s="116">
        <v>12</v>
      </c>
      <c r="B172" s="151">
        <v>41275</v>
      </c>
      <c r="C172" s="61"/>
      <c r="D172" s="160">
        <v>129564185.85135105</v>
      </c>
      <c r="E172" s="146">
        <f>D172</f>
        <v>129564185.85135105</v>
      </c>
      <c r="F172" s="202">
        <v>141097103.54227802</v>
      </c>
      <c r="G172" s="146">
        <f>F172</f>
        <v>141097103.54227802</v>
      </c>
      <c r="H172" s="160">
        <f t="shared" ref="H172:I183" si="124">D172-F172</f>
        <v>-11532917.690926969</v>
      </c>
      <c r="I172" s="163">
        <f t="shared" si="124"/>
        <v>-11532917.690926969</v>
      </c>
      <c r="J172" s="202">
        <v>3999.6158552132547</v>
      </c>
      <c r="K172" s="146">
        <f>J172</f>
        <v>3999.6158552132547</v>
      </c>
      <c r="L172" s="181">
        <f t="shared" ref="L172:L183" si="125">H172+J172</f>
        <v>-11528918.075071756</v>
      </c>
      <c r="M172" s="195">
        <f>L172</f>
        <v>-11528918.075071756</v>
      </c>
      <c r="N172" s="161"/>
      <c r="O172" s="202">
        <v>-11528918.075071756</v>
      </c>
      <c r="P172" s="146">
        <f>O172</f>
        <v>-11528918.075071756</v>
      </c>
      <c r="Q172" s="139"/>
      <c r="R172" s="202">
        <v>0</v>
      </c>
      <c r="S172" s="147">
        <f>R172</f>
        <v>0</v>
      </c>
      <c r="T172" s="194">
        <f t="shared" ref="T172:U183" si="126">O172+R172</f>
        <v>-11528918.075071756</v>
      </c>
      <c r="U172" s="183">
        <f t="shared" si="126"/>
        <v>-11528918.075071756</v>
      </c>
      <c r="V172" s="160">
        <f>[75]Schedule_C1!M245+[75]Schedule_C1!M246</f>
        <v>7314.58</v>
      </c>
      <c r="W172" s="147">
        <f>V172</f>
        <v>7314.58</v>
      </c>
      <c r="X172" s="194">
        <f t="shared" ref="X172:X183" si="127">R172+V172</f>
        <v>7314.58</v>
      </c>
      <c r="Y172" s="163">
        <f>X172</f>
        <v>7314.58</v>
      </c>
    </row>
    <row r="173" spans="1:25" s="91" customFormat="1" ht="12.75" hidden="1" customHeight="1">
      <c r="A173" s="116">
        <v>12</v>
      </c>
      <c r="B173" s="151">
        <v>41306</v>
      </c>
      <c r="C173" s="61"/>
      <c r="D173" s="165">
        <v>115784534.72135106</v>
      </c>
      <c r="E173" s="124">
        <f t="shared" ref="E173:E183" si="128">E172+D173</f>
        <v>245348720.57270211</v>
      </c>
      <c r="F173" s="203">
        <v>116203010.21036501</v>
      </c>
      <c r="G173" s="124">
        <f t="shared" ref="G173:G183" si="129">G172+F173</f>
        <v>257300113.75264305</v>
      </c>
      <c r="H173" s="165">
        <f t="shared" si="124"/>
        <v>-418475.489013955</v>
      </c>
      <c r="I173" s="169">
        <f t="shared" si="124"/>
        <v>-11951393.179940939</v>
      </c>
      <c r="J173" s="203">
        <v>145.12729959003627</v>
      </c>
      <c r="K173" s="124">
        <f t="shared" ref="K173:K183" si="130">K172+J173</f>
        <v>4144.743154803291</v>
      </c>
      <c r="L173" s="170">
        <f t="shared" si="125"/>
        <v>-418330.36171436496</v>
      </c>
      <c r="M173" s="126">
        <f t="shared" ref="M173:M183" si="131">M172+L173</f>
        <v>-11947248.436786121</v>
      </c>
      <c r="N173" s="168"/>
      <c r="O173" s="203">
        <v>-418330.36171436496</v>
      </c>
      <c r="P173" s="124">
        <f t="shared" ref="P173:P183" si="132">P172+O173</f>
        <v>-11947248.436786121</v>
      </c>
      <c r="Q173" s="139"/>
      <c r="R173" s="203">
        <v>0</v>
      </c>
      <c r="S173" s="125">
        <f t="shared" ref="S173:S183" si="133">R173+S172</f>
        <v>0</v>
      </c>
      <c r="T173" s="123">
        <f t="shared" si="126"/>
        <v>-418330.36171436496</v>
      </c>
      <c r="U173" s="187">
        <f t="shared" si="126"/>
        <v>-11947248.436786121</v>
      </c>
      <c r="V173" s="165">
        <f>[75]Schedule_C1!M247+[75]Schedule_C1!M248</f>
        <v>6606.71</v>
      </c>
      <c r="W173" s="125">
        <f t="shared" ref="W173:W183" si="134">W172+V173</f>
        <v>13921.29</v>
      </c>
      <c r="X173" s="123">
        <f t="shared" si="127"/>
        <v>6606.71</v>
      </c>
      <c r="Y173" s="169">
        <f t="shared" ref="Y173:Y178" si="135">X173+Y172</f>
        <v>13921.29</v>
      </c>
    </row>
    <row r="174" spans="1:25" s="91" customFormat="1" ht="12.75" hidden="1" customHeight="1">
      <c r="A174" s="116">
        <v>12</v>
      </c>
      <c r="B174" s="151">
        <v>41334</v>
      </c>
      <c r="C174" s="61"/>
      <c r="D174" s="123">
        <v>113095238.72135106</v>
      </c>
      <c r="E174" s="124">
        <f t="shared" si="128"/>
        <v>358443959.2940532</v>
      </c>
      <c r="F174" s="204">
        <v>116447913.51489401</v>
      </c>
      <c r="G174" s="124">
        <f t="shared" si="129"/>
        <v>373748027.26753706</v>
      </c>
      <c r="H174" s="69">
        <f t="shared" si="124"/>
        <v>-3352674.7935429513</v>
      </c>
      <c r="I174" s="145">
        <f t="shared" si="124"/>
        <v>-15304067.97348386</v>
      </c>
      <c r="J174" s="203">
        <v>1162.7076184004545</v>
      </c>
      <c r="K174" s="126">
        <f t="shared" si="130"/>
        <v>5307.4507732037455</v>
      </c>
      <c r="L174" s="199">
        <f t="shared" si="125"/>
        <v>-3351512.0859245509</v>
      </c>
      <c r="M174" s="126">
        <f t="shared" si="131"/>
        <v>-15298760.522710672</v>
      </c>
      <c r="N174" s="126"/>
      <c r="O174" s="203">
        <v>-3351512.0859245509</v>
      </c>
      <c r="P174" s="126">
        <f t="shared" si="132"/>
        <v>-15298760.522710672</v>
      </c>
      <c r="Q174" s="139"/>
      <c r="R174" s="203">
        <v>0</v>
      </c>
      <c r="S174" s="145">
        <f t="shared" si="133"/>
        <v>0</v>
      </c>
      <c r="T174" s="123">
        <f t="shared" si="126"/>
        <v>-3351512.0859245509</v>
      </c>
      <c r="U174" s="191">
        <f t="shared" si="126"/>
        <v>-15298760.522710672</v>
      </c>
      <c r="V174" s="165">
        <f>[75]Schedule_C1!M249+[75]Schedule_C1!M250</f>
        <v>7314.58</v>
      </c>
      <c r="W174" s="145">
        <f t="shared" si="134"/>
        <v>21235.870000000003</v>
      </c>
      <c r="X174" s="123">
        <f t="shared" si="127"/>
        <v>7314.58</v>
      </c>
      <c r="Y174" s="125">
        <f t="shared" si="135"/>
        <v>21235.870000000003</v>
      </c>
    </row>
    <row r="175" spans="1:25" s="91" customFormat="1" ht="13.35" hidden="1" customHeight="1">
      <c r="A175" s="116">
        <v>12</v>
      </c>
      <c r="B175" s="151">
        <v>41365</v>
      </c>
      <c r="C175" s="61"/>
      <c r="D175" s="123">
        <v>90817625.721351057</v>
      </c>
      <c r="E175" s="124">
        <f t="shared" si="128"/>
        <v>449261585.01540422</v>
      </c>
      <c r="F175" s="204">
        <v>104018805.995858</v>
      </c>
      <c r="G175" s="124">
        <f>G174+F175</f>
        <v>477766833.26339507</v>
      </c>
      <c r="H175" s="165">
        <f t="shared" si="124"/>
        <v>-13201180.274506941</v>
      </c>
      <c r="I175" s="169">
        <f t="shared" si="124"/>
        <v>-28505248.247990847</v>
      </c>
      <c r="J175" s="203">
        <v>4578.1693191993982</v>
      </c>
      <c r="K175" s="124">
        <f t="shared" si="130"/>
        <v>9885.6200924031436</v>
      </c>
      <c r="L175" s="170">
        <f t="shared" si="125"/>
        <v>-13196602.105187742</v>
      </c>
      <c r="M175" s="126">
        <f t="shared" si="131"/>
        <v>-28495362.627898414</v>
      </c>
      <c r="N175" s="171"/>
      <c r="O175" s="203">
        <v>-8948920.7912385333</v>
      </c>
      <c r="P175" s="124">
        <f t="shared" si="132"/>
        <v>-24247681.313949205</v>
      </c>
      <c r="Q175" s="139"/>
      <c r="R175" s="203">
        <v>-4247681.3139492068</v>
      </c>
      <c r="S175" s="125">
        <f t="shared" si="133"/>
        <v>-4247681.3139492068</v>
      </c>
      <c r="T175" s="123">
        <f t="shared" si="126"/>
        <v>-13196602.10518774</v>
      </c>
      <c r="U175" s="187">
        <f t="shared" si="126"/>
        <v>-28495362.62789841</v>
      </c>
      <c r="V175" s="165">
        <f>[75]Schedule_C1!M251+[75]Schedule_C1!M252</f>
        <v>6700.41</v>
      </c>
      <c r="W175" s="125">
        <f t="shared" si="134"/>
        <v>27936.280000000002</v>
      </c>
      <c r="X175" s="123">
        <f t="shared" si="127"/>
        <v>-4240980.9039492067</v>
      </c>
      <c r="Y175" s="169">
        <f t="shared" si="135"/>
        <v>-4219745.0339492066</v>
      </c>
    </row>
    <row r="176" spans="1:25" s="91" customFormat="1" ht="15" hidden="1" customHeight="1">
      <c r="A176" s="116">
        <v>12</v>
      </c>
      <c r="B176" s="151">
        <v>41395</v>
      </c>
      <c r="C176" s="61"/>
      <c r="D176" s="123">
        <v>89000892.721351057</v>
      </c>
      <c r="E176" s="124">
        <f t="shared" si="128"/>
        <v>538262477.73675525</v>
      </c>
      <c r="F176" s="203">
        <v>97391969.162228003</v>
      </c>
      <c r="G176" s="124">
        <f t="shared" si="129"/>
        <v>575158802.42562306</v>
      </c>
      <c r="H176" s="123">
        <f t="shared" si="124"/>
        <v>-8391076.4408769459</v>
      </c>
      <c r="I176" s="125">
        <f t="shared" si="124"/>
        <v>-36896324.688867807</v>
      </c>
      <c r="J176" s="203">
        <v>2910.0253096958622</v>
      </c>
      <c r="K176" s="124">
        <f t="shared" si="130"/>
        <v>12795.645402099006</v>
      </c>
      <c r="L176" s="199">
        <f t="shared" si="125"/>
        <v>-8388166.41556725</v>
      </c>
      <c r="M176" s="126">
        <f t="shared" si="131"/>
        <v>-36883529.043465666</v>
      </c>
      <c r="N176" s="126"/>
      <c r="O176" s="203">
        <v>-4194083.2077836283</v>
      </c>
      <c r="P176" s="124">
        <f t="shared" si="132"/>
        <v>-28441764.521732833</v>
      </c>
      <c r="Q176" s="139"/>
      <c r="R176" s="203">
        <v>-4194083.2077836264</v>
      </c>
      <c r="S176" s="125">
        <f t="shared" si="133"/>
        <v>-8441764.5217328332</v>
      </c>
      <c r="T176" s="123">
        <f t="shared" si="126"/>
        <v>-8388166.4155672546</v>
      </c>
      <c r="U176" s="187">
        <f t="shared" si="126"/>
        <v>-36883529.043465666</v>
      </c>
      <c r="V176" s="165">
        <f>[75]Schedule_C1!M253+[75]Schedule_C1!M254</f>
        <v>-4783.63</v>
      </c>
      <c r="W176" s="125">
        <f t="shared" si="134"/>
        <v>23152.65</v>
      </c>
      <c r="X176" s="123">
        <f t="shared" si="127"/>
        <v>-4198866.8377836263</v>
      </c>
      <c r="Y176" s="169">
        <f t="shared" si="135"/>
        <v>-8418611.8717328329</v>
      </c>
    </row>
    <row r="177" spans="1:25" s="91" customFormat="1" ht="12.75" hidden="1" customHeight="1">
      <c r="A177" s="116">
        <v>12</v>
      </c>
      <c r="B177" s="151">
        <v>41426</v>
      </c>
      <c r="C177" s="108"/>
      <c r="D177" s="165">
        <v>85948766.721351057</v>
      </c>
      <c r="E177" s="124">
        <f t="shared" si="128"/>
        <v>624211244.45810628</v>
      </c>
      <c r="F177" s="203">
        <v>88080531.870513007</v>
      </c>
      <c r="G177" s="124">
        <f t="shared" si="129"/>
        <v>663239334.29613602</v>
      </c>
      <c r="H177" s="123">
        <f t="shared" si="124"/>
        <v>-2131765.1491619498</v>
      </c>
      <c r="I177" s="125">
        <f t="shared" si="124"/>
        <v>-39028089.838029742</v>
      </c>
      <c r="J177" s="203">
        <v>739.29615372931585</v>
      </c>
      <c r="K177" s="124">
        <f t="shared" si="130"/>
        <v>13534.941555828322</v>
      </c>
      <c r="L177" s="199">
        <f t="shared" si="125"/>
        <v>-2131025.8530082204</v>
      </c>
      <c r="M177" s="126">
        <f t="shared" si="131"/>
        <v>-39014554.896473885</v>
      </c>
      <c r="N177" s="126"/>
      <c r="O177" s="203">
        <v>-1065512.9265041091</v>
      </c>
      <c r="P177" s="124">
        <f t="shared" si="132"/>
        <v>-29507277.448236942</v>
      </c>
      <c r="Q177" s="139"/>
      <c r="R177" s="203">
        <v>-1065512.9265041091</v>
      </c>
      <c r="S177" s="125">
        <f t="shared" si="133"/>
        <v>-9507277.4482369423</v>
      </c>
      <c r="T177" s="123">
        <f t="shared" si="126"/>
        <v>-2131025.8530082181</v>
      </c>
      <c r="U177" s="187">
        <f t="shared" si="126"/>
        <v>-39014554.896473885</v>
      </c>
      <c r="V177" s="165">
        <f>[75]Schedule_C1!M255+[75]Schedule_C1!M256</f>
        <v>-15566.16</v>
      </c>
      <c r="W177" s="125">
        <f t="shared" si="134"/>
        <v>7586.4900000000016</v>
      </c>
      <c r="X177" s="123">
        <f t="shared" si="127"/>
        <v>-1081079.086504109</v>
      </c>
      <c r="Y177" s="169">
        <f t="shared" si="135"/>
        <v>-9499690.9582369421</v>
      </c>
    </row>
    <row r="178" spans="1:25" s="91" customFormat="1" ht="12.75" hidden="1" customHeight="1">
      <c r="A178" s="116">
        <v>12</v>
      </c>
      <c r="B178" s="151">
        <v>41456</v>
      </c>
      <c r="C178" s="61"/>
      <c r="D178" s="165">
        <v>90198447.721351057</v>
      </c>
      <c r="E178" s="124">
        <f t="shared" si="128"/>
        <v>714409692.17945731</v>
      </c>
      <c r="F178" s="203">
        <v>96675912.71231401</v>
      </c>
      <c r="G178" s="124">
        <f t="shared" si="129"/>
        <v>759915247.00845003</v>
      </c>
      <c r="H178" s="123">
        <f t="shared" si="124"/>
        <v>-6477464.9909629524</v>
      </c>
      <c r="I178" s="125">
        <f t="shared" si="124"/>
        <v>-45505554.828992724</v>
      </c>
      <c r="J178" s="203">
        <v>2246.3848588662222</v>
      </c>
      <c r="K178" s="124">
        <f t="shared" si="130"/>
        <v>15781.326414694544</v>
      </c>
      <c r="L178" s="199">
        <f t="shared" si="125"/>
        <v>-6475218.6061040862</v>
      </c>
      <c r="M178" s="126">
        <f t="shared" si="131"/>
        <v>-45489773.502577968</v>
      </c>
      <c r="N178" s="126"/>
      <c r="O178" s="203">
        <v>-1041699.902020853</v>
      </c>
      <c r="P178" s="124">
        <f t="shared" si="132"/>
        <v>-30548977.350257795</v>
      </c>
      <c r="Q178" s="139"/>
      <c r="R178" s="203">
        <v>-5433518.7040832303</v>
      </c>
      <c r="S178" s="125">
        <f t="shared" si="133"/>
        <v>-14940796.152320173</v>
      </c>
      <c r="T178" s="123">
        <f t="shared" si="126"/>
        <v>-6475218.6061040834</v>
      </c>
      <c r="U178" s="187">
        <f t="shared" si="126"/>
        <v>-45489773.502577968</v>
      </c>
      <c r="V178" s="165">
        <f>[75]Schedule_C1!M257+[75]Schedule_C1!M258</f>
        <v>-19411.91</v>
      </c>
      <c r="W178" s="125">
        <f t="shared" si="134"/>
        <v>-11825.419999999998</v>
      </c>
      <c r="X178" s="123">
        <f t="shared" si="127"/>
        <v>-5452930.6140832305</v>
      </c>
      <c r="Y178" s="169">
        <f t="shared" si="135"/>
        <v>-14952621.572320173</v>
      </c>
    </row>
    <row r="179" spans="1:25" s="91" customFormat="1" ht="12.75" hidden="1" customHeight="1">
      <c r="A179" s="116">
        <v>12</v>
      </c>
      <c r="B179" s="151">
        <v>41487</v>
      </c>
      <c r="C179" s="61"/>
      <c r="D179" s="165">
        <v>94750048.721351057</v>
      </c>
      <c r="E179" s="124">
        <f t="shared" si="128"/>
        <v>809159740.90080833</v>
      </c>
      <c r="F179" s="203">
        <v>98240448.542521998</v>
      </c>
      <c r="G179" s="124">
        <f t="shared" si="129"/>
        <v>858155695.55097198</v>
      </c>
      <c r="H179" s="165">
        <f t="shared" si="124"/>
        <v>-3490399.821170941</v>
      </c>
      <c r="I179" s="169">
        <f t="shared" si="124"/>
        <v>-48995954.650163651</v>
      </c>
      <c r="J179" s="203">
        <v>1210.4706579819322</v>
      </c>
      <c r="K179" s="124">
        <f t="shared" si="130"/>
        <v>16991.797072676476</v>
      </c>
      <c r="L179" s="170">
        <f t="shared" si="125"/>
        <v>-3489189.3505129591</v>
      </c>
      <c r="M179" s="126">
        <f t="shared" si="131"/>
        <v>-48978962.853090927</v>
      </c>
      <c r="N179" s="171"/>
      <c r="O179" s="203">
        <v>-348918.93505129591</v>
      </c>
      <c r="P179" s="124">
        <f t="shared" si="132"/>
        <v>-30897896.285309091</v>
      </c>
      <c r="Q179" s="139"/>
      <c r="R179" s="203">
        <v>-3140270.4154616632</v>
      </c>
      <c r="S179" s="125">
        <f t="shared" si="133"/>
        <v>-18081066.567781836</v>
      </c>
      <c r="T179" s="123">
        <f t="shared" si="126"/>
        <v>-3489189.3505129591</v>
      </c>
      <c r="U179" s="187">
        <f t="shared" si="126"/>
        <v>-48978962.853090927</v>
      </c>
      <c r="V179" s="165">
        <f>[75]Schedule_C1!M259+[75]Schedule_C1!M260</f>
        <v>-34205.72</v>
      </c>
      <c r="W179" s="125">
        <f t="shared" si="134"/>
        <v>-46031.14</v>
      </c>
      <c r="X179" s="123">
        <f t="shared" si="127"/>
        <v>-3174476.1354616634</v>
      </c>
      <c r="Y179" s="169">
        <f>X179+Y178</f>
        <v>-18127097.707781836</v>
      </c>
    </row>
    <row r="180" spans="1:25" s="91" customFormat="1" ht="12.75" hidden="1" customHeight="1">
      <c r="A180" s="116">
        <v>12</v>
      </c>
      <c r="B180" s="151">
        <v>41518</v>
      </c>
      <c r="C180" s="61"/>
      <c r="D180" s="165">
        <v>93586916.721351057</v>
      </c>
      <c r="E180" s="124">
        <f t="shared" si="128"/>
        <v>902746657.62215936</v>
      </c>
      <c r="F180" s="203">
        <v>96029405.966845006</v>
      </c>
      <c r="G180" s="124">
        <f t="shared" si="129"/>
        <v>954185101.51781702</v>
      </c>
      <c r="H180" s="165">
        <f t="shared" si="124"/>
        <v>-2442489.2454939485</v>
      </c>
      <c r="I180" s="169">
        <f t="shared" si="124"/>
        <v>-51438443.895657659</v>
      </c>
      <c r="J180" s="203">
        <v>847.05527033703402</v>
      </c>
      <c r="K180" s="124">
        <f t="shared" si="130"/>
        <v>17838.85234301351</v>
      </c>
      <c r="L180" s="170">
        <f t="shared" si="125"/>
        <v>-2441642.1902236114</v>
      </c>
      <c r="M180" s="126">
        <f t="shared" si="131"/>
        <v>-51420605.043314539</v>
      </c>
      <c r="N180" s="171"/>
      <c r="O180" s="203">
        <v>-244164.21902236342</v>
      </c>
      <c r="P180" s="124">
        <f t="shared" si="132"/>
        <v>-31142060.504331455</v>
      </c>
      <c r="Q180" s="139"/>
      <c r="R180" s="203">
        <v>-2197477.9712012503</v>
      </c>
      <c r="S180" s="125">
        <f t="shared" si="133"/>
        <v>-20278544.538983084</v>
      </c>
      <c r="T180" s="123">
        <f t="shared" si="126"/>
        <v>-2441642.1902236138</v>
      </c>
      <c r="U180" s="187">
        <f t="shared" si="126"/>
        <v>-51420605.043314539</v>
      </c>
      <c r="V180" s="165">
        <f>[75]Schedule_C1!M261+[75]Schedule_C1!M262</f>
        <v>-41415.78</v>
      </c>
      <c r="W180" s="125">
        <f t="shared" si="134"/>
        <v>-87446.92</v>
      </c>
      <c r="X180" s="123">
        <f t="shared" si="127"/>
        <v>-2238893.7512012501</v>
      </c>
      <c r="Y180" s="169">
        <f>X180+Y179</f>
        <v>-20365991.458983086</v>
      </c>
    </row>
    <row r="181" spans="1:25" s="91" customFormat="1" ht="12.75" hidden="1" customHeight="1">
      <c r="A181" s="116">
        <v>12</v>
      </c>
      <c r="B181" s="151">
        <v>41548</v>
      </c>
      <c r="C181" s="61"/>
      <c r="D181" s="165">
        <v>106266574.72135106</v>
      </c>
      <c r="E181" s="124">
        <f t="shared" si="128"/>
        <v>1009013232.3435104</v>
      </c>
      <c r="F181" s="203">
        <v>108546275.48849501</v>
      </c>
      <c r="G181" s="124">
        <f t="shared" si="129"/>
        <v>1062731377.006312</v>
      </c>
      <c r="H181" s="165">
        <f t="shared" si="124"/>
        <v>-2279700.7671439499</v>
      </c>
      <c r="I181" s="169">
        <f t="shared" si="124"/>
        <v>-53718144.662801623</v>
      </c>
      <c r="J181" s="203">
        <v>790.60022604558617</v>
      </c>
      <c r="K181" s="124">
        <f t="shared" si="130"/>
        <v>18629.452569059096</v>
      </c>
      <c r="L181" s="170">
        <f t="shared" si="125"/>
        <v>-2278910.1669179043</v>
      </c>
      <c r="M181" s="126">
        <f t="shared" si="131"/>
        <v>-53699515.210232444</v>
      </c>
      <c r="N181" s="171"/>
      <c r="O181" s="203">
        <v>-227891.01669178903</v>
      </c>
      <c r="P181" s="124">
        <f t="shared" si="132"/>
        <v>-31369951.521023244</v>
      </c>
      <c r="Q181" s="139"/>
      <c r="R181" s="203">
        <v>-2051019.1502261162</v>
      </c>
      <c r="S181" s="125">
        <f t="shared" si="133"/>
        <v>-22329563.6892092</v>
      </c>
      <c r="T181" s="123">
        <f t="shared" si="126"/>
        <v>-2278910.1669179052</v>
      </c>
      <c r="U181" s="187">
        <f t="shared" si="126"/>
        <v>-53699515.210232444</v>
      </c>
      <c r="V181" s="165">
        <f>[75]Schedule_C1!M263+[75]Schedule_C1!M264</f>
        <v>-48842.38</v>
      </c>
      <c r="W181" s="125">
        <f t="shared" si="134"/>
        <v>-136289.29999999999</v>
      </c>
      <c r="X181" s="123">
        <f t="shared" si="127"/>
        <v>-2099861.5302261161</v>
      </c>
      <c r="Y181" s="169">
        <f>X181+Y180</f>
        <v>-22465852.989209201</v>
      </c>
    </row>
    <row r="182" spans="1:25" s="91" customFormat="1" ht="12.75" hidden="1" customHeight="1">
      <c r="A182" s="116">
        <v>12</v>
      </c>
      <c r="B182" s="151">
        <v>41579</v>
      </c>
      <c r="C182" s="61"/>
      <c r="D182" s="165">
        <v>123727676.50200094</v>
      </c>
      <c r="E182" s="124">
        <f t="shared" si="128"/>
        <v>1132740908.8455114</v>
      </c>
      <c r="F182" s="203">
        <v>112221912.96991999</v>
      </c>
      <c r="G182" s="124">
        <f t="shared" si="129"/>
        <v>1174953289.9762321</v>
      </c>
      <c r="H182" s="165">
        <f t="shared" si="124"/>
        <v>11505763.532080948</v>
      </c>
      <c r="I182" s="169">
        <f t="shared" si="124"/>
        <v>-42212381.130720615</v>
      </c>
      <c r="J182" s="203">
        <v>-4150.1289060208946</v>
      </c>
      <c r="K182" s="124">
        <f t="shared" si="130"/>
        <v>14479.323663038202</v>
      </c>
      <c r="L182" s="170">
        <f t="shared" si="125"/>
        <v>11501613.403174927</v>
      </c>
      <c r="M182" s="126">
        <f t="shared" si="131"/>
        <v>-42197901.807057515</v>
      </c>
      <c r="N182" s="171"/>
      <c r="O182" s="203">
        <v>1150161.3403174914</v>
      </c>
      <c r="P182" s="124">
        <f t="shared" si="132"/>
        <v>-30219790.180705752</v>
      </c>
      <c r="Q182" s="139"/>
      <c r="R182" s="203">
        <v>10351452.06285744</v>
      </c>
      <c r="S182" s="125">
        <f t="shared" si="133"/>
        <v>-11978111.626351761</v>
      </c>
      <c r="T182" s="123">
        <f t="shared" si="126"/>
        <v>11501613.403174931</v>
      </c>
      <c r="U182" s="187">
        <f t="shared" si="126"/>
        <v>-42197901.807057515</v>
      </c>
      <c r="V182" s="165">
        <f>[75]Schedule_C1!M265+[75]Schedule_C1!M266</f>
        <v>-51647.13</v>
      </c>
      <c r="W182" s="125">
        <f t="shared" si="134"/>
        <v>-187936.43</v>
      </c>
      <c r="X182" s="123">
        <f t="shared" si="127"/>
        <v>10299804.932857439</v>
      </c>
      <c r="Y182" s="169">
        <f>X182+Y181</f>
        <v>-12166048.056351762</v>
      </c>
    </row>
    <row r="183" spans="1:25" s="91" customFormat="1" ht="13.35" hidden="1" customHeight="1">
      <c r="A183" s="116">
        <v>12</v>
      </c>
      <c r="B183" s="151">
        <v>41609</v>
      </c>
      <c r="C183" s="61"/>
      <c r="D183" s="174">
        <v>141362088.50200093</v>
      </c>
      <c r="E183" s="132">
        <f t="shared" si="128"/>
        <v>1274102997.3475122</v>
      </c>
      <c r="F183" s="205">
        <v>137201568.65126398</v>
      </c>
      <c r="G183" s="132">
        <f t="shared" si="129"/>
        <v>1312154858.627496</v>
      </c>
      <c r="H183" s="174">
        <f t="shared" si="124"/>
        <v>4160519.8507369459</v>
      </c>
      <c r="I183" s="150">
        <f t="shared" si="124"/>
        <v>-38051861.279983759</v>
      </c>
      <c r="J183" s="205">
        <v>-1500.6995101608336</v>
      </c>
      <c r="K183" s="132">
        <f t="shared" si="130"/>
        <v>12978.624152877368</v>
      </c>
      <c r="L183" s="175">
        <f t="shared" si="125"/>
        <v>4159019.151226785</v>
      </c>
      <c r="M183" s="134">
        <f t="shared" si="131"/>
        <v>-38038882.655830726</v>
      </c>
      <c r="N183" s="153"/>
      <c r="O183" s="205">
        <v>1200348.8527903892</v>
      </c>
      <c r="P183" s="132">
        <f t="shared" si="132"/>
        <v>-29019441.327915363</v>
      </c>
      <c r="Q183" s="135"/>
      <c r="R183" s="205">
        <v>2958670.2984363995</v>
      </c>
      <c r="S183" s="133">
        <f t="shared" si="133"/>
        <v>-9019441.3279153612</v>
      </c>
      <c r="T183" s="131">
        <f t="shared" si="126"/>
        <v>4159019.1512267888</v>
      </c>
      <c r="U183" s="190">
        <f t="shared" si="126"/>
        <v>-38038882.655830726</v>
      </c>
      <c r="V183" s="174">
        <f>[75]Schedule_C1!M267+[75]Schedule_C1!M268</f>
        <v>-25484.850000000002</v>
      </c>
      <c r="W183" s="133">
        <f t="shared" si="134"/>
        <v>-213421.28</v>
      </c>
      <c r="X183" s="131">
        <f t="shared" si="127"/>
        <v>2933185.4484363995</v>
      </c>
      <c r="Y183" s="150">
        <f>X183+Y182</f>
        <v>-9232862.6079153623</v>
      </c>
    </row>
    <row r="184" spans="1:25" s="91" customFormat="1" ht="13.35" hidden="1" customHeight="1">
      <c r="A184" s="116"/>
      <c r="B184" s="151"/>
      <c r="C184" s="61"/>
      <c r="D184" s="206"/>
      <c r="E184" s="207"/>
      <c r="F184" s="208"/>
      <c r="G184" s="207"/>
      <c r="H184" s="206"/>
      <c r="I184" s="206"/>
      <c r="J184" s="206"/>
      <c r="K184" s="207"/>
      <c r="L184" s="209"/>
      <c r="M184" s="207"/>
      <c r="N184" s="209"/>
      <c r="O184" s="208"/>
      <c r="P184" s="207"/>
      <c r="Q184" s="210"/>
      <c r="R184" s="208"/>
      <c r="S184" s="208"/>
      <c r="T184" s="208"/>
      <c r="U184" s="211"/>
      <c r="V184" s="206"/>
      <c r="W184" s="208"/>
      <c r="X184" s="208"/>
      <c r="Y184" s="206"/>
    </row>
    <row r="185" spans="1:25" s="91" customFormat="1" ht="13.7" hidden="1" customHeight="1">
      <c r="A185" s="70" t="s">
        <v>89</v>
      </c>
      <c r="B185" s="151"/>
      <c r="C185" s="61"/>
      <c r="D185" s="69"/>
      <c r="E185" s="126">
        <f>E170+E183</f>
        <v>13611984747.750435</v>
      </c>
      <c r="F185" s="145"/>
      <c r="G185" s="126">
        <f>G170+G183</f>
        <v>13647749846.83848</v>
      </c>
      <c r="H185" s="69"/>
      <c r="I185" s="69">
        <f>I170+I183</f>
        <v>-35765099.088044882</v>
      </c>
      <c r="J185" s="69"/>
      <c r="K185" s="126">
        <f>K170+K183</f>
        <v>527.77010382161097</v>
      </c>
      <c r="L185" s="171"/>
      <c r="M185" s="126"/>
      <c r="N185" s="171">
        <f>N170+M183</f>
        <v>-35764572.782357909</v>
      </c>
      <c r="O185" s="145"/>
      <c r="P185" s="126">
        <f>P170+P183</f>
        <v>-29395079.349915564</v>
      </c>
      <c r="Q185" s="139"/>
      <c r="R185" s="145"/>
      <c r="S185" s="145">
        <f>S170+S183</f>
        <v>-6369493.4680251293</v>
      </c>
      <c r="T185" s="145"/>
      <c r="U185" s="191">
        <f>U170+U183</f>
        <v>-35764572.81794069</v>
      </c>
      <c r="V185" s="69"/>
      <c r="W185" s="145">
        <f>W170+W183</f>
        <v>910064.77000000025</v>
      </c>
      <c r="X185" s="145"/>
      <c r="Y185" s="69">
        <f>Y170+Y183</f>
        <v>-5459427.6980251297</v>
      </c>
    </row>
    <row r="186" spans="1:25" s="91" customFormat="1" ht="13.7" hidden="1" customHeight="1">
      <c r="A186" s="116"/>
      <c r="B186" s="151"/>
      <c r="C186" s="61"/>
      <c r="D186" s="212"/>
      <c r="E186" s="213"/>
      <c r="F186" s="214"/>
      <c r="G186" s="213"/>
      <c r="H186" s="212"/>
      <c r="I186" s="212"/>
      <c r="J186" s="212"/>
      <c r="K186" s="213"/>
      <c r="L186" s="215"/>
      <c r="M186" s="213"/>
      <c r="N186" s="215"/>
      <c r="O186" s="214"/>
      <c r="P186" s="213"/>
      <c r="Q186" s="216"/>
      <c r="R186" s="214"/>
      <c r="S186" s="214"/>
      <c r="T186" s="214"/>
      <c r="U186" s="217"/>
      <c r="V186" s="212"/>
      <c r="W186" s="214"/>
      <c r="X186" s="214"/>
      <c r="Y186" s="212"/>
    </row>
    <row r="187" spans="1:25" s="91" customFormat="1" ht="12.75" hidden="1" customHeight="1">
      <c r="A187" s="116">
        <v>13</v>
      </c>
      <c r="B187" s="151">
        <v>41640</v>
      </c>
      <c r="C187" s="61"/>
      <c r="D187" s="160">
        <v>126181085.50200094</v>
      </c>
      <c r="E187" s="146">
        <f>D187</f>
        <v>126181085.50200094</v>
      </c>
      <c r="F187" s="194">
        <v>125820649.740032</v>
      </c>
      <c r="G187" s="146">
        <f>F187</f>
        <v>125820649.740032</v>
      </c>
      <c r="H187" s="160">
        <f t="shared" ref="H187:I198" si="136">D187-F187</f>
        <v>360435.7619689405</v>
      </c>
      <c r="I187" s="163">
        <f t="shared" si="136"/>
        <v>360435.7619689405</v>
      </c>
      <c r="J187" s="160">
        <v>-130.00917934218887</v>
      </c>
      <c r="K187" s="146">
        <f>J187</f>
        <v>-130.00917934218887</v>
      </c>
      <c r="L187" s="181">
        <f t="shared" ref="L187:L198" si="137">H187+J187</f>
        <v>360305.75278959831</v>
      </c>
      <c r="M187" s="195">
        <f>L187</f>
        <v>360305.75278959831</v>
      </c>
      <c r="N187" s="161"/>
      <c r="O187" s="194">
        <v>360305.75278959796</v>
      </c>
      <c r="P187" s="146">
        <f>O187</f>
        <v>360305.75278959796</v>
      </c>
      <c r="Q187" s="139"/>
      <c r="R187" s="194">
        <v>0</v>
      </c>
      <c r="S187" s="147">
        <f>R187</f>
        <v>0</v>
      </c>
      <c r="T187" s="194">
        <f t="shared" ref="T187:U198" si="138">O187+R187</f>
        <v>360305.75278959796</v>
      </c>
      <c r="U187" s="183">
        <f t="shared" si="138"/>
        <v>360305.75278959796</v>
      </c>
      <c r="V187" s="160">
        <f>[75]Schedule_C1!M269+[75]Schedule_C1!M270</f>
        <v>-17581.550000000003</v>
      </c>
      <c r="W187" s="147">
        <f>V187</f>
        <v>-17581.550000000003</v>
      </c>
      <c r="X187" s="194">
        <f t="shared" ref="X187:X198" si="139">R187+V187</f>
        <v>-17581.550000000003</v>
      </c>
      <c r="Y187" s="163">
        <f>X187</f>
        <v>-17581.550000000003</v>
      </c>
    </row>
    <row r="188" spans="1:25" s="91" customFormat="1" ht="12.75" hidden="1" customHeight="1">
      <c r="A188" s="116">
        <v>13</v>
      </c>
      <c r="B188" s="151">
        <v>41671</v>
      </c>
      <c r="C188" s="61"/>
      <c r="D188" s="165">
        <v>136695674.50200093</v>
      </c>
      <c r="E188" s="124">
        <f t="shared" ref="E188:E198" si="140">E187+D188</f>
        <v>262876760.00400186</v>
      </c>
      <c r="F188" s="123">
        <v>116568822.684288</v>
      </c>
      <c r="G188" s="124">
        <f t="shared" ref="G188:G198" si="141">G187+F188</f>
        <v>242389472.42431998</v>
      </c>
      <c r="H188" s="165">
        <f t="shared" si="136"/>
        <v>20126851.817712933</v>
      </c>
      <c r="I188" s="169">
        <f t="shared" si="136"/>
        <v>20487287.579681873</v>
      </c>
      <c r="J188" s="165">
        <v>-7259.7554506473243</v>
      </c>
      <c r="K188" s="124">
        <f t="shared" ref="K188:K198" si="142">K187+J188</f>
        <v>-7389.7646299895132</v>
      </c>
      <c r="L188" s="170">
        <f t="shared" si="137"/>
        <v>20119592.062262286</v>
      </c>
      <c r="M188" s="126">
        <f t="shared" ref="M188:M198" si="143">M187+L188</f>
        <v>20479897.815051883</v>
      </c>
      <c r="N188" s="168"/>
      <c r="O188" s="123">
        <v>19879643.154736344</v>
      </c>
      <c r="P188" s="124">
        <f t="shared" ref="P188:P198" si="144">P187+O188</f>
        <v>20239948.907525942</v>
      </c>
      <c r="Q188" s="139"/>
      <c r="R188" s="123">
        <v>239948.90752594173</v>
      </c>
      <c r="S188" s="125">
        <f t="shared" ref="S188:S198" si="145">R188+S187</f>
        <v>239948.90752594173</v>
      </c>
      <c r="T188" s="123">
        <f t="shared" si="138"/>
        <v>20119592.062262286</v>
      </c>
      <c r="U188" s="187">
        <f t="shared" si="138"/>
        <v>20479897.815051883</v>
      </c>
      <c r="V188" s="165">
        <f>[75]Schedule_C1!M271+[75]Schedule_C1!M272</f>
        <v>-15858.74</v>
      </c>
      <c r="W188" s="125">
        <f t="shared" ref="W188:W198" si="146">W187+V188</f>
        <v>-33440.29</v>
      </c>
      <c r="X188" s="123">
        <f t="shared" si="139"/>
        <v>224090.16752594174</v>
      </c>
      <c r="Y188" s="169">
        <f t="shared" ref="Y188:Y193" si="147">X188+Y187</f>
        <v>206508.61752594175</v>
      </c>
    </row>
    <row r="189" spans="1:25" s="91" customFormat="1" ht="12.75" hidden="1" customHeight="1">
      <c r="A189" s="116">
        <v>13</v>
      </c>
      <c r="B189" s="151">
        <v>41699</v>
      </c>
      <c r="C189" s="61"/>
      <c r="D189" s="123">
        <v>111391763.50200094</v>
      </c>
      <c r="E189" s="124">
        <f t="shared" si="140"/>
        <v>374268523.50600278</v>
      </c>
      <c r="F189" s="145">
        <v>112973984.81075199</v>
      </c>
      <c r="G189" s="124">
        <f t="shared" si="141"/>
        <v>355363457.23507196</v>
      </c>
      <c r="H189" s="69">
        <f t="shared" si="136"/>
        <v>-1582221.3087510467</v>
      </c>
      <c r="I189" s="145">
        <f t="shared" si="136"/>
        <v>18905066.270930827</v>
      </c>
      <c r="J189" s="123">
        <v>570.70722606638446</v>
      </c>
      <c r="K189" s="126">
        <f t="shared" si="142"/>
        <v>-6819.0574039231287</v>
      </c>
      <c r="L189" s="199">
        <f t="shared" si="137"/>
        <v>-1581650.6015249803</v>
      </c>
      <c r="M189" s="126">
        <f t="shared" si="143"/>
        <v>18898247.213526905</v>
      </c>
      <c r="N189" s="126"/>
      <c r="O189" s="123">
        <v>-1341701.6939990371</v>
      </c>
      <c r="P189" s="126">
        <f t="shared" si="144"/>
        <v>18898247.213526905</v>
      </c>
      <c r="Q189" s="139"/>
      <c r="R189" s="123">
        <v>-239948.90752594173</v>
      </c>
      <c r="S189" s="145">
        <f t="shared" si="145"/>
        <v>0</v>
      </c>
      <c r="T189" s="123">
        <f t="shared" si="138"/>
        <v>-1581650.6015249789</v>
      </c>
      <c r="U189" s="191">
        <f t="shared" si="138"/>
        <v>18898247.213526905</v>
      </c>
      <c r="V189" s="165">
        <f>[75]Schedule_C1!M273+[75]Schedule_C1!M274</f>
        <v>-16940.59</v>
      </c>
      <c r="W189" s="145">
        <f t="shared" si="146"/>
        <v>-50380.880000000005</v>
      </c>
      <c r="X189" s="123">
        <f t="shared" si="139"/>
        <v>-256889.49752594173</v>
      </c>
      <c r="Y189" s="125">
        <f t="shared" si="147"/>
        <v>-50380.879999999976</v>
      </c>
    </row>
    <row r="190" spans="1:25" s="91" customFormat="1" ht="13.35" hidden="1" customHeight="1">
      <c r="A190" s="116">
        <v>13</v>
      </c>
      <c r="B190" s="151">
        <v>41730</v>
      </c>
      <c r="C190" s="61"/>
      <c r="D190" s="123">
        <v>96575171.502000943</v>
      </c>
      <c r="E190" s="124">
        <f t="shared" si="140"/>
        <v>470843695.00800371</v>
      </c>
      <c r="F190" s="145">
        <v>99028887.092096001</v>
      </c>
      <c r="G190" s="124">
        <f t="shared" si="141"/>
        <v>454392344.32716799</v>
      </c>
      <c r="H190" s="165">
        <f t="shared" si="136"/>
        <v>-2453715.5900950581</v>
      </c>
      <c r="I190" s="169">
        <f t="shared" si="136"/>
        <v>16451350.680835724</v>
      </c>
      <c r="J190" s="165">
        <v>885.05521334707737</v>
      </c>
      <c r="K190" s="124">
        <f t="shared" si="142"/>
        <v>-5934.0021905760514</v>
      </c>
      <c r="L190" s="170">
        <f t="shared" si="137"/>
        <v>-2452830.534881711</v>
      </c>
      <c r="M190" s="126">
        <f t="shared" si="143"/>
        <v>16445416.678645194</v>
      </c>
      <c r="N190" s="171"/>
      <c r="O190" s="123">
        <v>-2452830.534881711</v>
      </c>
      <c r="P190" s="124">
        <f t="shared" si="144"/>
        <v>16445416.678645194</v>
      </c>
      <c r="Q190" s="139"/>
      <c r="R190" s="123">
        <v>0</v>
      </c>
      <c r="S190" s="125">
        <f t="shared" si="145"/>
        <v>0</v>
      </c>
      <c r="T190" s="123">
        <f t="shared" si="138"/>
        <v>-2452830.534881711</v>
      </c>
      <c r="U190" s="187">
        <f t="shared" si="138"/>
        <v>16445416.678645194</v>
      </c>
      <c r="V190" s="165">
        <f>[75]Schedule_C1!M275+[75]Schedule_C1!M276</f>
        <v>-17014.400000000001</v>
      </c>
      <c r="W190" s="125">
        <f t="shared" si="146"/>
        <v>-67395.28</v>
      </c>
      <c r="X190" s="123">
        <f t="shared" si="139"/>
        <v>-17014.400000000001</v>
      </c>
      <c r="Y190" s="169">
        <f t="shared" si="147"/>
        <v>-67395.27999999997</v>
      </c>
    </row>
    <row r="191" spans="1:25" s="91" customFormat="1" ht="15" hidden="1" customHeight="1">
      <c r="A191" s="116">
        <v>13</v>
      </c>
      <c r="B191" s="151">
        <v>41760</v>
      </c>
      <c r="C191" s="61"/>
      <c r="D191" s="123">
        <v>93358976.502000943</v>
      </c>
      <c r="E191" s="124">
        <f t="shared" si="140"/>
        <v>564202671.51000464</v>
      </c>
      <c r="F191" s="123">
        <v>90267222.939712003</v>
      </c>
      <c r="G191" s="124">
        <f t="shared" si="141"/>
        <v>544659567.26688004</v>
      </c>
      <c r="H191" s="123">
        <f t="shared" si="136"/>
        <v>3091753.56228894</v>
      </c>
      <c r="I191" s="125">
        <f t="shared" si="136"/>
        <v>19543104.243124604</v>
      </c>
      <c r="J191" s="123">
        <v>-1115.1955099175684</v>
      </c>
      <c r="K191" s="124">
        <f t="shared" si="142"/>
        <v>-7049.1977004936198</v>
      </c>
      <c r="L191" s="199">
        <f t="shared" si="137"/>
        <v>3090638.3667790224</v>
      </c>
      <c r="M191" s="126">
        <f t="shared" si="143"/>
        <v>19536055.045424215</v>
      </c>
      <c r="N191" s="126"/>
      <c r="O191" s="123">
        <v>3090638.3667790219</v>
      </c>
      <c r="P191" s="124">
        <f t="shared" si="144"/>
        <v>19536055.045424215</v>
      </c>
      <c r="Q191" s="139"/>
      <c r="R191" s="123">
        <v>0</v>
      </c>
      <c r="S191" s="125">
        <f t="shared" si="145"/>
        <v>0</v>
      </c>
      <c r="T191" s="123">
        <f t="shared" si="138"/>
        <v>3090638.3667790219</v>
      </c>
      <c r="U191" s="187">
        <f t="shared" si="138"/>
        <v>19536055.045424215</v>
      </c>
      <c r="V191" s="165">
        <f>[75]Schedule_C1!M277+[75]Schedule_C1!M278</f>
        <v>-17581.550000000003</v>
      </c>
      <c r="W191" s="125">
        <f t="shared" si="146"/>
        <v>-84976.83</v>
      </c>
      <c r="X191" s="123">
        <f t="shared" si="139"/>
        <v>-17581.550000000003</v>
      </c>
      <c r="Y191" s="169">
        <f t="shared" si="147"/>
        <v>-84976.829999999973</v>
      </c>
    </row>
    <row r="192" spans="1:25" s="91" customFormat="1" ht="12.75" hidden="1" customHeight="1">
      <c r="A192" s="116">
        <v>13</v>
      </c>
      <c r="B192" s="151">
        <v>41791</v>
      </c>
      <c r="C192" s="108"/>
      <c r="D192" s="165">
        <v>87527239.502000943</v>
      </c>
      <c r="E192" s="124">
        <f t="shared" si="140"/>
        <v>651729911.01200557</v>
      </c>
      <c r="F192" s="123">
        <v>88851629.491456002</v>
      </c>
      <c r="G192" s="124">
        <f t="shared" si="141"/>
        <v>633511196.75833607</v>
      </c>
      <c r="H192" s="123">
        <f t="shared" si="136"/>
        <v>-1324389.9894550592</v>
      </c>
      <c r="I192" s="125">
        <f t="shared" si="136"/>
        <v>18218714.2536695</v>
      </c>
      <c r="J192" s="123">
        <v>477.70746919652447</v>
      </c>
      <c r="K192" s="124">
        <f t="shared" si="142"/>
        <v>-6571.4902312970953</v>
      </c>
      <c r="L192" s="199">
        <f t="shared" si="137"/>
        <v>-1323912.2819858626</v>
      </c>
      <c r="M192" s="126">
        <f t="shared" si="143"/>
        <v>18212142.763438351</v>
      </c>
      <c r="N192" s="126"/>
      <c r="O192" s="123">
        <v>-1323912.281985864</v>
      </c>
      <c r="P192" s="124">
        <f t="shared" si="144"/>
        <v>18212142.763438351</v>
      </c>
      <c r="Q192" s="139"/>
      <c r="R192" s="123">
        <v>0</v>
      </c>
      <c r="S192" s="125">
        <f t="shared" si="145"/>
        <v>0</v>
      </c>
      <c r="T192" s="123">
        <f t="shared" si="138"/>
        <v>-1323912.281985864</v>
      </c>
      <c r="U192" s="187">
        <f t="shared" si="138"/>
        <v>18212142.763438351</v>
      </c>
      <c r="V192" s="165">
        <f>[75]Schedule_C1!M279+[75]Schedule_C1!M280</f>
        <v>-17014.400000000001</v>
      </c>
      <c r="W192" s="125">
        <f t="shared" si="146"/>
        <v>-101991.23000000001</v>
      </c>
      <c r="X192" s="123">
        <f t="shared" si="139"/>
        <v>-17014.400000000001</v>
      </c>
      <c r="Y192" s="169">
        <f t="shared" si="147"/>
        <v>-101991.22999999998</v>
      </c>
    </row>
    <row r="193" spans="1:25" s="91" customFormat="1" ht="12.75" hidden="1" customHeight="1">
      <c r="A193" s="116">
        <v>13</v>
      </c>
      <c r="B193" s="151">
        <v>41821</v>
      </c>
      <c r="C193" s="61"/>
      <c r="D193" s="165">
        <v>96295495.502000943</v>
      </c>
      <c r="E193" s="124">
        <f t="shared" si="140"/>
        <v>748025406.5140065</v>
      </c>
      <c r="F193" s="123">
        <v>99420909.426175997</v>
      </c>
      <c r="G193" s="124">
        <f t="shared" si="141"/>
        <v>732932106.18451202</v>
      </c>
      <c r="H193" s="123">
        <f t="shared" si="136"/>
        <v>-3125413.9241750538</v>
      </c>
      <c r="I193" s="125">
        <f t="shared" si="136"/>
        <v>15093300.329494476</v>
      </c>
      <c r="J193" s="123">
        <v>1127.3368024500087</v>
      </c>
      <c r="K193" s="124">
        <f t="shared" si="142"/>
        <v>-5444.1534288470866</v>
      </c>
      <c r="L193" s="199">
        <f t="shared" si="137"/>
        <v>-3124286.5873726038</v>
      </c>
      <c r="M193" s="126">
        <f t="shared" si="143"/>
        <v>15087856.176065747</v>
      </c>
      <c r="N193" s="126"/>
      <c r="O193" s="123">
        <v>-3124286.5873726048</v>
      </c>
      <c r="P193" s="124">
        <f t="shared" si="144"/>
        <v>15087856.176065747</v>
      </c>
      <c r="Q193" s="139"/>
      <c r="R193" s="123">
        <v>0</v>
      </c>
      <c r="S193" s="125">
        <f t="shared" si="145"/>
        <v>0</v>
      </c>
      <c r="T193" s="123">
        <f t="shared" si="138"/>
        <v>-3124286.5873726048</v>
      </c>
      <c r="U193" s="187">
        <f t="shared" si="138"/>
        <v>15087856.176065747</v>
      </c>
      <c r="V193" s="165">
        <f>[75]Schedule_C1!M281+[75]Schedule_C1!M282</f>
        <v>-17581.550000000003</v>
      </c>
      <c r="W193" s="125">
        <f t="shared" si="146"/>
        <v>-119572.78000000001</v>
      </c>
      <c r="X193" s="123">
        <f t="shared" si="139"/>
        <v>-17581.550000000003</v>
      </c>
      <c r="Y193" s="169">
        <f t="shared" si="147"/>
        <v>-119572.77999999998</v>
      </c>
    </row>
    <row r="194" spans="1:25" s="91" customFormat="1" ht="12.75" hidden="1" customHeight="1">
      <c r="A194" s="116">
        <v>13</v>
      </c>
      <c r="B194" s="151">
        <v>41852</v>
      </c>
      <c r="C194" s="61"/>
      <c r="D194" s="165">
        <v>99122120.502000943</v>
      </c>
      <c r="E194" s="124">
        <f t="shared" si="140"/>
        <v>847147527.01600742</v>
      </c>
      <c r="F194" s="123">
        <v>95837690.956799999</v>
      </c>
      <c r="G194" s="124">
        <f t="shared" si="141"/>
        <v>828769797.141312</v>
      </c>
      <c r="H194" s="165">
        <f t="shared" si="136"/>
        <v>3284429.5452009439</v>
      </c>
      <c r="I194" s="169">
        <f t="shared" si="136"/>
        <v>18377729.87469542</v>
      </c>
      <c r="J194" s="165">
        <v>-1184.6937369541265</v>
      </c>
      <c r="K194" s="124">
        <f t="shared" si="142"/>
        <v>-6628.8471658012131</v>
      </c>
      <c r="L194" s="170">
        <f t="shared" si="137"/>
        <v>3283244.8514639898</v>
      </c>
      <c r="M194" s="126">
        <f t="shared" si="143"/>
        <v>18371101.027529735</v>
      </c>
      <c r="N194" s="171"/>
      <c r="O194" s="123">
        <v>3283244.8514639884</v>
      </c>
      <c r="P194" s="124">
        <f t="shared" si="144"/>
        <v>18371101.027529735</v>
      </c>
      <c r="Q194" s="139"/>
      <c r="R194" s="123">
        <v>0</v>
      </c>
      <c r="S194" s="125">
        <f t="shared" si="145"/>
        <v>0</v>
      </c>
      <c r="T194" s="123">
        <f t="shared" si="138"/>
        <v>3283244.8514639884</v>
      </c>
      <c r="U194" s="187">
        <f t="shared" si="138"/>
        <v>18371101.027529735</v>
      </c>
      <c r="V194" s="165">
        <f>[75]Schedule_C1!M283+[75]Schedule_C1!M284</f>
        <v>-17581.550000000003</v>
      </c>
      <c r="W194" s="125">
        <f t="shared" si="146"/>
        <v>-137154.33000000002</v>
      </c>
      <c r="X194" s="123">
        <f t="shared" si="139"/>
        <v>-17581.550000000003</v>
      </c>
      <c r="Y194" s="169">
        <f>X194+Y193</f>
        <v>-137154.32999999999</v>
      </c>
    </row>
    <row r="195" spans="1:25" s="91" customFormat="1" ht="12.75" hidden="1" customHeight="1">
      <c r="A195" s="116">
        <v>13</v>
      </c>
      <c r="B195" s="151">
        <v>41883</v>
      </c>
      <c r="C195" s="61"/>
      <c r="D195" s="165">
        <v>97295066.502000943</v>
      </c>
      <c r="E195" s="124">
        <f t="shared" si="140"/>
        <v>944442593.51800835</v>
      </c>
      <c r="F195" s="123">
        <v>87806884.410751998</v>
      </c>
      <c r="G195" s="124">
        <f t="shared" si="141"/>
        <v>916576681.55206394</v>
      </c>
      <c r="H195" s="165">
        <f t="shared" si="136"/>
        <v>9488182.0912489444</v>
      </c>
      <c r="I195" s="169">
        <f t="shared" si="136"/>
        <v>27865911.965944409</v>
      </c>
      <c r="J195" s="165">
        <v>-3422.3872803132981</v>
      </c>
      <c r="K195" s="124">
        <f t="shared" si="142"/>
        <v>-10051.234446114511</v>
      </c>
      <c r="L195" s="170">
        <f t="shared" si="137"/>
        <v>9484759.7039686311</v>
      </c>
      <c r="M195" s="126">
        <f t="shared" si="143"/>
        <v>27855860.731498368</v>
      </c>
      <c r="N195" s="171"/>
      <c r="O195" s="123">
        <v>5556829.3382194489</v>
      </c>
      <c r="P195" s="124">
        <f t="shared" si="144"/>
        <v>23927930.365749184</v>
      </c>
      <c r="Q195" s="139"/>
      <c r="R195" s="123">
        <v>3927930.365749184</v>
      </c>
      <c r="S195" s="125">
        <f t="shared" si="145"/>
        <v>3927930.365749184</v>
      </c>
      <c r="T195" s="123">
        <f t="shared" si="138"/>
        <v>9484759.703968633</v>
      </c>
      <c r="U195" s="187">
        <f t="shared" si="138"/>
        <v>27855860.731498368</v>
      </c>
      <c r="V195" s="165">
        <f>[75]Schedule_C1!M285+[75]Schedule_C1!M286</f>
        <v>-16664.650000000001</v>
      </c>
      <c r="W195" s="125">
        <f t="shared" si="146"/>
        <v>-153818.98000000001</v>
      </c>
      <c r="X195" s="123">
        <f t="shared" si="139"/>
        <v>3911265.7157491841</v>
      </c>
      <c r="Y195" s="169">
        <f>X195+Y194</f>
        <v>3774111.3857491841</v>
      </c>
    </row>
    <row r="196" spans="1:25" s="91" customFormat="1" ht="12.75" hidden="1" customHeight="1">
      <c r="A196" s="116">
        <v>13</v>
      </c>
      <c r="B196" s="151">
        <v>41913</v>
      </c>
      <c r="C196" s="61"/>
      <c r="D196" s="165">
        <v>102212120.50200094</v>
      </c>
      <c r="E196" s="124">
        <f t="shared" si="140"/>
        <v>1046654714.0200093</v>
      </c>
      <c r="F196" s="123">
        <v>96697040.490751997</v>
      </c>
      <c r="G196" s="124">
        <f t="shared" si="141"/>
        <v>1013273722.0428159</v>
      </c>
      <c r="H196" s="165">
        <f t="shared" si="136"/>
        <v>5515080.0112489462</v>
      </c>
      <c r="I196" s="169">
        <f t="shared" si="136"/>
        <v>33380991.977193356</v>
      </c>
      <c r="J196" s="165">
        <v>-1989.2893600575626</v>
      </c>
      <c r="K196" s="124">
        <f t="shared" si="142"/>
        <v>-12040.523806172074</v>
      </c>
      <c r="L196" s="170">
        <f t="shared" si="137"/>
        <v>5513090.7218888886</v>
      </c>
      <c r="M196" s="126">
        <f t="shared" si="143"/>
        <v>33368951.453387257</v>
      </c>
      <c r="N196" s="171"/>
      <c r="O196" s="123">
        <v>2756545.3609444462</v>
      </c>
      <c r="P196" s="124">
        <f t="shared" si="144"/>
        <v>26684475.72669363</v>
      </c>
      <c r="Q196" s="139"/>
      <c r="R196" s="123">
        <v>2756545.3609444443</v>
      </c>
      <c r="S196" s="125">
        <f t="shared" si="145"/>
        <v>6684475.7266936284</v>
      </c>
      <c r="T196" s="123">
        <f t="shared" si="138"/>
        <v>5513090.7218888905</v>
      </c>
      <c r="U196" s="187">
        <f t="shared" si="138"/>
        <v>33368951.45338726</v>
      </c>
      <c r="V196" s="165">
        <f>[75]Schedule_C1!M287+[75]Schedule_C1!M288</f>
        <v>-6493.9299999999994</v>
      </c>
      <c r="W196" s="125">
        <f t="shared" si="146"/>
        <v>-160312.91</v>
      </c>
      <c r="X196" s="123">
        <f t="shared" si="139"/>
        <v>2750051.4309444441</v>
      </c>
      <c r="Y196" s="169">
        <f>X196+Y195</f>
        <v>6524162.8166936282</v>
      </c>
    </row>
    <row r="197" spans="1:25" s="91" customFormat="1" ht="12.6" hidden="1" customHeight="1">
      <c r="A197" s="116">
        <v>13</v>
      </c>
      <c r="B197" s="151">
        <v>41944</v>
      </c>
      <c r="C197" s="61"/>
      <c r="D197" s="165">
        <v>117974710.50200094</v>
      </c>
      <c r="E197" s="124">
        <f t="shared" si="140"/>
        <v>1164629424.5220103</v>
      </c>
      <c r="F197" s="123">
        <v>113411893.800192</v>
      </c>
      <c r="G197" s="124">
        <f t="shared" si="141"/>
        <v>1126685615.843008</v>
      </c>
      <c r="H197" s="165">
        <f t="shared" si="136"/>
        <v>4562816.7018089443</v>
      </c>
      <c r="I197" s="169">
        <f t="shared" si="136"/>
        <v>37943808.679002285</v>
      </c>
      <c r="J197" s="165">
        <v>-1645.8079843427986</v>
      </c>
      <c r="K197" s="124">
        <f t="shared" si="142"/>
        <v>-13686.331790514872</v>
      </c>
      <c r="L197" s="170">
        <f t="shared" si="137"/>
        <v>4561170.8938246015</v>
      </c>
      <c r="M197" s="126">
        <f t="shared" si="143"/>
        <v>37930122.34721186</v>
      </c>
      <c r="N197" s="171"/>
      <c r="O197" s="123">
        <v>2280585.4469122998</v>
      </c>
      <c r="P197" s="124">
        <f t="shared" si="144"/>
        <v>28965061.17360593</v>
      </c>
      <c r="Q197" s="139"/>
      <c r="R197" s="123">
        <v>2280585.4469123017</v>
      </c>
      <c r="S197" s="125">
        <f t="shared" si="145"/>
        <v>8965061.1736059301</v>
      </c>
      <c r="T197" s="123">
        <f t="shared" si="138"/>
        <v>4561170.8938246015</v>
      </c>
      <c r="U197" s="187">
        <f t="shared" si="138"/>
        <v>37930122.34721186</v>
      </c>
      <c r="V197" s="165">
        <f>[75]Schedule_C1!M289+[75]Schedule_C1!M290</f>
        <v>1044.45</v>
      </c>
      <c r="W197" s="125">
        <f t="shared" si="146"/>
        <v>-159268.46</v>
      </c>
      <c r="X197" s="123">
        <f t="shared" si="139"/>
        <v>2281629.8969123019</v>
      </c>
      <c r="Y197" s="169">
        <f>X197+Y196</f>
        <v>8805792.7136059292</v>
      </c>
    </row>
    <row r="198" spans="1:25" s="91" customFormat="1" ht="13.7" hidden="1" customHeight="1">
      <c r="A198" s="116">
        <v>13</v>
      </c>
      <c r="B198" s="151">
        <v>41974</v>
      </c>
      <c r="C198" s="61"/>
      <c r="D198" s="174">
        <v>123344793.8</v>
      </c>
      <c r="E198" s="132">
        <f t="shared" si="140"/>
        <v>1287974218.3220103</v>
      </c>
      <c r="F198" s="131">
        <v>121626642.93518399</v>
      </c>
      <c r="G198" s="132">
        <f t="shared" si="141"/>
        <v>1248312258.778192</v>
      </c>
      <c r="H198" s="174">
        <f t="shared" si="136"/>
        <v>1718150.86481601</v>
      </c>
      <c r="I198" s="150">
        <f t="shared" si="136"/>
        <v>39661959.543818235</v>
      </c>
      <c r="J198" s="174">
        <v>-598.94739147485234</v>
      </c>
      <c r="K198" s="132">
        <f t="shared" si="142"/>
        <v>-14285.279181989725</v>
      </c>
      <c r="L198" s="175">
        <f t="shared" si="137"/>
        <v>1717551.9174245351</v>
      </c>
      <c r="M198" s="134">
        <f t="shared" si="143"/>
        <v>39647674.264636397</v>
      </c>
      <c r="N198" s="153"/>
      <c r="O198" s="131">
        <v>858775.95871226862</v>
      </c>
      <c r="P198" s="132">
        <f t="shared" si="144"/>
        <v>29823837.132318199</v>
      </c>
      <c r="Q198" s="135"/>
      <c r="R198" s="131">
        <v>858775.95871226862</v>
      </c>
      <c r="S198" s="133">
        <f t="shared" si="145"/>
        <v>9823837.1323181987</v>
      </c>
      <c r="T198" s="131">
        <f t="shared" si="138"/>
        <v>1717551.9174245372</v>
      </c>
      <c r="U198" s="190">
        <f t="shared" si="138"/>
        <v>39647674.264636397</v>
      </c>
      <c r="V198" s="174">
        <f>[75]Schedule_C1!M291+[75]Schedule_C1!M292</f>
        <v>7240.95</v>
      </c>
      <c r="W198" s="133">
        <f t="shared" si="146"/>
        <v>-152027.50999999998</v>
      </c>
      <c r="X198" s="131">
        <f t="shared" si="139"/>
        <v>866016.90871226857</v>
      </c>
      <c r="Y198" s="150">
        <f>X198+Y197</f>
        <v>9671809.622318197</v>
      </c>
    </row>
    <row r="199" spans="1:25" s="91" customFormat="1" ht="13.7" hidden="1" customHeight="1">
      <c r="A199" s="116"/>
      <c r="B199" s="151"/>
      <c r="C199" s="61"/>
      <c r="D199" s="69"/>
      <c r="E199" s="126"/>
      <c r="F199" s="145"/>
      <c r="G199" s="126"/>
      <c r="H199" s="69"/>
      <c r="I199" s="69"/>
      <c r="J199" s="69"/>
      <c r="K199" s="126"/>
      <c r="L199" s="171"/>
      <c r="M199" s="126"/>
      <c r="N199" s="171"/>
      <c r="O199" s="145"/>
      <c r="P199" s="126"/>
      <c r="Q199" s="139"/>
      <c r="R199" s="145"/>
      <c r="S199" s="145"/>
      <c r="T199" s="145"/>
      <c r="U199" s="191"/>
      <c r="V199" s="69"/>
      <c r="W199" s="145"/>
      <c r="X199" s="145"/>
      <c r="Y199" s="69"/>
    </row>
    <row r="200" spans="1:25" s="91" customFormat="1" ht="13.7" hidden="1" customHeight="1">
      <c r="A200" s="70" t="s">
        <v>90</v>
      </c>
      <c r="B200" s="151"/>
      <c r="C200" s="61"/>
      <c r="D200" s="69"/>
      <c r="E200" s="126">
        <f>E185+E198</f>
        <v>14899958966.072445</v>
      </c>
      <c r="F200" s="145"/>
      <c r="G200" s="126">
        <f>G185+G198</f>
        <v>14896062105.616673</v>
      </c>
      <c r="H200" s="69"/>
      <c r="I200" s="69">
        <f>I185+I198</f>
        <v>3896860.4557733536</v>
      </c>
      <c r="J200" s="69"/>
      <c r="K200" s="126">
        <f>K185+K198</f>
        <v>-13757.509078168114</v>
      </c>
      <c r="L200" s="171"/>
      <c r="M200" s="126"/>
      <c r="N200" s="171">
        <f>N185+M198</f>
        <v>3883101.4822784886</v>
      </c>
      <c r="O200" s="145"/>
      <c r="P200" s="126">
        <f>P185+P198</f>
        <v>428757.78240263462</v>
      </c>
      <c r="Q200" s="139"/>
      <c r="R200" s="145"/>
      <c r="S200" s="145">
        <f>S185+S198</f>
        <v>3454343.6642930694</v>
      </c>
      <c r="T200" s="145"/>
      <c r="U200" s="191">
        <f>U185+U198</f>
        <v>3883101.4466957077</v>
      </c>
      <c r="V200" s="69"/>
      <c r="W200" s="145">
        <f>W185+W198</f>
        <v>758037.26000000024</v>
      </c>
      <c r="X200" s="145"/>
      <c r="Y200" s="69">
        <f>Y185+Y198</f>
        <v>4212381.9242930673</v>
      </c>
    </row>
    <row r="201" spans="1:25" s="91" customFormat="1" ht="13.7" hidden="1" customHeight="1">
      <c r="A201" s="116"/>
      <c r="B201" s="151"/>
      <c r="C201" s="61"/>
      <c r="D201" s="69"/>
      <c r="E201" s="126"/>
      <c r="F201" s="145"/>
      <c r="G201" s="126"/>
      <c r="H201" s="69"/>
      <c r="I201" s="69"/>
      <c r="J201" s="69"/>
      <c r="K201" s="126"/>
      <c r="L201" s="171"/>
      <c r="M201" s="126"/>
      <c r="N201" s="171"/>
      <c r="O201" s="145"/>
      <c r="P201" s="126"/>
      <c r="Q201" s="139"/>
      <c r="R201" s="145"/>
      <c r="S201" s="145"/>
      <c r="T201" s="145"/>
      <c r="U201" s="191"/>
      <c r="V201" s="69"/>
      <c r="W201" s="145"/>
      <c r="X201" s="145"/>
      <c r="Y201" s="69"/>
    </row>
    <row r="202" spans="1:25" s="91" customFormat="1" ht="12.75" hidden="1" customHeight="1">
      <c r="A202" s="116">
        <v>14</v>
      </c>
      <c r="B202" s="151">
        <v>42005</v>
      </c>
      <c r="C202" s="61"/>
      <c r="D202" s="160">
        <v>119235519.24753395</v>
      </c>
      <c r="E202" s="146">
        <f>D202</f>
        <v>119235519.24753395</v>
      </c>
      <c r="F202" s="194">
        <v>121481127.35542199</v>
      </c>
      <c r="G202" s="146">
        <f>F202</f>
        <v>121481127.35542199</v>
      </c>
      <c r="H202" s="160">
        <f t="shared" ref="H202:I213" si="148">D202-F202</f>
        <v>-2245608.1078880429</v>
      </c>
      <c r="I202" s="163">
        <f t="shared" si="148"/>
        <v>-2245608.1078880429</v>
      </c>
      <c r="J202" s="160">
        <v>782.81898640980944</v>
      </c>
      <c r="K202" s="146">
        <f>J202</f>
        <v>782.81898640980944</v>
      </c>
      <c r="L202" s="181">
        <f t="shared" ref="L202:L213" si="149">H202+J202</f>
        <v>-2244825.2889016331</v>
      </c>
      <c r="M202" s="195">
        <f>L202</f>
        <v>-2244825.2889016331</v>
      </c>
      <c r="N202" s="161"/>
      <c r="O202" s="194">
        <f>[75]Schedule_C!AF178</f>
        <v>-2244825.2889016331</v>
      </c>
      <c r="P202" s="146">
        <f>O202</f>
        <v>-2244825.2889016331</v>
      </c>
      <c r="Q202" s="139"/>
      <c r="R202" s="194">
        <v>0</v>
      </c>
      <c r="S202" s="147">
        <f>R202</f>
        <v>0</v>
      </c>
      <c r="T202" s="194">
        <f t="shared" ref="T202:U213" si="150">O202+R202</f>
        <v>-2244825.2889016331</v>
      </c>
      <c r="U202" s="183">
        <f t="shared" si="150"/>
        <v>-2244825.2889016331</v>
      </c>
      <c r="V202" s="160">
        <f>[75]Schedule_C1!M293+[75]Schedule_C1!M294</f>
        <v>9534.94</v>
      </c>
      <c r="W202" s="147">
        <f>V202</f>
        <v>9534.94</v>
      </c>
      <c r="X202" s="194">
        <f t="shared" ref="X202:X213" si="151">R202+V202</f>
        <v>9534.94</v>
      </c>
      <c r="Y202" s="163">
        <f>X202</f>
        <v>9534.94</v>
      </c>
    </row>
    <row r="203" spans="1:25" s="91" customFormat="1" ht="12.75" hidden="1" customHeight="1">
      <c r="A203" s="116">
        <v>14</v>
      </c>
      <c r="B203" s="151">
        <v>42036</v>
      </c>
      <c r="C203" s="61"/>
      <c r="D203" s="165">
        <v>105377338.24753395</v>
      </c>
      <c r="E203" s="124">
        <f t="shared" ref="E203:E213" si="152">E202+D203</f>
        <v>224612857.49506789</v>
      </c>
      <c r="F203" s="123">
        <v>100844823.70908299</v>
      </c>
      <c r="G203" s="124">
        <f t="shared" ref="G203:G213" si="153">G202+F203</f>
        <v>222325951.06450498</v>
      </c>
      <c r="H203" s="165">
        <f t="shared" si="148"/>
        <v>4532514.5384509563</v>
      </c>
      <c r="I203" s="169">
        <f t="shared" si="148"/>
        <v>2286906.4305629134</v>
      </c>
      <c r="J203" s="165">
        <v>-1580.0345681039616</v>
      </c>
      <c r="K203" s="124">
        <f t="shared" ref="K203:K213" si="154">K202+J203</f>
        <v>-797.21558169415221</v>
      </c>
      <c r="L203" s="170">
        <f t="shared" si="149"/>
        <v>4530934.5038828524</v>
      </c>
      <c r="M203" s="126">
        <f t="shared" ref="M203:M213" si="155">M202+L203</f>
        <v>2286109.2149812193</v>
      </c>
      <c r="N203" s="168"/>
      <c r="O203" s="123">
        <f>[75]Schedule_C!AF179</f>
        <v>4530934.5038828524</v>
      </c>
      <c r="P203" s="124">
        <f t="shared" ref="P203:P213" si="156">P202+O203</f>
        <v>2286109.2149812193</v>
      </c>
      <c r="Q203" s="139"/>
      <c r="R203" s="123">
        <v>0</v>
      </c>
      <c r="S203" s="125">
        <f t="shared" ref="S203:S213" si="157">R203+S202</f>
        <v>0</v>
      </c>
      <c r="T203" s="123">
        <f t="shared" si="150"/>
        <v>4530934.5038828524</v>
      </c>
      <c r="U203" s="187">
        <f t="shared" si="150"/>
        <v>2286109.2149812193</v>
      </c>
      <c r="V203" s="165">
        <f>[75]Schedule_C1!M295+[75]Schedule_C1!M296</f>
        <v>8612.2000000000007</v>
      </c>
      <c r="W203" s="125">
        <f t="shared" ref="W203:W213" si="158">W202+V203</f>
        <v>18147.14</v>
      </c>
      <c r="X203" s="123">
        <f t="shared" si="151"/>
        <v>8612.2000000000007</v>
      </c>
      <c r="Y203" s="169">
        <f t="shared" ref="Y203:Y208" si="159">X203+Y202</f>
        <v>18147.14</v>
      </c>
    </row>
    <row r="204" spans="1:25" s="91" customFormat="1" ht="12.75" hidden="1" customHeight="1">
      <c r="A204" s="116">
        <v>14</v>
      </c>
      <c r="B204" s="151">
        <v>42064</v>
      </c>
      <c r="C204" s="61"/>
      <c r="D204" s="123">
        <v>105640903.24753395</v>
      </c>
      <c r="E204" s="124">
        <f t="shared" si="152"/>
        <v>330253760.74260187</v>
      </c>
      <c r="F204" s="145">
        <v>106071722.148637</v>
      </c>
      <c r="G204" s="124">
        <f t="shared" si="153"/>
        <v>328397673.21314198</v>
      </c>
      <c r="H204" s="69">
        <f t="shared" si="148"/>
        <v>-430818.90110304952</v>
      </c>
      <c r="I204" s="145">
        <f t="shared" si="148"/>
        <v>1856087.5294598937</v>
      </c>
      <c r="J204" s="123">
        <v>150.18346892454429</v>
      </c>
      <c r="K204" s="126">
        <f t="shared" si="154"/>
        <v>-647.03211276960792</v>
      </c>
      <c r="L204" s="199">
        <f t="shared" si="149"/>
        <v>-430668.71763412497</v>
      </c>
      <c r="M204" s="126">
        <f t="shared" si="155"/>
        <v>1855440.4973470944</v>
      </c>
      <c r="N204" s="126"/>
      <c r="O204" s="123">
        <f>[75]Schedule_C!AF180</f>
        <v>-430668.71763412515</v>
      </c>
      <c r="P204" s="126">
        <f t="shared" si="156"/>
        <v>1855440.4973470941</v>
      </c>
      <c r="Q204" s="139"/>
      <c r="R204" s="123">
        <v>0</v>
      </c>
      <c r="S204" s="145">
        <f t="shared" si="157"/>
        <v>0</v>
      </c>
      <c r="T204" s="123">
        <f t="shared" si="150"/>
        <v>-430668.71763412515</v>
      </c>
      <c r="U204" s="191">
        <f t="shared" si="150"/>
        <v>1855440.4973470941</v>
      </c>
      <c r="V204" s="165">
        <f>[75]Schedule_C1!M297+[75]Schedule_C1!M298</f>
        <v>9534.94</v>
      </c>
      <c r="W204" s="145">
        <f t="shared" si="158"/>
        <v>27682.080000000002</v>
      </c>
      <c r="X204" s="123">
        <f t="shared" si="151"/>
        <v>9534.94</v>
      </c>
      <c r="Y204" s="125">
        <f t="shared" si="159"/>
        <v>27682.080000000002</v>
      </c>
    </row>
    <row r="205" spans="1:25" s="91" customFormat="1" ht="13.35" hidden="1" customHeight="1">
      <c r="A205" s="116">
        <v>14</v>
      </c>
      <c r="B205" s="151">
        <v>42095</v>
      </c>
      <c r="C205" s="61"/>
      <c r="D205" s="123">
        <v>95557329.247533947</v>
      </c>
      <c r="E205" s="124">
        <f t="shared" si="152"/>
        <v>425811089.99013579</v>
      </c>
      <c r="F205" s="145">
        <v>99985490.993270993</v>
      </c>
      <c r="G205" s="124">
        <f t="shared" si="153"/>
        <v>428383164.20641297</v>
      </c>
      <c r="H205" s="165">
        <f t="shared" si="148"/>
        <v>-4428161.745737046</v>
      </c>
      <c r="I205" s="169">
        <f t="shared" si="148"/>
        <v>-2572074.2162771821</v>
      </c>
      <c r="J205" s="165">
        <v>1543.6571845645085</v>
      </c>
      <c r="K205" s="124">
        <f t="shared" si="154"/>
        <v>896.62507179490058</v>
      </c>
      <c r="L205" s="170">
        <f t="shared" si="149"/>
        <v>-4426618.0885524815</v>
      </c>
      <c r="M205" s="126">
        <f t="shared" si="155"/>
        <v>-2571177.5912053874</v>
      </c>
      <c r="N205" s="171"/>
      <c r="O205" s="123">
        <f>[75]Schedule_C!AF181</f>
        <v>-4426618.0885524815</v>
      </c>
      <c r="P205" s="124">
        <f t="shared" si="156"/>
        <v>-2571177.5912053874</v>
      </c>
      <c r="Q205" s="139"/>
      <c r="R205" s="123">
        <v>0</v>
      </c>
      <c r="S205" s="125">
        <f t="shared" si="157"/>
        <v>0</v>
      </c>
      <c r="T205" s="123">
        <f t="shared" si="150"/>
        <v>-4426618.0885524815</v>
      </c>
      <c r="U205" s="187">
        <f t="shared" si="150"/>
        <v>-2571177.5912053874</v>
      </c>
      <c r="V205" s="165">
        <f>[75]Schedule_C1!M299+[75]Schedule_C1!M300</f>
        <v>9227.36</v>
      </c>
      <c r="W205" s="125">
        <f t="shared" si="158"/>
        <v>36909.440000000002</v>
      </c>
      <c r="X205" s="123">
        <f t="shared" si="151"/>
        <v>9227.36</v>
      </c>
      <c r="Y205" s="169">
        <f t="shared" si="159"/>
        <v>36909.440000000002</v>
      </c>
    </row>
    <row r="206" spans="1:25" s="91" customFormat="1" ht="15" hidden="1" customHeight="1">
      <c r="A206" s="116">
        <v>14</v>
      </c>
      <c r="B206" s="151">
        <v>42125</v>
      </c>
      <c r="C206" s="61"/>
      <c r="D206" s="123">
        <v>94657182.247533947</v>
      </c>
      <c r="E206" s="124">
        <f t="shared" si="152"/>
        <v>520468272.23766971</v>
      </c>
      <c r="F206" s="123">
        <v>88865117.478068992</v>
      </c>
      <c r="G206" s="124">
        <f t="shared" si="153"/>
        <v>517248281.68448198</v>
      </c>
      <c r="H206" s="123">
        <f t="shared" si="148"/>
        <v>5792064.7694649547</v>
      </c>
      <c r="I206" s="125">
        <f t="shared" si="148"/>
        <v>3219990.5531877279</v>
      </c>
      <c r="J206" s="123">
        <v>-2019.1137786358595</v>
      </c>
      <c r="K206" s="124">
        <f t="shared" si="154"/>
        <v>-1122.4887068409589</v>
      </c>
      <c r="L206" s="199">
        <f t="shared" si="149"/>
        <v>5790045.6556863189</v>
      </c>
      <c r="M206" s="126">
        <f t="shared" si="155"/>
        <v>3218868.0644809315</v>
      </c>
      <c r="N206" s="126"/>
      <c r="O206" s="123">
        <f>[75]Schedule_C!AF182</f>
        <v>5790045.6556863189</v>
      </c>
      <c r="P206" s="124">
        <f t="shared" si="156"/>
        <v>3218868.0644809315</v>
      </c>
      <c r="Q206" s="139"/>
      <c r="R206" s="123">
        <v>0</v>
      </c>
      <c r="S206" s="125">
        <f t="shared" si="157"/>
        <v>0</v>
      </c>
      <c r="T206" s="123">
        <f t="shared" si="150"/>
        <v>5790045.6556863189</v>
      </c>
      <c r="U206" s="187">
        <f t="shared" si="150"/>
        <v>3218868.0644809315</v>
      </c>
      <c r="V206" s="165">
        <f>[75]Schedule_C1!M301+[75]Schedule_C1!M302</f>
        <v>9534.94</v>
      </c>
      <c r="W206" s="125">
        <f t="shared" si="158"/>
        <v>46444.380000000005</v>
      </c>
      <c r="X206" s="123">
        <f t="shared" si="151"/>
        <v>9534.94</v>
      </c>
      <c r="Y206" s="169">
        <f t="shared" si="159"/>
        <v>46444.380000000005</v>
      </c>
    </row>
    <row r="207" spans="1:25" s="91" customFormat="1" ht="12.75" hidden="1" customHeight="1">
      <c r="A207" s="116">
        <v>14</v>
      </c>
      <c r="B207" s="151">
        <v>42156</v>
      </c>
      <c r="C207" s="108"/>
      <c r="D207" s="165">
        <v>94331422.247533947</v>
      </c>
      <c r="E207" s="124">
        <f t="shared" si="152"/>
        <v>614799694.48520362</v>
      </c>
      <c r="F207" s="123">
        <v>92822917.967196003</v>
      </c>
      <c r="G207" s="124">
        <f t="shared" si="153"/>
        <v>610071199.65167797</v>
      </c>
      <c r="H207" s="123">
        <f t="shared" si="148"/>
        <v>1508504.2803379446</v>
      </c>
      <c r="I207" s="125">
        <f t="shared" si="148"/>
        <v>4728494.8335256577</v>
      </c>
      <c r="J207" s="123">
        <v>-525.86459212587215</v>
      </c>
      <c r="K207" s="124">
        <f t="shared" si="154"/>
        <v>-1648.3532989668311</v>
      </c>
      <c r="L207" s="199">
        <f t="shared" si="149"/>
        <v>1507978.4157458188</v>
      </c>
      <c r="M207" s="126">
        <f t="shared" si="155"/>
        <v>4726846.4802267505</v>
      </c>
      <c r="N207" s="126"/>
      <c r="O207" s="123">
        <f>[75]Schedule_C!AF183</f>
        <v>1507978.415745819</v>
      </c>
      <c r="P207" s="124">
        <f t="shared" si="156"/>
        <v>4726846.4802267505</v>
      </c>
      <c r="Q207" s="139"/>
      <c r="R207" s="123">
        <v>0</v>
      </c>
      <c r="S207" s="125">
        <f t="shared" si="157"/>
        <v>0</v>
      </c>
      <c r="T207" s="123">
        <f t="shared" si="150"/>
        <v>1507978.415745819</v>
      </c>
      <c r="U207" s="187">
        <f t="shared" si="150"/>
        <v>4726846.4802267505</v>
      </c>
      <c r="V207" s="165">
        <f>[75]Schedule_C1!M303+[75]Schedule_C1!M304</f>
        <v>9227.36</v>
      </c>
      <c r="W207" s="125">
        <f t="shared" si="158"/>
        <v>55671.740000000005</v>
      </c>
      <c r="X207" s="123">
        <f t="shared" si="151"/>
        <v>9227.36</v>
      </c>
      <c r="Y207" s="169">
        <f t="shared" si="159"/>
        <v>55671.740000000005</v>
      </c>
    </row>
    <row r="208" spans="1:25" s="91" customFormat="1" ht="12.75" hidden="1" customHeight="1">
      <c r="A208" s="116">
        <v>14</v>
      </c>
      <c r="B208" s="151">
        <v>42186</v>
      </c>
      <c r="C208" s="61"/>
      <c r="D208" s="165">
        <v>101097386.24753395</v>
      </c>
      <c r="E208" s="124">
        <f t="shared" si="152"/>
        <v>715897080.73273754</v>
      </c>
      <c r="F208" s="123">
        <v>98037157.928702995</v>
      </c>
      <c r="G208" s="124">
        <f t="shared" si="153"/>
        <v>708108357.58038092</v>
      </c>
      <c r="H208" s="123">
        <f t="shared" si="148"/>
        <v>3060228.318830952</v>
      </c>
      <c r="I208" s="125">
        <f t="shared" si="148"/>
        <v>7788723.1523566246</v>
      </c>
      <c r="J208" s="123">
        <v>-1066.795591944363</v>
      </c>
      <c r="K208" s="124">
        <f t="shared" si="154"/>
        <v>-2715.148890911194</v>
      </c>
      <c r="L208" s="199">
        <f t="shared" si="149"/>
        <v>3059161.5232390077</v>
      </c>
      <c r="M208" s="126">
        <f t="shared" si="155"/>
        <v>7786008.0034657586</v>
      </c>
      <c r="N208" s="126"/>
      <c r="O208" s="123">
        <f>[75]Schedule_C!AF184</f>
        <v>3059161.5232390082</v>
      </c>
      <c r="P208" s="124">
        <f t="shared" si="156"/>
        <v>7786008.0034657586</v>
      </c>
      <c r="Q208" s="139"/>
      <c r="R208" s="123">
        <v>0</v>
      </c>
      <c r="S208" s="125">
        <f t="shared" si="157"/>
        <v>0</v>
      </c>
      <c r="T208" s="123">
        <f t="shared" si="150"/>
        <v>3059161.5232390082</v>
      </c>
      <c r="U208" s="187">
        <f t="shared" si="150"/>
        <v>7786008.0034657586</v>
      </c>
      <c r="V208" s="165">
        <f>[75]Schedule_C1!M305+[75]Schedule_C1!M306</f>
        <v>9534.94</v>
      </c>
      <c r="W208" s="125">
        <f t="shared" si="158"/>
        <v>65206.680000000008</v>
      </c>
      <c r="X208" s="123">
        <f t="shared" si="151"/>
        <v>9534.94</v>
      </c>
      <c r="Y208" s="169">
        <f t="shared" si="159"/>
        <v>65206.680000000008</v>
      </c>
    </row>
    <row r="209" spans="1:25" s="91" customFormat="1" ht="12.75" hidden="1" customHeight="1">
      <c r="A209" s="116">
        <v>14</v>
      </c>
      <c r="B209" s="151">
        <v>42217</v>
      </c>
      <c r="C209" s="61"/>
      <c r="D209" s="165">
        <v>97525273.247533947</v>
      </c>
      <c r="E209" s="124">
        <f t="shared" si="152"/>
        <v>813422353.98027146</v>
      </c>
      <c r="F209" s="123">
        <v>94703196.510757998</v>
      </c>
      <c r="G209" s="124">
        <f t="shared" si="153"/>
        <v>802811554.09113896</v>
      </c>
      <c r="H209" s="165">
        <f t="shared" si="148"/>
        <v>2822076.7367759496</v>
      </c>
      <c r="I209" s="169">
        <f t="shared" si="148"/>
        <v>10610799.8891325</v>
      </c>
      <c r="J209" s="165">
        <v>-983.77595044020563</v>
      </c>
      <c r="K209" s="124">
        <f t="shared" si="154"/>
        <v>-3698.9248413513997</v>
      </c>
      <c r="L209" s="170">
        <f t="shared" si="149"/>
        <v>2821092.9608255094</v>
      </c>
      <c r="M209" s="126">
        <f t="shared" si="155"/>
        <v>10607100.964291267</v>
      </c>
      <c r="N209" s="171"/>
      <c r="O209" s="123">
        <f>[75]Schedule_C!AF185</f>
        <v>2821092.9608255085</v>
      </c>
      <c r="P209" s="124">
        <f t="shared" si="156"/>
        <v>10607100.964291267</v>
      </c>
      <c r="Q209" s="139"/>
      <c r="R209" s="123">
        <v>0</v>
      </c>
      <c r="S209" s="125">
        <f t="shared" si="157"/>
        <v>0</v>
      </c>
      <c r="T209" s="123">
        <f t="shared" si="150"/>
        <v>2821092.9608255085</v>
      </c>
      <c r="U209" s="187">
        <f t="shared" si="150"/>
        <v>10607100.964291267</v>
      </c>
      <c r="V209" s="165">
        <f>[75]Schedule_C1!M307+[75]Schedule_C1!M308</f>
        <v>9534.94</v>
      </c>
      <c r="W209" s="125">
        <f t="shared" si="158"/>
        <v>74741.62000000001</v>
      </c>
      <c r="X209" s="123">
        <f t="shared" si="151"/>
        <v>9534.94</v>
      </c>
      <c r="Y209" s="169">
        <f>X209+Y208</f>
        <v>74741.62000000001</v>
      </c>
    </row>
    <row r="210" spans="1:25" s="91" customFormat="1" ht="12.75" hidden="1" customHeight="1">
      <c r="A210" s="116">
        <v>14</v>
      </c>
      <c r="B210" s="151">
        <v>42248</v>
      </c>
      <c r="C210" s="61"/>
      <c r="D210" s="165">
        <v>90491148.247533947</v>
      </c>
      <c r="E210" s="124">
        <f t="shared" si="152"/>
        <v>903913502.22780538</v>
      </c>
      <c r="F210" s="123">
        <v>86658978.162232995</v>
      </c>
      <c r="G210" s="124">
        <f t="shared" si="153"/>
        <v>889470532.25337195</v>
      </c>
      <c r="H210" s="165">
        <f t="shared" si="148"/>
        <v>3832170.0853009522</v>
      </c>
      <c r="I210" s="169">
        <f t="shared" si="148"/>
        <v>14442969.974433422</v>
      </c>
      <c r="J210" s="165">
        <v>-1335.8944917358458</v>
      </c>
      <c r="K210" s="124">
        <f t="shared" si="154"/>
        <v>-5034.8193330872455</v>
      </c>
      <c r="L210" s="170">
        <f t="shared" si="149"/>
        <v>3830834.1908092164</v>
      </c>
      <c r="M210" s="126">
        <f t="shared" si="155"/>
        <v>14437935.155100483</v>
      </c>
      <c r="N210" s="171"/>
      <c r="O210" s="123">
        <f>[75]Schedule_C!AF186</f>
        <v>3830834.1908092164</v>
      </c>
      <c r="P210" s="124">
        <f t="shared" si="156"/>
        <v>14437935.155100483</v>
      </c>
      <c r="Q210" s="139"/>
      <c r="R210" s="123">
        <v>0</v>
      </c>
      <c r="S210" s="125">
        <f t="shared" si="157"/>
        <v>0</v>
      </c>
      <c r="T210" s="123">
        <f t="shared" si="150"/>
        <v>3830834.1908092164</v>
      </c>
      <c r="U210" s="187">
        <f t="shared" si="150"/>
        <v>14437935.155100483</v>
      </c>
      <c r="V210" s="165">
        <f>[75]Schedule_C1!M309+[75]Schedule_C1!M310</f>
        <v>9227.36</v>
      </c>
      <c r="W210" s="125">
        <f t="shared" si="158"/>
        <v>83968.98000000001</v>
      </c>
      <c r="X210" s="123">
        <f t="shared" si="151"/>
        <v>9227.36</v>
      </c>
      <c r="Y210" s="169">
        <f>X210+Y209</f>
        <v>83968.98000000001</v>
      </c>
    </row>
    <row r="211" spans="1:25" s="91" customFormat="1" ht="12.6" hidden="1" customHeight="1">
      <c r="A211" s="116">
        <v>14</v>
      </c>
      <c r="B211" s="151">
        <v>42278</v>
      </c>
      <c r="C211" s="61"/>
      <c r="D211" s="165">
        <v>97346832.147533953</v>
      </c>
      <c r="E211" s="124">
        <f t="shared" si="152"/>
        <v>1001260334.3753393</v>
      </c>
      <c r="F211" s="123">
        <v>94615523.571054995</v>
      </c>
      <c r="G211" s="124">
        <f t="shared" si="153"/>
        <v>984086055.82442689</v>
      </c>
      <c r="H211" s="165">
        <f t="shared" si="148"/>
        <v>2731308.5764789581</v>
      </c>
      <c r="I211" s="169">
        <f t="shared" si="148"/>
        <v>17174278.55091238</v>
      </c>
      <c r="J211" s="165">
        <v>-952.13416976062581</v>
      </c>
      <c r="K211" s="124">
        <f t="shared" si="154"/>
        <v>-5986.9535028478713</v>
      </c>
      <c r="L211" s="170">
        <f t="shared" si="149"/>
        <v>2730356.4423091975</v>
      </c>
      <c r="M211" s="126">
        <f t="shared" si="155"/>
        <v>17168291.59740968</v>
      </c>
      <c r="N211" s="171"/>
      <c r="O211" s="123">
        <f>[75]Schedule_C!AF187</f>
        <v>2730356.442309197</v>
      </c>
      <c r="P211" s="124">
        <f t="shared" si="156"/>
        <v>17168291.59740968</v>
      </c>
      <c r="Q211" s="139"/>
      <c r="R211" s="123">
        <v>0</v>
      </c>
      <c r="S211" s="125">
        <f t="shared" si="157"/>
        <v>0</v>
      </c>
      <c r="T211" s="123">
        <f t="shared" si="150"/>
        <v>2730356.442309197</v>
      </c>
      <c r="U211" s="187">
        <f t="shared" si="150"/>
        <v>17168291.59740968</v>
      </c>
      <c r="V211" s="165">
        <f>[75]Schedule_C1!M311+[75]Schedule_C1!M312</f>
        <v>9534.94</v>
      </c>
      <c r="W211" s="125">
        <f t="shared" si="158"/>
        <v>93503.920000000013</v>
      </c>
      <c r="X211" s="123">
        <f t="shared" si="151"/>
        <v>9534.94</v>
      </c>
      <c r="Y211" s="169">
        <f>X211+Y210</f>
        <v>93503.920000000013</v>
      </c>
    </row>
    <row r="212" spans="1:25" s="91" customFormat="1" ht="12.6" hidden="1" customHeight="1">
      <c r="A212" s="116">
        <v>14</v>
      </c>
      <c r="B212" s="151">
        <v>42309</v>
      </c>
      <c r="C212" s="61"/>
      <c r="D212" s="165">
        <v>113165980.24753395</v>
      </c>
      <c r="E212" s="124">
        <f t="shared" si="152"/>
        <v>1114426314.6228733</v>
      </c>
      <c r="F212" s="123">
        <v>116681143.42031699</v>
      </c>
      <c r="G212" s="124">
        <f t="shared" si="153"/>
        <v>1100767199.2447438</v>
      </c>
      <c r="H212" s="165">
        <f t="shared" si="148"/>
        <v>-3515163.172783047</v>
      </c>
      <c r="I212" s="169">
        <f t="shared" si="148"/>
        <v>13659115.378129482</v>
      </c>
      <c r="J212" s="165">
        <v>1225.3858820321038</v>
      </c>
      <c r="K212" s="124">
        <f t="shared" si="154"/>
        <v>-4761.5676208157674</v>
      </c>
      <c r="L212" s="170">
        <f t="shared" si="149"/>
        <v>-3513937.7869010149</v>
      </c>
      <c r="M212" s="126">
        <f t="shared" si="155"/>
        <v>13654353.810508665</v>
      </c>
      <c r="N212" s="171"/>
      <c r="O212" s="123">
        <f>[75]Schedule_C!AF188</f>
        <v>-3513937.7869010158</v>
      </c>
      <c r="P212" s="124">
        <f t="shared" si="156"/>
        <v>13654353.810508665</v>
      </c>
      <c r="Q212" s="139"/>
      <c r="R212" s="123">
        <v>0</v>
      </c>
      <c r="S212" s="125">
        <f t="shared" si="157"/>
        <v>0</v>
      </c>
      <c r="T212" s="123">
        <f t="shared" si="150"/>
        <v>-3513937.7869010158</v>
      </c>
      <c r="U212" s="187">
        <f t="shared" si="150"/>
        <v>13654353.810508665</v>
      </c>
      <c r="V212" s="165">
        <f>[75]Schedule_C1!M313+[75]Schedule_C1!M314</f>
        <v>9227.36</v>
      </c>
      <c r="W212" s="125">
        <f t="shared" si="158"/>
        <v>102731.28000000001</v>
      </c>
      <c r="X212" s="123">
        <f t="shared" si="151"/>
        <v>9227.36</v>
      </c>
      <c r="Y212" s="169">
        <f>X212+Y211</f>
        <v>102731.28000000001</v>
      </c>
    </row>
    <row r="213" spans="1:25" s="91" customFormat="1" ht="13.7" hidden="1" customHeight="1">
      <c r="A213" s="116">
        <v>14</v>
      </c>
      <c r="B213" s="151">
        <v>42339</v>
      </c>
      <c r="C213" s="61"/>
      <c r="D213" s="174">
        <v>121591637.24753395</v>
      </c>
      <c r="E213" s="132">
        <f t="shared" si="152"/>
        <v>1236017951.8704073</v>
      </c>
      <c r="F213" s="131">
        <v>127014913.35628699</v>
      </c>
      <c r="G213" s="132">
        <f t="shared" si="153"/>
        <v>1227782112.6010308</v>
      </c>
      <c r="H213" s="174">
        <f t="shared" si="148"/>
        <v>-5423276.1087530404</v>
      </c>
      <c r="I213" s="150">
        <f t="shared" si="148"/>
        <v>8235839.2693765163</v>
      </c>
      <c r="J213" s="174">
        <v>1890.554051511921</v>
      </c>
      <c r="K213" s="132">
        <f t="shared" si="154"/>
        <v>-2871.0135693038465</v>
      </c>
      <c r="L213" s="175">
        <f t="shared" si="149"/>
        <v>-5421385.5547015285</v>
      </c>
      <c r="M213" s="134">
        <f t="shared" si="155"/>
        <v>8232968.2558071362</v>
      </c>
      <c r="N213" s="153"/>
      <c r="O213" s="131">
        <f>[75]Schedule_C!AF189</f>
        <v>-5421385.5547015294</v>
      </c>
      <c r="P213" s="132">
        <f t="shared" si="156"/>
        <v>8232968.2558071353</v>
      </c>
      <c r="Q213" s="135"/>
      <c r="R213" s="131">
        <v>0</v>
      </c>
      <c r="S213" s="133">
        <f t="shared" si="157"/>
        <v>0</v>
      </c>
      <c r="T213" s="131">
        <f t="shared" si="150"/>
        <v>-5421385.5547015294</v>
      </c>
      <c r="U213" s="190">
        <f t="shared" si="150"/>
        <v>8232968.2558071353</v>
      </c>
      <c r="V213" s="174">
        <f>[75]Schedule_C1!M315+[75]Schedule_C1!M316</f>
        <v>9534.94</v>
      </c>
      <c r="W213" s="133">
        <f t="shared" si="158"/>
        <v>112266.22000000002</v>
      </c>
      <c r="X213" s="131">
        <f t="shared" si="151"/>
        <v>9534.94</v>
      </c>
      <c r="Y213" s="150">
        <f>X213+Y212</f>
        <v>112266.22000000002</v>
      </c>
    </row>
    <row r="214" spans="1:25" s="91" customFormat="1" ht="13.35" hidden="1" customHeight="1">
      <c r="A214" s="116"/>
      <c r="B214" s="151"/>
      <c r="C214" s="61"/>
      <c r="D214" s="162"/>
      <c r="E214" s="195"/>
      <c r="F214" s="167"/>
      <c r="G214" s="195"/>
      <c r="H214" s="162"/>
      <c r="I214" s="162"/>
      <c r="J214" s="162"/>
      <c r="K214" s="195"/>
      <c r="L214" s="164"/>
      <c r="M214" s="195"/>
      <c r="N214" s="164"/>
      <c r="O214" s="167"/>
      <c r="P214" s="195"/>
      <c r="Q214" s="200"/>
      <c r="R214" s="167"/>
      <c r="S214" s="167"/>
      <c r="T214" s="167"/>
      <c r="U214" s="201"/>
      <c r="V214" s="162"/>
      <c r="W214" s="167"/>
      <c r="X214" s="167"/>
      <c r="Y214" s="162"/>
    </row>
    <row r="215" spans="1:25" s="91" customFormat="1" ht="12.75" hidden="1" customHeight="1">
      <c r="A215" s="70" t="s">
        <v>91</v>
      </c>
      <c r="B215" s="151"/>
      <c r="C215" s="61"/>
      <c r="D215" s="69"/>
      <c r="E215" s="126">
        <f>E200+E213</f>
        <v>16135976917.942852</v>
      </c>
      <c r="F215" s="145"/>
      <c r="G215" s="126">
        <f>G200+G213</f>
        <v>16123844218.217703</v>
      </c>
      <c r="H215" s="69"/>
      <c r="I215" s="126">
        <f>I200+I213</f>
        <v>12132699.72514987</v>
      </c>
      <c r="J215" s="69"/>
      <c r="K215" s="126">
        <f>K200+K213</f>
        <v>-16628.52264747196</v>
      </c>
      <c r="L215" s="171"/>
      <c r="M215" s="126"/>
      <c r="N215" s="171">
        <f>N200+M213</f>
        <v>12116069.738085624</v>
      </c>
      <c r="O215" s="145"/>
      <c r="P215" s="126">
        <f>P200+P213</f>
        <v>8661726.0382097699</v>
      </c>
      <c r="Q215" s="139"/>
      <c r="R215" s="145"/>
      <c r="S215" s="145">
        <f>S200+S213</f>
        <v>3454343.6642930694</v>
      </c>
      <c r="T215" s="145"/>
      <c r="U215" s="145">
        <f>U200+U213</f>
        <v>12116069.702502843</v>
      </c>
      <c r="V215" s="69"/>
      <c r="W215" s="145">
        <f>W200+W213</f>
        <v>870303.48000000021</v>
      </c>
      <c r="X215" s="145"/>
      <c r="Y215" s="145">
        <f>Y200+Y213</f>
        <v>4324648.144293067</v>
      </c>
    </row>
    <row r="216" spans="1:25" s="91" customFormat="1" ht="13.35" hidden="1" customHeight="1">
      <c r="A216" s="116"/>
      <c r="B216" s="151"/>
      <c r="C216" s="61"/>
      <c r="D216" s="69"/>
      <c r="E216" s="126"/>
      <c r="F216" s="145"/>
      <c r="G216" s="126"/>
      <c r="H216" s="69"/>
      <c r="I216" s="69"/>
      <c r="J216" s="69"/>
      <c r="K216" s="126"/>
      <c r="L216" s="171"/>
      <c r="M216" s="126"/>
      <c r="N216" s="171"/>
      <c r="O216" s="145"/>
      <c r="P216" s="126"/>
      <c r="Q216" s="139"/>
      <c r="R216" s="145"/>
      <c r="S216" s="145"/>
      <c r="T216" s="145"/>
      <c r="U216" s="191"/>
      <c r="V216" s="69"/>
      <c r="W216" s="145"/>
      <c r="X216" s="145"/>
      <c r="Y216" s="69"/>
    </row>
    <row r="217" spans="1:25" s="91" customFormat="1" ht="12.75" hidden="1" customHeight="1">
      <c r="A217" s="116">
        <v>15</v>
      </c>
      <c r="B217" s="151">
        <v>42370</v>
      </c>
      <c r="C217" s="61"/>
      <c r="D217" s="160">
        <v>118037710.24753395</v>
      </c>
      <c r="E217" s="146">
        <f>D217</f>
        <v>118037710.24753395</v>
      </c>
      <c r="F217" s="194">
        <v>126240913.10198399</v>
      </c>
      <c r="G217" s="146">
        <f>F217</f>
        <v>126240913.10198399</v>
      </c>
      <c r="H217" s="160">
        <f t="shared" ref="H217:I228" si="160">D217-F217</f>
        <v>-8203202.854450047</v>
      </c>
      <c r="I217" s="163">
        <f t="shared" si="160"/>
        <v>-8203202.854450047</v>
      </c>
      <c r="J217" s="160">
        <v>2859.636515061371</v>
      </c>
      <c r="K217" s="146">
        <f>J217</f>
        <v>2859.636515061371</v>
      </c>
      <c r="L217" s="181">
        <f t="shared" ref="L217:L228" si="161">H217+J217</f>
        <v>-8200343.2179349856</v>
      </c>
      <c r="M217" s="195">
        <f>L217</f>
        <v>-8200343.2179349856</v>
      </c>
      <c r="N217" s="161"/>
      <c r="O217" s="194">
        <f>[75]Schedule_C!AF191</f>
        <v>-8200343.2179349856</v>
      </c>
      <c r="P217" s="146">
        <f>O217</f>
        <v>-8200343.2179349856</v>
      </c>
      <c r="Q217" s="139"/>
      <c r="R217" s="194">
        <f>[75]Schedule_C!P191</f>
        <v>0</v>
      </c>
      <c r="S217" s="147">
        <f>R217</f>
        <v>0</v>
      </c>
      <c r="T217" s="194">
        <f t="shared" ref="T217:U228" si="162">O217+R217</f>
        <v>-8200343.2179349856</v>
      </c>
      <c r="U217" s="183">
        <f t="shared" si="162"/>
        <v>-8200343.2179349856</v>
      </c>
      <c r="V217" s="160">
        <f>[75]Schedule_C1!M317+[75]Schedule_C1!M318</f>
        <v>9534.94</v>
      </c>
      <c r="W217" s="147">
        <f>V217</f>
        <v>9534.94</v>
      </c>
      <c r="X217" s="194">
        <f t="shared" ref="X217:X228" si="163">R217+V217</f>
        <v>9534.94</v>
      </c>
      <c r="Y217" s="163">
        <f>X217</f>
        <v>9534.94</v>
      </c>
    </row>
    <row r="218" spans="1:25" s="91" customFormat="1" ht="12.75" hidden="1" customHeight="1">
      <c r="A218" s="116">
        <v>15</v>
      </c>
      <c r="B218" s="151">
        <v>42401</v>
      </c>
      <c r="C218" s="61"/>
      <c r="D218" s="165">
        <v>106321602.24753395</v>
      </c>
      <c r="E218" s="124">
        <f t="shared" ref="E218:E228" si="164">E217+D218</f>
        <v>224359312.49506789</v>
      </c>
      <c r="F218" s="123">
        <v>109499535.330433</v>
      </c>
      <c r="G218" s="124">
        <f t="shared" ref="G218:G228" si="165">G217+F218</f>
        <v>235740448.43241698</v>
      </c>
      <c r="H218" s="165">
        <f t="shared" si="160"/>
        <v>-3177933.0828990489</v>
      </c>
      <c r="I218" s="169">
        <f t="shared" si="160"/>
        <v>-11381135.937349081</v>
      </c>
      <c r="J218" s="165">
        <v>1107.8274726988748</v>
      </c>
      <c r="K218" s="124">
        <f t="shared" ref="K218:K228" si="166">K217+J218</f>
        <v>3967.4639877602458</v>
      </c>
      <c r="L218" s="170">
        <f t="shared" si="161"/>
        <v>-3176825.25542635</v>
      </c>
      <c r="M218" s="126">
        <f t="shared" ref="M218:M228" si="167">M217+L218</f>
        <v>-11377168.473361336</v>
      </c>
      <c r="N218" s="168"/>
      <c r="O218" s="123">
        <f>[75]Schedule_C!AF192</f>
        <v>-3176825.25542635</v>
      </c>
      <c r="P218" s="124">
        <f t="shared" ref="P218:P228" si="168">P217+O218</f>
        <v>-11377168.473361336</v>
      </c>
      <c r="Q218" s="139"/>
      <c r="R218" s="123">
        <f>[75]Schedule_C!P192</f>
        <v>0</v>
      </c>
      <c r="S218" s="125">
        <f t="shared" ref="S218:S228" si="169">R218+S217</f>
        <v>0</v>
      </c>
      <c r="T218" s="123">
        <f t="shared" si="162"/>
        <v>-3176825.25542635</v>
      </c>
      <c r="U218" s="187">
        <f t="shared" si="162"/>
        <v>-11377168.473361336</v>
      </c>
      <c r="V218" s="165">
        <f>[75]Schedule_C1!M319+[75]Schedule_C1!M320</f>
        <v>8919.7800000000007</v>
      </c>
      <c r="W218" s="125">
        <f t="shared" ref="W218:W228" si="170">W217+V218</f>
        <v>18454.72</v>
      </c>
      <c r="X218" s="123">
        <f t="shared" si="163"/>
        <v>8919.7800000000007</v>
      </c>
      <c r="Y218" s="169">
        <f t="shared" ref="Y218:Y223" si="171">X218+Y217</f>
        <v>18454.72</v>
      </c>
    </row>
    <row r="219" spans="1:25" s="91" customFormat="1" ht="12.75" hidden="1" customHeight="1">
      <c r="A219" s="116">
        <v>15</v>
      </c>
      <c r="B219" s="151">
        <v>42430</v>
      </c>
      <c r="C219" s="61"/>
      <c r="D219" s="123">
        <v>106720850.24753395</v>
      </c>
      <c r="E219" s="124">
        <f t="shared" si="164"/>
        <v>331080162.74260187</v>
      </c>
      <c r="F219" s="145">
        <v>107261355.46272199</v>
      </c>
      <c r="G219" s="124">
        <f t="shared" si="165"/>
        <v>343001803.89513898</v>
      </c>
      <c r="H219" s="69">
        <f t="shared" si="160"/>
        <v>-540505.21518804133</v>
      </c>
      <c r="I219" s="145">
        <f t="shared" si="160"/>
        <v>-11921641.152537107</v>
      </c>
      <c r="J219" s="123">
        <v>188.42011801456101</v>
      </c>
      <c r="K219" s="126">
        <f t="shared" si="166"/>
        <v>4155.8841057748068</v>
      </c>
      <c r="L219" s="199">
        <f t="shared" si="161"/>
        <v>-540316.79507002677</v>
      </c>
      <c r="M219" s="126">
        <f t="shared" si="167"/>
        <v>-11917485.268431362</v>
      </c>
      <c r="N219" s="126"/>
      <c r="O219" s="123">
        <f>[75]Schedule_C!AF193</f>
        <v>-540316.79507002607</v>
      </c>
      <c r="P219" s="126">
        <f t="shared" si="168"/>
        <v>-11917485.268431362</v>
      </c>
      <c r="Q219" s="139"/>
      <c r="R219" s="123">
        <f>[75]Schedule_C!P193</f>
        <v>0</v>
      </c>
      <c r="S219" s="145">
        <f t="shared" si="169"/>
        <v>0</v>
      </c>
      <c r="T219" s="123">
        <f t="shared" si="162"/>
        <v>-540316.79507002607</v>
      </c>
      <c r="U219" s="191">
        <f t="shared" si="162"/>
        <v>-11917485.268431362</v>
      </c>
      <c r="V219" s="165">
        <f>[75]Schedule_C1!M321+[75]Schedule_C1!M322</f>
        <v>9534.94</v>
      </c>
      <c r="W219" s="145">
        <f t="shared" si="170"/>
        <v>27989.660000000003</v>
      </c>
      <c r="X219" s="123">
        <f t="shared" si="163"/>
        <v>9534.94</v>
      </c>
      <c r="Y219" s="125">
        <f t="shared" si="171"/>
        <v>27989.660000000003</v>
      </c>
    </row>
    <row r="220" spans="1:25" s="91" customFormat="1" ht="13.35" hidden="1" customHeight="1">
      <c r="A220" s="116">
        <v>15</v>
      </c>
      <c r="B220" s="151">
        <v>42461</v>
      </c>
      <c r="C220" s="61"/>
      <c r="D220" s="123">
        <v>96267837.247533947</v>
      </c>
      <c r="E220" s="124">
        <f t="shared" si="164"/>
        <v>427347999.99013579</v>
      </c>
      <c r="F220" s="145">
        <v>89055250.016084999</v>
      </c>
      <c r="G220" s="124">
        <f t="shared" si="165"/>
        <v>432057053.91122401</v>
      </c>
      <c r="H220" s="165">
        <f t="shared" si="160"/>
        <v>7212587.2314489484</v>
      </c>
      <c r="I220" s="169">
        <f t="shared" si="160"/>
        <v>-4709053.9210882187</v>
      </c>
      <c r="J220" s="165">
        <v>-2514.3079088833183</v>
      </c>
      <c r="K220" s="124">
        <f t="shared" si="166"/>
        <v>1641.5761968914885</v>
      </c>
      <c r="L220" s="170">
        <f t="shared" si="161"/>
        <v>7210072.9235400651</v>
      </c>
      <c r="M220" s="126">
        <f t="shared" si="167"/>
        <v>-4707412.3448912967</v>
      </c>
      <c r="N220" s="171"/>
      <c r="O220" s="123">
        <f>[75]Schedule_C!AF194</f>
        <v>7210072.9235400651</v>
      </c>
      <c r="P220" s="124">
        <f t="shared" si="168"/>
        <v>-4707412.3448912967</v>
      </c>
      <c r="Q220" s="139"/>
      <c r="R220" s="123">
        <f>[75]Schedule_C!P194</f>
        <v>0</v>
      </c>
      <c r="S220" s="125">
        <f t="shared" si="169"/>
        <v>0</v>
      </c>
      <c r="T220" s="123">
        <f t="shared" si="162"/>
        <v>7210072.9235400651</v>
      </c>
      <c r="U220" s="187">
        <f t="shared" si="162"/>
        <v>-4707412.3448912967</v>
      </c>
      <c r="V220" s="165">
        <f>[75]Schedule_C1!M323+[75]Schedule_C1!M324</f>
        <v>9823.58</v>
      </c>
      <c r="W220" s="125">
        <f t="shared" si="170"/>
        <v>37813.240000000005</v>
      </c>
      <c r="X220" s="123">
        <f t="shared" si="163"/>
        <v>9823.58</v>
      </c>
      <c r="Y220" s="169">
        <f t="shared" si="171"/>
        <v>37813.240000000005</v>
      </c>
    </row>
    <row r="221" spans="1:25" s="91" customFormat="1" ht="15" hidden="1" customHeight="1">
      <c r="A221" s="116">
        <v>15</v>
      </c>
      <c r="B221" s="151">
        <v>42491</v>
      </c>
      <c r="C221" s="61"/>
      <c r="D221" s="123">
        <v>92858077.247533947</v>
      </c>
      <c r="E221" s="124">
        <f t="shared" si="164"/>
        <v>520206077.23766971</v>
      </c>
      <c r="F221" s="123">
        <v>89327891.498990998</v>
      </c>
      <c r="G221" s="124">
        <f t="shared" si="165"/>
        <v>521384945.41021502</v>
      </c>
      <c r="H221" s="123">
        <f t="shared" si="160"/>
        <v>3530185.7485429496</v>
      </c>
      <c r="I221" s="125">
        <f t="shared" si="160"/>
        <v>-1178868.1725453138</v>
      </c>
      <c r="J221" s="123">
        <v>-1230.6227519423701</v>
      </c>
      <c r="K221" s="124">
        <f t="shared" si="166"/>
        <v>410.95344494911842</v>
      </c>
      <c r="L221" s="199">
        <f t="shared" si="161"/>
        <v>3528955.1257910072</v>
      </c>
      <c r="M221" s="126">
        <f t="shared" si="167"/>
        <v>-1178457.2191002895</v>
      </c>
      <c r="N221" s="126"/>
      <c r="O221" s="123">
        <f>[75]Schedule_C!AF195</f>
        <v>3528955.1257910077</v>
      </c>
      <c r="P221" s="124">
        <f t="shared" si="168"/>
        <v>-1178457.219100289</v>
      </c>
      <c r="Q221" s="139"/>
      <c r="R221" s="123">
        <f>[75]Schedule_C!P195</f>
        <v>0</v>
      </c>
      <c r="S221" s="125">
        <f t="shared" si="169"/>
        <v>0</v>
      </c>
      <c r="T221" s="123">
        <f t="shared" si="162"/>
        <v>3528955.1257910077</v>
      </c>
      <c r="U221" s="187">
        <f t="shared" si="162"/>
        <v>-1178457.219100289</v>
      </c>
      <c r="V221" s="165">
        <f>[75]Schedule_C1!M325+[75]Schedule_C1!M326</f>
        <v>10151.040000000001</v>
      </c>
      <c r="W221" s="125">
        <f t="shared" si="170"/>
        <v>47964.280000000006</v>
      </c>
      <c r="X221" s="123">
        <f t="shared" si="163"/>
        <v>10151.040000000001</v>
      </c>
      <c r="Y221" s="169">
        <f t="shared" si="171"/>
        <v>47964.280000000006</v>
      </c>
    </row>
    <row r="222" spans="1:25" s="91" customFormat="1" ht="12.75" hidden="1" customHeight="1">
      <c r="A222" s="116">
        <v>15</v>
      </c>
      <c r="B222" s="151">
        <v>42522</v>
      </c>
      <c r="C222" s="108"/>
      <c r="D222" s="165">
        <v>92032727.247533947</v>
      </c>
      <c r="E222" s="124">
        <f t="shared" si="164"/>
        <v>612238804.48520362</v>
      </c>
      <c r="F222" s="123">
        <v>88009809.504215002</v>
      </c>
      <c r="G222" s="124">
        <f t="shared" si="165"/>
        <v>609394754.91443002</v>
      </c>
      <c r="H222" s="123">
        <f t="shared" si="160"/>
        <v>4022917.7433189452</v>
      </c>
      <c r="I222" s="125">
        <f t="shared" si="160"/>
        <v>2844049.5707736015</v>
      </c>
      <c r="J222" s="123">
        <v>-1402.3891253210604</v>
      </c>
      <c r="K222" s="124">
        <f t="shared" si="166"/>
        <v>-991.435680371942</v>
      </c>
      <c r="L222" s="199">
        <f t="shared" si="161"/>
        <v>4021515.3541936241</v>
      </c>
      <c r="M222" s="126">
        <f t="shared" si="167"/>
        <v>2843058.1350933346</v>
      </c>
      <c r="N222" s="126"/>
      <c r="O222" s="123">
        <f>[75]Schedule_C!AF196</f>
        <v>4021515.3541936241</v>
      </c>
      <c r="P222" s="124">
        <f t="shared" si="168"/>
        <v>2843058.1350933351</v>
      </c>
      <c r="Q222" s="139"/>
      <c r="R222" s="123">
        <f>[75]Schedule_C!P196</f>
        <v>0</v>
      </c>
      <c r="S222" s="125">
        <f t="shared" si="169"/>
        <v>0</v>
      </c>
      <c r="T222" s="123">
        <f t="shared" si="162"/>
        <v>4021515.3541936241</v>
      </c>
      <c r="U222" s="187">
        <f t="shared" si="162"/>
        <v>2843058.1350933351</v>
      </c>
      <c r="V222" s="165">
        <f>[75]Schedule_C1!M327+[75]Schedule_C1!M328</f>
        <v>9823.58</v>
      </c>
      <c r="W222" s="125">
        <f t="shared" si="170"/>
        <v>57787.860000000008</v>
      </c>
      <c r="X222" s="123">
        <f t="shared" si="163"/>
        <v>9823.58</v>
      </c>
      <c r="Y222" s="169">
        <f t="shared" si="171"/>
        <v>57787.860000000008</v>
      </c>
    </row>
    <row r="223" spans="1:25" s="91" customFormat="1" ht="12.75" hidden="1" customHeight="1">
      <c r="A223" s="116">
        <v>15</v>
      </c>
      <c r="B223" s="151">
        <v>42552</v>
      </c>
      <c r="C223" s="61"/>
      <c r="D223" s="165">
        <v>88635581.247533947</v>
      </c>
      <c r="E223" s="124">
        <f t="shared" si="164"/>
        <v>700874385.73273754</v>
      </c>
      <c r="F223" s="123">
        <v>93360634.90625</v>
      </c>
      <c r="G223" s="124">
        <f t="shared" si="165"/>
        <v>702755389.82068002</v>
      </c>
      <c r="H223" s="123">
        <f t="shared" si="160"/>
        <v>-4725053.6587160528</v>
      </c>
      <c r="I223" s="125">
        <f t="shared" si="160"/>
        <v>-1881004.087942481</v>
      </c>
      <c r="J223" s="123">
        <v>1647.1537054283544</v>
      </c>
      <c r="K223" s="124">
        <f t="shared" si="166"/>
        <v>655.71802505641244</v>
      </c>
      <c r="L223" s="199">
        <f t="shared" si="161"/>
        <v>-4723406.5050106244</v>
      </c>
      <c r="M223" s="126">
        <f t="shared" si="167"/>
        <v>-1880348.3699172898</v>
      </c>
      <c r="N223" s="126"/>
      <c r="O223" s="123">
        <f>[75]Schedule_C!AF197</f>
        <v>-4723406.5050106253</v>
      </c>
      <c r="P223" s="124">
        <f t="shared" si="168"/>
        <v>-1880348.3699172903</v>
      </c>
      <c r="Q223" s="139"/>
      <c r="R223" s="123">
        <f>[75]Schedule_C!P197</f>
        <v>0</v>
      </c>
      <c r="S223" s="125">
        <f t="shared" si="169"/>
        <v>0</v>
      </c>
      <c r="T223" s="123">
        <f t="shared" si="162"/>
        <v>-4723406.5050106253</v>
      </c>
      <c r="U223" s="187">
        <f t="shared" si="162"/>
        <v>-1880348.3699172903</v>
      </c>
      <c r="V223" s="165">
        <f>[75]Schedule_C1!M329+[75]Schedule_C1!M330</f>
        <v>10268.39</v>
      </c>
      <c r="W223" s="125">
        <f t="shared" si="170"/>
        <v>68056.25</v>
      </c>
      <c r="X223" s="123">
        <f t="shared" si="163"/>
        <v>10268.39</v>
      </c>
      <c r="Y223" s="169">
        <f t="shared" si="171"/>
        <v>68056.25</v>
      </c>
    </row>
    <row r="224" spans="1:25" s="91" customFormat="1" ht="12.75" hidden="1" customHeight="1">
      <c r="A224" s="116">
        <v>15</v>
      </c>
      <c r="B224" s="151">
        <v>42583</v>
      </c>
      <c r="C224" s="61"/>
      <c r="D224" s="165">
        <v>92024442.247533947</v>
      </c>
      <c r="E224" s="124">
        <f t="shared" si="164"/>
        <v>792898827.98027146</v>
      </c>
      <c r="F224" s="123">
        <v>93864367.235747993</v>
      </c>
      <c r="G224" s="124">
        <f t="shared" si="165"/>
        <v>796619757.05642796</v>
      </c>
      <c r="H224" s="165">
        <f t="shared" si="160"/>
        <v>-1839924.9882140458</v>
      </c>
      <c r="I224" s="169">
        <f t="shared" si="160"/>
        <v>-3720929.076156497</v>
      </c>
      <c r="J224" s="165">
        <v>641.39785089157522</v>
      </c>
      <c r="K224" s="124">
        <f t="shared" si="166"/>
        <v>1297.1158759479877</v>
      </c>
      <c r="L224" s="170">
        <f t="shared" si="161"/>
        <v>-1839283.5903631542</v>
      </c>
      <c r="M224" s="126">
        <f t="shared" si="167"/>
        <v>-3719631.960280444</v>
      </c>
      <c r="N224" s="171"/>
      <c r="O224" s="123">
        <f>[75]Schedule_C!AF198</f>
        <v>-1839283.5903631542</v>
      </c>
      <c r="P224" s="124">
        <f t="shared" si="168"/>
        <v>-3719631.9602804445</v>
      </c>
      <c r="Q224" s="139"/>
      <c r="R224" s="123">
        <f>[75]Schedule_C!P198</f>
        <v>0</v>
      </c>
      <c r="S224" s="125">
        <f t="shared" si="169"/>
        <v>0</v>
      </c>
      <c r="T224" s="123">
        <f t="shared" si="162"/>
        <v>-1839283.5903631542</v>
      </c>
      <c r="U224" s="187">
        <f t="shared" si="162"/>
        <v>-3719631.9602804445</v>
      </c>
      <c r="V224" s="165">
        <f>[75]Schedule_C1!M331+[75]Schedule_C1!M332</f>
        <v>10268.39</v>
      </c>
      <c r="W224" s="125">
        <f t="shared" si="170"/>
        <v>78324.639999999999</v>
      </c>
      <c r="X224" s="123">
        <f t="shared" si="163"/>
        <v>10268.39</v>
      </c>
      <c r="Y224" s="169">
        <f>X224+Y223</f>
        <v>78324.639999999999</v>
      </c>
    </row>
    <row r="225" spans="1:25" s="91" customFormat="1" ht="13.7" hidden="1" customHeight="1">
      <c r="A225" s="116">
        <v>15</v>
      </c>
      <c r="B225" s="151">
        <v>42614</v>
      </c>
      <c r="C225" s="61"/>
      <c r="D225" s="165">
        <v>91175073.247533947</v>
      </c>
      <c r="E225" s="124">
        <f t="shared" si="164"/>
        <v>884073901.22780538</v>
      </c>
      <c r="F225" s="123">
        <v>87819421.120335996</v>
      </c>
      <c r="G225" s="124">
        <f t="shared" si="165"/>
        <v>884439178.17676401</v>
      </c>
      <c r="H225" s="165">
        <f t="shared" si="160"/>
        <v>3355652.1271979511</v>
      </c>
      <c r="I225" s="169">
        <f t="shared" si="160"/>
        <v>-365276.94895863533</v>
      </c>
      <c r="J225" s="165">
        <v>-1169.7803315413184</v>
      </c>
      <c r="K225" s="124">
        <f t="shared" si="166"/>
        <v>127.33554440666921</v>
      </c>
      <c r="L225" s="170">
        <f t="shared" si="161"/>
        <v>3354482.3468664098</v>
      </c>
      <c r="M225" s="126">
        <f t="shared" si="167"/>
        <v>-365149.61341403425</v>
      </c>
      <c r="N225" s="171"/>
      <c r="O225" s="123">
        <f>[75]Schedule_C!AF199</f>
        <v>3354482.3468664102</v>
      </c>
      <c r="P225" s="124">
        <f t="shared" si="168"/>
        <v>-365149.61341403425</v>
      </c>
      <c r="Q225" s="139"/>
      <c r="R225" s="123">
        <f>[75]Schedule_C!P199</f>
        <v>0</v>
      </c>
      <c r="S225" s="125">
        <f t="shared" si="169"/>
        <v>0</v>
      </c>
      <c r="T225" s="123">
        <f t="shared" si="162"/>
        <v>3354482.3468664102</v>
      </c>
      <c r="U225" s="187">
        <f t="shared" si="162"/>
        <v>-365149.61341403425</v>
      </c>
      <c r="V225" s="165">
        <f>[75]Schedule_C1!M333+[75]Schedule_C1!M334</f>
        <v>9937.15</v>
      </c>
      <c r="W225" s="125">
        <f t="shared" si="170"/>
        <v>88261.79</v>
      </c>
      <c r="X225" s="123">
        <f t="shared" si="163"/>
        <v>9937.15</v>
      </c>
      <c r="Y225" s="169">
        <f>X225+Y224</f>
        <v>88261.79</v>
      </c>
    </row>
    <row r="226" spans="1:25" s="91" customFormat="1" ht="12.6" hidden="1" customHeight="1">
      <c r="A226" s="116">
        <v>15</v>
      </c>
      <c r="B226" s="151">
        <v>42644</v>
      </c>
      <c r="C226" s="61"/>
      <c r="D226" s="165">
        <v>99767106.247533947</v>
      </c>
      <c r="E226" s="124">
        <f t="shared" si="164"/>
        <v>983841007.47533929</v>
      </c>
      <c r="F226" s="123">
        <v>98497101.194906995</v>
      </c>
      <c r="G226" s="124">
        <f t="shared" si="165"/>
        <v>982936279.37167096</v>
      </c>
      <c r="H226" s="165">
        <f t="shared" si="160"/>
        <v>1270005.0526269525</v>
      </c>
      <c r="I226" s="169">
        <f t="shared" si="160"/>
        <v>904728.1036683321</v>
      </c>
      <c r="J226" s="165">
        <v>-442.72376134572551</v>
      </c>
      <c r="K226" s="124">
        <f t="shared" si="166"/>
        <v>-315.38821693905629</v>
      </c>
      <c r="L226" s="170">
        <f t="shared" si="161"/>
        <v>1269562.3288656068</v>
      </c>
      <c r="M226" s="126">
        <f t="shared" si="167"/>
        <v>904412.71545157256</v>
      </c>
      <c r="N226" s="171"/>
      <c r="O226" s="123">
        <f>[75]Schedule_C!AF200</f>
        <v>1269562.3288656063</v>
      </c>
      <c r="P226" s="124">
        <f t="shared" si="168"/>
        <v>904412.71545157209</v>
      </c>
      <c r="Q226" s="139"/>
      <c r="R226" s="123">
        <f>[75]Schedule_C!P200</f>
        <v>0</v>
      </c>
      <c r="S226" s="125">
        <f t="shared" si="169"/>
        <v>0</v>
      </c>
      <c r="T226" s="123">
        <f t="shared" si="162"/>
        <v>1269562.3288656063</v>
      </c>
      <c r="U226" s="187">
        <f t="shared" si="162"/>
        <v>904412.71545157209</v>
      </c>
      <c r="V226" s="165">
        <f>[75]Schedule_C1!M335+[75]Schedule_C1!M336</f>
        <v>10268.39</v>
      </c>
      <c r="W226" s="125">
        <f t="shared" si="170"/>
        <v>98530.18</v>
      </c>
      <c r="X226" s="123">
        <f t="shared" si="163"/>
        <v>10268.39</v>
      </c>
      <c r="Y226" s="169">
        <f>X226+Y225</f>
        <v>98530.18</v>
      </c>
    </row>
    <row r="227" spans="1:25" s="91" customFormat="1" ht="12.6" hidden="1" customHeight="1">
      <c r="A227" s="116">
        <v>15</v>
      </c>
      <c r="B227" s="151">
        <v>42675</v>
      </c>
      <c r="C227" s="61"/>
      <c r="D227" s="165">
        <v>108304361.24753395</v>
      </c>
      <c r="E227" s="124">
        <f t="shared" si="164"/>
        <v>1092145368.7228732</v>
      </c>
      <c r="F227" s="123">
        <v>100898060.82451299</v>
      </c>
      <c r="G227" s="124">
        <f t="shared" si="165"/>
        <v>1083834340.1961839</v>
      </c>
      <c r="H227" s="165">
        <f t="shared" si="160"/>
        <v>7406300.4230209589</v>
      </c>
      <c r="I227" s="169">
        <f t="shared" si="160"/>
        <v>8311028.526689291</v>
      </c>
      <c r="J227" s="165">
        <v>-2581.8363274652511</v>
      </c>
      <c r="K227" s="124">
        <f t="shared" si="166"/>
        <v>-2897.2245444043074</v>
      </c>
      <c r="L227" s="170">
        <f t="shared" si="161"/>
        <v>7403718.5866934936</v>
      </c>
      <c r="M227" s="126">
        <f t="shared" si="167"/>
        <v>8308131.3021450657</v>
      </c>
      <c r="N227" s="171"/>
      <c r="O227" s="123">
        <f>[75]Schedule_C!AF201</f>
        <v>7403718.5866934955</v>
      </c>
      <c r="P227" s="124">
        <f t="shared" si="168"/>
        <v>8308131.3021450676</v>
      </c>
      <c r="Q227" s="139"/>
      <c r="R227" s="123">
        <f>[75]Schedule_C!P201</f>
        <v>0</v>
      </c>
      <c r="S227" s="125">
        <f t="shared" si="169"/>
        <v>0</v>
      </c>
      <c r="T227" s="123">
        <f t="shared" si="162"/>
        <v>7403718.5866934955</v>
      </c>
      <c r="U227" s="187">
        <f t="shared" si="162"/>
        <v>8308131.3021450676</v>
      </c>
      <c r="V227" s="165">
        <f>[75]Schedule_C1!M337+[75]Schedule_C1!M338</f>
        <v>9937.15</v>
      </c>
      <c r="W227" s="125">
        <f t="shared" si="170"/>
        <v>108467.32999999999</v>
      </c>
      <c r="X227" s="123">
        <f t="shared" si="163"/>
        <v>9937.15</v>
      </c>
      <c r="Y227" s="169">
        <f>X227+Y226</f>
        <v>108467.32999999999</v>
      </c>
    </row>
    <row r="228" spans="1:25" s="91" customFormat="1" ht="13.7" hidden="1" customHeight="1">
      <c r="A228" s="116">
        <v>15</v>
      </c>
      <c r="B228" s="151">
        <v>42705</v>
      </c>
      <c r="C228" s="61"/>
      <c r="D228" s="174">
        <v>128451174.24753395</v>
      </c>
      <c r="E228" s="132">
        <f t="shared" si="164"/>
        <v>1220596542.9704072</v>
      </c>
      <c r="F228" s="131">
        <v>134703102.95036802</v>
      </c>
      <c r="G228" s="132">
        <f t="shared" si="165"/>
        <v>1218537443.1465518</v>
      </c>
      <c r="H228" s="174">
        <f t="shared" si="160"/>
        <v>-6251928.7028340697</v>
      </c>
      <c r="I228" s="150">
        <f t="shared" si="160"/>
        <v>2059099.8238554001</v>
      </c>
      <c r="J228" s="174">
        <v>2179.4223458077759</v>
      </c>
      <c r="K228" s="132">
        <f t="shared" si="166"/>
        <v>-717.80219859653153</v>
      </c>
      <c r="L228" s="175">
        <f t="shared" si="161"/>
        <v>-6249749.280488262</v>
      </c>
      <c r="M228" s="134">
        <f t="shared" si="167"/>
        <v>2058382.0216568038</v>
      </c>
      <c r="N228" s="153"/>
      <c r="O228" s="131">
        <f>[75]Schedule_C!AF202</f>
        <v>-6249749.2804882638</v>
      </c>
      <c r="P228" s="132">
        <f t="shared" si="168"/>
        <v>2058382.0216568038</v>
      </c>
      <c r="Q228" s="135"/>
      <c r="R228" s="131">
        <f>[75]Schedule_C!P202</f>
        <v>0</v>
      </c>
      <c r="S228" s="133">
        <f t="shared" si="169"/>
        <v>0</v>
      </c>
      <c r="T228" s="131">
        <f t="shared" si="162"/>
        <v>-6249749.2804882638</v>
      </c>
      <c r="U228" s="190">
        <f t="shared" si="162"/>
        <v>2058382.0216568038</v>
      </c>
      <c r="V228" s="174">
        <f>[75]Schedule_C1!M339+[75]Schedule_C1!M340</f>
        <v>10268.39</v>
      </c>
      <c r="W228" s="133">
        <f t="shared" si="170"/>
        <v>118735.71999999999</v>
      </c>
      <c r="X228" s="131">
        <f t="shared" si="163"/>
        <v>10268.39</v>
      </c>
      <c r="Y228" s="150">
        <f>X228+Y227</f>
        <v>118735.71999999999</v>
      </c>
    </row>
    <row r="229" spans="1:25" s="91" customFormat="1" ht="13.7" hidden="1" customHeight="1">
      <c r="A229" s="116"/>
      <c r="B229" s="151"/>
      <c r="C229" s="61"/>
      <c r="D229" s="69"/>
      <c r="E229" s="126"/>
      <c r="F229" s="145"/>
      <c r="G229" s="126"/>
      <c r="H229" s="69"/>
      <c r="I229" s="69"/>
      <c r="J229" s="69"/>
      <c r="K229" s="126"/>
      <c r="L229" s="171"/>
      <c r="M229" s="126"/>
      <c r="N229" s="171"/>
      <c r="O229" s="145"/>
      <c r="P229" s="126"/>
      <c r="Q229" s="139"/>
      <c r="R229" s="145"/>
      <c r="S229" s="145"/>
      <c r="T229" s="145"/>
      <c r="U229" s="191"/>
      <c r="V229" s="69"/>
      <c r="W229" s="145"/>
      <c r="X229" s="145"/>
      <c r="Y229" s="69"/>
    </row>
    <row r="230" spans="1:25" s="91" customFormat="1" ht="13.7" hidden="1" customHeight="1">
      <c r="A230" s="70" t="s">
        <v>92</v>
      </c>
      <c r="B230" s="151"/>
      <c r="C230" s="61"/>
      <c r="D230" s="69"/>
      <c r="E230" s="126">
        <f>E215+E228</f>
        <v>17356573460.913258</v>
      </c>
      <c r="F230" s="145"/>
      <c r="G230" s="126">
        <f>G215+G228</f>
        <v>17342381661.364254</v>
      </c>
      <c r="H230" s="69"/>
      <c r="I230" s="69">
        <f>I215+I228</f>
        <v>14191799.54900527</v>
      </c>
      <c r="J230" s="69"/>
      <c r="K230" s="126">
        <f>K215+K228</f>
        <v>-17346.324846068492</v>
      </c>
      <c r="L230" s="171"/>
      <c r="M230" s="126"/>
      <c r="N230" s="171">
        <f>N215+M228</f>
        <v>14174451.759742428</v>
      </c>
      <c r="O230" s="145"/>
      <c r="P230" s="126">
        <f>P215+P228</f>
        <v>10720108.059866574</v>
      </c>
      <c r="Q230" s="139"/>
      <c r="R230" s="145"/>
      <c r="S230" s="145">
        <f>S215+S228</f>
        <v>3454343.6642930694</v>
      </c>
      <c r="T230" s="145"/>
      <c r="U230" s="191">
        <f>U215+U228</f>
        <v>14174451.724159647</v>
      </c>
      <c r="V230" s="69"/>
      <c r="W230" s="145">
        <f>W215+W228</f>
        <v>989039.20000000019</v>
      </c>
      <c r="X230" s="145"/>
      <c r="Y230" s="69">
        <f>Y215+Y228</f>
        <v>4443383.8642930668</v>
      </c>
    </row>
    <row r="231" spans="1:25" s="91" customFormat="1" ht="13.7" hidden="1" customHeight="1">
      <c r="A231" s="116"/>
      <c r="B231" s="151"/>
      <c r="C231" s="61"/>
      <c r="D231" s="69"/>
      <c r="E231" s="126"/>
      <c r="F231" s="145"/>
      <c r="G231" s="126"/>
      <c r="H231" s="69"/>
      <c r="I231" s="69"/>
      <c r="J231" s="69"/>
      <c r="K231" s="126"/>
      <c r="L231" s="171"/>
      <c r="M231" s="126"/>
      <c r="N231" s="171"/>
      <c r="O231" s="145"/>
      <c r="P231" s="126"/>
      <c r="Q231" s="139"/>
      <c r="R231" s="145"/>
      <c r="S231" s="145"/>
      <c r="T231" s="145"/>
      <c r="U231" s="191"/>
      <c r="V231" s="69"/>
      <c r="W231" s="145"/>
      <c r="X231" s="145"/>
      <c r="Y231" s="69"/>
    </row>
    <row r="232" spans="1:25" s="91" customFormat="1" ht="12.75" hidden="1" customHeight="1">
      <c r="A232" s="116">
        <v>16</v>
      </c>
      <c r="B232" s="151">
        <v>42736</v>
      </c>
      <c r="C232" s="61" t="s">
        <v>85</v>
      </c>
      <c r="D232" s="160">
        <v>87428880</v>
      </c>
      <c r="E232" s="146">
        <f>D232</f>
        <v>87428880</v>
      </c>
      <c r="F232" s="194">
        <v>77313609.731105998</v>
      </c>
      <c r="G232" s="146">
        <f>F232</f>
        <v>77313609.731105998</v>
      </c>
      <c r="H232" s="160">
        <f t="shared" ref="H232:I243" si="172">D232-F232</f>
        <v>10115270.268894002</v>
      </c>
      <c r="I232" s="163">
        <f t="shared" si="172"/>
        <v>10115270.268894002</v>
      </c>
      <c r="J232" s="160">
        <v>-3526.1832157373428</v>
      </c>
      <c r="K232" s="146">
        <f>J232</f>
        <v>-3526.1832157373428</v>
      </c>
      <c r="L232" s="181">
        <f t="shared" ref="L232:L243" si="173">H232+J232</f>
        <v>10111744.085678264</v>
      </c>
      <c r="M232" s="195">
        <f>L232</f>
        <v>10111744.085678264</v>
      </c>
      <c r="N232" s="161"/>
      <c r="O232" s="194">
        <f>[75]Schedule_C!AF204</f>
        <v>10111744.085678264</v>
      </c>
      <c r="P232" s="146">
        <f>O232</f>
        <v>10111744.085678264</v>
      </c>
      <c r="Q232" s="139"/>
      <c r="R232" s="194">
        <f>[75]Schedule_C!P204</f>
        <v>0</v>
      </c>
      <c r="S232" s="147">
        <f>R232</f>
        <v>0</v>
      </c>
      <c r="T232" s="194">
        <f t="shared" ref="T232:U243" si="174">O232+R232</f>
        <v>10111744.085678264</v>
      </c>
      <c r="U232" s="183">
        <f t="shared" si="174"/>
        <v>10111744.085678264</v>
      </c>
      <c r="V232" s="160">
        <f>[75]Schedule_C1!M341+[75]Schedule_C1!M342</f>
        <v>10268.39</v>
      </c>
      <c r="W232" s="147">
        <f>V232</f>
        <v>10268.39</v>
      </c>
      <c r="X232" s="194">
        <f t="shared" ref="X232:X243" si="175">R232+V232</f>
        <v>10268.39</v>
      </c>
      <c r="Y232" s="163">
        <f>X232</f>
        <v>10268.39</v>
      </c>
    </row>
    <row r="233" spans="1:25" s="91" customFormat="1" ht="12.75" hidden="1" customHeight="1">
      <c r="A233" s="116">
        <v>16</v>
      </c>
      <c r="B233" s="151">
        <v>42767</v>
      </c>
      <c r="C233" s="61"/>
      <c r="D233" s="165">
        <v>65492956</v>
      </c>
      <c r="E233" s="124">
        <f t="shared" ref="E233:E243" si="176">E232+D233</f>
        <v>152921836</v>
      </c>
      <c r="F233" s="123">
        <v>64896142.455332994</v>
      </c>
      <c r="G233" s="124">
        <f t="shared" ref="G233:G243" si="177">G232+F233</f>
        <v>142209752.18643898</v>
      </c>
      <c r="H233" s="165">
        <f t="shared" si="172"/>
        <v>596813.54466700554</v>
      </c>
      <c r="I233" s="169">
        <f t="shared" si="172"/>
        <v>10712083.813561022</v>
      </c>
      <c r="J233" s="165">
        <v>-208.04920167091768</v>
      </c>
      <c r="K233" s="124">
        <f t="shared" ref="K233:K243" si="178">K232+J233</f>
        <v>-3734.2324174082605</v>
      </c>
      <c r="L233" s="170">
        <f t="shared" si="173"/>
        <v>596605.49546533462</v>
      </c>
      <c r="M233" s="126">
        <f t="shared" ref="M233:M243" si="179">M232+L233</f>
        <v>10708349.581143599</v>
      </c>
      <c r="N233" s="168"/>
      <c r="O233" s="123">
        <f>[75]Schedule_C!AF205</f>
        <v>596605.4954653345</v>
      </c>
      <c r="P233" s="124">
        <f t="shared" ref="P233:P243" si="180">P232+O233</f>
        <v>10708349.581143599</v>
      </c>
      <c r="Q233" s="139"/>
      <c r="R233" s="123">
        <f>[75]Schedule_C!P205</f>
        <v>0</v>
      </c>
      <c r="S233" s="125">
        <f t="shared" ref="S233:S243" si="181">R233+S232</f>
        <v>0</v>
      </c>
      <c r="T233" s="123">
        <f t="shared" si="174"/>
        <v>596605.4954653345</v>
      </c>
      <c r="U233" s="187">
        <f t="shared" si="174"/>
        <v>10708349.581143599</v>
      </c>
      <c r="V233" s="165">
        <f>[75]Schedule_C1!M343+[75]Schedule_C1!M344</f>
        <v>9274.68</v>
      </c>
      <c r="W233" s="125">
        <f t="shared" ref="W233:W243" si="182">W232+V233</f>
        <v>19543.07</v>
      </c>
      <c r="X233" s="123">
        <f t="shared" si="175"/>
        <v>9274.68</v>
      </c>
      <c r="Y233" s="169">
        <f t="shared" ref="Y233:Y238" si="183">X233+Y232</f>
        <v>19543.07</v>
      </c>
    </row>
    <row r="234" spans="1:25" s="91" customFormat="1" ht="12.75" hidden="1" customHeight="1">
      <c r="A234" s="116">
        <v>16</v>
      </c>
      <c r="B234" s="151">
        <v>42795</v>
      </c>
      <c r="C234" s="61"/>
      <c r="D234" s="123">
        <v>64182639</v>
      </c>
      <c r="E234" s="124">
        <f t="shared" si="176"/>
        <v>217104475</v>
      </c>
      <c r="F234" s="145">
        <v>64917278.194544993</v>
      </c>
      <c r="G234" s="124">
        <f t="shared" si="177"/>
        <v>207127030.38098398</v>
      </c>
      <c r="H234" s="69">
        <f t="shared" si="172"/>
        <v>-734639.19454499334</v>
      </c>
      <c r="I234" s="145">
        <f t="shared" si="172"/>
        <v>9977444.6190160215</v>
      </c>
      <c r="J234" s="123">
        <v>256.09522321843542</v>
      </c>
      <c r="K234" s="126">
        <f t="shared" si="178"/>
        <v>-3478.1371941898251</v>
      </c>
      <c r="L234" s="199">
        <f t="shared" si="173"/>
        <v>-734383.09932177491</v>
      </c>
      <c r="M234" s="126">
        <f t="shared" si="179"/>
        <v>9973966.4818218239</v>
      </c>
      <c r="N234" s="126"/>
      <c r="O234" s="123">
        <f>[75]Schedule_C!AF206</f>
        <v>-734383.09932177514</v>
      </c>
      <c r="P234" s="126">
        <f t="shared" si="180"/>
        <v>9973966.4818218239</v>
      </c>
      <c r="Q234" s="139"/>
      <c r="R234" s="123">
        <f>[75]Schedule_C!P206</f>
        <v>0</v>
      </c>
      <c r="S234" s="145">
        <f t="shared" si="181"/>
        <v>0</v>
      </c>
      <c r="T234" s="123">
        <f t="shared" si="174"/>
        <v>-734383.09932177514</v>
      </c>
      <c r="U234" s="191">
        <f t="shared" si="174"/>
        <v>9973966.4818218239</v>
      </c>
      <c r="V234" s="165">
        <f>[75]Schedule_C1!M345+[75]Schedule_C1!M346</f>
        <v>10268.39</v>
      </c>
      <c r="W234" s="145">
        <f t="shared" si="182"/>
        <v>29811.46</v>
      </c>
      <c r="X234" s="123">
        <f t="shared" si="175"/>
        <v>10268.39</v>
      </c>
      <c r="Y234" s="125">
        <f t="shared" si="183"/>
        <v>29811.46</v>
      </c>
    </row>
    <row r="235" spans="1:25" s="91" customFormat="1" ht="12.75" hidden="1" customHeight="1">
      <c r="A235" s="116">
        <v>16</v>
      </c>
      <c r="B235" s="151">
        <v>42826</v>
      </c>
      <c r="C235" s="61"/>
      <c r="D235" s="123">
        <v>53202466</v>
      </c>
      <c r="E235" s="124">
        <f t="shared" si="176"/>
        <v>270306941</v>
      </c>
      <c r="F235" s="145">
        <v>55114449.427169994</v>
      </c>
      <c r="G235" s="124">
        <f t="shared" si="177"/>
        <v>262241479.80815399</v>
      </c>
      <c r="H235" s="165">
        <f t="shared" si="172"/>
        <v>-1911983.4271699935</v>
      </c>
      <c r="I235" s="169">
        <f t="shared" si="172"/>
        <v>8065461.1918460131</v>
      </c>
      <c r="J235" s="165">
        <v>666.51742271147668</v>
      </c>
      <c r="K235" s="124">
        <f t="shared" si="178"/>
        <v>-2811.6197714783484</v>
      </c>
      <c r="L235" s="170">
        <f t="shared" si="173"/>
        <v>-1911316.909747282</v>
      </c>
      <c r="M235" s="126">
        <f t="shared" si="179"/>
        <v>8062649.5720745418</v>
      </c>
      <c r="N235" s="171"/>
      <c r="O235" s="123">
        <f>[75]Schedule_C!AF207</f>
        <v>-1911316.9097472802</v>
      </c>
      <c r="P235" s="124">
        <f t="shared" si="180"/>
        <v>8062649.5720745437</v>
      </c>
      <c r="Q235" s="139"/>
      <c r="R235" s="123">
        <f>[75]Schedule_C!P207</f>
        <v>0</v>
      </c>
      <c r="S235" s="125">
        <f t="shared" si="181"/>
        <v>0</v>
      </c>
      <c r="T235" s="123">
        <f t="shared" si="174"/>
        <v>-1911316.9097472802</v>
      </c>
      <c r="U235" s="187">
        <f t="shared" si="174"/>
        <v>8062649.5720745437</v>
      </c>
      <c r="V235" s="165">
        <f>[75]Schedule_C1!M347+[75]Schedule_C1!M348</f>
        <v>10533.380000000001</v>
      </c>
      <c r="W235" s="125">
        <f t="shared" si="182"/>
        <v>40344.839999999997</v>
      </c>
      <c r="X235" s="123">
        <f t="shared" si="175"/>
        <v>10533.380000000001</v>
      </c>
      <c r="Y235" s="169">
        <f t="shared" si="183"/>
        <v>40344.839999999997</v>
      </c>
    </row>
    <row r="236" spans="1:25" s="91" customFormat="1" ht="15" hidden="1" customHeight="1">
      <c r="A236" s="116">
        <v>16</v>
      </c>
      <c r="B236" s="151">
        <v>42856</v>
      </c>
      <c r="C236" s="61"/>
      <c r="D236" s="123">
        <v>53375282</v>
      </c>
      <c r="E236" s="124">
        <f t="shared" si="176"/>
        <v>323682223</v>
      </c>
      <c r="F236" s="123">
        <v>51642022.473971993</v>
      </c>
      <c r="G236" s="124">
        <f t="shared" si="177"/>
        <v>313883502.28212595</v>
      </c>
      <c r="H236" s="123">
        <f t="shared" si="172"/>
        <v>1733259.5260280073</v>
      </c>
      <c r="I236" s="125">
        <f t="shared" si="172"/>
        <v>9798720.7178740501</v>
      </c>
      <c r="J236" s="123">
        <v>-604.21427077334374</v>
      </c>
      <c r="K236" s="124">
        <f t="shared" si="178"/>
        <v>-3415.8340422516922</v>
      </c>
      <c r="L236" s="199">
        <f t="shared" si="173"/>
        <v>1732655.3117572339</v>
      </c>
      <c r="M236" s="126">
        <f t="shared" si="179"/>
        <v>9795304.8838317767</v>
      </c>
      <c r="N236" s="126"/>
      <c r="O236" s="123">
        <f>[75]Schedule_C!AF208</f>
        <v>1732655.311757233</v>
      </c>
      <c r="P236" s="124">
        <f t="shared" si="180"/>
        <v>9795304.8838317767</v>
      </c>
      <c r="Q236" s="139"/>
      <c r="R236" s="123">
        <f>[75]Schedule_C!P208</f>
        <v>0</v>
      </c>
      <c r="S236" s="125">
        <f t="shared" si="181"/>
        <v>0</v>
      </c>
      <c r="T236" s="123">
        <f t="shared" si="174"/>
        <v>1732655.311757233</v>
      </c>
      <c r="U236" s="187">
        <f t="shared" si="174"/>
        <v>9795304.8838317767</v>
      </c>
      <c r="V236" s="165">
        <f>[75]Schedule_C1!M349+[75]Schedule_C1!M350</f>
        <v>10884.49</v>
      </c>
      <c r="W236" s="125">
        <f t="shared" si="182"/>
        <v>51229.329999999994</v>
      </c>
      <c r="X236" s="123">
        <f t="shared" si="175"/>
        <v>10884.49</v>
      </c>
      <c r="Y236" s="169">
        <f t="shared" si="183"/>
        <v>51229.329999999994</v>
      </c>
    </row>
    <row r="237" spans="1:25" s="91" customFormat="1" ht="12.75" hidden="1" customHeight="1">
      <c r="A237" s="116">
        <v>16</v>
      </c>
      <c r="B237" s="151">
        <v>42887</v>
      </c>
      <c r="C237" s="108"/>
      <c r="D237" s="165">
        <v>48255405</v>
      </c>
      <c r="E237" s="124">
        <f t="shared" si="176"/>
        <v>371937628</v>
      </c>
      <c r="F237" s="123">
        <v>49381093.139174998</v>
      </c>
      <c r="G237" s="124">
        <f t="shared" si="177"/>
        <v>363264595.42130095</v>
      </c>
      <c r="H237" s="123">
        <f t="shared" si="172"/>
        <v>-1125688.1391749978</v>
      </c>
      <c r="I237" s="125">
        <f t="shared" si="172"/>
        <v>8673032.5786990523</v>
      </c>
      <c r="J237" s="123">
        <v>392.41488531650975</v>
      </c>
      <c r="K237" s="124">
        <f t="shared" si="178"/>
        <v>-3023.4191569351824</v>
      </c>
      <c r="L237" s="199">
        <f t="shared" si="173"/>
        <v>-1125295.7242896813</v>
      </c>
      <c r="M237" s="126">
        <f t="shared" si="179"/>
        <v>8670009.1595420949</v>
      </c>
      <c r="N237" s="126"/>
      <c r="O237" s="123">
        <f>[75]Schedule_C!AF209</f>
        <v>-1125295.7242896818</v>
      </c>
      <c r="P237" s="124">
        <f t="shared" si="180"/>
        <v>8670009.1595420949</v>
      </c>
      <c r="Q237" s="139"/>
      <c r="R237" s="123">
        <f>[75]Schedule_C!P209</f>
        <v>0</v>
      </c>
      <c r="S237" s="125">
        <f t="shared" si="181"/>
        <v>0</v>
      </c>
      <c r="T237" s="123">
        <f t="shared" si="174"/>
        <v>-1125295.7242896818</v>
      </c>
      <c r="U237" s="187">
        <f t="shared" si="174"/>
        <v>8670009.1595420949</v>
      </c>
      <c r="V237" s="165">
        <f>[75]Schedule_C1!M351+[75]Schedule_C1!M352</f>
        <v>10533.380000000001</v>
      </c>
      <c r="W237" s="125">
        <f t="shared" si="182"/>
        <v>61762.709999999992</v>
      </c>
      <c r="X237" s="123">
        <f t="shared" si="175"/>
        <v>10533.380000000001</v>
      </c>
      <c r="Y237" s="169">
        <f t="shared" si="183"/>
        <v>61762.709999999992</v>
      </c>
    </row>
    <row r="238" spans="1:25" s="91" customFormat="1" ht="12.75" hidden="1" customHeight="1">
      <c r="A238" s="116">
        <v>16</v>
      </c>
      <c r="B238" s="151">
        <v>42917</v>
      </c>
      <c r="C238" s="61"/>
      <c r="D238" s="165">
        <v>49053010</v>
      </c>
      <c r="E238" s="124">
        <f t="shared" si="176"/>
        <v>420990638</v>
      </c>
      <c r="F238" s="123">
        <v>52040713.688774996</v>
      </c>
      <c r="G238" s="124">
        <f t="shared" si="177"/>
        <v>415305309.11007595</v>
      </c>
      <c r="H238" s="123">
        <f t="shared" si="172"/>
        <v>-2987703.6887749955</v>
      </c>
      <c r="I238" s="125">
        <f t="shared" si="172"/>
        <v>5685328.8899240494</v>
      </c>
      <c r="J238" s="123">
        <v>1041.5135059072636</v>
      </c>
      <c r="K238" s="124">
        <f t="shared" si="178"/>
        <v>-1981.9056510279188</v>
      </c>
      <c r="L238" s="199">
        <f t="shared" si="173"/>
        <v>-2986662.1752690882</v>
      </c>
      <c r="M238" s="126">
        <f t="shared" si="179"/>
        <v>5683346.9842730071</v>
      </c>
      <c r="N238" s="126"/>
      <c r="O238" s="123">
        <f>[75]Schedule_C!AF210</f>
        <v>-2986662.1752690878</v>
      </c>
      <c r="P238" s="124">
        <f t="shared" si="180"/>
        <v>5683346.9842730071</v>
      </c>
      <c r="Q238" s="139"/>
      <c r="R238" s="123">
        <f>[75]Schedule_C!P210</f>
        <v>0</v>
      </c>
      <c r="S238" s="125">
        <f t="shared" si="181"/>
        <v>0</v>
      </c>
      <c r="T238" s="123">
        <f t="shared" si="174"/>
        <v>-2986662.1752690878</v>
      </c>
      <c r="U238" s="187">
        <f t="shared" si="174"/>
        <v>5683346.9842730071</v>
      </c>
      <c r="V238" s="165">
        <f>[75]Schedule_C1!M353+[75]Schedule_C1!M354</f>
        <v>11617.95</v>
      </c>
      <c r="W238" s="125">
        <f t="shared" si="182"/>
        <v>73380.659999999989</v>
      </c>
      <c r="X238" s="123">
        <f t="shared" si="175"/>
        <v>11617.95</v>
      </c>
      <c r="Y238" s="169">
        <f t="shared" si="183"/>
        <v>73380.659999999989</v>
      </c>
    </row>
    <row r="239" spans="1:25" s="91" customFormat="1" ht="12.75" hidden="1" customHeight="1">
      <c r="A239" s="116">
        <v>16</v>
      </c>
      <c r="B239" s="151">
        <v>42948</v>
      </c>
      <c r="C239" s="61"/>
      <c r="D239" s="165">
        <v>57348734</v>
      </c>
      <c r="E239" s="124">
        <f t="shared" si="176"/>
        <v>478339372</v>
      </c>
      <c r="F239" s="123">
        <v>55131845.321699992</v>
      </c>
      <c r="G239" s="124">
        <f t="shared" si="177"/>
        <v>470437154.43177593</v>
      </c>
      <c r="H239" s="165">
        <f t="shared" si="172"/>
        <v>2216888.6783000082</v>
      </c>
      <c r="I239" s="169">
        <f t="shared" si="172"/>
        <v>7902217.5682240725</v>
      </c>
      <c r="J239" s="165">
        <v>-772.80739325564355</v>
      </c>
      <c r="K239" s="124">
        <f t="shared" si="178"/>
        <v>-2754.7130442835623</v>
      </c>
      <c r="L239" s="170">
        <f t="shared" si="173"/>
        <v>2216115.8709067525</v>
      </c>
      <c r="M239" s="126">
        <f t="shared" si="179"/>
        <v>7899462.8551797597</v>
      </c>
      <c r="N239" s="171"/>
      <c r="O239" s="123">
        <f>[75]Schedule_C!AF211</f>
        <v>2216115.8709067535</v>
      </c>
      <c r="P239" s="124">
        <f t="shared" si="180"/>
        <v>7899462.8551797606</v>
      </c>
      <c r="Q239" s="139"/>
      <c r="R239" s="123">
        <f>[75]Schedule_C!P211</f>
        <v>0</v>
      </c>
      <c r="S239" s="125">
        <f t="shared" si="181"/>
        <v>0</v>
      </c>
      <c r="T239" s="123">
        <f t="shared" si="174"/>
        <v>2216115.8709067535</v>
      </c>
      <c r="U239" s="187">
        <f t="shared" si="174"/>
        <v>7899462.8551797606</v>
      </c>
      <c r="V239" s="165">
        <f>[75]Schedule_C1!M355+[75]Schedule_C1!M356</f>
        <v>11617.95</v>
      </c>
      <c r="W239" s="125">
        <f t="shared" si="182"/>
        <v>84998.609999999986</v>
      </c>
      <c r="X239" s="123">
        <f t="shared" si="175"/>
        <v>11617.95</v>
      </c>
      <c r="Y239" s="169">
        <f>X239+Y238</f>
        <v>84998.609999999986</v>
      </c>
    </row>
    <row r="240" spans="1:25" s="91" customFormat="1" ht="13.7" hidden="1" customHeight="1">
      <c r="A240" s="116">
        <v>16</v>
      </c>
      <c r="B240" s="151">
        <v>42979</v>
      </c>
      <c r="C240" s="61"/>
      <c r="D240" s="165">
        <v>50863097</v>
      </c>
      <c r="E240" s="124">
        <f t="shared" si="176"/>
        <v>529202469</v>
      </c>
      <c r="F240" s="123">
        <v>49699859.751044996</v>
      </c>
      <c r="G240" s="124">
        <f t="shared" si="177"/>
        <v>520137014.18282092</v>
      </c>
      <c r="H240" s="165">
        <f t="shared" si="172"/>
        <v>1163237.2489550039</v>
      </c>
      <c r="I240" s="169">
        <f t="shared" si="172"/>
        <v>9065454.8171790838</v>
      </c>
      <c r="J240" s="165">
        <v>-405.50450498564169</v>
      </c>
      <c r="K240" s="124">
        <f t="shared" si="178"/>
        <v>-3160.217549269204</v>
      </c>
      <c r="L240" s="170">
        <f t="shared" si="173"/>
        <v>1162831.7444500183</v>
      </c>
      <c r="M240" s="126">
        <f t="shared" si="179"/>
        <v>9062294.5996297784</v>
      </c>
      <c r="N240" s="171"/>
      <c r="O240" s="123">
        <f>[75]Schedule_C!AF212</f>
        <v>1162831.7444500178</v>
      </c>
      <c r="P240" s="124">
        <f t="shared" si="180"/>
        <v>9062294.5996297784</v>
      </c>
      <c r="Q240" s="139"/>
      <c r="R240" s="123">
        <f>[75]Schedule_C!P212</f>
        <v>0</v>
      </c>
      <c r="S240" s="125">
        <f t="shared" si="181"/>
        <v>0</v>
      </c>
      <c r="T240" s="123">
        <f t="shared" si="174"/>
        <v>1162831.7444500178</v>
      </c>
      <c r="U240" s="187">
        <f t="shared" si="174"/>
        <v>9062294.5996297784</v>
      </c>
      <c r="V240" s="165">
        <f>[75]Schedule_C1!M357+[75]Schedule_C1!M358</f>
        <v>11243.18</v>
      </c>
      <c r="W240" s="125">
        <f t="shared" si="182"/>
        <v>96241.789999999979</v>
      </c>
      <c r="X240" s="123">
        <f t="shared" si="175"/>
        <v>11243.18</v>
      </c>
      <c r="Y240" s="169">
        <f>X240+Y239</f>
        <v>96241.789999999979</v>
      </c>
    </row>
    <row r="241" spans="1:25" s="91" customFormat="1" ht="12.6" hidden="1" customHeight="1">
      <c r="A241" s="116">
        <v>16</v>
      </c>
      <c r="B241" s="151">
        <v>43009</v>
      </c>
      <c r="C241" s="61"/>
      <c r="D241" s="165">
        <v>56121223</v>
      </c>
      <c r="E241" s="124">
        <f t="shared" si="176"/>
        <v>585323692</v>
      </c>
      <c r="F241" s="123">
        <v>56427949.290383995</v>
      </c>
      <c r="G241" s="124">
        <f t="shared" si="177"/>
        <v>576564963.47320485</v>
      </c>
      <c r="H241" s="165">
        <f t="shared" si="172"/>
        <v>-306726.29038399458</v>
      </c>
      <c r="I241" s="169">
        <f t="shared" si="172"/>
        <v>8758728.5267951488</v>
      </c>
      <c r="J241" s="165">
        <v>106.924784827861</v>
      </c>
      <c r="K241" s="124">
        <f t="shared" si="178"/>
        <v>-3053.292764441343</v>
      </c>
      <c r="L241" s="170">
        <f t="shared" si="173"/>
        <v>-306619.36559916672</v>
      </c>
      <c r="M241" s="126">
        <f t="shared" si="179"/>
        <v>8755675.2340306118</v>
      </c>
      <c r="N241" s="171"/>
      <c r="O241" s="123">
        <f>[75]Schedule_C!AF213</f>
        <v>-306619.3655991666</v>
      </c>
      <c r="P241" s="124">
        <f t="shared" si="180"/>
        <v>8755675.2340306118</v>
      </c>
      <c r="Q241" s="139"/>
      <c r="R241" s="123">
        <f>[75]Schedule_C!P213</f>
        <v>0</v>
      </c>
      <c r="S241" s="125">
        <f t="shared" si="181"/>
        <v>0</v>
      </c>
      <c r="T241" s="123">
        <f t="shared" si="174"/>
        <v>-306619.3655991666</v>
      </c>
      <c r="U241" s="187">
        <f t="shared" si="174"/>
        <v>8755675.2340306118</v>
      </c>
      <c r="V241" s="165">
        <f>[75]Schedule_C1!M359+[75]Schedule_C1!M360</f>
        <v>12351.41</v>
      </c>
      <c r="W241" s="125">
        <f t="shared" si="182"/>
        <v>108593.19999999998</v>
      </c>
      <c r="X241" s="123">
        <f t="shared" si="175"/>
        <v>12351.41</v>
      </c>
      <c r="Y241" s="169">
        <f>X241+Y240</f>
        <v>108593.19999999998</v>
      </c>
    </row>
    <row r="242" spans="1:25" s="91" customFormat="1" ht="12.6" hidden="1" customHeight="1">
      <c r="A242" s="116">
        <v>16</v>
      </c>
      <c r="B242" s="151">
        <v>43040</v>
      </c>
      <c r="C242" s="61"/>
      <c r="D242" s="165">
        <v>64871239</v>
      </c>
      <c r="E242" s="124">
        <f t="shared" si="176"/>
        <v>650194931</v>
      </c>
      <c r="F242" s="123">
        <v>62469235.759958997</v>
      </c>
      <c r="G242" s="124">
        <f t="shared" si="177"/>
        <v>639034199.23316383</v>
      </c>
      <c r="H242" s="165">
        <f t="shared" si="172"/>
        <v>2402003.2400410026</v>
      </c>
      <c r="I242" s="169">
        <f t="shared" si="172"/>
        <v>11160731.766836166</v>
      </c>
      <c r="J242" s="165">
        <v>-837.338329478167</v>
      </c>
      <c r="K242" s="124">
        <f t="shared" si="178"/>
        <v>-3890.63109391951</v>
      </c>
      <c r="L242" s="170">
        <f t="shared" si="173"/>
        <v>2401165.9017115245</v>
      </c>
      <c r="M242" s="126">
        <f t="shared" si="179"/>
        <v>11156841.135742135</v>
      </c>
      <c r="N242" s="171"/>
      <c r="O242" s="123">
        <f>[75]Schedule_C!AF214</f>
        <v>2401165.9017115235</v>
      </c>
      <c r="P242" s="124">
        <f t="shared" si="180"/>
        <v>11156841.135742135</v>
      </c>
      <c r="Q242" s="139"/>
      <c r="R242" s="123">
        <f>[75]Schedule_C!P214</f>
        <v>0</v>
      </c>
      <c r="S242" s="125">
        <f t="shared" si="181"/>
        <v>0</v>
      </c>
      <c r="T242" s="123">
        <f t="shared" si="174"/>
        <v>2401165.9017115235</v>
      </c>
      <c r="U242" s="187">
        <f t="shared" si="174"/>
        <v>11156841.135742135</v>
      </c>
      <c r="V242" s="165">
        <f>[75]Schedule_C1!M361+[75]Schedule_C1!M362</f>
        <v>11952.970000000001</v>
      </c>
      <c r="W242" s="125">
        <f t="shared" si="182"/>
        <v>120546.16999999998</v>
      </c>
      <c r="X242" s="123">
        <f t="shared" si="175"/>
        <v>11952.970000000001</v>
      </c>
      <c r="Y242" s="169">
        <f>X242+Y241</f>
        <v>120546.16999999998</v>
      </c>
    </row>
    <row r="243" spans="1:25" s="91" customFormat="1" ht="13.7" hidden="1" customHeight="1">
      <c r="A243" s="116">
        <v>16</v>
      </c>
      <c r="B243" s="151">
        <v>43070</v>
      </c>
      <c r="C243" s="61" t="s">
        <v>93</v>
      </c>
      <c r="D243" s="165">
        <v>74309863.36064516</v>
      </c>
      <c r="E243" s="124">
        <f t="shared" si="176"/>
        <v>724504794.36064517</v>
      </c>
      <c r="F243" s="123">
        <v>73772241.496892989</v>
      </c>
      <c r="G243" s="124">
        <f t="shared" si="177"/>
        <v>712806440.73005676</v>
      </c>
      <c r="H243" s="165">
        <f t="shared" si="172"/>
        <v>537621.8637521714</v>
      </c>
      <c r="I243" s="169">
        <f t="shared" si="172"/>
        <v>11698353.630588412</v>
      </c>
      <c r="J243" s="165">
        <v>-184.21353021857794</v>
      </c>
      <c r="K243" s="124">
        <f t="shared" si="178"/>
        <v>-4074.844624138088</v>
      </c>
      <c r="L243" s="170">
        <f t="shared" si="173"/>
        <v>537437.65022195282</v>
      </c>
      <c r="M243" s="126">
        <f t="shared" si="179"/>
        <v>11694278.785964089</v>
      </c>
      <c r="N243" s="171"/>
      <c r="O243" s="123">
        <f>[75]Schedule_C!AF215</f>
        <v>537437.65022195503</v>
      </c>
      <c r="P243" s="124">
        <f t="shared" si="180"/>
        <v>11694278.78596409</v>
      </c>
      <c r="Q243" s="139"/>
      <c r="R243" s="123">
        <f>[75]Schedule_C!P215</f>
        <v>0</v>
      </c>
      <c r="S243" s="125">
        <f t="shared" si="181"/>
        <v>0</v>
      </c>
      <c r="T243" s="123">
        <f t="shared" si="174"/>
        <v>537437.65022195503</v>
      </c>
      <c r="U243" s="187">
        <f t="shared" si="174"/>
        <v>11694278.78596409</v>
      </c>
      <c r="V243" s="165">
        <f>[75]Schedule_C1!M363+[75]Schedule_C1!M364</f>
        <v>12351.41</v>
      </c>
      <c r="W243" s="125">
        <f t="shared" si="182"/>
        <v>132897.57999999999</v>
      </c>
      <c r="X243" s="123">
        <f t="shared" si="175"/>
        <v>12351.41</v>
      </c>
      <c r="Y243" s="169">
        <f>X243+Y242</f>
        <v>132897.57999999999</v>
      </c>
    </row>
    <row r="244" spans="1:25" s="91" customFormat="1" ht="19.5" hidden="1" customHeight="1">
      <c r="A244" s="116"/>
      <c r="B244" s="151"/>
      <c r="C244" s="61"/>
      <c r="D244" s="162"/>
      <c r="E244" s="195"/>
      <c r="F244" s="167"/>
      <c r="G244" s="195"/>
      <c r="H244" s="162"/>
      <c r="I244" s="162"/>
      <c r="J244" s="162"/>
      <c r="K244" s="195"/>
      <c r="L244" s="164"/>
      <c r="M244" s="195"/>
      <c r="N244" s="164"/>
      <c r="O244" s="167"/>
      <c r="P244" s="195"/>
      <c r="Q244" s="200"/>
      <c r="R244" s="167"/>
      <c r="S244" s="167"/>
      <c r="T244" s="167"/>
      <c r="U244" s="201"/>
      <c r="V244" s="162"/>
      <c r="W244" s="167"/>
      <c r="X244" s="167"/>
      <c r="Y244" s="162"/>
    </row>
    <row r="245" spans="1:25" s="178" customFormat="1" ht="19.5" customHeight="1">
      <c r="A245" s="70" t="s">
        <v>67</v>
      </c>
      <c r="B245" s="218"/>
      <c r="C245" s="61"/>
      <c r="D245" s="69"/>
      <c r="E245" s="126">
        <f>E230+E243</f>
        <v>18081078255.273903</v>
      </c>
      <c r="F245" s="145"/>
      <c r="G245" s="126">
        <f>G230+G243</f>
        <v>18055188102.094311</v>
      </c>
      <c r="H245" s="69"/>
      <c r="I245" s="126">
        <f>I230+I243</f>
        <v>25890153.179593682</v>
      </c>
      <c r="J245" s="69"/>
      <c r="K245" s="126">
        <f>K230+K243</f>
        <v>-21421.16947020658</v>
      </c>
      <c r="L245" s="171"/>
      <c r="M245" s="126"/>
      <c r="N245" s="171">
        <f>N230+M243</f>
        <v>25868730.545706518</v>
      </c>
      <c r="O245" s="145"/>
      <c r="P245" s="126">
        <f>P230+P243</f>
        <v>22414386.845830664</v>
      </c>
      <c r="Q245" s="139"/>
      <c r="R245" s="145"/>
      <c r="S245" s="145">
        <f>S230+S243</f>
        <v>3454343.6642930694</v>
      </c>
      <c r="T245" s="145"/>
      <c r="U245" s="191">
        <f>U230+U243</f>
        <v>25868730.510123737</v>
      </c>
      <c r="V245" s="69"/>
      <c r="W245" s="145">
        <f>W230+W243</f>
        <v>1121936.7800000003</v>
      </c>
      <c r="X245" s="145"/>
      <c r="Y245" s="69">
        <f>Y230+Y243</f>
        <v>4576281.4442930669</v>
      </c>
    </row>
    <row r="246" spans="1:25" s="91" customFormat="1" ht="13.5" customHeight="1">
      <c r="A246" s="116"/>
      <c r="B246" s="151"/>
      <c r="C246" s="61"/>
      <c r="D246" s="69"/>
      <c r="E246" s="126"/>
      <c r="F246" s="145"/>
      <c r="G246" s="126"/>
      <c r="H246" s="69"/>
      <c r="I246" s="69"/>
      <c r="J246" s="69"/>
      <c r="K246" s="126"/>
      <c r="L246" s="171"/>
      <c r="M246" s="126"/>
      <c r="N246" s="171"/>
      <c r="O246" s="145"/>
      <c r="P246" s="126"/>
      <c r="Q246" s="139"/>
      <c r="R246" s="145"/>
      <c r="S246" s="145"/>
      <c r="T246" s="145"/>
      <c r="U246" s="191"/>
      <c r="V246" s="69"/>
      <c r="W246" s="145"/>
      <c r="X246" s="145"/>
      <c r="Y246" s="69"/>
    </row>
    <row r="247" spans="1:25" s="91" customFormat="1" ht="12.75" customHeight="1">
      <c r="A247" s="116">
        <v>17</v>
      </c>
      <c r="B247" s="151">
        <v>43101</v>
      </c>
      <c r="C247" s="61"/>
      <c r="D247" s="160">
        <v>66058217</v>
      </c>
      <c r="E247" s="146">
        <f>D247</f>
        <v>66058217</v>
      </c>
      <c r="F247" s="194">
        <v>67217701.355729997</v>
      </c>
      <c r="G247" s="146">
        <f>F247</f>
        <v>67217701.355729997</v>
      </c>
      <c r="H247" s="160">
        <f t="shared" ref="H247:I258" si="184">D247-F247</f>
        <v>-1159484.3557299972</v>
      </c>
      <c r="I247" s="163">
        <f t="shared" si="184"/>
        <v>-1159484.3557299972</v>
      </c>
      <c r="J247" s="160">
        <v>387.73156855604611</v>
      </c>
      <c r="K247" s="146">
        <f>J247</f>
        <v>387.73156855604611</v>
      </c>
      <c r="L247" s="181">
        <f t="shared" ref="L247:L257" si="185">H247+J247</f>
        <v>-1159096.6241614411</v>
      </c>
      <c r="M247" s="195">
        <f>L247</f>
        <v>-1159096.6241614411</v>
      </c>
      <c r="N247" s="161"/>
      <c r="O247" s="194">
        <v>-1159096.6241614409</v>
      </c>
      <c r="P247" s="146">
        <f>O247</f>
        <v>-1159096.6241614409</v>
      </c>
      <c r="Q247" s="139"/>
      <c r="R247" s="194">
        <f>[75]Schedule_C!P217</f>
        <v>0</v>
      </c>
      <c r="S247" s="147">
        <f>R247</f>
        <v>0</v>
      </c>
      <c r="T247" s="194">
        <f t="shared" ref="T247:U258" si="186">O247+R247</f>
        <v>-1159096.6241614409</v>
      </c>
      <c r="U247" s="183">
        <f t="shared" si="186"/>
        <v>-1159096.6241614409</v>
      </c>
      <c r="V247" s="194">
        <v>12468.76</v>
      </c>
      <c r="W247" s="147">
        <f>V247</f>
        <v>12468.76</v>
      </c>
      <c r="X247" s="194">
        <f t="shared" ref="X247:X258" si="187">R247+V247</f>
        <v>12468.76</v>
      </c>
      <c r="Y247" s="163">
        <f>X247</f>
        <v>12468.76</v>
      </c>
    </row>
    <row r="248" spans="1:25" s="91" customFormat="1" ht="12.75" customHeight="1">
      <c r="A248" s="116">
        <v>17</v>
      </c>
      <c r="B248" s="151">
        <v>43132</v>
      </c>
      <c r="C248" s="61"/>
      <c r="D248" s="165">
        <v>60921662</v>
      </c>
      <c r="E248" s="124">
        <f t="shared" ref="E248:E258" si="188">E247+D248</f>
        <v>126979879</v>
      </c>
      <c r="F248" s="123">
        <v>65433371.456205003</v>
      </c>
      <c r="G248" s="124">
        <f t="shared" ref="G248:G258" si="189">G247+F248</f>
        <v>132651072.81193501</v>
      </c>
      <c r="H248" s="165">
        <f t="shared" si="184"/>
        <v>-4511709.456205003</v>
      </c>
      <c r="I248" s="169">
        <f t="shared" si="184"/>
        <v>-5671193.8119350076</v>
      </c>
      <c r="J248" s="165">
        <v>1508.7156421551481</v>
      </c>
      <c r="K248" s="124">
        <f t="shared" ref="K248:K258" si="190">K247+J248</f>
        <v>1896.4472107111942</v>
      </c>
      <c r="L248" s="170">
        <f t="shared" si="185"/>
        <v>-4510200.7405628478</v>
      </c>
      <c r="M248" s="126">
        <f t="shared" ref="M248:M258" si="191">M247+L248</f>
        <v>-5669297.3647242887</v>
      </c>
      <c r="N248" s="168"/>
      <c r="O248" s="123">
        <v>-4510200.7405628487</v>
      </c>
      <c r="P248" s="124">
        <f t="shared" ref="P248:P258" si="192">P247+O248</f>
        <v>-5669297.3647242896</v>
      </c>
      <c r="Q248" s="139"/>
      <c r="R248" s="123">
        <f>[75]Schedule_C!P218</f>
        <v>0</v>
      </c>
      <c r="S248" s="125">
        <f t="shared" ref="S248:S258" si="193">R248+S247</f>
        <v>0</v>
      </c>
      <c r="T248" s="123">
        <f t="shared" si="186"/>
        <v>-4510200.7405628487</v>
      </c>
      <c r="U248" s="187">
        <f t="shared" si="186"/>
        <v>-5669297.3647242896</v>
      </c>
      <c r="V248" s="165">
        <v>11262.109999999999</v>
      </c>
      <c r="W248" s="125">
        <f t="shared" ref="W248:W258" si="194">W247+V248</f>
        <v>23730.87</v>
      </c>
      <c r="X248" s="123">
        <f t="shared" si="187"/>
        <v>11262.109999999999</v>
      </c>
      <c r="Y248" s="169">
        <f t="shared" ref="Y248:Y253" si="195">X248+Y247</f>
        <v>23730.87</v>
      </c>
    </row>
    <row r="249" spans="1:25" s="91" customFormat="1" ht="12.75" customHeight="1">
      <c r="A249" s="116">
        <v>17</v>
      </c>
      <c r="B249" s="151">
        <v>43160</v>
      </c>
      <c r="C249" s="61"/>
      <c r="D249" s="123">
        <v>59711450.840000004</v>
      </c>
      <c r="E249" s="124">
        <f t="shared" si="188"/>
        <v>186691329.84</v>
      </c>
      <c r="F249" s="145">
        <v>61532011.133730002</v>
      </c>
      <c r="G249" s="124">
        <f t="shared" si="189"/>
        <v>194183083.945665</v>
      </c>
      <c r="H249" s="69">
        <f t="shared" si="184"/>
        <v>-1820560.2937299982</v>
      </c>
      <c r="I249" s="145">
        <f t="shared" si="184"/>
        <v>-7491754.1056649983</v>
      </c>
      <c r="J249" s="123">
        <v>608.79536222317256</v>
      </c>
      <c r="K249" s="126">
        <f t="shared" si="190"/>
        <v>2505.2425729343668</v>
      </c>
      <c r="L249" s="199">
        <f t="shared" si="185"/>
        <v>-1819951.498367775</v>
      </c>
      <c r="M249" s="126">
        <f t="shared" si="191"/>
        <v>-7489248.8630920639</v>
      </c>
      <c r="N249" s="126"/>
      <c r="O249" s="123">
        <v>-1819951.4983677752</v>
      </c>
      <c r="P249" s="126">
        <f t="shared" si="192"/>
        <v>-7489248.8630920649</v>
      </c>
      <c r="Q249" s="139"/>
      <c r="R249" s="123">
        <f>[75]Schedule_C!P219</f>
        <v>0</v>
      </c>
      <c r="S249" s="145">
        <f t="shared" si="193"/>
        <v>0</v>
      </c>
      <c r="T249" s="123">
        <f t="shared" si="186"/>
        <v>-1819951.4983677752</v>
      </c>
      <c r="U249" s="191">
        <f t="shared" si="186"/>
        <v>-7489248.8630920649</v>
      </c>
      <c r="V249" s="165">
        <v>12468.76</v>
      </c>
      <c r="W249" s="145">
        <f t="shared" si="194"/>
        <v>36199.629999999997</v>
      </c>
      <c r="X249" s="123">
        <f t="shared" si="187"/>
        <v>12468.76</v>
      </c>
      <c r="Y249" s="125">
        <f t="shared" si="195"/>
        <v>36199.629999999997</v>
      </c>
    </row>
    <row r="250" spans="1:25" s="91" customFormat="1" ht="12.75" customHeight="1">
      <c r="A250" s="116">
        <v>17</v>
      </c>
      <c r="B250" s="151">
        <v>43191</v>
      </c>
      <c r="C250" s="61"/>
      <c r="D250" s="123">
        <v>51309820</v>
      </c>
      <c r="E250" s="124">
        <f t="shared" si="188"/>
        <v>238001149.84</v>
      </c>
      <c r="F250" s="145">
        <v>54405138.527100004</v>
      </c>
      <c r="G250" s="124">
        <f t="shared" si="189"/>
        <v>248588222.472765</v>
      </c>
      <c r="H250" s="165">
        <f t="shared" si="184"/>
        <v>-3095318.5271000043</v>
      </c>
      <c r="I250" s="169">
        <f t="shared" si="184"/>
        <v>-10587072.632764995</v>
      </c>
      <c r="J250" s="165">
        <v>1035.0745154619217</v>
      </c>
      <c r="K250" s="124">
        <f t="shared" si="190"/>
        <v>3540.3170883962885</v>
      </c>
      <c r="L250" s="170">
        <f t="shared" si="185"/>
        <v>-3094283.4525845423</v>
      </c>
      <c r="M250" s="126">
        <f t="shared" si="191"/>
        <v>-10583532.315676607</v>
      </c>
      <c r="N250" s="171"/>
      <c r="O250" s="123">
        <v>-3094283.4525845423</v>
      </c>
      <c r="P250" s="124">
        <f t="shared" si="192"/>
        <v>-10583532.315676607</v>
      </c>
      <c r="Q250" s="139"/>
      <c r="R250" s="123">
        <f>[75]Schedule_C!P220</f>
        <v>0</v>
      </c>
      <c r="S250" s="125">
        <f t="shared" si="193"/>
        <v>0</v>
      </c>
      <c r="T250" s="123">
        <f t="shared" si="186"/>
        <v>-3094283.4525845423</v>
      </c>
      <c r="U250" s="187">
        <f t="shared" si="186"/>
        <v>-10583532.315676607</v>
      </c>
      <c r="V250" s="165">
        <v>12691.160000000002</v>
      </c>
      <c r="W250" s="125">
        <f t="shared" si="194"/>
        <v>48890.79</v>
      </c>
      <c r="X250" s="123">
        <f t="shared" si="187"/>
        <v>12691.160000000002</v>
      </c>
      <c r="Y250" s="169">
        <f t="shared" si="195"/>
        <v>48890.79</v>
      </c>
    </row>
    <row r="251" spans="1:25" s="91" customFormat="1" ht="15" customHeight="1">
      <c r="A251" s="116">
        <v>17</v>
      </c>
      <c r="B251" s="151">
        <v>43221</v>
      </c>
      <c r="C251" s="61"/>
      <c r="D251" s="123">
        <v>47771688</v>
      </c>
      <c r="E251" s="124">
        <f t="shared" si="188"/>
        <v>285772837.84000003</v>
      </c>
      <c r="F251" s="123">
        <v>49486338.157274999</v>
      </c>
      <c r="G251" s="124">
        <f t="shared" si="189"/>
        <v>298074560.63003999</v>
      </c>
      <c r="H251" s="123">
        <f t="shared" si="184"/>
        <v>-1714650.1572749987</v>
      </c>
      <c r="I251" s="125">
        <f t="shared" si="184"/>
        <v>-12301722.790039957</v>
      </c>
      <c r="J251" s="123">
        <v>573.37901259260252</v>
      </c>
      <c r="K251" s="124">
        <f t="shared" si="190"/>
        <v>4113.696100988891</v>
      </c>
      <c r="L251" s="199">
        <f t="shared" si="185"/>
        <v>-1714076.7782624061</v>
      </c>
      <c r="M251" s="126">
        <f t="shared" si="191"/>
        <v>-12297609.093939014</v>
      </c>
      <c r="N251" s="126"/>
      <c r="O251" s="123">
        <v>-1714076.7782624066</v>
      </c>
      <c r="P251" s="124">
        <f t="shared" si="192"/>
        <v>-12297609.093939014</v>
      </c>
      <c r="Q251" s="139"/>
      <c r="R251" s="123">
        <f>[75]Schedule_C!P221</f>
        <v>0</v>
      </c>
      <c r="S251" s="125">
        <f t="shared" si="193"/>
        <v>0</v>
      </c>
      <c r="T251" s="123">
        <f t="shared" si="186"/>
        <v>-1714076.7782624066</v>
      </c>
      <c r="U251" s="187">
        <f t="shared" si="186"/>
        <v>-12297609.093939014</v>
      </c>
      <c r="V251" s="165">
        <v>13114.2</v>
      </c>
      <c r="W251" s="125">
        <f t="shared" si="194"/>
        <v>62004.990000000005</v>
      </c>
      <c r="X251" s="123">
        <f t="shared" si="187"/>
        <v>13114.2</v>
      </c>
      <c r="Y251" s="169">
        <f t="shared" si="195"/>
        <v>62004.990000000005</v>
      </c>
    </row>
    <row r="252" spans="1:25" s="91" customFormat="1" ht="12.75" customHeight="1">
      <c r="A252" s="116">
        <v>17</v>
      </c>
      <c r="B252" s="151">
        <v>43252</v>
      </c>
      <c r="C252" s="108"/>
      <c r="D252" s="165">
        <v>45403962</v>
      </c>
      <c r="E252" s="124">
        <f t="shared" si="188"/>
        <v>331176799.84000003</v>
      </c>
      <c r="F252" s="123">
        <v>48418075.861244999</v>
      </c>
      <c r="G252" s="124">
        <f t="shared" si="189"/>
        <v>346492636.49128497</v>
      </c>
      <c r="H252" s="123">
        <f t="shared" si="184"/>
        <v>-3014113.8612449989</v>
      </c>
      <c r="I252" s="125">
        <f t="shared" si="184"/>
        <v>-15315836.651284933</v>
      </c>
      <c r="J252" s="123">
        <v>1007.9196752002463</v>
      </c>
      <c r="K252" s="124">
        <f t="shared" si="190"/>
        <v>5121.6157761891373</v>
      </c>
      <c r="L252" s="199">
        <f t="shared" si="185"/>
        <v>-3013105.9415697986</v>
      </c>
      <c r="M252" s="126">
        <f t="shared" si="191"/>
        <v>-15310715.035508811</v>
      </c>
      <c r="N252" s="126"/>
      <c r="O252" s="123">
        <v>-3013105.9415697977</v>
      </c>
      <c r="P252" s="124">
        <f t="shared" si="192"/>
        <v>-15310715.035508811</v>
      </c>
      <c r="Q252" s="139"/>
      <c r="R252" s="123">
        <f>[75]Schedule_C!P222</f>
        <v>0</v>
      </c>
      <c r="S252" s="125">
        <f t="shared" si="193"/>
        <v>0</v>
      </c>
      <c r="T252" s="123">
        <f t="shared" si="186"/>
        <v>-3013105.9415697977</v>
      </c>
      <c r="U252" s="187">
        <f t="shared" si="186"/>
        <v>-15310715.035508811</v>
      </c>
      <c r="V252" s="165">
        <v>12691.160000000002</v>
      </c>
      <c r="W252" s="125">
        <f t="shared" si="194"/>
        <v>74696.150000000009</v>
      </c>
      <c r="X252" s="123">
        <f t="shared" si="187"/>
        <v>12691.160000000002</v>
      </c>
      <c r="Y252" s="169">
        <f t="shared" si="195"/>
        <v>74696.150000000009</v>
      </c>
    </row>
    <row r="253" spans="1:25" s="91" customFormat="1" ht="12.75" customHeight="1">
      <c r="A253" s="116">
        <v>17</v>
      </c>
      <c r="B253" s="151">
        <v>43282</v>
      </c>
      <c r="C253" s="61"/>
      <c r="D253" s="165">
        <v>64507079</v>
      </c>
      <c r="E253" s="124">
        <f t="shared" si="188"/>
        <v>395683878.84000003</v>
      </c>
      <c r="F253" s="123">
        <v>53868900.520125002</v>
      </c>
      <c r="G253" s="124">
        <f t="shared" si="189"/>
        <v>400361537.01141</v>
      </c>
      <c r="H253" s="123">
        <f t="shared" si="184"/>
        <v>10638178.479874998</v>
      </c>
      <c r="I253" s="125">
        <f t="shared" si="184"/>
        <v>-4677658.1714099646</v>
      </c>
      <c r="J253" s="123">
        <v>-3557.4068836700171</v>
      </c>
      <c r="K253" s="124">
        <f t="shared" si="190"/>
        <v>1564.2088925191201</v>
      </c>
      <c r="L253" s="199">
        <f t="shared" si="185"/>
        <v>10634621.072991328</v>
      </c>
      <c r="M253" s="126">
        <f t="shared" si="191"/>
        <v>-4676093.9625174832</v>
      </c>
      <c r="N253" s="126"/>
      <c r="O253" s="123">
        <v>10634621.072991326</v>
      </c>
      <c r="P253" s="124">
        <f t="shared" si="192"/>
        <v>-4676093.962517485</v>
      </c>
      <c r="Q253" s="139"/>
      <c r="R253" s="123">
        <f>[75]Schedule_C!P223</f>
        <v>0</v>
      </c>
      <c r="S253" s="125">
        <f t="shared" si="193"/>
        <v>0</v>
      </c>
      <c r="T253" s="123">
        <f t="shared" si="186"/>
        <v>10634621.072991326</v>
      </c>
      <c r="U253" s="187">
        <f t="shared" si="186"/>
        <v>-4676093.962517485</v>
      </c>
      <c r="V253" s="165">
        <v>13759.640000000001</v>
      </c>
      <c r="W253" s="125">
        <f t="shared" si="194"/>
        <v>88455.790000000008</v>
      </c>
      <c r="X253" s="123">
        <f t="shared" si="187"/>
        <v>13759.640000000001</v>
      </c>
      <c r="Y253" s="169">
        <f t="shared" si="195"/>
        <v>88455.790000000008</v>
      </c>
    </row>
    <row r="254" spans="1:25" s="91" customFormat="1" ht="12.75" customHeight="1">
      <c r="A254" s="116">
        <v>17</v>
      </c>
      <c r="B254" s="151">
        <v>43313</v>
      </c>
      <c r="C254" s="61"/>
      <c r="D254" s="165">
        <v>64322863</v>
      </c>
      <c r="E254" s="124">
        <f t="shared" si="188"/>
        <v>460006741.84000003</v>
      </c>
      <c r="F254" s="123">
        <v>51354800.374590002</v>
      </c>
      <c r="G254" s="124">
        <f t="shared" si="189"/>
        <v>451716337.38599998</v>
      </c>
      <c r="H254" s="165">
        <f t="shared" si="184"/>
        <v>12968062.625409998</v>
      </c>
      <c r="I254" s="169">
        <f t="shared" si="184"/>
        <v>8290404.4540000558</v>
      </c>
      <c r="J254" s="165">
        <v>-4336.5201419368386</v>
      </c>
      <c r="K254" s="124">
        <f t="shared" si="190"/>
        <v>-2772.3112494177185</v>
      </c>
      <c r="L254" s="170">
        <f t="shared" si="185"/>
        <v>12963726.105268061</v>
      </c>
      <c r="M254" s="126">
        <f t="shared" si="191"/>
        <v>8287632.142750578</v>
      </c>
      <c r="N254" s="171"/>
      <c r="O254" s="123">
        <v>12963726.105268061</v>
      </c>
      <c r="P254" s="124">
        <f t="shared" si="192"/>
        <v>8287632.1427505761</v>
      </c>
      <c r="Q254" s="139"/>
      <c r="R254" s="123">
        <f>[75]Schedule_C!P224</f>
        <v>0</v>
      </c>
      <c r="S254" s="125">
        <f t="shared" si="193"/>
        <v>0</v>
      </c>
      <c r="T254" s="123">
        <f t="shared" si="186"/>
        <v>12963726.105268061</v>
      </c>
      <c r="U254" s="187">
        <f t="shared" si="186"/>
        <v>8287632.1427505761</v>
      </c>
      <c r="V254" s="165">
        <v>13759.640000000001</v>
      </c>
      <c r="W254" s="125">
        <f t="shared" si="194"/>
        <v>102215.43000000001</v>
      </c>
      <c r="X254" s="123">
        <f t="shared" si="187"/>
        <v>13759.640000000001</v>
      </c>
      <c r="Y254" s="169">
        <f>X254+Y253</f>
        <v>102215.43000000001</v>
      </c>
    </row>
    <row r="255" spans="1:25" s="91" customFormat="1" ht="13.7" customHeight="1">
      <c r="A255" s="116">
        <v>17</v>
      </c>
      <c r="B255" s="151">
        <v>43344</v>
      </c>
      <c r="C255" s="61"/>
      <c r="D255" s="165">
        <v>46529334</v>
      </c>
      <c r="E255" s="124">
        <f t="shared" si="188"/>
        <v>506536075.84000003</v>
      </c>
      <c r="F255" s="123">
        <v>47098994.519205004</v>
      </c>
      <c r="G255" s="124">
        <f t="shared" si="189"/>
        <v>498815331.90520501</v>
      </c>
      <c r="H255" s="165">
        <f t="shared" si="184"/>
        <v>-569660.51920500398</v>
      </c>
      <c r="I255" s="169">
        <f t="shared" si="184"/>
        <v>7720743.934795022</v>
      </c>
      <c r="J255" s="165">
        <v>190.49447762209456</v>
      </c>
      <c r="K255" s="124">
        <f t="shared" si="190"/>
        <v>-2581.8167717956239</v>
      </c>
      <c r="L255" s="170">
        <f t="shared" si="185"/>
        <v>-569470.02472738188</v>
      </c>
      <c r="M255" s="126">
        <f t="shared" si="191"/>
        <v>7718162.1180231962</v>
      </c>
      <c r="N255" s="171"/>
      <c r="O255" s="123">
        <v>-569470.02472738177</v>
      </c>
      <c r="P255" s="124">
        <f t="shared" si="192"/>
        <v>7718162.1180231944</v>
      </c>
      <c r="Q255" s="139"/>
      <c r="R255" s="123">
        <f>[75]Schedule_C!P225</f>
        <v>0</v>
      </c>
      <c r="S255" s="125">
        <f t="shared" si="193"/>
        <v>0</v>
      </c>
      <c r="T255" s="123">
        <f t="shared" si="186"/>
        <v>-569470.02472738177</v>
      </c>
      <c r="U255" s="187">
        <f t="shared" si="186"/>
        <v>7718162.1180231944</v>
      </c>
      <c r="V255" s="165">
        <v>13315.79</v>
      </c>
      <c r="W255" s="125">
        <f t="shared" si="194"/>
        <v>115531.22</v>
      </c>
      <c r="X255" s="123">
        <f t="shared" si="187"/>
        <v>13315.79</v>
      </c>
      <c r="Y255" s="169">
        <f>X255+Y254</f>
        <v>115531.22</v>
      </c>
    </row>
    <row r="256" spans="1:25" s="91" customFormat="1" ht="12.6" customHeight="1">
      <c r="A256" s="116">
        <v>17</v>
      </c>
      <c r="B256" s="151">
        <v>43374</v>
      </c>
      <c r="C256" s="61"/>
      <c r="D256" s="165">
        <v>59238483</v>
      </c>
      <c r="E256" s="124">
        <f t="shared" si="188"/>
        <v>565774558.84000003</v>
      </c>
      <c r="F256" s="123">
        <v>54367737.109470002</v>
      </c>
      <c r="G256" s="124">
        <f t="shared" si="189"/>
        <v>553183069.01467502</v>
      </c>
      <c r="H256" s="165">
        <f t="shared" si="184"/>
        <v>4870745.8905299976</v>
      </c>
      <c r="I256" s="169">
        <f t="shared" si="184"/>
        <v>12591489.825325012</v>
      </c>
      <c r="J256" s="165">
        <v>-1628.7774257929996</v>
      </c>
      <c r="K256" s="124">
        <f t="shared" si="190"/>
        <v>-4210.5941975886235</v>
      </c>
      <c r="L256" s="170">
        <f t="shared" si="185"/>
        <v>4869117.1131042046</v>
      </c>
      <c r="M256" s="126">
        <f t="shared" si="191"/>
        <v>12587279.2311274</v>
      </c>
      <c r="N256" s="171"/>
      <c r="O256" s="123">
        <v>4869117.1131042019</v>
      </c>
      <c r="P256" s="124">
        <f t="shared" si="192"/>
        <v>12587279.231127396</v>
      </c>
      <c r="Q256" s="139"/>
      <c r="R256" s="123">
        <f>[75]Schedule_C!P226</f>
        <v>0</v>
      </c>
      <c r="S256" s="125">
        <f t="shared" si="193"/>
        <v>0</v>
      </c>
      <c r="T256" s="123">
        <f t="shared" si="186"/>
        <v>4869117.1131042019</v>
      </c>
      <c r="U256" s="187">
        <f t="shared" si="186"/>
        <v>12587279.231127396</v>
      </c>
      <c r="V256" s="165">
        <v>14551.78</v>
      </c>
      <c r="W256" s="125">
        <f t="shared" si="194"/>
        <v>130083</v>
      </c>
      <c r="X256" s="123">
        <f t="shared" si="187"/>
        <v>14551.78</v>
      </c>
      <c r="Y256" s="169">
        <f>X256+Y255</f>
        <v>130083</v>
      </c>
    </row>
    <row r="257" spans="1:25" s="91" customFormat="1" ht="12.6" customHeight="1">
      <c r="A257" s="116">
        <v>17</v>
      </c>
      <c r="B257" s="151">
        <v>43405</v>
      </c>
      <c r="C257" s="61"/>
      <c r="D257" s="165">
        <v>46428948</v>
      </c>
      <c r="E257" s="124">
        <f t="shared" si="188"/>
        <v>612203506.84000003</v>
      </c>
      <c r="F257" s="123">
        <v>59371624.015244998</v>
      </c>
      <c r="G257" s="124">
        <f t="shared" si="189"/>
        <v>612554693.02991998</v>
      </c>
      <c r="H257" s="165">
        <f t="shared" si="184"/>
        <v>-12942676.015244998</v>
      </c>
      <c r="I257" s="125">
        <f t="shared" si="184"/>
        <v>-351186.18991994858</v>
      </c>
      <c r="J257" s="165">
        <v>4328.0308594964445</v>
      </c>
      <c r="K257" s="124">
        <f t="shared" si="190"/>
        <v>117.43666190782096</v>
      </c>
      <c r="L257" s="170">
        <f t="shared" si="185"/>
        <v>-12938347.984385502</v>
      </c>
      <c r="M257" s="126">
        <f t="shared" si="191"/>
        <v>-351068.75325810164</v>
      </c>
      <c r="N257" s="171"/>
      <c r="O257" s="123">
        <v>-12938347.984385498</v>
      </c>
      <c r="P257" s="124">
        <f t="shared" si="192"/>
        <v>-351068.75325810164</v>
      </c>
      <c r="Q257" s="139"/>
      <c r="R257" s="123">
        <f>[75]Schedule_C!P227</f>
        <v>0</v>
      </c>
      <c r="S257" s="125">
        <f t="shared" si="193"/>
        <v>0</v>
      </c>
      <c r="T257" s="123">
        <f t="shared" si="186"/>
        <v>-12938347.984385498</v>
      </c>
      <c r="U257" s="187">
        <f t="shared" si="186"/>
        <v>-351068.75325810164</v>
      </c>
      <c r="V257" s="165">
        <v>14082.36</v>
      </c>
      <c r="W257" s="125">
        <f t="shared" si="194"/>
        <v>144165.35999999999</v>
      </c>
      <c r="X257" s="123">
        <f t="shared" si="187"/>
        <v>14082.36</v>
      </c>
      <c r="Y257" s="169">
        <f>X257+Y256</f>
        <v>144165.35999999999</v>
      </c>
    </row>
    <row r="258" spans="1:25" s="91" customFormat="1" ht="13.7" customHeight="1">
      <c r="A258" s="116">
        <v>17</v>
      </c>
      <c r="B258" s="151">
        <v>43435</v>
      </c>
      <c r="C258" s="61"/>
      <c r="D258" s="165">
        <v>72356113.799999997</v>
      </c>
      <c r="E258" s="124">
        <f t="shared" si="188"/>
        <v>684559620.63999999</v>
      </c>
      <c r="F258" s="123">
        <v>68512598.754299998</v>
      </c>
      <c r="G258" s="124">
        <f t="shared" si="189"/>
        <v>681067291.78421998</v>
      </c>
      <c r="H258" s="165">
        <f t="shared" si="184"/>
        <v>3843515.0456999987</v>
      </c>
      <c r="I258" s="169">
        <f t="shared" si="184"/>
        <v>3492328.8557800055</v>
      </c>
      <c r="J258" s="165">
        <v>-1285.271431281697</v>
      </c>
      <c r="K258" s="124">
        <f t="shared" si="190"/>
        <v>-1167.834769373876</v>
      </c>
      <c r="L258" s="170">
        <f>H258+J258</f>
        <v>3842229.774268717</v>
      </c>
      <c r="M258" s="126">
        <f t="shared" si="191"/>
        <v>3491161.0210106154</v>
      </c>
      <c r="N258" s="171"/>
      <c r="O258" s="123">
        <v>3842229.7742687166</v>
      </c>
      <c r="P258" s="124">
        <f t="shared" si="192"/>
        <v>3491161.0210106149</v>
      </c>
      <c r="Q258" s="139"/>
      <c r="R258" s="123">
        <f>[75]Schedule_C!P228</f>
        <v>0</v>
      </c>
      <c r="S258" s="125">
        <f t="shared" si="193"/>
        <v>0</v>
      </c>
      <c r="T258" s="123">
        <f t="shared" si="186"/>
        <v>3842229.7742687166</v>
      </c>
      <c r="U258" s="187">
        <f t="shared" si="186"/>
        <v>3491161.0210106149</v>
      </c>
      <c r="V258" s="165">
        <v>14551.78</v>
      </c>
      <c r="W258" s="125">
        <f t="shared" si="194"/>
        <v>158717.13999999998</v>
      </c>
      <c r="X258" s="123">
        <f t="shared" si="187"/>
        <v>14551.78</v>
      </c>
      <c r="Y258" s="169">
        <f>X258+Y257</f>
        <v>158717.13999999998</v>
      </c>
    </row>
    <row r="259" spans="1:25" s="91" customFormat="1" ht="17.45" customHeight="1">
      <c r="A259" s="219"/>
      <c r="B259" s="151"/>
      <c r="C259" s="61"/>
      <c r="D259" s="162"/>
      <c r="E259" s="195"/>
      <c r="F259" s="167"/>
      <c r="G259" s="195"/>
      <c r="H259" s="162"/>
      <c r="I259" s="162"/>
      <c r="J259" s="162"/>
      <c r="K259" s="195"/>
      <c r="L259" s="100"/>
      <c r="M259" s="195"/>
      <c r="N259" s="164"/>
      <c r="O259" s="230"/>
      <c r="P259" s="195"/>
      <c r="Q259" s="200"/>
      <c r="R259" s="100"/>
      <c r="S259" s="167"/>
      <c r="T259" s="167"/>
      <c r="U259" s="201"/>
      <c r="V259" s="100"/>
      <c r="W259" s="167"/>
      <c r="X259" s="167"/>
      <c r="Y259" s="162"/>
    </row>
    <row r="260" spans="1:25" s="91" customFormat="1" ht="12.75" customHeight="1">
      <c r="A260" s="116">
        <v>18</v>
      </c>
      <c r="B260" s="151">
        <v>43466</v>
      </c>
      <c r="C260" s="61"/>
      <c r="D260" s="160">
        <f>[75]Schedule_B!F21</f>
        <v>71495914.980000004</v>
      </c>
      <c r="E260" s="146">
        <f>D260</f>
        <v>71495914.980000004</v>
      </c>
      <c r="F260" s="194">
        <f>[75]Schedule_B!F29</f>
        <v>67986610.993799999</v>
      </c>
      <c r="G260" s="146">
        <f>F260</f>
        <v>67986610.993799999</v>
      </c>
      <c r="H260" s="160">
        <f>D260-F260</f>
        <v>3509303.9862000048</v>
      </c>
      <c r="I260" s="163">
        <f>E260-G260</f>
        <v>3509303.9862000048</v>
      </c>
      <c r="J260" s="160">
        <f>[75]Schedule_B!F35-[75]Schedule_B!F32</f>
        <v>-1173.5112529853359</v>
      </c>
      <c r="K260" s="146">
        <f>J260</f>
        <v>-1173.5112529853359</v>
      </c>
      <c r="L260" s="181">
        <f>H260+J260</f>
        <v>3508130.4749470195</v>
      </c>
      <c r="M260" s="195">
        <f>L260</f>
        <v>3508130.4749470195</v>
      </c>
      <c r="N260" s="161"/>
      <c r="O260" s="194">
        <v>3508130.4749470204</v>
      </c>
      <c r="P260" s="146">
        <f>O260</f>
        <v>3508130.4749470204</v>
      </c>
      <c r="Q260" s="139"/>
      <c r="R260" s="194">
        <f>[75]Schedule_C!P230</f>
        <v>0</v>
      </c>
      <c r="S260" s="147">
        <f>R260</f>
        <v>0</v>
      </c>
      <c r="T260" s="194">
        <f>O260+R260</f>
        <v>3508130.4749470204</v>
      </c>
      <c r="U260" s="183">
        <f t="shared" ref="U260:U271" si="196">P260+S260</f>
        <v>3508130.4749470204</v>
      </c>
      <c r="V260" s="160">
        <v>15197.22</v>
      </c>
      <c r="W260" s="147">
        <f>V260</f>
        <v>15197.22</v>
      </c>
      <c r="X260" s="194">
        <f t="shared" ref="X260:X271" si="197">R260+V260</f>
        <v>15197.22</v>
      </c>
      <c r="Y260" s="163">
        <f>X260</f>
        <v>15197.22</v>
      </c>
    </row>
    <row r="261" spans="1:25" s="91" customFormat="1" ht="17.45" customHeight="1">
      <c r="A261" s="116">
        <v>18</v>
      </c>
      <c r="B261" s="151">
        <v>43497</v>
      </c>
      <c r="C261" s="61"/>
      <c r="D261" s="165">
        <f>[75]Schedule_B!G21</f>
        <v>87030444.400000006</v>
      </c>
      <c r="E261" s="124">
        <f t="shared" ref="E261:E271" si="198">E260+D261</f>
        <v>158526359.38</v>
      </c>
      <c r="F261" s="123">
        <f>[75]Schedule_B!G29</f>
        <v>69617840.260635003</v>
      </c>
      <c r="G261" s="124">
        <f t="shared" ref="G261:G271" si="199">G260+F261</f>
        <v>137604451.254435</v>
      </c>
      <c r="H261" s="165">
        <f t="shared" ref="H261:I271" si="200">D261-F261</f>
        <v>17412604.139365003</v>
      </c>
      <c r="I261" s="169">
        <f t="shared" si="200"/>
        <v>20921908.125564992</v>
      </c>
      <c r="J261" s="165">
        <f>[75]Schedule_B!G35-[75]Schedule_B!G32</f>
        <v>-5822.7748242020607</v>
      </c>
      <c r="K261" s="124">
        <f t="shared" ref="K261:K271" si="201">K260+J261</f>
        <v>-6996.2860771873966</v>
      </c>
      <c r="L261" s="170">
        <f t="shared" ref="L261:L271" si="202">H261+J261</f>
        <v>17406781.3645408</v>
      </c>
      <c r="M261" s="126">
        <f t="shared" ref="M261:M271" si="203">M260+L261</f>
        <v>20914911.839487821</v>
      </c>
      <c r="N261" s="168"/>
      <c r="O261" s="123">
        <v>15449325.44479689</v>
      </c>
      <c r="P261" s="124">
        <f t="shared" ref="P261:P271" si="204">P260+O261</f>
        <v>18957455.91974391</v>
      </c>
      <c r="Q261" s="139"/>
      <c r="R261" s="123">
        <f>[75]Schedule_C!P231</f>
        <v>1957455.9197439104</v>
      </c>
      <c r="S261" s="125">
        <f t="shared" ref="S261:S271" si="205">R261+S260</f>
        <v>1957455.9197439104</v>
      </c>
      <c r="T261" s="123">
        <f t="shared" ref="T261:T271" si="206">O261+R261</f>
        <v>17406781.3645408</v>
      </c>
      <c r="U261" s="187">
        <f t="shared" si="196"/>
        <v>20914911.839487821</v>
      </c>
      <c r="V261" s="165">
        <v>14004.320000000002</v>
      </c>
      <c r="W261" s="125">
        <f t="shared" ref="W261:W271" si="207">W260+V261</f>
        <v>29201.54</v>
      </c>
      <c r="X261" s="123">
        <f t="shared" si="197"/>
        <v>1971460.2397439105</v>
      </c>
      <c r="Y261" s="169">
        <f t="shared" ref="Y261:Y266" si="208">X261+Y260</f>
        <v>1986657.4597439105</v>
      </c>
    </row>
    <row r="262" spans="1:25" s="91" customFormat="1" ht="12.75" customHeight="1">
      <c r="A262" s="116">
        <v>18</v>
      </c>
      <c r="B262" s="151">
        <v>43525</v>
      </c>
      <c r="C262" s="61"/>
      <c r="D262" s="123">
        <f>[75]Schedule_B!H21</f>
        <v>86958496.599999994</v>
      </c>
      <c r="E262" s="124">
        <f t="shared" si="198"/>
        <v>245484855.97999999</v>
      </c>
      <c r="F262" s="145">
        <f>[75]Schedule_B!H29</f>
        <v>64717359.840000004</v>
      </c>
      <c r="G262" s="124">
        <f t="shared" si="199"/>
        <v>202321811.09443501</v>
      </c>
      <c r="H262" s="69">
        <f t="shared" si="200"/>
        <v>22241136.75999999</v>
      </c>
      <c r="I262" s="145">
        <f t="shared" si="200"/>
        <v>43163044.885564983</v>
      </c>
      <c r="J262" s="123">
        <f>[75]Schedule_B!H35-[75]Schedule_B!H32</f>
        <v>-7437.436132542789</v>
      </c>
      <c r="K262" s="126">
        <f t="shared" si="201"/>
        <v>-14433.722209730186</v>
      </c>
      <c r="L262" s="199">
        <f t="shared" si="202"/>
        <v>22233699.323867448</v>
      </c>
      <c r="M262" s="126">
        <f t="shared" si="203"/>
        <v>43148611.163355269</v>
      </c>
      <c r="N262" s="126"/>
      <c r="O262" s="123">
        <v>9857405.1965916157</v>
      </c>
      <c r="P262" s="126">
        <f t="shared" si="204"/>
        <v>28814861.116335526</v>
      </c>
      <c r="Q262" s="139"/>
      <c r="R262" s="123">
        <f>[75]Schedule_C!P232</f>
        <v>12376294.12727583</v>
      </c>
      <c r="S262" s="145">
        <f t="shared" si="205"/>
        <v>14333750.047019741</v>
      </c>
      <c r="T262" s="123">
        <f t="shared" si="206"/>
        <v>22233699.323867448</v>
      </c>
      <c r="U262" s="191">
        <f t="shared" si="196"/>
        <v>43148611.163355269</v>
      </c>
      <c r="V262" s="165">
        <v>25565.37</v>
      </c>
      <c r="W262" s="145">
        <f t="shared" si="207"/>
        <v>54766.91</v>
      </c>
      <c r="X262" s="123">
        <f t="shared" si="197"/>
        <v>12401859.497275829</v>
      </c>
      <c r="Y262" s="125">
        <f t="shared" si="208"/>
        <v>14388516.957019739</v>
      </c>
    </row>
    <row r="263" spans="1:25" s="91" customFormat="1" ht="12.75" customHeight="1">
      <c r="A263" s="116">
        <v>18</v>
      </c>
      <c r="B263" s="151">
        <v>43556</v>
      </c>
      <c r="C263" s="61"/>
      <c r="D263" s="123">
        <f>[75]Schedule_B!I21</f>
        <v>56387717</v>
      </c>
      <c r="E263" s="124">
        <f t="shared" si="198"/>
        <v>301872572.98000002</v>
      </c>
      <c r="F263" s="145">
        <f>[75]Schedule_B!I29</f>
        <v>54418140.703485005</v>
      </c>
      <c r="G263" s="124">
        <f t="shared" si="199"/>
        <v>256739951.79792002</v>
      </c>
      <c r="H263" s="165">
        <f t="shared" si="200"/>
        <v>1969576.2965149954</v>
      </c>
      <c r="I263" s="169">
        <f t="shared" si="200"/>
        <v>45132621.182080001</v>
      </c>
      <c r="J263" s="165">
        <f>[75]Schedule_B!I35-[75]Schedule_B!I32</f>
        <v>-658.62631355458871</v>
      </c>
      <c r="K263" s="124">
        <f t="shared" si="201"/>
        <v>-15092.348523284774</v>
      </c>
      <c r="L263" s="170">
        <f t="shared" si="202"/>
        <v>1968917.6702014408</v>
      </c>
      <c r="M263" s="126">
        <f t="shared" si="203"/>
        <v>45117528.833556712</v>
      </c>
      <c r="N263" s="171"/>
      <c r="O263" s="123">
        <v>196891.76702014357</v>
      </c>
      <c r="P263" s="124">
        <f t="shared" si="204"/>
        <v>29011752.88335567</v>
      </c>
      <c r="Q263" s="139"/>
      <c r="R263" s="123">
        <f>[75]Schedule_C!P233</f>
        <v>1772025.9031812996</v>
      </c>
      <c r="S263" s="125">
        <f t="shared" si="205"/>
        <v>16105775.95020104</v>
      </c>
      <c r="T263" s="123">
        <f t="shared" si="206"/>
        <v>1968917.6702014431</v>
      </c>
      <c r="U263" s="187">
        <f t="shared" si="196"/>
        <v>45117528.833556712</v>
      </c>
      <c r="V263" s="165">
        <v>79945.5</v>
      </c>
      <c r="W263" s="125">
        <f t="shared" si="207"/>
        <v>134712.41</v>
      </c>
      <c r="X263" s="123">
        <f t="shared" si="197"/>
        <v>1851971.4031812996</v>
      </c>
      <c r="Y263" s="169">
        <f t="shared" si="208"/>
        <v>16240488.360201038</v>
      </c>
    </row>
    <row r="264" spans="1:25" s="91" customFormat="1" ht="15" customHeight="1">
      <c r="A264" s="116">
        <v>18</v>
      </c>
      <c r="B264" s="151">
        <v>43586</v>
      </c>
      <c r="C264" s="61"/>
      <c r="D264" s="123">
        <f>[75]Schedule_B!J21</f>
        <v>48962925</v>
      </c>
      <c r="E264" s="124">
        <f t="shared" si="198"/>
        <v>350835497.98000002</v>
      </c>
      <c r="F264" s="123">
        <f>[75]Schedule_B!J29</f>
        <v>48017267.188855998</v>
      </c>
      <c r="G264" s="124">
        <f t="shared" si="199"/>
        <v>304757218.98677599</v>
      </c>
      <c r="H264" s="123">
        <f t="shared" si="200"/>
        <v>945657.81114400178</v>
      </c>
      <c r="I264" s="125">
        <f t="shared" si="200"/>
        <v>46078278.993224025</v>
      </c>
      <c r="J264" s="123">
        <f>[75]Schedule_B!J35-[75]Schedule_B!J32</f>
        <v>-316.22797204647213</v>
      </c>
      <c r="K264" s="124">
        <f t="shared" si="201"/>
        <v>-15408.576495331246</v>
      </c>
      <c r="L264" s="199">
        <f t="shared" si="202"/>
        <v>945341.58317195531</v>
      </c>
      <c r="M264" s="126">
        <f t="shared" si="203"/>
        <v>46062870.416728668</v>
      </c>
      <c r="N264" s="126"/>
      <c r="O264" s="123">
        <v>94534.158317193389</v>
      </c>
      <c r="P264" s="124">
        <f t="shared" si="204"/>
        <v>29106287.041672863</v>
      </c>
      <c r="Q264" s="139"/>
      <c r="R264" s="123">
        <f>[75]Schedule_C!P234</f>
        <v>850807.42485476285</v>
      </c>
      <c r="S264" s="125">
        <f t="shared" si="205"/>
        <v>16956583.375055805</v>
      </c>
      <c r="T264" s="123">
        <f t="shared" si="206"/>
        <v>945341.58317195624</v>
      </c>
      <c r="U264" s="187">
        <f t="shared" si="196"/>
        <v>46062870.416728668</v>
      </c>
      <c r="V264" s="165">
        <v>90666.28</v>
      </c>
      <c r="W264" s="125">
        <f t="shared" si="207"/>
        <v>225378.69</v>
      </c>
      <c r="X264" s="123">
        <f t="shared" si="197"/>
        <v>941473.70485476288</v>
      </c>
      <c r="Y264" s="169">
        <f t="shared" si="208"/>
        <v>17181962.065055802</v>
      </c>
    </row>
    <row r="265" spans="1:25" s="91" customFormat="1" ht="12.75" customHeight="1">
      <c r="A265" s="116">
        <v>18</v>
      </c>
      <c r="B265" s="151">
        <v>43617</v>
      </c>
      <c r="C265" s="108"/>
      <c r="D265" s="165">
        <f>[75]Schedule_B!K21</f>
        <v>48249497</v>
      </c>
      <c r="E265" s="124">
        <f t="shared" si="198"/>
        <v>399084994.98000002</v>
      </c>
      <c r="F265" s="123">
        <f>[75]Schedule_B!K29</f>
        <v>47914274.64254</v>
      </c>
      <c r="G265" s="124">
        <f t="shared" si="199"/>
        <v>352671493.62931597</v>
      </c>
      <c r="H265" s="123">
        <f t="shared" si="200"/>
        <v>335222.35745999962</v>
      </c>
      <c r="I265" s="125">
        <f t="shared" si="200"/>
        <v>46413501.350684047</v>
      </c>
      <c r="J265" s="123">
        <f>[75]Schedule_B!K35-[75]Schedule_B!K32</f>
        <v>-112.09835633460898</v>
      </c>
      <c r="K265" s="124">
        <f t="shared" si="201"/>
        <v>-15520.674851665855</v>
      </c>
      <c r="L265" s="199">
        <f t="shared" si="202"/>
        <v>335110.25910366501</v>
      </c>
      <c r="M265" s="126">
        <f t="shared" si="203"/>
        <v>46397980.675832331</v>
      </c>
      <c r="N265" s="126"/>
      <c r="O265" s="123">
        <v>33511.025910370052</v>
      </c>
      <c r="P265" s="124">
        <f t="shared" si="204"/>
        <v>29139798.067583233</v>
      </c>
      <c r="Q265" s="139"/>
      <c r="R265" s="123">
        <f>[75]Schedule_C!P235</f>
        <v>301599.23319329321</v>
      </c>
      <c r="S265" s="125">
        <f t="shared" si="205"/>
        <v>17258182.608249098</v>
      </c>
      <c r="T265" s="123">
        <f t="shared" si="206"/>
        <v>335110.25910366327</v>
      </c>
      <c r="U265" s="187">
        <f t="shared" si="196"/>
        <v>46397980.675832331</v>
      </c>
      <c r="V265" s="165">
        <v>91474.8</v>
      </c>
      <c r="W265" s="125">
        <f t="shared" si="207"/>
        <v>316853.49</v>
      </c>
      <c r="X265" s="123">
        <f t="shared" si="197"/>
        <v>393074.0331932932</v>
      </c>
      <c r="Y265" s="169">
        <f t="shared" si="208"/>
        <v>17575036.098249096</v>
      </c>
    </row>
    <row r="266" spans="1:25" s="91" customFormat="1" ht="12.75" customHeight="1">
      <c r="A266" s="116">
        <v>18</v>
      </c>
      <c r="B266" s="151">
        <v>43647</v>
      </c>
      <c r="C266" s="61"/>
      <c r="D266" s="165">
        <f>[75]Schedule_B!L21</f>
        <v>49805684</v>
      </c>
      <c r="E266" s="124">
        <f t="shared" si="198"/>
        <v>448890678.98000002</v>
      </c>
      <c r="F266" s="123">
        <f>[75]Schedule_B!L29</f>
        <v>48918347.961571999</v>
      </c>
      <c r="G266" s="124">
        <f t="shared" si="199"/>
        <v>401589841.59088796</v>
      </c>
      <c r="H266" s="123">
        <f t="shared" si="200"/>
        <v>887336.03842800111</v>
      </c>
      <c r="I266" s="125">
        <f t="shared" si="200"/>
        <v>47300837.389112055</v>
      </c>
      <c r="J266" s="123">
        <f>[75]Schedule_B!L35-[75]Schedule_B!L32</f>
        <v>-296.72517125029117</v>
      </c>
      <c r="K266" s="124">
        <f t="shared" si="201"/>
        <v>-15817.400022916147</v>
      </c>
      <c r="L266" s="199">
        <f t="shared" si="202"/>
        <v>887039.31325675081</v>
      </c>
      <c r="M266" s="126">
        <f t="shared" si="203"/>
        <v>47285019.989089079</v>
      </c>
      <c r="N266" s="126"/>
      <c r="O266" s="123">
        <v>88703.931325674057</v>
      </c>
      <c r="P266" s="124">
        <f t="shared" si="204"/>
        <v>29228501.998908907</v>
      </c>
      <c r="Q266" s="139"/>
      <c r="R266" s="123">
        <f>[75]Schedule_C!P236</f>
        <v>798335.38193107396</v>
      </c>
      <c r="S266" s="125">
        <f t="shared" si="205"/>
        <v>18056517.990180172</v>
      </c>
      <c r="T266" s="123">
        <f t="shared" si="206"/>
        <v>887039.31325674802</v>
      </c>
      <c r="U266" s="187">
        <f t="shared" si="196"/>
        <v>47285019.989089079</v>
      </c>
      <c r="V266" s="165">
        <v>96873.33</v>
      </c>
      <c r="W266" s="125">
        <f t="shared" si="207"/>
        <v>413726.82</v>
      </c>
      <c r="X266" s="123">
        <f t="shared" si="197"/>
        <v>895208.71193107392</v>
      </c>
      <c r="Y266" s="169">
        <f t="shared" si="208"/>
        <v>18470244.810180169</v>
      </c>
    </row>
    <row r="267" spans="1:25" s="91" customFormat="1" ht="12.75" customHeight="1">
      <c r="A267" s="116">
        <v>18</v>
      </c>
      <c r="B267" s="151">
        <v>43678</v>
      </c>
      <c r="C267" s="61"/>
      <c r="D267" s="165">
        <f>[75]Schedule_B!M21</f>
        <v>52289476</v>
      </c>
      <c r="E267" s="124">
        <f t="shared" si="198"/>
        <v>501180154.98000002</v>
      </c>
      <c r="F267" s="123">
        <f>[75]Schedule_B!M29</f>
        <v>54061515.148332</v>
      </c>
      <c r="G267" s="124">
        <f t="shared" si="199"/>
        <v>455651356.73921996</v>
      </c>
      <c r="H267" s="165">
        <f t="shared" si="200"/>
        <v>-1772039.1483319998</v>
      </c>
      <c r="I267" s="169">
        <f t="shared" si="200"/>
        <v>45528798.240780056</v>
      </c>
      <c r="J267" s="165">
        <f>[75]Schedule_B!M35-[75]Schedule_B!M32</f>
        <v>592.5698912020307</v>
      </c>
      <c r="K267" s="124">
        <f t="shared" si="201"/>
        <v>-15224.830131714116</v>
      </c>
      <c r="L267" s="170">
        <f t="shared" si="202"/>
        <v>-1771446.5784407977</v>
      </c>
      <c r="M267" s="126">
        <f t="shared" si="203"/>
        <v>45513573.410648279</v>
      </c>
      <c r="N267" s="171"/>
      <c r="O267" s="123">
        <v>-177144.65784408152</v>
      </c>
      <c r="P267" s="124">
        <f t="shared" si="204"/>
        <v>29051357.341064826</v>
      </c>
      <c r="Q267" s="139"/>
      <c r="R267" s="123">
        <f>[75]Schedule_C!P237</f>
        <v>-1594301.9205967188</v>
      </c>
      <c r="S267" s="125">
        <f t="shared" si="205"/>
        <v>16462216.069583453</v>
      </c>
      <c r="T267" s="123">
        <f t="shared" si="206"/>
        <v>-1771446.5784408003</v>
      </c>
      <c r="U267" s="187">
        <f t="shared" si="196"/>
        <v>45513573.410648279</v>
      </c>
      <c r="V267" s="165">
        <v>100242.01000000001</v>
      </c>
      <c r="W267" s="125">
        <f t="shared" si="207"/>
        <v>513968.83</v>
      </c>
      <c r="X267" s="123">
        <f t="shared" si="197"/>
        <v>-1494059.9105967188</v>
      </c>
      <c r="Y267" s="169">
        <f>X267+Y266</f>
        <v>16976184.899583451</v>
      </c>
    </row>
    <row r="268" spans="1:25" s="91" customFormat="1" ht="13.7" customHeight="1">
      <c r="A268" s="116">
        <v>18</v>
      </c>
      <c r="B268" s="151">
        <v>43709</v>
      </c>
      <c r="C268" s="61"/>
      <c r="D268" s="165">
        <f>[75]Schedule_B!N21</f>
        <v>50952508.030000001</v>
      </c>
      <c r="E268" s="124">
        <f t="shared" si="198"/>
        <v>552132663.00999999</v>
      </c>
      <c r="F268" s="123">
        <f>[75]Schedule_B!N29</f>
        <v>47608643.248690002</v>
      </c>
      <c r="G268" s="124">
        <f t="shared" si="199"/>
        <v>503259999.98790997</v>
      </c>
      <c r="H268" s="165">
        <f>D268-F268</f>
        <v>3343864.7813099995</v>
      </c>
      <c r="I268" s="169">
        <f t="shared" si="200"/>
        <v>48872663.022090018</v>
      </c>
      <c r="J268" s="165">
        <f>[75]Schedule_B!N35-[75]Schedule_B!N32</f>
        <v>-1118.188382870052</v>
      </c>
      <c r="K268" s="124">
        <f t="shared" si="201"/>
        <v>-16343.018514584168</v>
      </c>
      <c r="L268" s="170">
        <f>H268+J268</f>
        <v>3342746.5929271295</v>
      </c>
      <c r="M268" s="126">
        <f t="shared" si="203"/>
        <v>48856320.003575407</v>
      </c>
      <c r="N268" s="171"/>
      <c r="O268" s="123">
        <v>334274.65929271281</v>
      </c>
      <c r="P268" s="124">
        <f t="shared" si="204"/>
        <v>29385632.000357538</v>
      </c>
      <c r="Q268" s="139"/>
      <c r="R268" s="123">
        <f>[75]Schedule_C!P238</f>
        <v>3008471.9336344153</v>
      </c>
      <c r="S268" s="125">
        <f t="shared" si="205"/>
        <v>19470688.003217869</v>
      </c>
      <c r="T268" s="123">
        <f t="shared" si="206"/>
        <v>3342746.5929271281</v>
      </c>
      <c r="U268" s="187">
        <f t="shared" si="196"/>
        <v>48856320.003575407</v>
      </c>
      <c r="V268" s="165">
        <v>90487.1</v>
      </c>
      <c r="W268" s="125">
        <f t="shared" si="207"/>
        <v>604455.93000000005</v>
      </c>
      <c r="X268" s="123">
        <f t="shared" si="197"/>
        <v>3098959.0336344154</v>
      </c>
      <c r="Y268" s="169">
        <f>X268+Y267</f>
        <v>20075143.933217868</v>
      </c>
    </row>
    <row r="269" spans="1:25" s="91" customFormat="1" ht="12.6" hidden="1" customHeight="1">
      <c r="A269" s="116">
        <v>18</v>
      </c>
      <c r="B269" s="151">
        <v>43739</v>
      </c>
      <c r="C269" s="61"/>
      <c r="D269" s="165">
        <f>[75]Schedule_B!O21</f>
        <v>0</v>
      </c>
      <c r="E269" s="124">
        <f t="shared" si="198"/>
        <v>552132663.00999999</v>
      </c>
      <c r="F269" s="123">
        <f>[75]Schedule_B!O29</f>
        <v>0</v>
      </c>
      <c r="G269" s="124">
        <f t="shared" si="199"/>
        <v>503259999.98790997</v>
      </c>
      <c r="H269" s="165">
        <f t="shared" si="200"/>
        <v>0</v>
      </c>
      <c r="I269" s="169">
        <f t="shared" si="200"/>
        <v>48872663.022090018</v>
      </c>
      <c r="J269" s="165">
        <f>[75]Schedule_B!O35-[75]Schedule_B!O32</f>
        <v>0</v>
      </c>
      <c r="K269" s="124">
        <f t="shared" si="201"/>
        <v>-16343.018514584168</v>
      </c>
      <c r="L269" s="170">
        <f t="shared" si="202"/>
        <v>0</v>
      </c>
      <c r="M269" s="126">
        <f t="shared" si="203"/>
        <v>48856320.003575407</v>
      </c>
      <c r="N269" s="171"/>
      <c r="O269" s="123">
        <f>[75]Schedule_C!AF239</f>
        <v>0</v>
      </c>
      <c r="P269" s="124">
        <f t="shared" si="204"/>
        <v>29385632.000357538</v>
      </c>
      <c r="Q269" s="139"/>
      <c r="R269" s="123">
        <f>[75]Schedule_C!P239</f>
        <v>0</v>
      </c>
      <c r="S269" s="125">
        <f t="shared" si="205"/>
        <v>19470688.003217869</v>
      </c>
      <c r="T269" s="123">
        <f t="shared" si="206"/>
        <v>0</v>
      </c>
      <c r="U269" s="187">
        <f t="shared" si="196"/>
        <v>48856320.003575407</v>
      </c>
      <c r="V269" s="165">
        <f>[75]Schedule_C1!M407+[75]Schedule_C1!M408</f>
        <v>0</v>
      </c>
      <c r="W269" s="125">
        <f t="shared" si="207"/>
        <v>604455.93000000005</v>
      </c>
      <c r="X269" s="123">
        <f t="shared" si="197"/>
        <v>0</v>
      </c>
      <c r="Y269" s="169">
        <f>X269+Y268</f>
        <v>20075143.933217868</v>
      </c>
    </row>
    <row r="270" spans="1:25" s="91" customFormat="1" ht="12.6" hidden="1" customHeight="1">
      <c r="A270" s="116">
        <v>18</v>
      </c>
      <c r="B270" s="151">
        <v>43770</v>
      </c>
      <c r="C270" s="61"/>
      <c r="D270" s="165">
        <f>[75]Schedule_B!P21</f>
        <v>0</v>
      </c>
      <c r="E270" s="124">
        <f t="shared" si="198"/>
        <v>552132663.00999999</v>
      </c>
      <c r="F270" s="123">
        <f>[75]Schedule_B!P29</f>
        <v>0</v>
      </c>
      <c r="G270" s="124">
        <f t="shared" si="199"/>
        <v>503259999.98790997</v>
      </c>
      <c r="H270" s="165">
        <f t="shared" si="200"/>
        <v>0</v>
      </c>
      <c r="I270" s="125">
        <f t="shared" si="200"/>
        <v>48872663.022090018</v>
      </c>
      <c r="J270" s="165">
        <f>[75]Schedule_B!P35-[75]Schedule_B!P32</f>
        <v>0</v>
      </c>
      <c r="K270" s="124">
        <f t="shared" si="201"/>
        <v>-16343.018514584168</v>
      </c>
      <c r="L270" s="170">
        <f t="shared" si="202"/>
        <v>0</v>
      </c>
      <c r="M270" s="126">
        <f t="shared" si="203"/>
        <v>48856320.003575407</v>
      </c>
      <c r="N270" s="171"/>
      <c r="O270" s="123">
        <f>[75]Schedule_C!AF240</f>
        <v>0</v>
      </c>
      <c r="P270" s="124">
        <f t="shared" si="204"/>
        <v>29385632.000357538</v>
      </c>
      <c r="Q270" s="139"/>
      <c r="R270" s="123">
        <f>[75]Schedule_C!P240</f>
        <v>0</v>
      </c>
      <c r="S270" s="125">
        <f t="shared" si="205"/>
        <v>19470688.003217869</v>
      </c>
      <c r="T270" s="123">
        <f t="shared" si="206"/>
        <v>0</v>
      </c>
      <c r="U270" s="187">
        <f t="shared" si="196"/>
        <v>48856320.003575407</v>
      </c>
      <c r="V270" s="165">
        <f>[75]Schedule_C1!M409+[75]Schedule_C1!M410</f>
        <v>0</v>
      </c>
      <c r="W270" s="125">
        <f t="shared" si="207"/>
        <v>604455.93000000005</v>
      </c>
      <c r="X270" s="123">
        <f t="shared" si="197"/>
        <v>0</v>
      </c>
      <c r="Y270" s="169">
        <f>X270+Y269</f>
        <v>20075143.933217868</v>
      </c>
    </row>
    <row r="271" spans="1:25" s="91" customFormat="1" ht="13.7" hidden="1" customHeight="1">
      <c r="A271" s="116">
        <v>18</v>
      </c>
      <c r="B271" s="151">
        <v>43800</v>
      </c>
      <c r="C271" s="61"/>
      <c r="D271" s="165">
        <f>[75]Schedule_B!Q21</f>
        <v>0</v>
      </c>
      <c r="E271" s="124">
        <f t="shared" si="198"/>
        <v>552132663.00999999</v>
      </c>
      <c r="F271" s="123">
        <f>[75]Schedule_B!Q29</f>
        <v>0</v>
      </c>
      <c r="G271" s="124">
        <f t="shared" si="199"/>
        <v>503259999.98790997</v>
      </c>
      <c r="H271" s="165">
        <f t="shared" si="200"/>
        <v>0</v>
      </c>
      <c r="I271" s="169">
        <f t="shared" si="200"/>
        <v>48872663.022090018</v>
      </c>
      <c r="J271" s="165">
        <f>[75]Schedule_B!Q35-[75]Schedule_B!Q32</f>
        <v>0</v>
      </c>
      <c r="K271" s="124">
        <f t="shared" si="201"/>
        <v>-16343.018514584168</v>
      </c>
      <c r="L271" s="170">
        <f t="shared" si="202"/>
        <v>0</v>
      </c>
      <c r="M271" s="126">
        <f t="shared" si="203"/>
        <v>48856320.003575407</v>
      </c>
      <c r="N271" s="171"/>
      <c r="O271" s="123">
        <f>[75]Schedule_C!AF241</f>
        <v>0</v>
      </c>
      <c r="P271" s="124">
        <f t="shared" si="204"/>
        <v>29385632.000357538</v>
      </c>
      <c r="Q271" s="139"/>
      <c r="R271" s="123">
        <f>[75]Schedule_C!P241</f>
        <v>0</v>
      </c>
      <c r="S271" s="125">
        <f t="shared" si="205"/>
        <v>19470688.003217869</v>
      </c>
      <c r="T271" s="123">
        <f t="shared" si="206"/>
        <v>0</v>
      </c>
      <c r="U271" s="187">
        <f t="shared" si="196"/>
        <v>48856320.003575407</v>
      </c>
      <c r="V271" s="165">
        <f>[75]Schedule_C1!M411+[75]Schedule_C1!M412</f>
        <v>0</v>
      </c>
      <c r="W271" s="125">
        <f t="shared" si="207"/>
        <v>604455.93000000005</v>
      </c>
      <c r="X271" s="123">
        <f t="shared" si="197"/>
        <v>0</v>
      </c>
      <c r="Y271" s="169">
        <f>X271+Y270</f>
        <v>20075143.933217868</v>
      </c>
    </row>
    <row r="272" spans="1:25" s="91" customFormat="1" ht="17.45" customHeight="1">
      <c r="A272" s="219"/>
      <c r="B272" s="151"/>
      <c r="C272" s="61"/>
      <c r="D272" s="162"/>
      <c r="E272" s="195"/>
      <c r="F272" s="167"/>
      <c r="G272" s="195"/>
      <c r="H272" s="162"/>
      <c r="I272" s="162"/>
      <c r="J272" s="162"/>
      <c r="K272" s="195"/>
      <c r="L272" s="100"/>
      <c r="M272" s="195"/>
      <c r="N272" s="164"/>
      <c r="O272" s="100"/>
      <c r="P272" s="195"/>
      <c r="Q272" s="200"/>
      <c r="R272" s="100"/>
      <c r="S272" s="167"/>
      <c r="T272" s="167"/>
      <c r="U272" s="201"/>
      <c r="V272" s="100"/>
      <c r="W272" s="167"/>
      <c r="X272" s="167"/>
      <c r="Y272" s="162"/>
    </row>
    <row r="273" spans="1:25" s="91" customFormat="1" ht="15.75" customHeight="1">
      <c r="A273" s="219"/>
      <c r="B273" s="151"/>
      <c r="C273" s="61"/>
      <c r="D273" s="69"/>
      <c r="E273" s="126"/>
      <c r="F273" s="145"/>
      <c r="G273" s="126"/>
      <c r="H273" s="69"/>
      <c r="I273" s="69"/>
      <c r="J273" s="69"/>
      <c r="K273" s="126"/>
      <c r="L273" s="101"/>
      <c r="M273" s="220"/>
      <c r="N273" s="171"/>
      <c r="O273" s="101"/>
      <c r="P273" s="126"/>
      <c r="Q273" s="139"/>
      <c r="R273" s="101"/>
      <c r="S273" s="145"/>
      <c r="T273" s="145"/>
      <c r="U273" s="191"/>
      <c r="V273" s="101"/>
      <c r="W273" s="145"/>
      <c r="X273" s="145"/>
      <c r="Y273" s="69"/>
    </row>
    <row r="274" spans="1:25" s="91" customFormat="1" ht="17.45" hidden="1" customHeight="1">
      <c r="A274" s="116"/>
      <c r="B274" s="151"/>
      <c r="C274" s="61"/>
      <c r="D274" s="96" t="s">
        <v>65</v>
      </c>
      <c r="E274" s="126"/>
      <c r="F274" s="145"/>
      <c r="G274" s="126"/>
      <c r="H274" s="69"/>
      <c r="I274" s="69"/>
      <c r="J274" s="69"/>
      <c r="K274" s="126"/>
      <c r="L274" s="171"/>
      <c r="M274" s="126"/>
      <c r="N274" s="171"/>
      <c r="O274" s="145"/>
      <c r="P274" s="126"/>
      <c r="Q274" s="139"/>
      <c r="R274" s="145"/>
      <c r="S274" s="145"/>
      <c r="T274" s="145"/>
      <c r="U274" s="191"/>
      <c r="V274" s="69"/>
      <c r="W274" s="145"/>
      <c r="X274" s="145"/>
      <c r="Y274" s="69"/>
    </row>
    <row r="275" spans="1:25" s="91" customFormat="1" ht="17.45" hidden="1" customHeight="1">
      <c r="A275" s="116"/>
      <c r="B275" s="151"/>
      <c r="C275" s="61"/>
      <c r="D275" s="96"/>
      <c r="E275" s="126"/>
      <c r="F275" s="145"/>
      <c r="G275" s="126"/>
      <c r="H275" s="69"/>
      <c r="I275" s="69"/>
      <c r="J275" s="69"/>
      <c r="K275" s="126"/>
      <c r="L275" s="171"/>
      <c r="M275" s="126"/>
      <c r="N275" s="171"/>
      <c r="O275" s="145"/>
      <c r="P275" s="126"/>
      <c r="Q275" s="139"/>
      <c r="R275" s="145"/>
      <c r="S275" s="145"/>
      <c r="T275" s="145"/>
      <c r="U275" s="191"/>
      <c r="V275" s="69"/>
      <c r="W275" s="145"/>
      <c r="X275" s="145"/>
      <c r="Y275" s="69"/>
    </row>
    <row r="276" spans="1:25" s="91" customFormat="1" ht="13.7" customHeight="1" thickBot="1">
      <c r="A276" s="116"/>
      <c r="B276" s="221"/>
      <c r="C276" s="61"/>
      <c r="E276" s="126"/>
      <c r="F276" s="145"/>
      <c r="G276" s="126"/>
      <c r="H276" s="69"/>
      <c r="I276" s="69"/>
      <c r="J276" s="69"/>
      <c r="K276" s="126"/>
      <c r="L276" s="171"/>
      <c r="M276" s="126"/>
      <c r="N276" s="171"/>
      <c r="O276" s="145"/>
      <c r="P276" s="222">
        <f>P230+P243+P258+P268</f>
        <v>55291179.867198817</v>
      </c>
      <c r="Q276" s="139"/>
      <c r="R276" s="145"/>
      <c r="S276" s="222">
        <f>S230+S243+S258+S268</f>
        <v>22925031.667510938</v>
      </c>
      <c r="T276" s="145"/>
      <c r="U276" s="191"/>
      <c r="V276" s="69"/>
      <c r="W276" s="222">
        <f>W230+W243+W258+W268</f>
        <v>1885109.85</v>
      </c>
      <c r="X276" s="145"/>
      <c r="Y276" s="222">
        <f>Y230+Y243+Y258+Y268</f>
        <v>24810142.517510936</v>
      </c>
    </row>
    <row r="277" spans="1:25" s="91" customFormat="1" ht="13.7" customHeight="1" thickTop="1">
      <c r="A277" s="116"/>
      <c r="B277" s="221"/>
      <c r="C277" s="61"/>
      <c r="D277" s="69"/>
      <c r="E277" s="126"/>
      <c r="F277" s="145"/>
      <c r="G277" s="126"/>
      <c r="H277" s="69"/>
      <c r="I277" s="69"/>
      <c r="J277" s="69"/>
      <c r="K277" s="126"/>
      <c r="L277" s="171"/>
      <c r="M277" s="126"/>
      <c r="N277" s="171"/>
      <c r="O277" s="145"/>
      <c r="P277" s="57"/>
      <c r="Q277" s="139"/>
      <c r="R277" s="145"/>
      <c r="S277" s="57"/>
      <c r="T277" s="145"/>
      <c r="U277" s="191"/>
      <c r="V277" s="69"/>
      <c r="W277" s="57"/>
      <c r="X277" s="145"/>
      <c r="Y277" s="57"/>
    </row>
    <row r="278" spans="1:25" s="91" customFormat="1" ht="13.7" customHeight="1">
      <c r="A278" s="116"/>
      <c r="B278" s="221"/>
      <c r="C278" s="61"/>
      <c r="D278" s="69"/>
      <c r="E278" s="126"/>
      <c r="F278" s="145"/>
      <c r="G278" s="126"/>
      <c r="H278" s="69"/>
      <c r="I278" s="69"/>
      <c r="J278" s="69"/>
      <c r="K278" s="126"/>
      <c r="L278" s="171"/>
      <c r="M278" s="126"/>
      <c r="N278" s="171"/>
      <c r="O278" s="145"/>
      <c r="P278" s="57"/>
      <c r="Q278" s="139"/>
      <c r="R278" s="145"/>
      <c r="S278" s="57"/>
      <c r="T278" s="145"/>
      <c r="U278" s="191"/>
      <c r="V278" s="69"/>
      <c r="W278" s="57"/>
      <c r="X278" s="145"/>
      <c r="Y278" s="57"/>
    </row>
    <row r="279" spans="1:25" s="91" customFormat="1" ht="11.25" customHeight="1">
      <c r="A279" s="116"/>
      <c r="B279" s="221"/>
      <c r="C279" s="61"/>
      <c r="D279" s="69"/>
      <c r="E279" s="126"/>
      <c r="F279" s="145"/>
      <c r="G279" s="126"/>
      <c r="H279" s="69"/>
      <c r="I279" s="69"/>
      <c r="J279" s="69"/>
      <c r="K279" s="126"/>
      <c r="L279" s="171"/>
      <c r="M279" s="126"/>
      <c r="N279" s="171"/>
      <c r="O279" s="145"/>
      <c r="P279" s="126"/>
      <c r="Q279" s="139"/>
      <c r="R279" s="145"/>
      <c r="S279" s="145"/>
      <c r="T279" s="145"/>
      <c r="U279" s="191"/>
      <c r="V279" s="69"/>
      <c r="W279" s="145"/>
      <c r="X279" s="145"/>
      <c r="Y279" s="69"/>
    </row>
    <row r="280" spans="1:25">
      <c r="C280" s="64" t="s">
        <v>23</v>
      </c>
      <c r="D280" s="64"/>
      <c r="E280" s="64"/>
      <c r="F280" s="64"/>
      <c r="G280" s="64"/>
      <c r="H280" s="64"/>
      <c r="I280" s="223"/>
      <c r="O280" s="224"/>
      <c r="S280" s="223"/>
      <c r="W280" s="223"/>
    </row>
    <row r="281" spans="1:25" ht="43.5" customHeight="1">
      <c r="C281" s="225"/>
      <c r="D281" s="235" t="s">
        <v>55</v>
      </c>
      <c r="E281" s="235"/>
      <c r="F281" s="235"/>
      <c r="G281" s="235"/>
      <c r="H281" s="235"/>
      <c r="I281" s="235"/>
      <c r="J281" s="235"/>
      <c r="K281" s="235"/>
      <c r="L281" s="235"/>
      <c r="M281" s="235"/>
      <c r="N281" s="235"/>
      <c r="O281" s="224"/>
      <c r="P281" s="88"/>
      <c r="Q281" s="13"/>
      <c r="R281" s="72"/>
      <c r="S281" s="73"/>
      <c r="T281" s="63"/>
      <c r="W281" s="226"/>
    </row>
    <row r="282" spans="1:25" s="91" customFormat="1" ht="11.25" customHeight="1">
      <c r="C282" s="192"/>
      <c r="G282" s="66"/>
      <c r="H282" s="66"/>
      <c r="I282" s="227"/>
      <c r="K282" s="228"/>
      <c r="L282" s="228"/>
      <c r="M282" s="228"/>
      <c r="N282" s="228"/>
      <c r="O282" s="229"/>
      <c r="P282" s="14"/>
      <c r="Q282" s="14"/>
      <c r="R282" s="62"/>
      <c r="S282" s="62"/>
      <c r="T282" s="62"/>
    </row>
    <row r="283" spans="1:25" s="14" customFormat="1" ht="26.45" customHeight="1">
      <c r="A283" s="91"/>
      <c r="B283" s="91"/>
      <c r="C283" s="91"/>
      <c r="D283" s="231" t="s">
        <v>42</v>
      </c>
      <c r="E283" s="231"/>
      <c r="F283" s="231"/>
      <c r="G283" s="231"/>
      <c r="H283" s="231"/>
      <c r="I283" s="231"/>
      <c r="J283" s="231"/>
      <c r="K283" s="231"/>
      <c r="L283" s="231"/>
      <c r="M283" s="231"/>
      <c r="N283" s="231"/>
      <c r="O283" s="91"/>
      <c r="P283" s="89"/>
    </row>
    <row r="284" spans="1:25" s="14" customFormat="1" ht="11.25" customHeight="1">
      <c r="A284" s="91"/>
      <c r="B284" s="91"/>
      <c r="C284" s="91"/>
      <c r="D284" s="106"/>
      <c r="E284" s="106"/>
      <c r="F284" s="106"/>
      <c r="G284" s="106"/>
      <c r="H284" s="106"/>
      <c r="I284" s="106"/>
      <c r="J284" s="106"/>
      <c r="K284" s="106"/>
      <c r="L284" s="106"/>
      <c r="M284" s="106"/>
      <c r="N284" s="106"/>
      <c r="O284" s="91"/>
    </row>
    <row r="285" spans="1:25" s="14" customFormat="1" ht="54" customHeight="1">
      <c r="A285" s="91"/>
      <c r="B285" s="91"/>
      <c r="C285" s="91"/>
      <c r="D285" s="231" t="s">
        <v>53</v>
      </c>
      <c r="E285" s="231"/>
      <c r="F285" s="231"/>
      <c r="G285" s="231"/>
      <c r="H285" s="231"/>
      <c r="I285" s="231"/>
      <c r="J285" s="231"/>
      <c r="K285" s="231"/>
      <c r="L285" s="231"/>
      <c r="M285" s="231"/>
      <c r="N285" s="231"/>
      <c r="O285" s="91"/>
    </row>
    <row r="286" spans="1:25" s="14" customFormat="1" ht="9" customHeight="1">
      <c r="A286" s="91"/>
      <c r="B286" s="91"/>
      <c r="C286" s="91"/>
      <c r="D286" s="106"/>
      <c r="E286" s="106"/>
      <c r="F286" s="106"/>
      <c r="G286" s="106"/>
      <c r="H286" s="106"/>
      <c r="I286" s="106"/>
      <c r="J286" s="106"/>
      <c r="K286" s="106"/>
      <c r="L286" s="106"/>
      <c r="M286" s="106"/>
      <c r="N286" s="106"/>
      <c r="O286" s="91"/>
    </row>
    <row r="287" spans="1:25" s="14" customFormat="1" ht="27.75" customHeight="1">
      <c r="A287" s="91"/>
      <c r="B287" s="91"/>
      <c r="C287" s="91"/>
      <c r="D287" s="231" t="s">
        <v>54</v>
      </c>
      <c r="E287" s="231"/>
      <c r="F287" s="231"/>
      <c r="G287" s="231"/>
      <c r="H287" s="231"/>
      <c r="I287" s="231"/>
      <c r="J287" s="231"/>
      <c r="K287" s="231"/>
      <c r="L287" s="231"/>
      <c r="M287" s="231"/>
      <c r="N287" s="231"/>
      <c r="O287" s="91"/>
      <c r="P287" s="91"/>
    </row>
    <row r="288" spans="1:25" s="14" customFormat="1" ht="9" customHeight="1">
      <c r="A288" s="91"/>
      <c r="B288" s="91"/>
      <c r="C288" s="91"/>
      <c r="D288" s="106"/>
      <c r="E288" s="106"/>
      <c r="F288" s="106"/>
      <c r="G288" s="106"/>
      <c r="H288" s="106"/>
      <c r="I288" s="106"/>
      <c r="J288" s="106"/>
      <c r="K288" s="106"/>
      <c r="L288" s="106"/>
      <c r="M288" s="106"/>
      <c r="N288" s="106"/>
      <c r="O288" s="91"/>
    </row>
    <row r="289" spans="1:15" s="14" customFormat="1" ht="9" customHeight="1">
      <c r="A289" s="91"/>
      <c r="B289" s="91"/>
      <c r="C289" s="91"/>
      <c r="D289" s="106"/>
      <c r="E289" s="106"/>
      <c r="F289" s="106"/>
      <c r="G289" s="106"/>
      <c r="H289" s="106"/>
      <c r="I289" s="106"/>
      <c r="J289" s="106"/>
      <c r="K289" s="106"/>
      <c r="L289" s="106"/>
      <c r="M289" s="106"/>
      <c r="N289" s="106"/>
      <c r="O289" s="91"/>
    </row>
    <row r="290" spans="1:15" s="14" customFormat="1" ht="9" customHeight="1">
      <c r="A290" s="91"/>
      <c r="B290" s="91"/>
      <c r="C290" s="91"/>
      <c r="D290" s="106"/>
      <c r="E290" s="106"/>
      <c r="F290" s="106"/>
      <c r="G290" s="106"/>
      <c r="H290" s="106"/>
      <c r="I290" s="106"/>
      <c r="J290" s="106"/>
      <c r="K290" s="106"/>
      <c r="L290" s="106"/>
      <c r="M290" s="106"/>
      <c r="N290" s="106"/>
      <c r="O290" s="91"/>
    </row>
    <row r="291" spans="1:15" s="14" customFormat="1" ht="9" customHeight="1">
      <c r="A291" s="91"/>
      <c r="B291" s="91"/>
      <c r="C291" s="91"/>
      <c r="D291" s="106"/>
      <c r="E291" s="106"/>
      <c r="F291" s="106"/>
      <c r="G291" s="106"/>
      <c r="H291" s="106"/>
      <c r="I291" s="106"/>
      <c r="J291" s="106"/>
      <c r="K291" s="106"/>
      <c r="L291" s="106"/>
      <c r="M291" s="106"/>
      <c r="N291" s="106"/>
      <c r="O291" s="91"/>
    </row>
    <row r="292" spans="1:15" s="14" customFormat="1" ht="9" customHeight="1">
      <c r="A292" s="91"/>
      <c r="B292" s="91"/>
      <c r="C292" s="91"/>
      <c r="D292" s="106"/>
      <c r="E292" s="106"/>
      <c r="F292" s="106"/>
      <c r="G292" s="106"/>
      <c r="H292" s="106"/>
      <c r="I292" s="106"/>
      <c r="J292" s="106"/>
      <c r="K292" s="106"/>
      <c r="L292" s="106"/>
      <c r="M292" s="106"/>
      <c r="N292" s="106"/>
      <c r="O292" s="91"/>
    </row>
    <row r="294" spans="1:15">
      <c r="C294" s="91"/>
    </row>
    <row r="306" spans="4:14" ht="15" hidden="1" customHeight="1">
      <c r="D306" s="232" t="s">
        <v>24</v>
      </c>
      <c r="E306" s="232"/>
      <c r="F306" s="232"/>
      <c r="G306" s="232"/>
      <c r="H306" s="232"/>
      <c r="I306" s="232"/>
      <c r="J306" s="232"/>
      <c r="K306" s="232"/>
      <c r="L306" s="232"/>
      <c r="M306" s="232"/>
      <c r="N306" s="232"/>
    </row>
  </sheetData>
  <mergeCells count="49">
    <mergeCell ref="A2:Y2"/>
    <mergeCell ref="A3:Y3"/>
    <mergeCell ref="A4:Y4"/>
    <mergeCell ref="A6:Y6"/>
    <mergeCell ref="D7:E7"/>
    <mergeCell ref="F7:G7"/>
    <mergeCell ref="H7:I7"/>
    <mergeCell ref="J7:K7"/>
    <mergeCell ref="L7:N7"/>
    <mergeCell ref="O7:P7"/>
    <mergeCell ref="R7:S7"/>
    <mergeCell ref="T7:U7"/>
    <mergeCell ref="V7:W7"/>
    <mergeCell ref="X7:Y7"/>
    <mergeCell ref="D66:E66"/>
    <mergeCell ref="F66:G66"/>
    <mergeCell ref="H66:I66"/>
    <mergeCell ref="J66:K66"/>
    <mergeCell ref="L66:N66"/>
    <mergeCell ref="D77:E77"/>
    <mergeCell ref="F77:G77"/>
    <mergeCell ref="H77:I77"/>
    <mergeCell ref="J77:K77"/>
    <mergeCell ref="L77:N77"/>
    <mergeCell ref="O66:P66"/>
    <mergeCell ref="R66:S66"/>
    <mergeCell ref="T66:U66"/>
    <mergeCell ref="V66:W66"/>
    <mergeCell ref="X66:Y66"/>
    <mergeCell ref="O77:P77"/>
    <mergeCell ref="R77:S77"/>
    <mergeCell ref="T77:U77"/>
    <mergeCell ref="V77:W77"/>
    <mergeCell ref="X77:Y77"/>
    <mergeCell ref="R124:S124"/>
    <mergeCell ref="T124:U124"/>
    <mergeCell ref="V124:W124"/>
    <mergeCell ref="X124:Y124"/>
    <mergeCell ref="D281:N281"/>
    <mergeCell ref="D124:E124"/>
    <mergeCell ref="F124:G124"/>
    <mergeCell ref="H124:I124"/>
    <mergeCell ref="J124:K124"/>
    <mergeCell ref="L124:N124"/>
    <mergeCell ref="D283:N283"/>
    <mergeCell ref="D285:N285"/>
    <mergeCell ref="D287:N287"/>
    <mergeCell ref="D306:N306"/>
    <mergeCell ref="O124:P124"/>
  </mergeCells>
  <printOptions horizontalCentered="1"/>
  <pageMargins left="0" right="0" top="0.1" bottom="0.2" header="0.5" footer="0"/>
  <pageSetup paperSize="5" scale="58" orientation="landscape" blackAndWhite="1" r:id="rId1"/>
  <headerFooter alignWithMargins="0">
    <oddFooter>&amp;LPrepared By: Vickie Pu &amp;D&amp;R&amp;F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3947"/>
  <sheetViews>
    <sheetView zoomScale="80" zoomScaleNormal="80" workbookViewId="0"/>
  </sheetViews>
  <sheetFormatPr defaultRowHeight="12.75"/>
  <cols>
    <col min="1" max="2" width="6.570312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5703125" customWidth="1"/>
    <col min="14" max="14" width="15.42578125" customWidth="1"/>
    <col min="15" max="15" width="16" customWidth="1"/>
    <col min="16" max="17" width="14.85546875" customWidth="1"/>
    <col min="18" max="18" width="17.42578125" customWidth="1"/>
    <col min="19" max="19" width="97.42578125" customWidth="1"/>
    <col min="20" max="20" width="6" customWidth="1"/>
    <col min="21" max="21" width="10.5703125" bestFit="1" customWidth="1"/>
    <col min="22" max="22" width="44" bestFit="1" customWidth="1"/>
    <col min="23" max="23" width="14" bestFit="1" customWidth="1"/>
    <col min="24" max="24" width="4.85546875" bestFit="1" customWidth="1"/>
  </cols>
  <sheetData>
    <row r="1" spans="1:23" ht="18">
      <c r="C1" s="16" t="s">
        <v>66</v>
      </c>
      <c r="G1" s="17"/>
    </row>
    <row r="2" spans="1:23" ht="18">
      <c r="C2" s="83" t="s">
        <v>47</v>
      </c>
      <c r="G2" s="9"/>
      <c r="H2" s="68"/>
    </row>
    <row r="3" spans="1:23" ht="15.75">
      <c r="A3" s="19"/>
      <c r="B3" s="19"/>
      <c r="C3" s="18" t="s">
        <v>25</v>
      </c>
      <c r="E3" s="2"/>
      <c r="F3" s="8"/>
      <c r="G3" s="8"/>
      <c r="H3" s="8"/>
      <c r="I3" s="8"/>
      <c r="J3" s="8"/>
      <c r="K3" s="8"/>
      <c r="L3" s="8"/>
      <c r="M3" s="8"/>
      <c r="N3" s="8"/>
      <c r="O3" s="8"/>
      <c r="P3" s="8"/>
      <c r="Q3" s="8"/>
      <c r="R3" s="8"/>
      <c r="S3" s="12"/>
    </row>
    <row r="4" spans="1:23" ht="15.75">
      <c r="A4" s="19" t="s">
        <v>56</v>
      </c>
      <c r="B4" s="19"/>
      <c r="C4" s="95" t="s">
        <v>48</v>
      </c>
      <c r="E4" s="2"/>
      <c r="F4" s="8"/>
      <c r="G4" s="20"/>
      <c r="H4" s="20"/>
      <c r="I4" s="20"/>
      <c r="J4" s="20"/>
      <c r="K4" s="20"/>
      <c r="L4" s="20"/>
      <c r="M4" s="20"/>
      <c r="N4" s="20"/>
      <c r="O4" s="20"/>
      <c r="P4" s="20"/>
      <c r="Q4" s="20"/>
      <c r="R4" s="20" t="s">
        <v>26</v>
      </c>
      <c r="S4" s="12"/>
    </row>
    <row r="5" spans="1:23" ht="14.25">
      <c r="A5" s="2" t="s">
        <v>27</v>
      </c>
      <c r="B5" s="67" t="s">
        <v>63</v>
      </c>
      <c r="C5" s="10"/>
      <c r="E5" s="21"/>
      <c r="F5" s="77">
        <v>43466</v>
      </c>
      <c r="G5" s="22">
        <v>43497</v>
      </c>
      <c r="H5" s="77">
        <v>43525</v>
      </c>
      <c r="I5" s="22">
        <v>43556</v>
      </c>
      <c r="J5" s="77">
        <v>43586</v>
      </c>
      <c r="K5" s="22">
        <v>43617</v>
      </c>
      <c r="L5" s="77">
        <v>43647</v>
      </c>
      <c r="M5" s="22">
        <v>43678</v>
      </c>
      <c r="N5" s="77">
        <v>43709</v>
      </c>
      <c r="O5" s="22">
        <v>43739</v>
      </c>
      <c r="P5" s="77">
        <v>43770</v>
      </c>
      <c r="Q5" s="22">
        <v>43800</v>
      </c>
      <c r="R5" s="22" t="s">
        <v>28</v>
      </c>
      <c r="S5" s="11"/>
    </row>
    <row r="6" spans="1:23">
      <c r="A6" s="2">
        <v>1</v>
      </c>
    </row>
    <row r="7" spans="1:23" ht="15">
      <c r="A7" s="2">
        <v>2</v>
      </c>
      <c r="C7" t="s">
        <v>29</v>
      </c>
      <c r="D7" s="25" t="s">
        <v>30</v>
      </c>
      <c r="E7" s="4"/>
      <c r="F7" s="27"/>
      <c r="G7" s="27"/>
      <c r="H7" s="27"/>
      <c r="I7" s="27"/>
      <c r="J7" s="27"/>
      <c r="K7" s="27"/>
      <c r="L7" s="27"/>
      <c r="M7" s="27"/>
      <c r="N7" s="27"/>
      <c r="O7" s="27"/>
      <c r="P7" s="27"/>
      <c r="Q7" s="27"/>
      <c r="R7" s="27"/>
      <c r="S7" s="23"/>
      <c r="T7" s="64"/>
      <c r="W7" s="4"/>
    </row>
    <row r="8" spans="1:23">
      <c r="A8" s="2">
        <v>3</v>
      </c>
      <c r="B8" s="2">
        <v>2</v>
      </c>
      <c r="C8" s="28" t="s">
        <v>59</v>
      </c>
      <c r="D8" s="29">
        <v>501</v>
      </c>
      <c r="E8" s="4"/>
      <c r="F8" s="24">
        <v>6824178</v>
      </c>
      <c r="G8" s="24">
        <v>7535143</v>
      </c>
      <c r="H8" s="24">
        <v>8141196</v>
      </c>
      <c r="I8" s="24">
        <v>5004587</v>
      </c>
      <c r="J8" s="24">
        <v>2995373</v>
      </c>
      <c r="K8" s="24">
        <v>5247947</v>
      </c>
      <c r="L8" s="24">
        <v>11422666</v>
      </c>
      <c r="M8" s="24">
        <v>10248179</v>
      </c>
      <c r="N8" s="24">
        <v>11205028</v>
      </c>
      <c r="O8" s="24">
        <v>0</v>
      </c>
      <c r="P8" s="24">
        <v>0</v>
      </c>
      <c r="Q8" s="24">
        <v>0</v>
      </c>
      <c r="R8" s="24">
        <f t="shared" ref="R8:R15" si="0">SUM(F8:Q8)</f>
        <v>68624297</v>
      </c>
      <c r="S8" s="31"/>
      <c r="T8" s="64"/>
      <c r="U8" s="75"/>
      <c r="W8" s="4"/>
    </row>
    <row r="9" spans="1:23">
      <c r="A9" s="2">
        <v>4</v>
      </c>
      <c r="B9" s="2">
        <v>3</v>
      </c>
      <c r="C9" s="28" t="s">
        <v>49</v>
      </c>
      <c r="D9" s="29">
        <v>547</v>
      </c>
      <c r="E9" s="4"/>
      <c r="F9" s="32">
        <v>17138122</v>
      </c>
      <c r="G9" s="32">
        <v>14807719</v>
      </c>
      <c r="H9" s="32">
        <v>22752694</v>
      </c>
      <c r="I9" s="32">
        <v>9392179</v>
      </c>
      <c r="J9" s="32">
        <v>5869465</v>
      </c>
      <c r="K9" s="32">
        <v>9091494</v>
      </c>
      <c r="L9" s="32">
        <v>19473945</v>
      </c>
      <c r="M9" s="32">
        <v>21920619</v>
      </c>
      <c r="N9" s="32">
        <v>19371341</v>
      </c>
      <c r="O9" s="32">
        <v>0</v>
      </c>
      <c r="P9" s="32">
        <v>0</v>
      </c>
      <c r="Q9" s="32">
        <v>0</v>
      </c>
      <c r="R9" s="32">
        <f t="shared" si="0"/>
        <v>139817578</v>
      </c>
      <c r="S9" s="31"/>
      <c r="T9" s="64"/>
      <c r="W9" s="4"/>
    </row>
    <row r="10" spans="1:23" s="1" customFormat="1">
      <c r="A10" s="2">
        <v>5</v>
      </c>
      <c r="B10" s="2">
        <v>4</v>
      </c>
      <c r="C10" s="33" t="s">
        <v>60</v>
      </c>
      <c r="D10" s="34">
        <v>555</v>
      </c>
      <c r="E10" s="6"/>
      <c r="F10" s="32">
        <v>49118787</v>
      </c>
      <c r="G10" s="32">
        <v>95743686</v>
      </c>
      <c r="H10" s="32">
        <v>106057940</v>
      </c>
      <c r="I10" s="32">
        <v>32816180</v>
      </c>
      <c r="J10" s="32">
        <v>33495852</v>
      </c>
      <c r="K10" s="32">
        <v>26642521</v>
      </c>
      <c r="L10" s="32">
        <v>24297717</v>
      </c>
      <c r="M10" s="32">
        <v>25429098</v>
      </c>
      <c r="N10" s="32">
        <v>25043169</v>
      </c>
      <c r="O10" s="32">
        <v>0</v>
      </c>
      <c r="P10" s="32">
        <v>0</v>
      </c>
      <c r="Q10" s="32">
        <v>0</v>
      </c>
      <c r="R10" s="32">
        <f t="shared" si="0"/>
        <v>418644950</v>
      </c>
      <c r="S10" s="31"/>
      <c r="T10" s="66"/>
      <c r="W10" s="6"/>
    </row>
    <row r="11" spans="1:23">
      <c r="A11" s="2">
        <v>6</v>
      </c>
      <c r="B11" s="2">
        <v>5</v>
      </c>
      <c r="C11" s="28" t="s">
        <v>61</v>
      </c>
      <c r="D11" s="34" t="s">
        <v>41</v>
      </c>
      <c r="E11" s="4"/>
      <c r="F11" s="32">
        <v>-4796882</v>
      </c>
      <c r="G11" s="32">
        <v>-32426459</v>
      </c>
      <c r="H11" s="32">
        <v>-52041346</v>
      </c>
      <c r="I11" s="32">
        <v>335287</v>
      </c>
      <c r="J11" s="32">
        <v>-3234034</v>
      </c>
      <c r="K11" s="32">
        <v>83641</v>
      </c>
      <c r="L11" s="32">
        <v>-37072</v>
      </c>
      <c r="M11" s="32">
        <v>200198</v>
      </c>
      <c r="N11" s="32">
        <v>-973419</v>
      </c>
      <c r="O11" s="32">
        <v>0</v>
      </c>
      <c r="P11" s="32">
        <v>0</v>
      </c>
      <c r="Q11" s="32">
        <v>0</v>
      </c>
      <c r="R11" s="32">
        <f>SUM(F11:Q11)</f>
        <v>-92890086</v>
      </c>
      <c r="S11" s="31"/>
      <c r="T11" s="64"/>
      <c r="W11" s="4"/>
    </row>
    <row r="12" spans="1:23">
      <c r="A12" s="2">
        <v>7</v>
      </c>
      <c r="B12" s="2">
        <v>6</v>
      </c>
      <c r="C12" s="28" t="s">
        <v>46</v>
      </c>
      <c r="D12" s="34">
        <v>55700003</v>
      </c>
      <c r="E12" s="4"/>
      <c r="F12" s="32">
        <v>37222</v>
      </c>
      <c r="G12" s="32">
        <v>61214</v>
      </c>
      <c r="H12" s="32">
        <v>41482</v>
      </c>
      <c r="I12" s="32">
        <v>28202</v>
      </c>
      <c r="J12" s="32">
        <v>31866</v>
      </c>
      <c r="K12" s="32">
        <v>32981</v>
      </c>
      <c r="L12" s="32">
        <v>35326</v>
      </c>
      <c r="M12" s="32">
        <v>35953</v>
      </c>
      <c r="N12" s="32">
        <v>44390</v>
      </c>
      <c r="O12" s="32">
        <v>0</v>
      </c>
      <c r="P12" s="32">
        <v>0</v>
      </c>
      <c r="Q12" s="32">
        <v>0</v>
      </c>
      <c r="R12" s="32">
        <f>SUM(F12:Q12)</f>
        <v>348636</v>
      </c>
      <c r="S12" s="31"/>
      <c r="T12" s="64"/>
      <c r="W12" s="4"/>
    </row>
    <row r="13" spans="1:23">
      <c r="A13" s="2">
        <v>8</v>
      </c>
      <c r="B13" s="2">
        <v>7</v>
      </c>
      <c r="C13" s="28" t="s">
        <v>62</v>
      </c>
      <c r="D13" s="34">
        <v>447</v>
      </c>
      <c r="E13" s="4"/>
      <c r="F13" s="32">
        <v>-7734825</v>
      </c>
      <c r="G13" s="32">
        <v>-9925178</v>
      </c>
      <c r="H13" s="32">
        <v>-9141668</v>
      </c>
      <c r="I13" s="32">
        <v>-2508786</v>
      </c>
      <c r="J13" s="32">
        <v>-1484508</v>
      </c>
      <c r="K13" s="32">
        <v>-4105752</v>
      </c>
      <c r="L13" s="32">
        <v>-16396326</v>
      </c>
      <c r="M13" s="32">
        <v>-16748194</v>
      </c>
      <c r="N13" s="32">
        <v>-15358534</v>
      </c>
      <c r="O13" s="32">
        <v>0</v>
      </c>
      <c r="P13" s="32">
        <v>0</v>
      </c>
      <c r="Q13" s="32">
        <v>0</v>
      </c>
      <c r="R13" s="32">
        <f t="shared" si="0"/>
        <v>-83403771</v>
      </c>
      <c r="S13" s="31"/>
      <c r="T13" s="64"/>
      <c r="W13" s="4"/>
    </row>
    <row r="14" spans="1:23">
      <c r="A14" s="2">
        <v>9</v>
      </c>
      <c r="B14" s="2">
        <v>8</v>
      </c>
      <c r="C14" s="28" t="s">
        <v>31</v>
      </c>
      <c r="D14" s="34">
        <v>565</v>
      </c>
      <c r="E14" s="4"/>
      <c r="F14" s="32">
        <v>9680663</v>
      </c>
      <c r="G14" s="32">
        <v>10117561</v>
      </c>
      <c r="H14" s="32">
        <v>9991240</v>
      </c>
      <c r="I14" s="32">
        <v>10086387</v>
      </c>
      <c r="J14" s="32">
        <v>10127670</v>
      </c>
      <c r="K14" s="32">
        <v>10109025</v>
      </c>
      <c r="L14" s="32">
        <v>9945009</v>
      </c>
      <c r="M14" s="32">
        <v>10045471</v>
      </c>
      <c r="N14" s="32">
        <v>10476943</v>
      </c>
      <c r="O14" s="32">
        <v>0</v>
      </c>
      <c r="P14" s="32">
        <v>0</v>
      </c>
      <c r="Q14" s="32">
        <v>0</v>
      </c>
      <c r="R14" s="32">
        <f t="shared" si="0"/>
        <v>90579969</v>
      </c>
      <c r="S14" s="31"/>
      <c r="T14" s="64"/>
      <c r="W14" s="4"/>
    </row>
    <row r="15" spans="1:23" s="1" customFormat="1">
      <c r="A15" s="2">
        <v>10</v>
      </c>
      <c r="B15" s="2">
        <v>10</v>
      </c>
      <c r="C15" s="76" t="s">
        <v>40</v>
      </c>
      <c r="D15" s="34">
        <v>40810005</v>
      </c>
      <c r="E15" s="6"/>
      <c r="F15" s="32">
        <v>190597</v>
      </c>
      <c r="G15" s="32">
        <v>119445</v>
      </c>
      <c r="H15" s="32">
        <v>119445</v>
      </c>
      <c r="I15" s="32">
        <v>209190</v>
      </c>
      <c r="J15" s="32">
        <v>123161</v>
      </c>
      <c r="K15" s="32">
        <v>123161</v>
      </c>
      <c r="L15" s="32">
        <v>26658</v>
      </c>
      <c r="M15" s="32">
        <v>120072</v>
      </c>
      <c r="N15" s="32">
        <v>120072</v>
      </c>
      <c r="O15" s="32">
        <v>0</v>
      </c>
      <c r="P15" s="32">
        <v>0</v>
      </c>
      <c r="Q15" s="32">
        <v>0</v>
      </c>
      <c r="R15" s="32">
        <f t="shared" si="0"/>
        <v>1151801</v>
      </c>
      <c r="S15" s="31"/>
      <c r="T15" s="66"/>
      <c r="W15" s="6"/>
    </row>
    <row r="16" spans="1:23">
      <c r="A16" s="2">
        <v>11</v>
      </c>
      <c r="C16" s="28" t="s">
        <v>32</v>
      </c>
      <c r="D16" s="29"/>
      <c r="E16" s="4"/>
      <c r="F16" s="35">
        <f t="shared" ref="F16:R16" si="1">SUM(F8:F15)</f>
        <v>70457862</v>
      </c>
      <c r="G16" s="35">
        <f t="shared" si="1"/>
        <v>86033131</v>
      </c>
      <c r="H16" s="35">
        <f>SUM(H8:H15)</f>
        <v>85920983</v>
      </c>
      <c r="I16" s="35">
        <f t="shared" si="1"/>
        <v>55363226</v>
      </c>
      <c r="J16" s="35">
        <f t="shared" si="1"/>
        <v>47924845</v>
      </c>
      <c r="K16" s="35">
        <f t="shared" si="1"/>
        <v>47225018</v>
      </c>
      <c r="L16" s="35">
        <f t="shared" si="1"/>
        <v>48767923</v>
      </c>
      <c r="M16" s="35">
        <f t="shared" si="1"/>
        <v>51251396</v>
      </c>
      <c r="N16" s="35">
        <f t="shared" si="1"/>
        <v>49928990</v>
      </c>
      <c r="O16" s="35">
        <f t="shared" si="1"/>
        <v>0</v>
      </c>
      <c r="P16" s="35">
        <f t="shared" si="1"/>
        <v>0</v>
      </c>
      <c r="Q16" s="35">
        <f t="shared" si="1"/>
        <v>0</v>
      </c>
      <c r="R16" s="35">
        <f t="shared" si="1"/>
        <v>542873374</v>
      </c>
      <c r="S16" s="31"/>
      <c r="T16" s="64"/>
    </row>
    <row r="17" spans="1:20">
      <c r="A17" s="2">
        <v>12</v>
      </c>
      <c r="C17" s="28"/>
      <c r="D17" s="29"/>
      <c r="E17" s="4"/>
      <c r="F17" s="36"/>
      <c r="G17" s="36"/>
      <c r="H17" s="36"/>
      <c r="I17" s="36"/>
      <c r="J17" s="36"/>
      <c r="K17" s="36"/>
      <c r="L17" s="36"/>
      <c r="M17" s="36"/>
      <c r="N17" s="36"/>
      <c r="O17" s="36"/>
      <c r="P17" s="36"/>
      <c r="Q17" s="36"/>
      <c r="R17" s="32"/>
      <c r="S17" s="31"/>
      <c r="T17" s="64"/>
    </row>
    <row r="18" spans="1:20">
      <c r="A18" s="2">
        <v>13</v>
      </c>
      <c r="C18" s="39" t="s">
        <v>64</v>
      </c>
      <c r="D18" s="4"/>
      <c r="E18" s="4"/>
      <c r="F18" s="40"/>
      <c r="G18" s="40"/>
      <c r="H18" s="40"/>
      <c r="I18" s="40"/>
      <c r="J18" s="40"/>
      <c r="K18" s="40"/>
      <c r="L18" s="40"/>
      <c r="M18" s="40"/>
      <c r="N18" s="40"/>
      <c r="O18" s="41"/>
      <c r="P18" s="41"/>
      <c r="Q18" s="41"/>
      <c r="R18" s="41"/>
      <c r="S18" s="31"/>
      <c r="T18" s="64"/>
    </row>
    <row r="19" spans="1:20">
      <c r="A19" s="2">
        <v>14</v>
      </c>
      <c r="B19" s="2">
        <v>9</v>
      </c>
      <c r="C19" t="s">
        <v>43</v>
      </c>
      <c r="D19" s="7"/>
      <c r="E19" s="7"/>
      <c r="F19" s="37">
        <v>421225.98</v>
      </c>
      <c r="G19" s="37">
        <v>380486.40000000002</v>
      </c>
      <c r="H19" s="37">
        <v>420686.6</v>
      </c>
      <c r="I19" s="37">
        <v>407664</v>
      </c>
      <c r="J19" s="37">
        <v>421253</v>
      </c>
      <c r="K19" s="37">
        <v>407652</v>
      </c>
      <c r="L19" s="37">
        <v>420934</v>
      </c>
      <c r="M19" s="37">
        <v>421253</v>
      </c>
      <c r="N19" s="37">
        <v>406691.03</v>
      </c>
      <c r="O19" s="37"/>
      <c r="P19" s="37"/>
      <c r="Q19" s="37"/>
      <c r="R19" s="24">
        <f>SUM(F19:Q19)</f>
        <v>3707846.01</v>
      </c>
      <c r="S19" s="23"/>
      <c r="T19" s="64"/>
    </row>
    <row r="20" spans="1:20">
      <c r="A20" s="2">
        <v>15</v>
      </c>
      <c r="B20" s="2" t="s">
        <v>0</v>
      </c>
      <c r="C20" s="58" t="s">
        <v>50</v>
      </c>
      <c r="D20" s="7"/>
      <c r="E20" s="7"/>
      <c r="F20" s="37">
        <v>616827</v>
      </c>
      <c r="G20" s="37">
        <v>616827</v>
      </c>
      <c r="H20" s="37">
        <v>616827</v>
      </c>
      <c r="I20" s="37">
        <v>616827</v>
      </c>
      <c r="J20" s="37">
        <v>616827</v>
      </c>
      <c r="K20" s="37">
        <v>616827</v>
      </c>
      <c r="L20" s="37">
        <v>616827</v>
      </c>
      <c r="M20" s="37">
        <v>616827</v>
      </c>
      <c r="N20" s="37">
        <v>616827</v>
      </c>
      <c r="O20" s="37"/>
      <c r="P20" s="37"/>
      <c r="Q20" s="37"/>
      <c r="R20" s="32">
        <f>SUM(F20:Q20)</f>
        <v>5551443</v>
      </c>
      <c r="S20" s="23"/>
      <c r="T20" s="64"/>
    </row>
    <row r="21" spans="1:20" ht="18" customHeight="1" thickBot="1">
      <c r="A21" s="2">
        <v>16</v>
      </c>
      <c r="C21" s="39" t="s">
        <v>33</v>
      </c>
      <c r="D21" s="42"/>
      <c r="E21" s="7"/>
      <c r="F21" s="44">
        <f>F16+F19+F20</f>
        <v>71495914.980000004</v>
      </c>
      <c r="G21" s="44">
        <f t="shared" ref="G21:Q21" si="2">G16+G19+G20</f>
        <v>87030444.400000006</v>
      </c>
      <c r="H21" s="44">
        <f>H16+H19+H20</f>
        <v>86958496.599999994</v>
      </c>
      <c r="I21" s="102">
        <f t="shared" si="2"/>
        <v>56387717</v>
      </c>
      <c r="J21" s="44">
        <f t="shared" si="2"/>
        <v>48962925</v>
      </c>
      <c r="K21" s="44">
        <f t="shared" si="2"/>
        <v>48249497</v>
      </c>
      <c r="L21" s="44">
        <f t="shared" si="2"/>
        <v>49805684</v>
      </c>
      <c r="M21" s="44">
        <f t="shared" si="2"/>
        <v>52289476</v>
      </c>
      <c r="N21" s="44">
        <f t="shared" si="2"/>
        <v>50952508.030000001</v>
      </c>
      <c r="O21" s="44">
        <f t="shared" si="2"/>
        <v>0</v>
      </c>
      <c r="P21" s="44">
        <f t="shared" si="2"/>
        <v>0</v>
      </c>
      <c r="Q21" s="102">
        <f t="shared" si="2"/>
        <v>0</v>
      </c>
      <c r="R21" s="44">
        <f>R16+R19+R20</f>
        <v>552132663.00999999</v>
      </c>
      <c r="S21" s="23"/>
      <c r="T21" s="78"/>
    </row>
    <row r="22" spans="1:20" ht="16.5" customHeight="1">
      <c r="A22" s="2">
        <v>17</v>
      </c>
      <c r="C22" s="9"/>
      <c r="I22" s="1"/>
      <c r="P22" s="45"/>
      <c r="Q22" s="1"/>
      <c r="T22" s="64"/>
    </row>
    <row r="23" spans="1:20">
      <c r="A23" s="2">
        <v>18</v>
      </c>
      <c r="C23" s="46"/>
      <c r="D23" s="7"/>
      <c r="E23" s="7"/>
      <c r="F23" s="47"/>
      <c r="G23" s="104"/>
      <c r="H23" s="47"/>
      <c r="I23" s="103"/>
      <c r="J23" s="47"/>
      <c r="K23" s="47"/>
      <c r="L23" s="47"/>
      <c r="M23" s="47"/>
      <c r="N23" s="47"/>
      <c r="O23" s="47"/>
      <c r="P23" s="47"/>
      <c r="Q23" s="103"/>
      <c r="R23" s="47"/>
      <c r="S23" s="23"/>
      <c r="T23" s="64"/>
    </row>
    <row r="24" spans="1:20">
      <c r="A24" s="2">
        <v>19</v>
      </c>
      <c r="B24" s="2">
        <v>13</v>
      </c>
      <c r="C24" s="48" t="s">
        <v>34</v>
      </c>
      <c r="D24" s="7"/>
      <c r="E24" s="7"/>
      <c r="F24" s="49">
        <v>2066776440</v>
      </c>
      <c r="G24" s="49">
        <v>2116365413</v>
      </c>
      <c r="H24" s="49">
        <v>1967392000</v>
      </c>
      <c r="I24" s="49">
        <v>1654298243</v>
      </c>
      <c r="J24" s="49">
        <v>1453571084</v>
      </c>
      <c r="K24" s="49">
        <v>1450453310</v>
      </c>
      <c r="L24" s="49">
        <v>1480848458</v>
      </c>
      <c r="M24" s="49">
        <v>1636541598</v>
      </c>
      <c r="N24" s="49">
        <v>1441201285</v>
      </c>
      <c r="O24" s="49"/>
      <c r="P24" s="49"/>
      <c r="Q24" s="49"/>
      <c r="R24" s="69"/>
      <c r="S24" s="23"/>
      <c r="T24" s="64"/>
    </row>
    <row r="25" spans="1:20" s="1" customFormat="1">
      <c r="A25" s="2">
        <v>20</v>
      </c>
      <c r="B25" s="2"/>
      <c r="C25" s="80"/>
      <c r="D25" s="81"/>
      <c r="E25" s="81"/>
      <c r="F25" s="49"/>
      <c r="G25" s="49"/>
      <c r="H25" s="49"/>
      <c r="I25" s="49"/>
      <c r="J25" s="49"/>
      <c r="K25" s="82"/>
      <c r="L25" s="82"/>
      <c r="M25" s="49"/>
      <c r="N25" s="49"/>
      <c r="O25" s="49"/>
      <c r="P25" s="49"/>
      <c r="Q25" s="49"/>
      <c r="R25" s="37"/>
      <c r="S25" s="31"/>
      <c r="T25" s="66"/>
    </row>
    <row r="26" spans="1:20">
      <c r="A26" s="2">
        <v>21</v>
      </c>
      <c r="C26" s="64" t="s">
        <v>44</v>
      </c>
      <c r="D26" s="51"/>
      <c r="E26" s="7"/>
      <c r="I26" s="1"/>
      <c r="N26" s="26"/>
      <c r="Q26" s="59"/>
      <c r="R26" s="26"/>
      <c r="S26" s="23"/>
      <c r="T26" s="64"/>
    </row>
    <row r="27" spans="1:20" ht="15">
      <c r="A27" s="2">
        <v>22</v>
      </c>
      <c r="B27" s="2">
        <v>14</v>
      </c>
      <c r="C27" s="85" t="s">
        <v>68</v>
      </c>
      <c r="D27" s="51">
        <v>3.2895000000000001E-2</v>
      </c>
      <c r="E27" s="4"/>
      <c r="F27" s="26">
        <v>67986610.993799999</v>
      </c>
      <c r="G27" s="26">
        <v>69617840.260635003</v>
      </c>
      <c r="H27" s="26">
        <v>64717359.840000004</v>
      </c>
      <c r="I27" s="3">
        <v>54418140.703485005</v>
      </c>
      <c r="J27" s="26"/>
      <c r="K27" s="26"/>
      <c r="L27" s="26"/>
      <c r="M27" s="26"/>
      <c r="N27" s="26"/>
      <c r="O27" s="26"/>
      <c r="P27" s="26"/>
      <c r="Q27" s="26"/>
      <c r="R27" s="69">
        <f>SUM(F27:Q27)</f>
        <v>256739951.79792002</v>
      </c>
      <c r="S27" s="23"/>
      <c r="T27" s="78"/>
    </row>
    <row r="28" spans="1:20" ht="15">
      <c r="B28" s="2">
        <v>14</v>
      </c>
      <c r="C28" s="85" t="s">
        <v>69</v>
      </c>
      <c r="D28" s="51">
        <v>3.3034000000000001E-2</v>
      </c>
      <c r="E28" s="4"/>
      <c r="H28" s="26"/>
      <c r="I28" s="3"/>
      <c r="J28" s="26">
        <v>48017267.188855998</v>
      </c>
      <c r="K28" s="26">
        <v>47914274.64254</v>
      </c>
      <c r="L28" s="26">
        <v>48918347.961571999</v>
      </c>
      <c r="M28" s="26">
        <v>54061515.148332</v>
      </c>
      <c r="N28" s="26">
        <v>47608643.248690002</v>
      </c>
      <c r="O28" s="26">
        <v>0</v>
      </c>
      <c r="P28" s="26">
        <v>0</v>
      </c>
      <c r="Q28" s="26">
        <v>0</v>
      </c>
      <c r="R28" s="69">
        <f>SUM(F28:Q28)</f>
        <v>246520048.18999001</v>
      </c>
      <c r="S28" s="23"/>
      <c r="T28" s="78"/>
    </row>
    <row r="29" spans="1:20" ht="15">
      <c r="A29" s="2">
        <v>23</v>
      </c>
      <c r="B29" s="2">
        <v>15</v>
      </c>
      <c r="C29" s="92" t="s">
        <v>58</v>
      </c>
      <c r="D29" s="51"/>
      <c r="E29" s="4"/>
      <c r="F29" s="93">
        <f t="shared" ref="F29:R29" si="3">SUM(F27:F28)</f>
        <v>67986610.993799999</v>
      </c>
      <c r="G29" s="93">
        <f t="shared" si="3"/>
        <v>69617840.260635003</v>
      </c>
      <c r="H29" s="93">
        <f t="shared" si="3"/>
        <v>64717359.840000004</v>
      </c>
      <c r="I29" s="105">
        <f t="shared" si="3"/>
        <v>54418140.703485005</v>
      </c>
      <c r="J29" s="93">
        <f t="shared" si="3"/>
        <v>48017267.188855998</v>
      </c>
      <c r="K29" s="93">
        <f t="shared" si="3"/>
        <v>47914274.64254</v>
      </c>
      <c r="L29" s="93">
        <f t="shared" si="3"/>
        <v>48918347.961571999</v>
      </c>
      <c r="M29" s="93">
        <f t="shared" si="3"/>
        <v>54061515.148332</v>
      </c>
      <c r="N29" s="93">
        <f t="shared" si="3"/>
        <v>47608643.248690002</v>
      </c>
      <c r="O29" s="93">
        <f t="shared" si="3"/>
        <v>0</v>
      </c>
      <c r="P29" s="93">
        <f t="shared" si="3"/>
        <v>0</v>
      </c>
      <c r="Q29" s="93">
        <f t="shared" si="3"/>
        <v>0</v>
      </c>
      <c r="R29" s="93">
        <f t="shared" si="3"/>
        <v>503259999.98791003</v>
      </c>
      <c r="S29" s="23"/>
      <c r="T29" s="78"/>
    </row>
    <row r="30" spans="1:20" ht="20.25" customHeight="1">
      <c r="A30" s="2">
        <v>24</v>
      </c>
      <c r="C30" s="79"/>
      <c r="D30" s="51"/>
      <c r="E30" s="4"/>
      <c r="F30" s="26"/>
      <c r="G30" s="26"/>
      <c r="H30" s="26"/>
      <c r="I30" s="26"/>
      <c r="J30" s="26"/>
      <c r="K30" s="26"/>
      <c r="L30" s="26"/>
      <c r="M30" s="26"/>
      <c r="N30" s="26"/>
      <c r="O30" s="26"/>
      <c r="P30" s="26"/>
      <c r="Q30" s="26"/>
      <c r="R30" s="50"/>
      <c r="S30" s="23"/>
      <c r="T30" s="64"/>
    </row>
    <row r="31" spans="1:20" ht="17.45" customHeight="1" thickBot="1">
      <c r="A31" s="2">
        <v>25</v>
      </c>
      <c r="B31" s="2">
        <v>17</v>
      </c>
      <c r="C31" s="94" t="s">
        <v>8</v>
      </c>
      <c r="E31" s="4"/>
      <c r="F31" s="44">
        <v>3509303.9862000048</v>
      </c>
      <c r="G31" s="44">
        <v>17412604.139365003</v>
      </c>
      <c r="H31" s="44">
        <v>22241136.75999999</v>
      </c>
      <c r="I31" s="44">
        <v>1969576.2965149954</v>
      </c>
      <c r="J31" s="44">
        <v>945657.81114400178</v>
      </c>
      <c r="K31" s="44">
        <v>335222.35745999962</v>
      </c>
      <c r="L31" s="44">
        <v>887336.03842800111</v>
      </c>
      <c r="M31" s="44">
        <v>-1772039.1483319998</v>
      </c>
      <c r="N31" s="44">
        <v>3343864.7813099995</v>
      </c>
      <c r="O31" s="44">
        <v>0</v>
      </c>
      <c r="P31" s="44">
        <v>0</v>
      </c>
      <c r="Q31" s="44">
        <v>0</v>
      </c>
      <c r="R31" s="44">
        <f t="shared" ref="R31" si="4">R21-R29</f>
        <v>48872663.022089958</v>
      </c>
      <c r="S31" s="23"/>
      <c r="T31" s="64"/>
    </row>
    <row r="32" spans="1:20" ht="15.75" customHeight="1">
      <c r="A32" s="2">
        <v>26</v>
      </c>
      <c r="C32" s="52" t="s">
        <v>45</v>
      </c>
      <c r="F32" s="38">
        <f t="shared" ref="F32:R32" si="5">+F31</f>
        <v>3509303.9862000048</v>
      </c>
      <c r="G32" s="38">
        <f t="shared" si="5"/>
        <v>17412604.139365003</v>
      </c>
      <c r="H32" s="38">
        <f t="shared" si="5"/>
        <v>22241136.75999999</v>
      </c>
      <c r="I32" s="38">
        <f t="shared" si="5"/>
        <v>1969576.2965149954</v>
      </c>
      <c r="J32" s="38">
        <f t="shared" si="5"/>
        <v>945657.81114400178</v>
      </c>
      <c r="K32" s="38">
        <f t="shared" si="5"/>
        <v>335222.35745999962</v>
      </c>
      <c r="L32" s="38">
        <f t="shared" si="5"/>
        <v>887336.03842800111</v>
      </c>
      <c r="M32" s="38">
        <f t="shared" si="5"/>
        <v>-1772039.1483319998</v>
      </c>
      <c r="N32" s="38">
        <f t="shared" si="5"/>
        <v>3343864.7813099995</v>
      </c>
      <c r="O32" s="38">
        <f t="shared" si="5"/>
        <v>0</v>
      </c>
      <c r="P32" s="38">
        <f t="shared" si="5"/>
        <v>0</v>
      </c>
      <c r="Q32" s="38">
        <f t="shared" si="5"/>
        <v>0</v>
      </c>
      <c r="R32" s="38">
        <f t="shared" si="5"/>
        <v>48872663.022089958</v>
      </c>
      <c r="S32" s="23"/>
      <c r="T32" s="78"/>
    </row>
    <row r="33" spans="1:20">
      <c r="A33" s="2">
        <v>27</v>
      </c>
      <c r="J33" s="38"/>
      <c r="N33" s="4"/>
      <c r="O33" s="4"/>
      <c r="P33" s="4"/>
      <c r="T33" s="64"/>
    </row>
    <row r="34" spans="1:20" ht="15">
      <c r="A34" s="2">
        <v>28</v>
      </c>
      <c r="C34" s="66" t="s">
        <v>35</v>
      </c>
      <c r="D34" s="74"/>
      <c r="F34" s="3"/>
      <c r="G34" s="26"/>
      <c r="H34" s="3"/>
      <c r="I34" s="26"/>
      <c r="J34" s="26"/>
      <c r="K34" s="26"/>
      <c r="L34" s="26"/>
      <c r="M34" s="26"/>
      <c r="N34" s="26"/>
      <c r="O34" s="26"/>
      <c r="P34" s="26"/>
      <c r="Q34" s="26"/>
      <c r="R34" s="43"/>
      <c r="S34" s="23"/>
      <c r="T34" s="78"/>
    </row>
    <row r="35" spans="1:20" s="1" customFormat="1" ht="15">
      <c r="A35" s="2">
        <v>29</v>
      </c>
      <c r="B35" s="2"/>
      <c r="C35" s="86" t="s">
        <v>51</v>
      </c>
      <c r="D35" s="71">
        <v>3.344E-4</v>
      </c>
      <c r="E35" s="71"/>
      <c r="F35" s="3">
        <f>F32*(1-$D$35)</f>
        <v>3508130.4749470195</v>
      </c>
      <c r="G35" s="3">
        <f t="shared" ref="G35:O35" si="6">G32*(1-$D$35)</f>
        <v>17406781.3645408</v>
      </c>
      <c r="H35" s="3">
        <f t="shared" si="6"/>
        <v>22233699.323867448</v>
      </c>
      <c r="I35" s="3">
        <f t="shared" si="6"/>
        <v>1968917.6702014408</v>
      </c>
      <c r="J35" s="3">
        <f t="shared" si="6"/>
        <v>945341.58317195531</v>
      </c>
      <c r="K35" s="3">
        <f t="shared" si="6"/>
        <v>335110.25910366501</v>
      </c>
      <c r="L35" s="3">
        <f t="shared" si="6"/>
        <v>887039.31325675081</v>
      </c>
      <c r="M35" s="3">
        <f>M32*(1-$D$35)</f>
        <v>-1771446.5784407977</v>
      </c>
      <c r="N35" s="3">
        <f>N32*(1-$D$35)</f>
        <v>3342746.5929271295</v>
      </c>
      <c r="O35" s="3">
        <f t="shared" si="6"/>
        <v>0</v>
      </c>
      <c r="P35" s="3">
        <f>P32*(1-$D$35)</f>
        <v>0</v>
      </c>
      <c r="Q35" s="3">
        <f>Q32*(1-$D$35)</f>
        <v>0</v>
      </c>
      <c r="R35" s="3">
        <f>SUM(F35:Q35)</f>
        <v>48856320.003575407</v>
      </c>
      <c r="S35" s="53"/>
      <c r="T35" s="78"/>
    </row>
    <row r="36" spans="1:20" s="1" customFormat="1" ht="15">
      <c r="A36" s="2">
        <v>30</v>
      </c>
      <c r="B36" s="2"/>
      <c r="C36" s="59"/>
      <c r="D36" s="71"/>
      <c r="E36" s="71"/>
      <c r="F36" s="3"/>
      <c r="G36" s="3"/>
      <c r="H36" s="3"/>
      <c r="I36" s="3"/>
      <c r="J36" s="3"/>
      <c r="K36" s="3"/>
      <c r="L36" s="3"/>
      <c r="M36" s="3"/>
      <c r="N36" s="3"/>
      <c r="O36" s="3"/>
      <c r="P36" s="3"/>
      <c r="Q36" s="3"/>
      <c r="R36" s="3"/>
      <c r="S36" s="53"/>
      <c r="T36" s="78"/>
    </row>
    <row r="37" spans="1:20">
      <c r="A37" s="2">
        <v>31</v>
      </c>
      <c r="C37" s="12" t="s">
        <v>36</v>
      </c>
      <c r="D37" s="1"/>
      <c r="E37" s="4"/>
      <c r="F37" s="3">
        <f t="shared" ref="F37:R37" si="7">+F35</f>
        <v>3508130.4749470195</v>
      </c>
      <c r="G37" s="57">
        <f t="shared" si="7"/>
        <v>17406781.3645408</v>
      </c>
      <c r="H37" s="3">
        <f t="shared" si="7"/>
        <v>22233699.323867448</v>
      </c>
      <c r="I37" s="26">
        <f t="shared" si="7"/>
        <v>1968917.6702014408</v>
      </c>
      <c r="J37" s="26">
        <f t="shared" si="7"/>
        <v>945341.58317195531</v>
      </c>
      <c r="K37" s="26">
        <f t="shared" si="7"/>
        <v>335110.25910366501</v>
      </c>
      <c r="L37" s="26">
        <f t="shared" si="7"/>
        <v>887039.31325675081</v>
      </c>
      <c r="M37" s="26">
        <f t="shared" si="7"/>
        <v>-1771446.5784407977</v>
      </c>
      <c r="N37" s="26">
        <f t="shared" si="7"/>
        <v>3342746.5929271295</v>
      </c>
      <c r="O37" s="26">
        <f t="shared" si="7"/>
        <v>0</v>
      </c>
      <c r="P37" s="26">
        <f t="shared" si="7"/>
        <v>0</v>
      </c>
      <c r="Q37" s="26">
        <f t="shared" si="7"/>
        <v>0</v>
      </c>
      <c r="R37" s="26">
        <f t="shared" si="7"/>
        <v>48856320.003575407</v>
      </c>
      <c r="S37" s="54"/>
      <c r="T37" s="64"/>
    </row>
    <row r="38" spans="1:20">
      <c r="A38" s="2">
        <v>32</v>
      </c>
      <c r="C38" s="12" t="s">
        <v>37</v>
      </c>
      <c r="E38" s="4"/>
      <c r="F38" s="3">
        <f t="shared" ref="F38:R38" si="8">-F37</f>
        <v>-3508130.4749470195</v>
      </c>
      <c r="G38" s="3">
        <f t="shared" si="8"/>
        <v>-17406781.3645408</v>
      </c>
      <c r="H38" s="3">
        <f t="shared" si="8"/>
        <v>-22233699.323867448</v>
      </c>
      <c r="I38" s="26">
        <f t="shared" si="8"/>
        <v>-1968917.6702014408</v>
      </c>
      <c r="J38" s="26">
        <f t="shared" si="8"/>
        <v>-945341.58317195531</v>
      </c>
      <c r="K38" s="26">
        <f t="shared" si="8"/>
        <v>-335110.25910366501</v>
      </c>
      <c r="L38" s="26">
        <f t="shared" si="8"/>
        <v>-887039.31325675081</v>
      </c>
      <c r="M38" s="26">
        <f t="shared" si="8"/>
        <v>1771446.5784407977</v>
      </c>
      <c r="N38" s="26">
        <f t="shared" si="8"/>
        <v>-3342746.5929271295</v>
      </c>
      <c r="O38" s="26">
        <f t="shared" si="8"/>
        <v>0</v>
      </c>
      <c r="P38" s="3">
        <f t="shared" si="8"/>
        <v>0</v>
      </c>
      <c r="Q38" s="26">
        <f t="shared" si="8"/>
        <v>0</v>
      </c>
      <c r="R38" s="26">
        <f t="shared" si="8"/>
        <v>-48856320.003575407</v>
      </c>
      <c r="S38" s="54"/>
      <c r="T38" s="64"/>
    </row>
    <row r="39" spans="1:20">
      <c r="A39" s="2">
        <v>33</v>
      </c>
      <c r="C39" s="12"/>
      <c r="E39" s="4"/>
      <c r="F39" s="3"/>
      <c r="G39" s="3"/>
      <c r="H39" s="3"/>
      <c r="I39" s="26"/>
      <c r="J39" s="26"/>
      <c r="K39" s="26"/>
      <c r="L39" s="26"/>
      <c r="M39" s="26"/>
      <c r="N39" s="26"/>
      <c r="O39" s="26"/>
      <c r="P39" s="26"/>
      <c r="Q39" s="26"/>
      <c r="R39" s="26"/>
      <c r="S39" s="54"/>
      <c r="T39" s="64"/>
    </row>
    <row r="40" spans="1:20" ht="15">
      <c r="A40" s="2">
        <v>34</v>
      </c>
      <c r="C40" s="12" t="s">
        <v>38</v>
      </c>
      <c r="E40" s="4"/>
      <c r="F40" s="3">
        <f>+F37</f>
        <v>3508130.4749470195</v>
      </c>
      <c r="G40" s="3">
        <f t="shared" ref="G40:Q41" si="9">+F40+G37</f>
        <v>20914911.839487821</v>
      </c>
      <c r="H40" s="3">
        <f t="shared" si="9"/>
        <v>43148611.163355269</v>
      </c>
      <c r="I40" s="26">
        <f t="shared" si="9"/>
        <v>45117528.833556712</v>
      </c>
      <c r="J40" s="26">
        <f t="shared" si="9"/>
        <v>46062870.416728668</v>
      </c>
      <c r="K40" s="26">
        <f t="shared" si="9"/>
        <v>46397980.675832331</v>
      </c>
      <c r="L40" s="26">
        <f t="shared" si="9"/>
        <v>47285019.989089079</v>
      </c>
      <c r="M40" s="26">
        <f t="shared" si="9"/>
        <v>45513573.410648279</v>
      </c>
      <c r="N40" s="26">
        <f t="shared" si="9"/>
        <v>48856320.003575407</v>
      </c>
      <c r="O40" s="26">
        <f t="shared" si="9"/>
        <v>48856320.003575407</v>
      </c>
      <c r="P40" s="26">
        <f t="shared" si="9"/>
        <v>48856320.003575407</v>
      </c>
      <c r="Q40" s="26">
        <f t="shared" si="9"/>
        <v>48856320.003575407</v>
      </c>
      <c r="R40" s="26">
        <f>+R37</f>
        <v>48856320.003575407</v>
      </c>
      <c r="S40" s="54"/>
      <c r="T40" s="78"/>
    </row>
    <row r="41" spans="1:20">
      <c r="A41" s="2">
        <v>35</v>
      </c>
      <c r="C41" s="12" t="s">
        <v>39</v>
      </c>
      <c r="E41" s="4"/>
      <c r="F41" s="3">
        <f>+F38</f>
        <v>-3508130.4749470195</v>
      </c>
      <c r="G41" s="3">
        <f t="shared" si="9"/>
        <v>-20914911.839487821</v>
      </c>
      <c r="H41" s="26">
        <f t="shared" si="9"/>
        <v>-43148611.163355269</v>
      </c>
      <c r="I41" s="26">
        <f t="shared" si="9"/>
        <v>-45117528.833556712</v>
      </c>
      <c r="J41" s="26">
        <f t="shared" si="9"/>
        <v>-46062870.416728668</v>
      </c>
      <c r="K41" s="26">
        <f t="shared" si="9"/>
        <v>-46397980.675832331</v>
      </c>
      <c r="L41" s="26">
        <f t="shared" si="9"/>
        <v>-47285019.989089079</v>
      </c>
      <c r="M41" s="26">
        <f t="shared" si="9"/>
        <v>-45513573.410648279</v>
      </c>
      <c r="N41" s="26">
        <f t="shared" si="9"/>
        <v>-48856320.003575407</v>
      </c>
      <c r="O41" s="26">
        <f t="shared" si="9"/>
        <v>-48856320.003575407</v>
      </c>
      <c r="P41" s="26">
        <f t="shared" si="9"/>
        <v>-48856320.003575407</v>
      </c>
      <c r="Q41" s="26">
        <f t="shared" si="9"/>
        <v>-48856320.003575407</v>
      </c>
      <c r="R41" s="26">
        <f>+R38</f>
        <v>-48856320.003575407</v>
      </c>
      <c r="S41" s="54"/>
    </row>
    <row r="42" spans="1:20">
      <c r="A42" s="2">
        <v>36</v>
      </c>
      <c r="C42" s="12"/>
      <c r="E42" s="4"/>
      <c r="F42" s="26"/>
      <c r="G42" s="26"/>
      <c r="H42" s="26"/>
      <c r="I42" s="26"/>
      <c r="J42" s="26"/>
      <c r="K42" s="26"/>
      <c r="L42" s="26"/>
      <c r="M42" s="26"/>
      <c r="N42" s="26"/>
      <c r="O42" s="26"/>
      <c r="P42" s="26"/>
      <c r="Q42" s="26"/>
      <c r="R42" s="26"/>
      <c r="S42" s="55"/>
    </row>
    <row r="43" spans="1:20" ht="12.2" customHeight="1">
      <c r="A43" s="2">
        <v>37</v>
      </c>
      <c r="C43" s="15"/>
      <c r="D43" s="15"/>
      <c r="E43" s="15"/>
      <c r="F43" s="15"/>
      <c r="G43" s="15"/>
      <c r="H43" s="15"/>
      <c r="I43" s="15"/>
      <c r="J43" s="26"/>
      <c r="K43" s="26"/>
      <c r="L43" s="26"/>
      <c r="M43" s="26"/>
      <c r="N43" s="26"/>
      <c r="O43" s="26"/>
      <c r="P43" s="26"/>
      <c r="Q43" s="26"/>
      <c r="R43" s="26"/>
      <c r="S43" s="55"/>
    </row>
    <row r="44" spans="1:20" s="9" customFormat="1" ht="45" customHeight="1">
      <c r="A44" s="2">
        <v>38</v>
      </c>
      <c r="B44" s="2"/>
      <c r="C44" s="239" t="s">
        <v>57</v>
      </c>
      <c r="D44" s="239"/>
      <c r="E44" s="239"/>
      <c r="F44" s="239"/>
      <c r="G44" s="239"/>
      <c r="H44" s="239"/>
      <c r="I44" s="239"/>
      <c r="J44" s="30"/>
      <c r="K44" s="30"/>
      <c r="L44" s="30"/>
      <c r="M44" s="30"/>
      <c r="N44" s="30"/>
      <c r="O44" s="30"/>
      <c r="P44" s="30"/>
      <c r="Q44" s="30"/>
      <c r="R44" s="30"/>
    </row>
    <row r="45" spans="1:20" s="9" customFormat="1">
      <c r="A45" s="2"/>
      <c r="B45" s="2"/>
      <c r="E45" s="65"/>
      <c r="F45" s="30"/>
      <c r="G45" s="30"/>
      <c r="H45" s="30"/>
      <c r="I45" s="30"/>
      <c r="J45" s="30"/>
      <c r="K45" s="30"/>
      <c r="L45" s="30"/>
      <c r="M45" s="30"/>
      <c r="N45" s="30"/>
      <c r="O45" s="30"/>
      <c r="P45" s="30"/>
      <c r="Q45" s="30"/>
      <c r="R45" s="30"/>
    </row>
    <row r="46" spans="1:20" ht="29.25" hidden="1" customHeight="1">
      <c r="C46" s="231" t="s">
        <v>52</v>
      </c>
      <c r="D46" s="231"/>
      <c r="E46" s="231"/>
      <c r="F46" s="231"/>
      <c r="G46" s="231"/>
      <c r="H46" s="231"/>
      <c r="I46" s="231"/>
      <c r="J46" s="90"/>
      <c r="K46" s="90"/>
      <c r="L46" s="90"/>
      <c r="M46" s="90"/>
      <c r="N46" s="90"/>
      <c r="Q46" s="84"/>
    </row>
    <row r="47" spans="1:20" ht="18">
      <c r="F47" s="68"/>
      <c r="G47" s="38"/>
      <c r="Q47" s="38"/>
    </row>
    <row r="48" spans="1:20" ht="25.5">
      <c r="A48"/>
      <c r="B48"/>
      <c r="I48" s="38"/>
      <c r="N48" s="97"/>
      <c r="O48" s="97"/>
      <c r="P48" s="97"/>
      <c r="Q48" s="5"/>
    </row>
    <row r="49" spans="1:17">
      <c r="A49"/>
      <c r="B49"/>
      <c r="I49" s="38"/>
      <c r="Q49" s="38"/>
    </row>
    <row r="50" spans="1:17">
      <c r="A50"/>
      <c r="B50"/>
      <c r="G50" s="87"/>
      <c r="Q50" s="87"/>
    </row>
    <row r="51" spans="1:17">
      <c r="A51"/>
      <c r="B51"/>
      <c r="G51" s="87"/>
      <c r="H51" s="38"/>
    </row>
    <row r="52" spans="1:17">
      <c r="A52"/>
      <c r="B52"/>
      <c r="F52" s="38"/>
    </row>
    <row r="53" spans="1:17">
      <c r="A53"/>
      <c r="B53"/>
      <c r="K53" s="98"/>
    </row>
    <row r="54" spans="1:17">
      <c r="A54"/>
      <c r="B54"/>
      <c r="K54" s="98"/>
    </row>
    <row r="55" spans="1:17">
      <c r="A55"/>
      <c r="B55"/>
      <c r="K55" s="98"/>
    </row>
    <row r="56" spans="1:17">
      <c r="A56"/>
      <c r="B56"/>
      <c r="K56" s="98"/>
    </row>
    <row r="57" spans="1:17">
      <c r="A57"/>
      <c r="B57"/>
    </row>
    <row r="58" spans="1:17">
      <c r="A58"/>
      <c r="B58"/>
      <c r="K58" s="99"/>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c r="B68"/>
    </row>
    <row r="69" spans="1:2">
      <c r="A69" s="56"/>
      <c r="B69" s="56"/>
    </row>
    <row r="70" spans="1:2">
      <c r="A70" s="56"/>
      <c r="B70" s="56"/>
    </row>
    <row r="71" spans="1:2">
      <c r="A71" s="56"/>
      <c r="B71" s="56"/>
    </row>
    <row r="72" spans="1:2">
      <c r="A72" s="56"/>
      <c r="B72" s="56"/>
    </row>
    <row r="73" spans="1:2">
      <c r="A73" s="56"/>
      <c r="B73" s="56"/>
    </row>
    <row r="74" spans="1:2">
      <c r="A74" s="56"/>
      <c r="B74" s="56"/>
    </row>
    <row r="75" spans="1:2">
      <c r="A75" s="56"/>
      <c r="B75" s="56"/>
    </row>
    <row r="76" spans="1:2">
      <c r="A76" s="56"/>
      <c r="B76" s="56"/>
    </row>
    <row r="77" spans="1:2">
      <c r="A77" s="56"/>
      <c r="B77" s="56"/>
    </row>
    <row r="78" spans="1:2">
      <c r="A78" s="56"/>
      <c r="B78" s="56"/>
    </row>
    <row r="79" spans="1:2">
      <c r="A79" s="56"/>
      <c r="B79" s="56"/>
    </row>
    <row r="80" spans="1:2">
      <c r="A80" s="56"/>
      <c r="B80" s="56"/>
    </row>
    <row r="81" spans="1:2">
      <c r="A81" s="56"/>
      <c r="B81" s="56"/>
    </row>
    <row r="82" spans="1:2">
      <c r="A82" s="56"/>
      <c r="B82" s="56"/>
    </row>
    <row r="83" spans="1:2">
      <c r="A83" s="56"/>
      <c r="B83" s="56"/>
    </row>
    <row r="84" spans="1:2">
      <c r="A84" s="56"/>
      <c r="B84" s="56"/>
    </row>
    <row r="85" spans="1:2">
      <c r="A85" s="56"/>
      <c r="B85" s="56"/>
    </row>
    <row r="86" spans="1:2">
      <c r="A86" s="56"/>
      <c r="B86" s="56"/>
    </row>
    <row r="87" spans="1:2">
      <c r="A87" s="56"/>
      <c r="B87" s="56"/>
    </row>
    <row r="88" spans="1:2">
      <c r="A88" s="56"/>
      <c r="B88" s="56"/>
    </row>
    <row r="89" spans="1:2">
      <c r="A89" s="56"/>
      <c r="B89" s="56"/>
    </row>
    <row r="90" spans="1:2">
      <c r="A90" s="56"/>
      <c r="B90" s="56"/>
    </row>
    <row r="91" spans="1:2">
      <c r="A91" s="56"/>
      <c r="B91" s="56"/>
    </row>
    <row r="92" spans="1:2">
      <c r="A92" s="56"/>
      <c r="B92" s="56"/>
    </row>
    <row r="93" spans="1:2">
      <c r="A93" s="56"/>
      <c r="B93" s="56"/>
    </row>
    <row r="94" spans="1:2">
      <c r="A94" s="56"/>
      <c r="B94" s="56"/>
    </row>
    <row r="95" spans="1:2">
      <c r="A95" s="56"/>
      <c r="B95" s="56"/>
    </row>
    <row r="96" spans="1:2">
      <c r="A96" s="56"/>
      <c r="B96" s="56"/>
    </row>
    <row r="97" spans="1:2">
      <c r="A97" s="56"/>
      <c r="B97" s="56"/>
    </row>
    <row r="98" spans="1:2">
      <c r="A98" s="56"/>
      <c r="B98" s="56"/>
    </row>
    <row r="99" spans="1:2">
      <c r="A99" s="56"/>
      <c r="B99" s="56"/>
    </row>
    <row r="100" spans="1:2">
      <c r="A100" s="56"/>
      <c r="B100" s="56"/>
    </row>
    <row r="101" spans="1:2">
      <c r="A101" s="56"/>
      <c r="B101" s="56"/>
    </row>
    <row r="102" spans="1:2">
      <c r="A102" s="56"/>
      <c r="B102" s="56"/>
    </row>
    <row r="103" spans="1:2">
      <c r="A103" s="56"/>
      <c r="B103" s="56"/>
    </row>
    <row r="104" spans="1:2">
      <c r="A104" s="56"/>
      <c r="B104" s="56"/>
    </row>
    <row r="105" spans="1:2">
      <c r="A105" s="56"/>
      <c r="B105" s="56"/>
    </row>
    <row r="106" spans="1:2">
      <c r="A106" s="56"/>
      <c r="B106" s="56"/>
    </row>
    <row r="107" spans="1:2">
      <c r="A107" s="56"/>
      <c r="B107" s="56"/>
    </row>
    <row r="108" spans="1:2">
      <c r="A108" s="56"/>
      <c r="B108" s="56"/>
    </row>
    <row r="109" spans="1:2">
      <c r="A109" s="56"/>
      <c r="B109" s="56"/>
    </row>
    <row r="110" spans="1:2">
      <c r="A110" s="56"/>
      <c r="B110" s="56"/>
    </row>
    <row r="111" spans="1:2">
      <c r="A111" s="56"/>
      <c r="B111" s="56"/>
    </row>
    <row r="112" spans="1:2">
      <c r="A112" s="56"/>
      <c r="B112" s="56"/>
    </row>
    <row r="113" spans="1:2">
      <c r="A113" s="56"/>
      <c r="B113" s="56"/>
    </row>
    <row r="114" spans="1:2">
      <c r="A114" s="56"/>
      <c r="B114" s="56"/>
    </row>
    <row r="115" spans="1:2">
      <c r="A115" s="56"/>
      <c r="B115" s="56"/>
    </row>
    <row r="116" spans="1:2">
      <c r="A116" s="56"/>
      <c r="B116" s="56"/>
    </row>
    <row r="117" spans="1:2">
      <c r="A117" s="56"/>
      <c r="B117" s="56"/>
    </row>
    <row r="118" spans="1:2">
      <c r="A118" s="56"/>
      <c r="B118" s="56"/>
    </row>
    <row r="119" spans="1:2">
      <c r="A119" s="56"/>
      <c r="B119" s="56"/>
    </row>
    <row r="120" spans="1:2">
      <c r="A120" s="56"/>
      <c r="B120" s="56"/>
    </row>
    <row r="121" spans="1:2">
      <c r="A121" s="56"/>
      <c r="B121" s="56"/>
    </row>
    <row r="122" spans="1:2">
      <c r="A122" s="56"/>
      <c r="B122" s="56"/>
    </row>
    <row r="123" spans="1:2">
      <c r="A123" s="56"/>
      <c r="B123" s="56"/>
    </row>
    <row r="124" spans="1:2">
      <c r="A124" s="56"/>
      <c r="B124" s="56"/>
    </row>
    <row r="125" spans="1:2">
      <c r="A125" s="56"/>
      <c r="B125" s="56"/>
    </row>
    <row r="126" spans="1:2">
      <c r="A126" s="56"/>
      <c r="B126" s="56"/>
    </row>
    <row r="127" spans="1:2">
      <c r="A127" s="56"/>
      <c r="B127" s="56"/>
    </row>
    <row r="128" spans="1:2">
      <c r="A128" s="56"/>
      <c r="B128" s="56"/>
    </row>
    <row r="129" spans="1:2">
      <c r="A129" s="56"/>
      <c r="B129" s="56"/>
    </row>
    <row r="130" spans="1:2">
      <c r="A130" s="56"/>
      <c r="B130" s="56"/>
    </row>
    <row r="131" spans="1:2">
      <c r="A131" s="56"/>
      <c r="B131" s="56"/>
    </row>
    <row r="132" spans="1:2">
      <c r="A132" s="56"/>
      <c r="B132" s="56"/>
    </row>
    <row r="133" spans="1:2">
      <c r="A133" s="56"/>
      <c r="B133" s="56"/>
    </row>
    <row r="134" spans="1:2">
      <c r="A134" s="56"/>
      <c r="B134" s="56"/>
    </row>
    <row r="135" spans="1:2">
      <c r="A135" s="56"/>
      <c r="B135" s="56"/>
    </row>
    <row r="136" spans="1:2">
      <c r="A136" s="56"/>
      <c r="B136" s="56"/>
    </row>
    <row r="137" spans="1:2">
      <c r="A137" s="56"/>
      <c r="B137" s="56"/>
    </row>
    <row r="138" spans="1:2">
      <c r="A138" s="56"/>
      <c r="B138" s="56"/>
    </row>
    <row r="139" spans="1:2">
      <c r="A139" s="56"/>
      <c r="B139" s="56"/>
    </row>
    <row r="140" spans="1:2">
      <c r="A140" s="56"/>
      <c r="B140" s="56"/>
    </row>
    <row r="141" spans="1:2">
      <c r="A141" s="56"/>
      <c r="B141" s="56"/>
    </row>
    <row r="142" spans="1:2">
      <c r="A142" s="56"/>
      <c r="B142" s="56"/>
    </row>
    <row r="143" spans="1:2">
      <c r="A143" s="56"/>
      <c r="B143" s="56"/>
    </row>
    <row r="144" spans="1:2">
      <c r="A144" s="56"/>
      <c r="B144" s="56"/>
    </row>
    <row r="145" spans="1:2">
      <c r="A145" s="56"/>
      <c r="B145" s="56"/>
    </row>
    <row r="146" spans="1:2">
      <c r="A146" s="56"/>
      <c r="B146" s="56"/>
    </row>
    <row r="147" spans="1:2">
      <c r="A147" s="56"/>
      <c r="B147" s="56"/>
    </row>
    <row r="148" spans="1:2">
      <c r="A148" s="56"/>
      <c r="B148" s="56"/>
    </row>
    <row r="149" spans="1:2">
      <c r="A149" s="56"/>
      <c r="B149" s="56"/>
    </row>
    <row r="150" spans="1:2">
      <c r="A150" s="56"/>
      <c r="B150" s="56"/>
    </row>
    <row r="151" spans="1:2">
      <c r="A151" s="56"/>
      <c r="B151" s="56"/>
    </row>
    <row r="152" spans="1:2">
      <c r="A152" s="56"/>
      <c r="B152" s="56"/>
    </row>
    <row r="153" spans="1:2">
      <c r="A153" s="56"/>
      <c r="B153" s="56"/>
    </row>
    <row r="154" spans="1:2">
      <c r="A154" s="56"/>
      <c r="B154" s="56"/>
    </row>
    <row r="155" spans="1:2">
      <c r="A155" s="56"/>
      <c r="B155" s="56"/>
    </row>
    <row r="156" spans="1:2">
      <c r="A156" s="56"/>
      <c r="B156" s="56"/>
    </row>
    <row r="157" spans="1:2">
      <c r="A157" s="56"/>
      <c r="B157" s="56"/>
    </row>
    <row r="158" spans="1:2">
      <c r="A158" s="56"/>
      <c r="B158" s="56"/>
    </row>
    <row r="159" spans="1:2">
      <c r="A159" s="56"/>
      <c r="B159" s="56"/>
    </row>
    <row r="160" spans="1:2">
      <c r="A160" s="56"/>
      <c r="B160" s="56"/>
    </row>
    <row r="161" spans="1:2">
      <c r="A161" s="56"/>
      <c r="B161" s="56"/>
    </row>
    <row r="162" spans="1:2">
      <c r="A162" s="56"/>
      <c r="B162" s="56"/>
    </row>
    <row r="163" spans="1:2">
      <c r="A163" s="56"/>
      <c r="B163" s="56"/>
    </row>
    <row r="164" spans="1:2">
      <c r="A164" s="56"/>
      <c r="B164" s="56"/>
    </row>
    <row r="165" spans="1:2">
      <c r="A165" s="56"/>
      <c r="B165" s="56"/>
    </row>
    <row r="166" spans="1:2">
      <c r="A166" s="56"/>
      <c r="B166" s="56"/>
    </row>
    <row r="167" spans="1:2">
      <c r="A167" s="56"/>
      <c r="B167" s="56"/>
    </row>
    <row r="168" spans="1:2">
      <c r="A168" s="56"/>
      <c r="B168" s="56"/>
    </row>
    <row r="169" spans="1:2">
      <c r="A169" s="56"/>
      <c r="B169" s="56"/>
    </row>
    <row r="170" spans="1:2">
      <c r="A170" s="56"/>
      <c r="B170" s="56"/>
    </row>
    <row r="171" spans="1:2">
      <c r="A171" s="56"/>
      <c r="B171" s="56"/>
    </row>
    <row r="172" spans="1:2">
      <c r="A172" s="56"/>
      <c r="B172" s="56"/>
    </row>
    <row r="173" spans="1:2">
      <c r="A173" s="56"/>
      <c r="B173" s="56"/>
    </row>
    <row r="174" spans="1:2">
      <c r="A174" s="56"/>
      <c r="B174" s="56"/>
    </row>
    <row r="175" spans="1:2">
      <c r="A175" s="56"/>
      <c r="B175" s="56"/>
    </row>
    <row r="176" spans="1:2">
      <c r="A176" s="56"/>
      <c r="B176" s="56"/>
    </row>
    <row r="177" spans="1:2">
      <c r="A177" s="56"/>
      <c r="B177" s="56"/>
    </row>
    <row r="178" spans="1:2">
      <c r="A178" s="56"/>
      <c r="B178" s="56"/>
    </row>
    <row r="179" spans="1:2">
      <c r="A179" s="56"/>
      <c r="B179" s="56"/>
    </row>
    <row r="180" spans="1:2">
      <c r="A180" s="56"/>
      <c r="B180" s="56"/>
    </row>
    <row r="181" spans="1:2">
      <c r="A181" s="56"/>
      <c r="B181" s="56"/>
    </row>
    <row r="182" spans="1:2">
      <c r="A182" s="56"/>
      <c r="B182" s="56"/>
    </row>
    <row r="183" spans="1:2">
      <c r="A183" s="56"/>
      <c r="B183" s="56"/>
    </row>
    <row r="184" spans="1:2">
      <c r="A184" s="56"/>
      <c r="B184" s="56"/>
    </row>
    <row r="185" spans="1:2">
      <c r="A185" s="56"/>
      <c r="B185" s="56"/>
    </row>
    <row r="186" spans="1:2">
      <c r="A186" s="56"/>
      <c r="B186" s="56"/>
    </row>
    <row r="187" spans="1:2">
      <c r="A187" s="56"/>
      <c r="B187" s="56"/>
    </row>
    <row r="188" spans="1:2">
      <c r="A188" s="56"/>
      <c r="B188" s="56"/>
    </row>
    <row r="189" spans="1:2">
      <c r="A189" s="56"/>
      <c r="B189" s="56"/>
    </row>
    <row r="190" spans="1:2">
      <c r="A190" s="56"/>
      <c r="B190" s="56"/>
    </row>
    <row r="191" spans="1:2">
      <c r="A191" s="56"/>
      <c r="B191" s="56"/>
    </row>
    <row r="192" spans="1:2">
      <c r="A192" s="56"/>
      <c r="B192" s="56"/>
    </row>
    <row r="193" spans="1:2">
      <c r="A193" s="56"/>
      <c r="B193" s="56"/>
    </row>
    <row r="194" spans="1:2">
      <c r="A194" s="56"/>
      <c r="B194" s="56"/>
    </row>
    <row r="195" spans="1:2">
      <c r="A195" s="56"/>
      <c r="B195" s="56"/>
    </row>
    <row r="196" spans="1:2">
      <c r="A196" s="56"/>
      <c r="B196" s="56"/>
    </row>
    <row r="197" spans="1:2">
      <c r="A197" s="56"/>
      <c r="B197" s="56"/>
    </row>
    <row r="198" spans="1:2">
      <c r="A198" s="56"/>
      <c r="B198" s="56"/>
    </row>
    <row r="199" spans="1:2">
      <c r="A199" s="56"/>
      <c r="B199" s="56"/>
    </row>
    <row r="200" spans="1:2">
      <c r="A200" s="56"/>
      <c r="B200" s="56"/>
    </row>
    <row r="201" spans="1:2">
      <c r="A201" s="56"/>
      <c r="B201" s="56"/>
    </row>
    <row r="202" spans="1:2">
      <c r="A202" s="56"/>
      <c r="B202" s="56"/>
    </row>
    <row r="203" spans="1:2">
      <c r="A203" s="56"/>
      <c r="B203" s="56"/>
    </row>
    <row r="204" spans="1:2">
      <c r="A204" s="56"/>
      <c r="B204" s="56"/>
    </row>
    <row r="205" spans="1:2">
      <c r="A205" s="56"/>
      <c r="B205" s="56"/>
    </row>
    <row r="206" spans="1:2">
      <c r="A206" s="56"/>
      <c r="B206" s="56"/>
    </row>
    <row r="207" spans="1:2">
      <c r="A207" s="56"/>
      <c r="B207" s="56"/>
    </row>
    <row r="208" spans="1:2">
      <c r="A208" s="56"/>
      <c r="B208" s="56"/>
    </row>
    <row r="209" spans="1:2">
      <c r="A209" s="56"/>
      <c r="B209" s="56"/>
    </row>
    <row r="210" spans="1:2">
      <c r="A210" s="56"/>
      <c r="B210" s="56"/>
    </row>
    <row r="211" spans="1:2">
      <c r="A211" s="56"/>
      <c r="B211" s="56"/>
    </row>
    <row r="212" spans="1:2">
      <c r="A212" s="56"/>
      <c r="B212" s="56"/>
    </row>
    <row r="213" spans="1:2">
      <c r="A213" s="56"/>
      <c r="B213" s="56"/>
    </row>
    <row r="214" spans="1:2">
      <c r="A214" s="56"/>
      <c r="B214" s="56"/>
    </row>
    <row r="215" spans="1:2">
      <c r="A215" s="56"/>
      <c r="B215" s="56"/>
    </row>
    <row r="216" spans="1:2">
      <c r="A216" s="56"/>
      <c r="B216" s="56"/>
    </row>
    <row r="217" spans="1:2">
      <c r="A217" s="56"/>
      <c r="B217" s="56"/>
    </row>
    <row r="218" spans="1:2">
      <c r="A218" s="56"/>
      <c r="B218" s="56"/>
    </row>
    <row r="219" spans="1:2">
      <c r="A219" s="56"/>
      <c r="B219" s="56"/>
    </row>
    <row r="220" spans="1:2">
      <c r="A220" s="56"/>
      <c r="B220" s="56"/>
    </row>
    <row r="221" spans="1:2">
      <c r="A221" s="56"/>
      <c r="B221" s="56"/>
    </row>
    <row r="222" spans="1:2">
      <c r="A222" s="56"/>
      <c r="B222" s="56"/>
    </row>
    <row r="223" spans="1:2">
      <c r="A223" s="56"/>
      <c r="B223" s="56"/>
    </row>
    <row r="224" spans="1:2">
      <c r="A224" s="56"/>
      <c r="B224" s="56"/>
    </row>
    <row r="225" spans="1:2">
      <c r="A225" s="56"/>
      <c r="B225" s="56"/>
    </row>
    <row r="226" spans="1:2">
      <c r="A226" s="56"/>
      <c r="B226" s="56"/>
    </row>
    <row r="227" spans="1:2">
      <c r="A227" s="56"/>
      <c r="B227" s="56"/>
    </row>
    <row r="228" spans="1:2">
      <c r="A228" s="56"/>
      <c r="B228" s="56"/>
    </row>
    <row r="229" spans="1:2">
      <c r="A229" s="56"/>
      <c r="B229" s="56"/>
    </row>
    <row r="230" spans="1:2">
      <c r="A230" s="56"/>
      <c r="B230" s="56"/>
    </row>
    <row r="231" spans="1:2">
      <c r="A231" s="56"/>
      <c r="B231" s="56"/>
    </row>
    <row r="232" spans="1:2">
      <c r="A232" s="56"/>
      <c r="B232" s="56"/>
    </row>
    <row r="233" spans="1:2">
      <c r="A233" s="56"/>
      <c r="B233" s="56"/>
    </row>
    <row r="234" spans="1:2">
      <c r="A234" s="56"/>
      <c r="B234" s="56"/>
    </row>
    <row r="235" spans="1:2">
      <c r="A235" s="56"/>
      <c r="B235" s="56"/>
    </row>
    <row r="236" spans="1:2">
      <c r="A236" s="56"/>
      <c r="B236" s="56"/>
    </row>
    <row r="237" spans="1:2">
      <c r="A237" s="56"/>
      <c r="B237" s="56"/>
    </row>
    <row r="238" spans="1:2">
      <c r="A238" s="56"/>
      <c r="B238" s="56"/>
    </row>
    <row r="239" spans="1:2">
      <c r="A239" s="56"/>
      <c r="B239" s="56"/>
    </row>
    <row r="240" spans="1:2">
      <c r="A240" s="56"/>
      <c r="B240" s="56"/>
    </row>
    <row r="241" spans="1:2">
      <c r="A241" s="56"/>
      <c r="B241" s="56"/>
    </row>
    <row r="242" spans="1:2">
      <c r="A242" s="56"/>
      <c r="B242" s="56"/>
    </row>
    <row r="243" spans="1:2">
      <c r="A243" s="56"/>
      <c r="B243" s="56"/>
    </row>
    <row r="244" spans="1:2">
      <c r="A244" s="56"/>
      <c r="B244" s="56"/>
    </row>
    <row r="245" spans="1:2">
      <c r="A245" s="56"/>
      <c r="B245" s="56"/>
    </row>
    <row r="246" spans="1:2">
      <c r="A246" s="56"/>
      <c r="B246" s="56"/>
    </row>
    <row r="247" spans="1:2">
      <c r="A247" s="56"/>
      <c r="B247" s="56"/>
    </row>
    <row r="248" spans="1:2">
      <c r="A248" s="56"/>
      <c r="B248" s="56"/>
    </row>
    <row r="249" spans="1:2">
      <c r="A249" s="56"/>
      <c r="B249" s="56"/>
    </row>
    <row r="250" spans="1:2">
      <c r="A250" s="56"/>
      <c r="B250" s="56"/>
    </row>
    <row r="251" spans="1:2">
      <c r="A251" s="56"/>
      <c r="B251" s="56"/>
    </row>
    <row r="252" spans="1:2">
      <c r="A252" s="56"/>
      <c r="B252" s="56"/>
    </row>
    <row r="253" spans="1:2">
      <c r="A253" s="56"/>
      <c r="B253" s="56"/>
    </row>
    <row r="254" spans="1:2">
      <c r="A254" s="56"/>
      <c r="B254" s="56"/>
    </row>
    <row r="255" spans="1:2">
      <c r="A255" s="56"/>
      <c r="B255" s="56"/>
    </row>
    <row r="256" spans="1:2">
      <c r="A256" s="56"/>
      <c r="B256" s="56"/>
    </row>
    <row r="257" spans="1:2">
      <c r="A257" s="56"/>
      <c r="B257" s="56"/>
    </row>
    <row r="258" spans="1:2">
      <c r="A258" s="56"/>
      <c r="B258" s="56"/>
    </row>
    <row r="259" spans="1:2">
      <c r="A259" s="56"/>
      <c r="B259" s="56"/>
    </row>
    <row r="260" spans="1:2">
      <c r="A260" s="56"/>
      <c r="B260" s="56"/>
    </row>
    <row r="261" spans="1:2">
      <c r="A261" s="56"/>
      <c r="B261" s="56"/>
    </row>
    <row r="262" spans="1:2">
      <c r="A262" s="56"/>
      <c r="B262" s="56"/>
    </row>
    <row r="263" spans="1:2">
      <c r="A263" s="56"/>
      <c r="B263" s="56"/>
    </row>
    <row r="264" spans="1:2">
      <c r="A264" s="56"/>
      <c r="B264" s="56"/>
    </row>
    <row r="265" spans="1:2">
      <c r="A265" s="56"/>
      <c r="B265" s="56"/>
    </row>
    <row r="266" spans="1:2">
      <c r="A266" s="56"/>
      <c r="B266" s="56"/>
    </row>
    <row r="267" spans="1:2">
      <c r="A267" s="56"/>
      <c r="B267" s="56"/>
    </row>
    <row r="268" spans="1:2">
      <c r="A268" s="56"/>
      <c r="B268" s="56"/>
    </row>
    <row r="269" spans="1:2">
      <c r="A269" s="56"/>
      <c r="B269" s="56"/>
    </row>
    <row r="270" spans="1:2">
      <c r="A270" s="56"/>
      <c r="B270" s="56"/>
    </row>
    <row r="271" spans="1:2">
      <c r="A271" s="56"/>
      <c r="B271" s="56"/>
    </row>
    <row r="272" spans="1:2">
      <c r="A272" s="56"/>
      <c r="B272" s="56"/>
    </row>
    <row r="273" spans="1:2">
      <c r="A273" s="56"/>
      <c r="B273" s="56"/>
    </row>
    <row r="274" spans="1:2">
      <c r="A274" s="56"/>
      <c r="B274" s="56"/>
    </row>
    <row r="275" spans="1:2">
      <c r="A275" s="56"/>
      <c r="B275" s="56"/>
    </row>
    <row r="276" spans="1:2">
      <c r="A276" s="56"/>
      <c r="B276" s="56"/>
    </row>
    <row r="277" spans="1:2">
      <c r="A277" s="56"/>
      <c r="B277" s="56"/>
    </row>
    <row r="278" spans="1:2">
      <c r="A278" s="56"/>
      <c r="B278" s="56"/>
    </row>
    <row r="279" spans="1:2">
      <c r="A279" s="56"/>
      <c r="B279" s="56"/>
    </row>
    <row r="280" spans="1:2">
      <c r="A280" s="56"/>
      <c r="B280" s="56"/>
    </row>
    <row r="281" spans="1:2">
      <c r="A281" s="56"/>
      <c r="B281" s="56"/>
    </row>
    <row r="282" spans="1:2">
      <c r="A282" s="56"/>
      <c r="B282" s="56"/>
    </row>
    <row r="283" spans="1:2">
      <c r="A283" s="56"/>
      <c r="B283" s="56"/>
    </row>
    <row r="284" spans="1:2">
      <c r="A284" s="56"/>
      <c r="B284" s="56"/>
    </row>
    <row r="285" spans="1:2">
      <c r="A285" s="56"/>
      <c r="B285" s="56"/>
    </row>
    <row r="286" spans="1:2">
      <c r="A286" s="56"/>
      <c r="B286" s="56"/>
    </row>
    <row r="287" spans="1:2">
      <c r="A287" s="56"/>
      <c r="B287" s="56"/>
    </row>
    <row r="288" spans="1:2">
      <c r="A288" s="56"/>
      <c r="B288" s="56"/>
    </row>
    <row r="289" spans="1:2">
      <c r="A289" s="56"/>
      <c r="B289" s="56"/>
    </row>
    <row r="290" spans="1:2">
      <c r="A290" s="56"/>
      <c r="B290" s="56"/>
    </row>
    <row r="291" spans="1:2">
      <c r="A291" s="56"/>
      <c r="B291" s="56"/>
    </row>
    <row r="292" spans="1:2">
      <c r="A292" s="56"/>
      <c r="B292" s="56"/>
    </row>
    <row r="293" spans="1:2">
      <c r="A293" s="56"/>
      <c r="B293" s="56"/>
    </row>
    <row r="294" spans="1:2">
      <c r="A294" s="56"/>
      <c r="B294" s="56"/>
    </row>
    <row r="295" spans="1:2">
      <c r="A295" s="56"/>
      <c r="B295" s="56"/>
    </row>
    <row r="296" spans="1:2">
      <c r="A296" s="56"/>
      <c r="B296" s="56"/>
    </row>
    <row r="297" spans="1:2">
      <c r="A297" s="56"/>
      <c r="B297" s="56"/>
    </row>
    <row r="298" spans="1:2">
      <c r="A298" s="56"/>
      <c r="B298" s="56"/>
    </row>
    <row r="299" spans="1:2">
      <c r="A299" s="56"/>
      <c r="B299" s="56"/>
    </row>
    <row r="300" spans="1:2">
      <c r="A300" s="56"/>
      <c r="B300" s="56"/>
    </row>
    <row r="301" spans="1:2">
      <c r="A301" s="56"/>
      <c r="B301" s="56"/>
    </row>
    <row r="302" spans="1:2">
      <c r="A302" s="56"/>
      <c r="B302" s="56"/>
    </row>
    <row r="303" spans="1:2">
      <c r="A303" s="56"/>
      <c r="B303" s="56"/>
    </row>
    <row r="304" spans="1:2">
      <c r="A304" s="56"/>
      <c r="B304" s="56"/>
    </row>
    <row r="305" spans="1:2">
      <c r="A305" s="56"/>
      <c r="B305" s="56"/>
    </row>
    <row r="306" spans="1:2">
      <c r="A306" s="56"/>
      <c r="B306" s="56"/>
    </row>
    <row r="307" spans="1:2">
      <c r="A307" s="56"/>
      <c r="B307" s="56"/>
    </row>
    <row r="308" spans="1:2">
      <c r="A308" s="56"/>
      <c r="B308" s="56"/>
    </row>
    <row r="309" spans="1:2">
      <c r="A309" s="56"/>
      <c r="B309" s="56"/>
    </row>
    <row r="310" spans="1:2">
      <c r="A310" s="56"/>
      <c r="B310" s="56"/>
    </row>
    <row r="311" spans="1:2">
      <c r="A311" s="56"/>
      <c r="B311" s="56"/>
    </row>
    <row r="312" spans="1:2">
      <c r="A312" s="56"/>
      <c r="B312" s="56"/>
    </row>
    <row r="313" spans="1:2">
      <c r="A313" s="56"/>
      <c r="B313" s="56"/>
    </row>
    <row r="314" spans="1:2">
      <c r="A314" s="56"/>
      <c r="B314" s="56"/>
    </row>
    <row r="315" spans="1:2">
      <c r="A315" s="56"/>
      <c r="B315" s="56"/>
    </row>
    <row r="316" spans="1:2">
      <c r="A316" s="56"/>
      <c r="B316" s="56"/>
    </row>
    <row r="317" spans="1:2">
      <c r="A317" s="56"/>
      <c r="B317" s="56"/>
    </row>
    <row r="318" spans="1:2">
      <c r="A318" s="56"/>
      <c r="B318" s="56"/>
    </row>
    <row r="319" spans="1:2">
      <c r="A319" s="56"/>
      <c r="B319" s="56"/>
    </row>
    <row r="320" spans="1:2">
      <c r="A320" s="56"/>
      <c r="B320" s="56"/>
    </row>
    <row r="321" spans="1:2">
      <c r="A321" s="56"/>
      <c r="B321" s="56"/>
    </row>
    <row r="322" spans="1:2">
      <c r="A322" s="56"/>
      <c r="B322" s="56"/>
    </row>
    <row r="323" spans="1:2">
      <c r="A323" s="56"/>
      <c r="B323" s="56"/>
    </row>
    <row r="324" spans="1:2">
      <c r="A324" s="56"/>
      <c r="B324" s="56"/>
    </row>
    <row r="325" spans="1:2">
      <c r="A325" s="56"/>
      <c r="B325" s="56"/>
    </row>
    <row r="326" spans="1:2">
      <c r="A326" s="56"/>
      <c r="B326" s="56"/>
    </row>
    <row r="327" spans="1:2">
      <c r="A327" s="56"/>
      <c r="B327" s="56"/>
    </row>
    <row r="328" spans="1:2">
      <c r="A328" s="56"/>
      <c r="B328" s="56"/>
    </row>
    <row r="329" spans="1:2">
      <c r="A329" s="56"/>
      <c r="B329" s="56"/>
    </row>
    <row r="330" spans="1:2">
      <c r="A330" s="56"/>
      <c r="B330" s="56"/>
    </row>
    <row r="331" spans="1:2">
      <c r="A331" s="56"/>
      <c r="B331" s="56"/>
    </row>
    <row r="332" spans="1:2">
      <c r="A332" s="56"/>
      <c r="B332" s="56"/>
    </row>
    <row r="333" spans="1:2">
      <c r="A333" s="56"/>
      <c r="B333" s="56"/>
    </row>
    <row r="334" spans="1:2">
      <c r="A334" s="56"/>
      <c r="B334" s="56"/>
    </row>
    <row r="335" spans="1:2">
      <c r="A335" s="56"/>
      <c r="B335" s="56"/>
    </row>
    <row r="336" spans="1:2">
      <c r="A336" s="56"/>
      <c r="B336" s="56"/>
    </row>
    <row r="337" spans="1:2">
      <c r="A337" s="56"/>
      <c r="B337" s="56"/>
    </row>
    <row r="338" spans="1:2">
      <c r="A338" s="56"/>
      <c r="B338" s="56"/>
    </row>
    <row r="339" spans="1:2">
      <c r="A339" s="56"/>
      <c r="B339" s="56"/>
    </row>
    <row r="340" spans="1:2">
      <c r="A340" s="56"/>
      <c r="B340" s="56"/>
    </row>
    <row r="341" spans="1:2">
      <c r="A341" s="56"/>
      <c r="B341" s="56"/>
    </row>
    <row r="342" spans="1:2">
      <c r="A342" s="56"/>
      <c r="B342" s="56"/>
    </row>
    <row r="343" spans="1:2">
      <c r="A343" s="56"/>
      <c r="B343" s="56"/>
    </row>
    <row r="344" spans="1:2">
      <c r="A344" s="56"/>
      <c r="B344" s="56"/>
    </row>
    <row r="345" spans="1:2">
      <c r="A345" s="56"/>
      <c r="B345" s="56"/>
    </row>
    <row r="346" spans="1:2">
      <c r="A346" s="56"/>
      <c r="B346" s="56"/>
    </row>
    <row r="347" spans="1:2">
      <c r="A347" s="56"/>
      <c r="B347" s="56"/>
    </row>
    <row r="348" spans="1:2">
      <c r="A348" s="56"/>
      <c r="B348" s="56"/>
    </row>
    <row r="349" spans="1:2">
      <c r="A349" s="56"/>
      <c r="B349" s="56"/>
    </row>
    <row r="350" spans="1:2">
      <c r="A350" s="56"/>
      <c r="B350" s="56"/>
    </row>
    <row r="351" spans="1:2">
      <c r="A351" s="56"/>
      <c r="B351" s="56"/>
    </row>
    <row r="352" spans="1:2">
      <c r="A352" s="56"/>
      <c r="B352" s="56"/>
    </row>
    <row r="353" spans="1:2">
      <c r="A353" s="56"/>
      <c r="B353" s="56"/>
    </row>
    <row r="354" spans="1:2">
      <c r="A354" s="56"/>
      <c r="B354" s="56"/>
    </row>
    <row r="355" spans="1:2">
      <c r="A355" s="56"/>
      <c r="B355" s="56"/>
    </row>
    <row r="356" spans="1:2">
      <c r="A356" s="56"/>
      <c r="B356" s="56"/>
    </row>
    <row r="357" spans="1:2">
      <c r="A357" s="56"/>
      <c r="B357" s="56"/>
    </row>
    <row r="358" spans="1:2">
      <c r="A358" s="56"/>
      <c r="B358" s="56"/>
    </row>
    <row r="359" spans="1:2">
      <c r="A359" s="56"/>
      <c r="B359" s="56"/>
    </row>
    <row r="360" spans="1:2">
      <c r="A360" s="56"/>
      <c r="B360" s="56"/>
    </row>
    <row r="361" spans="1:2">
      <c r="A361" s="56"/>
      <c r="B361" s="56"/>
    </row>
    <row r="362" spans="1:2">
      <c r="A362" s="56"/>
      <c r="B362" s="56"/>
    </row>
    <row r="363" spans="1:2">
      <c r="A363" s="56"/>
      <c r="B363" s="56"/>
    </row>
    <row r="364" spans="1:2">
      <c r="A364" s="56"/>
      <c r="B364" s="56"/>
    </row>
    <row r="365" spans="1:2">
      <c r="A365" s="56"/>
      <c r="B365" s="56"/>
    </row>
    <row r="366" spans="1:2">
      <c r="A366" s="56"/>
      <c r="B366" s="56"/>
    </row>
    <row r="367" spans="1:2">
      <c r="A367" s="56"/>
      <c r="B367" s="56"/>
    </row>
    <row r="368" spans="1:2">
      <c r="A368" s="56"/>
      <c r="B368" s="56"/>
    </row>
    <row r="369" spans="1:2">
      <c r="A369" s="56"/>
      <c r="B369" s="56"/>
    </row>
    <row r="370" spans="1:2">
      <c r="A370" s="56"/>
      <c r="B370" s="56"/>
    </row>
    <row r="371" spans="1:2">
      <c r="A371" s="56"/>
      <c r="B371" s="56"/>
    </row>
    <row r="372" spans="1:2">
      <c r="A372" s="56"/>
      <c r="B372" s="56"/>
    </row>
    <row r="373" spans="1:2">
      <c r="A373" s="56"/>
      <c r="B373" s="56"/>
    </row>
    <row r="374" spans="1:2">
      <c r="A374" s="56"/>
      <c r="B374" s="56"/>
    </row>
    <row r="375" spans="1:2">
      <c r="A375" s="56"/>
      <c r="B375" s="56"/>
    </row>
    <row r="376" spans="1:2">
      <c r="A376" s="56"/>
      <c r="B376" s="56"/>
    </row>
    <row r="377" spans="1:2">
      <c r="A377" s="56"/>
      <c r="B377" s="56"/>
    </row>
    <row r="378" spans="1:2">
      <c r="A378" s="56"/>
      <c r="B378" s="56"/>
    </row>
    <row r="379" spans="1:2">
      <c r="A379" s="56"/>
      <c r="B379" s="56"/>
    </row>
    <row r="380" spans="1:2">
      <c r="A380" s="56"/>
      <c r="B380" s="56"/>
    </row>
    <row r="381" spans="1:2">
      <c r="A381" s="56"/>
      <c r="B381" s="56"/>
    </row>
    <row r="382" spans="1:2">
      <c r="A382" s="56"/>
      <c r="B382" s="56"/>
    </row>
    <row r="383" spans="1:2">
      <c r="A383" s="56"/>
      <c r="B383" s="56"/>
    </row>
    <row r="384" spans="1:2">
      <c r="A384" s="56"/>
      <c r="B384" s="56"/>
    </row>
    <row r="385" spans="1:2">
      <c r="A385" s="56"/>
      <c r="B385" s="56"/>
    </row>
    <row r="386" spans="1:2">
      <c r="A386" s="56"/>
      <c r="B386" s="56"/>
    </row>
    <row r="387" spans="1:2">
      <c r="A387" s="56"/>
      <c r="B387" s="56"/>
    </row>
    <row r="388" spans="1:2">
      <c r="A388" s="56"/>
      <c r="B388" s="56"/>
    </row>
    <row r="389" spans="1:2">
      <c r="A389" s="56"/>
      <c r="B389" s="56"/>
    </row>
    <row r="390" spans="1:2">
      <c r="A390" s="56"/>
      <c r="B390" s="56"/>
    </row>
    <row r="391" spans="1:2">
      <c r="A391" s="56"/>
      <c r="B391" s="56"/>
    </row>
    <row r="392" spans="1:2">
      <c r="A392" s="56"/>
      <c r="B392" s="56"/>
    </row>
    <row r="393" spans="1:2">
      <c r="A393" s="56"/>
      <c r="B393" s="56"/>
    </row>
    <row r="394" spans="1:2">
      <c r="A394" s="56"/>
      <c r="B394" s="56"/>
    </row>
    <row r="395" spans="1:2">
      <c r="A395" s="56"/>
      <c r="B395" s="56"/>
    </row>
    <row r="396" spans="1:2">
      <c r="A396" s="56"/>
      <c r="B396" s="56"/>
    </row>
    <row r="397" spans="1:2">
      <c r="A397" s="56"/>
      <c r="B397" s="56"/>
    </row>
    <row r="398" spans="1:2">
      <c r="A398" s="56"/>
      <c r="B398" s="56"/>
    </row>
    <row r="399" spans="1:2">
      <c r="A399" s="56"/>
      <c r="B399" s="56"/>
    </row>
    <row r="400" spans="1:2">
      <c r="A400" s="56"/>
      <c r="B400" s="56"/>
    </row>
    <row r="401" spans="1:2">
      <c r="A401" s="56"/>
      <c r="B401" s="56"/>
    </row>
    <row r="402" spans="1:2">
      <c r="A402" s="56"/>
      <c r="B402" s="56"/>
    </row>
    <row r="403" spans="1:2">
      <c r="A403" s="56"/>
      <c r="B403" s="56"/>
    </row>
    <row r="404" spans="1:2">
      <c r="A404" s="56"/>
      <c r="B404" s="56"/>
    </row>
    <row r="405" spans="1:2">
      <c r="A405" s="56"/>
      <c r="B405" s="56"/>
    </row>
    <row r="406" spans="1:2">
      <c r="A406" s="56"/>
      <c r="B406" s="56"/>
    </row>
    <row r="407" spans="1:2">
      <c r="A407" s="56"/>
      <c r="B407" s="56"/>
    </row>
    <row r="408" spans="1:2">
      <c r="A408" s="56"/>
      <c r="B408" s="56"/>
    </row>
    <row r="409" spans="1:2">
      <c r="A409" s="56"/>
      <c r="B409" s="56"/>
    </row>
    <row r="410" spans="1:2">
      <c r="A410" s="56"/>
      <c r="B410" s="56"/>
    </row>
    <row r="411" spans="1:2">
      <c r="A411" s="56"/>
      <c r="B411" s="56"/>
    </row>
    <row r="412" spans="1:2">
      <c r="A412" s="56"/>
      <c r="B412" s="56"/>
    </row>
    <row r="413" spans="1:2">
      <c r="A413" s="56"/>
      <c r="B413" s="56"/>
    </row>
    <row r="414" spans="1:2">
      <c r="A414" s="56"/>
      <c r="B414" s="56"/>
    </row>
    <row r="415" spans="1:2">
      <c r="A415" s="56"/>
      <c r="B415" s="56"/>
    </row>
    <row r="416" spans="1:2">
      <c r="A416" s="56"/>
      <c r="B416" s="56"/>
    </row>
    <row r="417" spans="1:2">
      <c r="A417" s="56"/>
      <c r="B417" s="56"/>
    </row>
    <row r="418" spans="1:2">
      <c r="A418" s="56"/>
      <c r="B418" s="56"/>
    </row>
    <row r="419" spans="1:2">
      <c r="A419" s="56"/>
      <c r="B419" s="56"/>
    </row>
    <row r="420" spans="1:2">
      <c r="A420" s="56"/>
      <c r="B420" s="56"/>
    </row>
    <row r="421" spans="1:2">
      <c r="A421" s="56"/>
      <c r="B421" s="56"/>
    </row>
    <row r="422" spans="1:2">
      <c r="A422" s="56"/>
      <c r="B422" s="56"/>
    </row>
    <row r="423" spans="1:2">
      <c r="A423" s="56"/>
      <c r="B423" s="56"/>
    </row>
    <row r="424" spans="1:2">
      <c r="A424" s="56"/>
      <c r="B424" s="56"/>
    </row>
    <row r="425" spans="1:2">
      <c r="A425" s="56"/>
      <c r="B425" s="56"/>
    </row>
    <row r="426" spans="1:2">
      <c r="A426" s="56"/>
      <c r="B426" s="56"/>
    </row>
    <row r="427" spans="1:2">
      <c r="A427" s="56"/>
      <c r="B427" s="56"/>
    </row>
    <row r="428" spans="1:2">
      <c r="A428" s="56"/>
      <c r="B428" s="56"/>
    </row>
    <row r="429" spans="1:2">
      <c r="A429" s="56"/>
      <c r="B429" s="56"/>
    </row>
    <row r="430" spans="1:2">
      <c r="A430" s="56"/>
      <c r="B430" s="56"/>
    </row>
    <row r="431" spans="1:2">
      <c r="A431" s="56"/>
      <c r="B431" s="56"/>
    </row>
    <row r="432" spans="1:2">
      <c r="A432" s="56"/>
      <c r="B432" s="56"/>
    </row>
    <row r="433" spans="1:2">
      <c r="A433" s="56"/>
      <c r="B433" s="56"/>
    </row>
    <row r="434" spans="1:2">
      <c r="A434" s="56"/>
      <c r="B434" s="56"/>
    </row>
    <row r="435" spans="1:2">
      <c r="A435" s="56"/>
      <c r="B435" s="56"/>
    </row>
    <row r="436" spans="1:2">
      <c r="A436" s="56"/>
      <c r="B436" s="56"/>
    </row>
    <row r="437" spans="1:2">
      <c r="A437" s="56"/>
      <c r="B437" s="56"/>
    </row>
    <row r="438" spans="1:2">
      <c r="A438" s="56"/>
      <c r="B438" s="56"/>
    </row>
    <row r="439" spans="1:2">
      <c r="A439" s="56"/>
      <c r="B439" s="56"/>
    </row>
    <row r="440" spans="1:2">
      <c r="A440" s="56"/>
      <c r="B440" s="56"/>
    </row>
    <row r="441" spans="1:2">
      <c r="A441" s="56"/>
      <c r="B441" s="56"/>
    </row>
    <row r="442" spans="1:2">
      <c r="A442" s="56"/>
      <c r="B442" s="56"/>
    </row>
    <row r="443" spans="1:2">
      <c r="A443" s="56"/>
      <c r="B443" s="56"/>
    </row>
    <row r="444" spans="1:2">
      <c r="A444" s="56"/>
      <c r="B444" s="56"/>
    </row>
    <row r="445" spans="1:2">
      <c r="A445" s="56"/>
      <c r="B445" s="56"/>
    </row>
    <row r="446" spans="1:2">
      <c r="A446" s="56"/>
      <c r="B446" s="56"/>
    </row>
    <row r="447" spans="1:2">
      <c r="A447" s="56"/>
      <c r="B447" s="56"/>
    </row>
    <row r="448" spans="1:2">
      <c r="A448" s="56"/>
      <c r="B448" s="56"/>
    </row>
    <row r="449" spans="1:2">
      <c r="A449" s="56"/>
      <c r="B449" s="56"/>
    </row>
    <row r="450" spans="1:2">
      <c r="A450" s="56"/>
      <c r="B450" s="56"/>
    </row>
    <row r="451" spans="1:2">
      <c r="A451" s="56"/>
      <c r="B451" s="56"/>
    </row>
    <row r="452" spans="1:2">
      <c r="A452" s="56"/>
      <c r="B452" s="56"/>
    </row>
    <row r="453" spans="1:2">
      <c r="A453" s="56"/>
      <c r="B453" s="56"/>
    </row>
    <row r="454" spans="1:2">
      <c r="A454" s="56"/>
      <c r="B454" s="56"/>
    </row>
    <row r="455" spans="1:2">
      <c r="A455" s="56"/>
      <c r="B455" s="56"/>
    </row>
    <row r="456" spans="1:2">
      <c r="A456" s="56"/>
      <c r="B456" s="56"/>
    </row>
    <row r="457" spans="1:2">
      <c r="A457" s="56"/>
      <c r="B457" s="56"/>
    </row>
    <row r="458" spans="1:2">
      <c r="A458" s="56"/>
      <c r="B458" s="56"/>
    </row>
    <row r="459" spans="1:2">
      <c r="A459" s="56"/>
      <c r="B459" s="56"/>
    </row>
    <row r="460" spans="1:2">
      <c r="A460" s="56"/>
      <c r="B460" s="56"/>
    </row>
    <row r="461" spans="1:2">
      <c r="A461" s="56"/>
      <c r="B461" s="56"/>
    </row>
    <row r="462" spans="1:2">
      <c r="A462" s="56"/>
      <c r="B462" s="56"/>
    </row>
    <row r="463" spans="1:2">
      <c r="A463" s="56"/>
      <c r="B463" s="56"/>
    </row>
    <row r="464" spans="1:2">
      <c r="A464" s="56"/>
      <c r="B464" s="56"/>
    </row>
    <row r="465" spans="1:2">
      <c r="A465" s="56"/>
      <c r="B465" s="56"/>
    </row>
    <row r="466" spans="1:2">
      <c r="A466" s="56"/>
      <c r="B466" s="56"/>
    </row>
    <row r="467" spans="1:2">
      <c r="A467" s="56"/>
      <c r="B467" s="56"/>
    </row>
    <row r="468" spans="1:2">
      <c r="A468" s="56"/>
      <c r="B468" s="56"/>
    </row>
    <row r="469" spans="1:2">
      <c r="A469" s="56"/>
      <c r="B469" s="56"/>
    </row>
    <row r="470" spans="1:2">
      <c r="A470" s="56"/>
      <c r="B470" s="56"/>
    </row>
    <row r="471" spans="1:2">
      <c r="A471" s="56"/>
      <c r="B471" s="56"/>
    </row>
    <row r="472" spans="1:2">
      <c r="A472" s="56"/>
      <c r="B472" s="56"/>
    </row>
    <row r="473" spans="1:2">
      <c r="A473" s="56"/>
      <c r="B473" s="56"/>
    </row>
    <row r="474" spans="1:2">
      <c r="A474" s="56"/>
      <c r="B474" s="56"/>
    </row>
    <row r="475" spans="1:2">
      <c r="A475" s="56"/>
      <c r="B475" s="56"/>
    </row>
    <row r="476" spans="1:2">
      <c r="A476" s="56"/>
      <c r="B476" s="56"/>
    </row>
    <row r="477" spans="1:2">
      <c r="A477" s="56"/>
      <c r="B477" s="56"/>
    </row>
    <row r="478" spans="1:2">
      <c r="A478" s="56"/>
      <c r="B478" s="56"/>
    </row>
    <row r="479" spans="1:2">
      <c r="A479" s="56"/>
      <c r="B479" s="56"/>
    </row>
    <row r="480" spans="1:2">
      <c r="A480" s="56"/>
      <c r="B480" s="56"/>
    </row>
    <row r="481" spans="1:2">
      <c r="A481" s="56"/>
      <c r="B481" s="56"/>
    </row>
    <row r="482" spans="1:2">
      <c r="A482" s="56"/>
      <c r="B482" s="56"/>
    </row>
    <row r="483" spans="1:2">
      <c r="A483" s="56"/>
      <c r="B483" s="56"/>
    </row>
    <row r="484" spans="1:2">
      <c r="A484" s="56"/>
      <c r="B484" s="56"/>
    </row>
    <row r="485" spans="1:2">
      <c r="A485" s="56"/>
      <c r="B485" s="56"/>
    </row>
    <row r="486" spans="1:2">
      <c r="A486" s="56"/>
      <c r="B486" s="56"/>
    </row>
    <row r="487" spans="1:2">
      <c r="A487" s="56"/>
      <c r="B487" s="56"/>
    </row>
    <row r="488" spans="1:2">
      <c r="A488" s="56"/>
      <c r="B488" s="56"/>
    </row>
    <row r="489" spans="1:2">
      <c r="A489" s="56"/>
      <c r="B489" s="56"/>
    </row>
    <row r="490" spans="1:2">
      <c r="A490" s="56"/>
      <c r="B490" s="56"/>
    </row>
    <row r="491" spans="1:2">
      <c r="A491" s="56"/>
      <c r="B491" s="56"/>
    </row>
    <row r="492" spans="1:2">
      <c r="A492" s="56"/>
      <c r="B492" s="56"/>
    </row>
    <row r="493" spans="1:2">
      <c r="A493" s="56"/>
      <c r="B493" s="56"/>
    </row>
    <row r="494" spans="1:2">
      <c r="A494" s="56"/>
      <c r="B494" s="56"/>
    </row>
    <row r="495" spans="1:2">
      <c r="A495" s="56"/>
      <c r="B495" s="56"/>
    </row>
    <row r="496" spans="1:2">
      <c r="A496" s="56"/>
      <c r="B496" s="56"/>
    </row>
    <row r="497" spans="1:2">
      <c r="A497" s="56"/>
      <c r="B497" s="56"/>
    </row>
    <row r="498" spans="1:2">
      <c r="A498" s="56"/>
      <c r="B498" s="56"/>
    </row>
    <row r="499" spans="1:2">
      <c r="A499" s="56"/>
      <c r="B499" s="56"/>
    </row>
    <row r="500" spans="1:2">
      <c r="A500" s="56"/>
      <c r="B500" s="56"/>
    </row>
    <row r="501" spans="1:2">
      <c r="A501" s="56"/>
      <c r="B501" s="56"/>
    </row>
    <row r="502" spans="1:2">
      <c r="A502" s="56"/>
      <c r="B502" s="56"/>
    </row>
    <row r="503" spans="1:2">
      <c r="A503" s="56"/>
      <c r="B503" s="56"/>
    </row>
    <row r="504" spans="1:2">
      <c r="A504" s="56"/>
      <c r="B504" s="56"/>
    </row>
    <row r="505" spans="1:2">
      <c r="A505" s="56"/>
      <c r="B505" s="56"/>
    </row>
    <row r="506" spans="1:2">
      <c r="A506" s="56"/>
      <c r="B506" s="56"/>
    </row>
    <row r="507" spans="1:2">
      <c r="A507" s="56"/>
      <c r="B507" s="56"/>
    </row>
    <row r="508" spans="1:2">
      <c r="A508" s="56"/>
      <c r="B508" s="56"/>
    </row>
    <row r="509" spans="1:2">
      <c r="A509" s="56"/>
      <c r="B509" s="56"/>
    </row>
    <row r="510" spans="1:2">
      <c r="A510" s="56"/>
      <c r="B510" s="56"/>
    </row>
    <row r="511" spans="1:2">
      <c r="A511" s="56"/>
      <c r="B511" s="56"/>
    </row>
    <row r="512" spans="1:2">
      <c r="A512" s="56"/>
      <c r="B512" s="56"/>
    </row>
    <row r="513" spans="1:2">
      <c r="A513" s="56"/>
      <c r="B513" s="56"/>
    </row>
    <row r="514" spans="1:2">
      <c r="A514" s="56"/>
      <c r="B514" s="56"/>
    </row>
    <row r="515" spans="1:2">
      <c r="A515" s="56"/>
      <c r="B515" s="56"/>
    </row>
    <row r="516" spans="1:2">
      <c r="A516" s="56"/>
      <c r="B516" s="56"/>
    </row>
    <row r="517" spans="1:2">
      <c r="A517" s="56"/>
      <c r="B517" s="56"/>
    </row>
    <row r="518" spans="1:2">
      <c r="A518" s="56"/>
      <c r="B518" s="56"/>
    </row>
    <row r="519" spans="1:2">
      <c r="A519" s="56"/>
      <c r="B519" s="56"/>
    </row>
    <row r="520" spans="1:2">
      <c r="A520" s="56"/>
      <c r="B520" s="56"/>
    </row>
    <row r="521" spans="1:2">
      <c r="A521" s="56"/>
      <c r="B521" s="56"/>
    </row>
    <row r="522" spans="1:2">
      <c r="A522" s="56"/>
      <c r="B522" s="56"/>
    </row>
    <row r="523" spans="1:2">
      <c r="A523" s="56"/>
      <c r="B523" s="56"/>
    </row>
    <row r="524" spans="1:2">
      <c r="A524" s="56"/>
      <c r="B524" s="56"/>
    </row>
    <row r="525" spans="1:2">
      <c r="A525" s="56"/>
      <c r="B525" s="56"/>
    </row>
    <row r="526" spans="1:2">
      <c r="A526" s="56"/>
      <c r="B526" s="56"/>
    </row>
    <row r="527" spans="1:2">
      <c r="A527" s="56"/>
      <c r="B527" s="56"/>
    </row>
    <row r="528" spans="1:2">
      <c r="A528" s="56"/>
      <c r="B528" s="56"/>
    </row>
    <row r="529" spans="1:2">
      <c r="A529" s="56"/>
      <c r="B529" s="56"/>
    </row>
    <row r="530" spans="1:2">
      <c r="A530" s="56"/>
      <c r="B530" s="56"/>
    </row>
    <row r="531" spans="1:2">
      <c r="A531" s="56"/>
      <c r="B531" s="56"/>
    </row>
    <row r="532" spans="1:2">
      <c r="A532" s="56"/>
      <c r="B532" s="56"/>
    </row>
    <row r="533" spans="1:2">
      <c r="A533" s="56"/>
      <c r="B533" s="56"/>
    </row>
    <row r="534" spans="1:2">
      <c r="A534" s="56"/>
      <c r="B534" s="56"/>
    </row>
    <row r="535" spans="1:2">
      <c r="A535" s="56"/>
      <c r="B535" s="56"/>
    </row>
    <row r="536" spans="1:2">
      <c r="A536" s="56"/>
      <c r="B536" s="56"/>
    </row>
    <row r="537" spans="1:2">
      <c r="A537" s="56"/>
      <c r="B537" s="56"/>
    </row>
    <row r="538" spans="1:2">
      <c r="A538" s="56"/>
      <c r="B538" s="56"/>
    </row>
    <row r="539" spans="1:2">
      <c r="A539" s="56"/>
      <c r="B539" s="56"/>
    </row>
    <row r="540" spans="1:2">
      <c r="A540" s="56"/>
      <c r="B540" s="56"/>
    </row>
    <row r="541" spans="1:2">
      <c r="A541" s="56"/>
      <c r="B541" s="56"/>
    </row>
    <row r="542" spans="1:2">
      <c r="A542" s="56"/>
      <c r="B542" s="56"/>
    </row>
    <row r="543" spans="1:2">
      <c r="A543" s="56"/>
      <c r="B543" s="56"/>
    </row>
    <row r="544" spans="1:2">
      <c r="A544" s="56"/>
      <c r="B544" s="56"/>
    </row>
    <row r="545" spans="1:2">
      <c r="A545" s="56"/>
      <c r="B545" s="56"/>
    </row>
    <row r="546" spans="1:2">
      <c r="A546" s="56"/>
      <c r="B546" s="56"/>
    </row>
    <row r="547" spans="1:2">
      <c r="A547" s="56"/>
      <c r="B547" s="56"/>
    </row>
    <row r="548" spans="1:2">
      <c r="A548" s="56"/>
      <c r="B548" s="56"/>
    </row>
    <row r="549" spans="1:2">
      <c r="A549" s="56"/>
      <c r="B549" s="56"/>
    </row>
    <row r="550" spans="1:2">
      <c r="A550" s="56"/>
      <c r="B550" s="56"/>
    </row>
    <row r="551" spans="1:2">
      <c r="A551" s="56"/>
      <c r="B551" s="56"/>
    </row>
    <row r="552" spans="1:2">
      <c r="A552" s="56"/>
      <c r="B552" s="56"/>
    </row>
    <row r="553" spans="1:2">
      <c r="A553" s="56"/>
      <c r="B553" s="56"/>
    </row>
    <row r="554" spans="1:2">
      <c r="A554" s="56"/>
      <c r="B554" s="56"/>
    </row>
    <row r="555" spans="1:2">
      <c r="A555" s="56"/>
      <c r="B555" s="56"/>
    </row>
    <row r="556" spans="1:2">
      <c r="A556" s="56"/>
      <c r="B556" s="56"/>
    </row>
    <row r="557" spans="1:2">
      <c r="A557" s="56"/>
      <c r="B557" s="56"/>
    </row>
    <row r="558" spans="1:2">
      <c r="A558" s="56"/>
      <c r="B558" s="56"/>
    </row>
    <row r="559" spans="1:2">
      <c r="A559" s="56"/>
      <c r="B559" s="56"/>
    </row>
    <row r="560" spans="1:2">
      <c r="A560" s="56"/>
      <c r="B560" s="56"/>
    </row>
    <row r="561" spans="1:2">
      <c r="A561" s="56"/>
      <c r="B561" s="56"/>
    </row>
    <row r="562" spans="1:2">
      <c r="A562" s="56"/>
      <c r="B562" s="56"/>
    </row>
    <row r="563" spans="1:2">
      <c r="A563" s="56"/>
      <c r="B563" s="56"/>
    </row>
    <row r="564" spans="1:2">
      <c r="A564" s="56"/>
      <c r="B564" s="56"/>
    </row>
    <row r="565" spans="1:2">
      <c r="A565" s="56"/>
      <c r="B565" s="56"/>
    </row>
    <row r="566" spans="1:2">
      <c r="A566" s="56"/>
      <c r="B566" s="56"/>
    </row>
    <row r="567" spans="1:2">
      <c r="A567" s="56"/>
      <c r="B567" s="56"/>
    </row>
    <row r="568" spans="1:2">
      <c r="A568" s="56"/>
      <c r="B568" s="56"/>
    </row>
    <row r="569" spans="1:2">
      <c r="A569" s="56"/>
      <c r="B569" s="56"/>
    </row>
    <row r="570" spans="1:2">
      <c r="A570" s="56"/>
      <c r="B570" s="56"/>
    </row>
    <row r="571" spans="1:2">
      <c r="A571" s="56"/>
      <c r="B571" s="56"/>
    </row>
    <row r="572" spans="1:2">
      <c r="A572" s="56"/>
      <c r="B572" s="56"/>
    </row>
    <row r="573" spans="1:2">
      <c r="A573" s="56"/>
      <c r="B573" s="56"/>
    </row>
    <row r="574" spans="1:2">
      <c r="A574" s="56"/>
      <c r="B574" s="56"/>
    </row>
    <row r="575" spans="1:2">
      <c r="A575" s="56"/>
      <c r="B575" s="56"/>
    </row>
    <row r="576" spans="1:2">
      <c r="A576" s="56"/>
      <c r="B576" s="56"/>
    </row>
    <row r="577" spans="1:2">
      <c r="A577" s="56"/>
      <c r="B577" s="56"/>
    </row>
    <row r="578" spans="1:2">
      <c r="A578" s="56"/>
      <c r="B578" s="56"/>
    </row>
    <row r="579" spans="1:2">
      <c r="A579" s="56"/>
      <c r="B579" s="56"/>
    </row>
    <row r="580" spans="1:2">
      <c r="A580" s="56"/>
      <c r="B580" s="56"/>
    </row>
    <row r="581" spans="1:2">
      <c r="A581" s="56"/>
      <c r="B581" s="56"/>
    </row>
    <row r="582" spans="1:2">
      <c r="A582" s="56"/>
      <c r="B582" s="56"/>
    </row>
    <row r="583" spans="1:2">
      <c r="A583" s="56"/>
      <c r="B583" s="56"/>
    </row>
    <row r="584" spans="1:2">
      <c r="A584" s="56"/>
      <c r="B584" s="56"/>
    </row>
    <row r="585" spans="1:2">
      <c r="A585" s="56"/>
      <c r="B585" s="56"/>
    </row>
    <row r="586" spans="1:2">
      <c r="A586" s="56"/>
      <c r="B586" s="56"/>
    </row>
    <row r="587" spans="1:2">
      <c r="A587" s="56"/>
      <c r="B587" s="56"/>
    </row>
    <row r="588" spans="1:2">
      <c r="A588" s="56"/>
      <c r="B588" s="56"/>
    </row>
    <row r="589" spans="1:2">
      <c r="A589" s="56"/>
      <c r="B589" s="56"/>
    </row>
    <row r="590" spans="1:2">
      <c r="A590" s="56"/>
      <c r="B590" s="56"/>
    </row>
    <row r="591" spans="1:2">
      <c r="A591" s="56"/>
      <c r="B591" s="56"/>
    </row>
    <row r="592" spans="1:2">
      <c r="A592" s="56"/>
      <c r="B592" s="56"/>
    </row>
    <row r="593" spans="1:2">
      <c r="A593" s="56"/>
      <c r="B593" s="56"/>
    </row>
    <row r="594" spans="1:2">
      <c r="A594" s="56"/>
      <c r="B594" s="56"/>
    </row>
    <row r="595" spans="1:2">
      <c r="A595" s="56"/>
      <c r="B595" s="56"/>
    </row>
    <row r="596" spans="1:2">
      <c r="A596" s="56"/>
      <c r="B596" s="56"/>
    </row>
    <row r="597" spans="1:2">
      <c r="A597" s="56"/>
      <c r="B597" s="56"/>
    </row>
    <row r="598" spans="1:2">
      <c r="A598" s="56"/>
      <c r="B598" s="56"/>
    </row>
    <row r="599" spans="1:2">
      <c r="A599" s="56"/>
      <c r="B599" s="56"/>
    </row>
    <row r="600" spans="1:2">
      <c r="A600" s="56"/>
      <c r="B600" s="56"/>
    </row>
    <row r="601" spans="1:2">
      <c r="A601" s="56"/>
      <c r="B601" s="56"/>
    </row>
    <row r="602" spans="1:2">
      <c r="A602" s="56"/>
      <c r="B602" s="56"/>
    </row>
    <row r="603" spans="1:2">
      <c r="A603" s="56"/>
      <c r="B603" s="56"/>
    </row>
    <row r="604" spans="1:2">
      <c r="A604" s="56"/>
      <c r="B604" s="56"/>
    </row>
    <row r="605" spans="1:2">
      <c r="A605" s="56"/>
      <c r="B605" s="56"/>
    </row>
    <row r="606" spans="1:2">
      <c r="A606" s="56"/>
      <c r="B606" s="56"/>
    </row>
    <row r="607" spans="1:2">
      <c r="A607" s="56"/>
      <c r="B607" s="56"/>
    </row>
    <row r="608" spans="1:2">
      <c r="A608" s="56"/>
      <c r="B608" s="56"/>
    </row>
    <row r="609" spans="1:2">
      <c r="A609" s="56"/>
      <c r="B609" s="56"/>
    </row>
    <row r="610" spans="1:2">
      <c r="A610" s="56"/>
      <c r="B610" s="56"/>
    </row>
    <row r="611" spans="1:2">
      <c r="A611" s="56"/>
      <c r="B611" s="56"/>
    </row>
    <row r="612" spans="1:2">
      <c r="A612" s="56"/>
      <c r="B612" s="56"/>
    </row>
    <row r="613" spans="1:2">
      <c r="A613" s="56"/>
      <c r="B613" s="56"/>
    </row>
    <row r="614" spans="1:2">
      <c r="A614" s="56"/>
      <c r="B614" s="56"/>
    </row>
    <row r="615" spans="1:2">
      <c r="A615" s="56"/>
      <c r="B615" s="56"/>
    </row>
    <row r="616" spans="1:2">
      <c r="A616" s="56"/>
      <c r="B616" s="56"/>
    </row>
    <row r="617" spans="1:2">
      <c r="A617" s="56"/>
      <c r="B617" s="56"/>
    </row>
    <row r="618" spans="1:2">
      <c r="A618" s="56"/>
      <c r="B618" s="56"/>
    </row>
    <row r="619" spans="1:2">
      <c r="A619" s="56"/>
      <c r="B619" s="56"/>
    </row>
    <row r="620" spans="1:2">
      <c r="A620" s="56"/>
      <c r="B620" s="56"/>
    </row>
    <row r="621" spans="1:2">
      <c r="A621" s="56"/>
      <c r="B621" s="56"/>
    </row>
    <row r="622" spans="1:2">
      <c r="A622" s="56"/>
      <c r="B622" s="56"/>
    </row>
    <row r="623" spans="1:2">
      <c r="A623" s="56"/>
      <c r="B623" s="56"/>
    </row>
    <row r="624" spans="1:2">
      <c r="A624" s="56"/>
      <c r="B624" s="56"/>
    </row>
    <row r="625" spans="1:2">
      <c r="A625" s="56"/>
      <c r="B625" s="56"/>
    </row>
    <row r="626" spans="1:2">
      <c r="A626" s="56"/>
      <c r="B626" s="56"/>
    </row>
    <row r="627" spans="1:2">
      <c r="A627" s="56"/>
      <c r="B627" s="56"/>
    </row>
    <row r="628" spans="1:2">
      <c r="A628" s="56"/>
      <c r="B628" s="56"/>
    </row>
    <row r="629" spans="1:2">
      <c r="A629" s="56"/>
      <c r="B629" s="56"/>
    </row>
    <row r="630" spans="1:2">
      <c r="A630" s="56"/>
      <c r="B630" s="56"/>
    </row>
    <row r="631" spans="1:2">
      <c r="A631" s="56"/>
      <c r="B631" s="56"/>
    </row>
    <row r="632" spans="1:2">
      <c r="A632" s="56"/>
      <c r="B632" s="56"/>
    </row>
    <row r="633" spans="1:2">
      <c r="A633" s="56"/>
      <c r="B633" s="56"/>
    </row>
    <row r="634" spans="1:2">
      <c r="A634" s="56"/>
      <c r="B634" s="56"/>
    </row>
    <row r="635" spans="1:2">
      <c r="A635" s="56"/>
      <c r="B635" s="56"/>
    </row>
    <row r="636" spans="1:2">
      <c r="A636" s="56"/>
      <c r="B636" s="56"/>
    </row>
    <row r="637" spans="1:2">
      <c r="A637" s="56"/>
      <c r="B637" s="56"/>
    </row>
    <row r="638" spans="1:2">
      <c r="A638" s="56"/>
      <c r="B638" s="56"/>
    </row>
    <row r="639" spans="1:2">
      <c r="A639" s="56"/>
      <c r="B639" s="56"/>
    </row>
    <row r="640" spans="1:2">
      <c r="A640" s="56"/>
      <c r="B640" s="56"/>
    </row>
    <row r="641" spans="1:2">
      <c r="A641" s="56"/>
      <c r="B641" s="56"/>
    </row>
    <row r="642" spans="1:2">
      <c r="A642" s="56"/>
      <c r="B642" s="56"/>
    </row>
    <row r="643" spans="1:2">
      <c r="A643" s="56"/>
      <c r="B643" s="56"/>
    </row>
    <row r="644" spans="1:2">
      <c r="A644" s="56"/>
      <c r="B644" s="56"/>
    </row>
    <row r="645" spans="1:2">
      <c r="A645" s="56"/>
      <c r="B645" s="56"/>
    </row>
    <row r="646" spans="1:2">
      <c r="A646" s="56"/>
      <c r="B646" s="56"/>
    </row>
    <row r="647" spans="1:2">
      <c r="A647" s="56"/>
      <c r="B647" s="56"/>
    </row>
    <row r="648" spans="1:2">
      <c r="A648" s="56"/>
      <c r="B648" s="56"/>
    </row>
    <row r="649" spans="1:2">
      <c r="A649" s="56"/>
      <c r="B649" s="56"/>
    </row>
    <row r="650" spans="1:2">
      <c r="A650" s="56"/>
      <c r="B650" s="56"/>
    </row>
    <row r="651" spans="1:2">
      <c r="A651" s="56"/>
      <c r="B651" s="56"/>
    </row>
    <row r="652" spans="1:2">
      <c r="A652" s="56"/>
      <c r="B652" s="56"/>
    </row>
    <row r="653" spans="1:2">
      <c r="A653" s="56"/>
      <c r="B653" s="56"/>
    </row>
    <row r="654" spans="1:2">
      <c r="A654" s="56"/>
      <c r="B654" s="56"/>
    </row>
    <row r="655" spans="1:2">
      <c r="A655" s="56"/>
      <c r="B655" s="56"/>
    </row>
    <row r="656" spans="1:2">
      <c r="A656" s="56"/>
      <c r="B656" s="56"/>
    </row>
    <row r="657" spans="1:2">
      <c r="A657" s="56"/>
      <c r="B657" s="56"/>
    </row>
    <row r="658" spans="1:2">
      <c r="A658" s="56"/>
      <c r="B658" s="56"/>
    </row>
    <row r="659" spans="1:2">
      <c r="A659" s="56"/>
      <c r="B659" s="56"/>
    </row>
    <row r="660" spans="1:2">
      <c r="A660" s="56"/>
      <c r="B660" s="56"/>
    </row>
    <row r="661" spans="1:2">
      <c r="A661" s="56"/>
      <c r="B661" s="56"/>
    </row>
    <row r="662" spans="1:2">
      <c r="A662" s="56"/>
      <c r="B662" s="56"/>
    </row>
    <row r="663" spans="1:2">
      <c r="A663" s="56"/>
      <c r="B663" s="56"/>
    </row>
    <row r="664" spans="1:2">
      <c r="A664" s="56"/>
      <c r="B664" s="56"/>
    </row>
    <row r="665" spans="1:2">
      <c r="A665" s="56"/>
      <c r="B665" s="56"/>
    </row>
    <row r="666" spans="1:2">
      <c r="A666" s="56"/>
      <c r="B666" s="56"/>
    </row>
    <row r="667" spans="1:2">
      <c r="A667" s="56"/>
      <c r="B667" s="56"/>
    </row>
    <row r="668" spans="1:2">
      <c r="A668" s="56"/>
      <c r="B668" s="56"/>
    </row>
    <row r="669" spans="1:2">
      <c r="A669" s="56"/>
      <c r="B669" s="56"/>
    </row>
    <row r="670" spans="1:2">
      <c r="A670" s="56"/>
      <c r="B670" s="56"/>
    </row>
    <row r="671" spans="1:2">
      <c r="A671" s="56"/>
      <c r="B671" s="56"/>
    </row>
    <row r="672" spans="1:2">
      <c r="A672" s="56"/>
      <c r="B672" s="56"/>
    </row>
    <row r="673" spans="1:2">
      <c r="A673" s="56"/>
      <c r="B673" s="56"/>
    </row>
    <row r="674" spans="1:2">
      <c r="A674" s="56"/>
      <c r="B674" s="56"/>
    </row>
    <row r="675" spans="1:2">
      <c r="A675" s="56"/>
      <c r="B675" s="56"/>
    </row>
    <row r="676" spans="1:2">
      <c r="A676" s="56"/>
      <c r="B676" s="56"/>
    </row>
    <row r="677" spans="1:2">
      <c r="A677" s="56"/>
      <c r="B677" s="56"/>
    </row>
    <row r="678" spans="1:2">
      <c r="A678" s="56"/>
      <c r="B678" s="56"/>
    </row>
    <row r="679" spans="1:2">
      <c r="A679" s="56"/>
      <c r="B679" s="56"/>
    </row>
    <row r="680" spans="1:2">
      <c r="A680" s="56"/>
      <c r="B680" s="56"/>
    </row>
    <row r="681" spans="1:2">
      <c r="A681" s="56"/>
      <c r="B681" s="56"/>
    </row>
    <row r="682" spans="1:2">
      <c r="A682" s="56"/>
      <c r="B682" s="56"/>
    </row>
    <row r="683" spans="1:2">
      <c r="A683" s="56"/>
      <c r="B683" s="56"/>
    </row>
    <row r="684" spans="1:2">
      <c r="A684" s="56"/>
      <c r="B684" s="56"/>
    </row>
    <row r="685" spans="1:2">
      <c r="A685" s="56"/>
      <c r="B685" s="56"/>
    </row>
    <row r="686" spans="1:2">
      <c r="A686" s="56"/>
      <c r="B686" s="56"/>
    </row>
    <row r="687" spans="1:2">
      <c r="A687" s="56"/>
      <c r="B687" s="56"/>
    </row>
    <row r="688" spans="1:2">
      <c r="A688" s="56"/>
      <c r="B688" s="56"/>
    </row>
    <row r="689" spans="1:2">
      <c r="A689" s="56"/>
      <c r="B689" s="56"/>
    </row>
    <row r="690" spans="1:2">
      <c r="A690" s="56"/>
      <c r="B690" s="56"/>
    </row>
    <row r="691" spans="1:2">
      <c r="A691" s="56"/>
      <c r="B691" s="56"/>
    </row>
    <row r="692" spans="1:2">
      <c r="A692" s="56"/>
      <c r="B692" s="56"/>
    </row>
    <row r="693" spans="1:2">
      <c r="A693" s="56"/>
      <c r="B693" s="56"/>
    </row>
    <row r="694" spans="1:2">
      <c r="A694" s="56"/>
      <c r="B694" s="56"/>
    </row>
    <row r="695" spans="1:2">
      <c r="A695" s="56"/>
      <c r="B695" s="56"/>
    </row>
    <row r="696" spans="1:2">
      <c r="A696" s="56"/>
      <c r="B696" s="56"/>
    </row>
    <row r="697" spans="1:2">
      <c r="A697" s="56"/>
      <c r="B697" s="56"/>
    </row>
    <row r="698" spans="1:2">
      <c r="A698" s="56"/>
      <c r="B698" s="56"/>
    </row>
    <row r="699" spans="1:2">
      <c r="A699" s="56"/>
      <c r="B699" s="56"/>
    </row>
    <row r="700" spans="1:2">
      <c r="A700" s="56"/>
      <c r="B700" s="56"/>
    </row>
    <row r="701" spans="1:2">
      <c r="A701" s="56"/>
      <c r="B701" s="56"/>
    </row>
    <row r="702" spans="1:2">
      <c r="A702" s="56"/>
      <c r="B702" s="56"/>
    </row>
    <row r="703" spans="1:2">
      <c r="A703" s="56"/>
      <c r="B703" s="56"/>
    </row>
    <row r="704" spans="1:2">
      <c r="A704" s="56"/>
      <c r="B704" s="56"/>
    </row>
    <row r="705" spans="1:2">
      <c r="A705" s="56"/>
      <c r="B705" s="56"/>
    </row>
    <row r="706" spans="1:2">
      <c r="A706" s="56"/>
      <c r="B706" s="56"/>
    </row>
    <row r="707" spans="1:2">
      <c r="A707" s="56"/>
      <c r="B707" s="56"/>
    </row>
    <row r="708" spans="1:2">
      <c r="A708" s="56"/>
      <c r="B708" s="56"/>
    </row>
    <row r="709" spans="1:2">
      <c r="A709" s="56"/>
      <c r="B709" s="56"/>
    </row>
    <row r="710" spans="1:2">
      <c r="A710" s="56"/>
      <c r="B710" s="56"/>
    </row>
    <row r="711" spans="1:2">
      <c r="A711" s="56"/>
      <c r="B711" s="56"/>
    </row>
    <row r="712" spans="1:2">
      <c r="A712" s="56"/>
      <c r="B712" s="56"/>
    </row>
    <row r="713" spans="1:2">
      <c r="A713" s="56"/>
      <c r="B713" s="56"/>
    </row>
    <row r="714" spans="1:2">
      <c r="A714" s="56"/>
      <c r="B714" s="56"/>
    </row>
    <row r="715" spans="1:2">
      <c r="A715" s="56"/>
      <c r="B715" s="56"/>
    </row>
    <row r="716" spans="1:2">
      <c r="A716" s="56"/>
      <c r="B716" s="56"/>
    </row>
    <row r="717" spans="1:2">
      <c r="A717" s="56"/>
      <c r="B717" s="56"/>
    </row>
    <row r="718" spans="1:2">
      <c r="A718" s="56"/>
      <c r="B718" s="56"/>
    </row>
    <row r="719" spans="1:2">
      <c r="A719" s="56"/>
      <c r="B719" s="56"/>
    </row>
    <row r="720" spans="1:2">
      <c r="A720" s="56"/>
      <c r="B720" s="56"/>
    </row>
    <row r="721" spans="1:2">
      <c r="A721" s="56"/>
      <c r="B721" s="56"/>
    </row>
    <row r="722" spans="1:2">
      <c r="A722" s="56"/>
      <c r="B722" s="56"/>
    </row>
    <row r="723" spans="1:2">
      <c r="A723" s="56"/>
      <c r="B723" s="56"/>
    </row>
    <row r="724" spans="1:2">
      <c r="A724" s="56"/>
      <c r="B724" s="56"/>
    </row>
    <row r="725" spans="1:2">
      <c r="A725" s="56"/>
      <c r="B725" s="56"/>
    </row>
    <row r="726" spans="1:2">
      <c r="A726" s="56"/>
      <c r="B726" s="56"/>
    </row>
    <row r="727" spans="1:2">
      <c r="A727" s="56"/>
      <c r="B727" s="56"/>
    </row>
    <row r="728" spans="1:2">
      <c r="A728" s="56"/>
      <c r="B728" s="56"/>
    </row>
    <row r="729" spans="1:2">
      <c r="A729" s="56"/>
      <c r="B729" s="56"/>
    </row>
    <row r="730" spans="1:2">
      <c r="A730" s="56"/>
      <c r="B730" s="56"/>
    </row>
    <row r="731" spans="1:2">
      <c r="A731" s="56"/>
      <c r="B731" s="56"/>
    </row>
    <row r="732" spans="1:2">
      <c r="A732" s="56"/>
      <c r="B732" s="56"/>
    </row>
    <row r="733" spans="1:2">
      <c r="A733" s="56"/>
      <c r="B733" s="56"/>
    </row>
    <row r="734" spans="1:2">
      <c r="A734" s="56"/>
      <c r="B734" s="56"/>
    </row>
    <row r="735" spans="1:2">
      <c r="A735" s="56"/>
      <c r="B735" s="56"/>
    </row>
    <row r="736" spans="1:2">
      <c r="A736" s="56"/>
      <c r="B736" s="56"/>
    </row>
    <row r="737" spans="1:2">
      <c r="A737" s="56"/>
      <c r="B737" s="56"/>
    </row>
    <row r="738" spans="1:2">
      <c r="A738" s="56"/>
      <c r="B738" s="56"/>
    </row>
    <row r="739" spans="1:2">
      <c r="A739" s="56"/>
      <c r="B739" s="56"/>
    </row>
    <row r="740" spans="1:2">
      <c r="A740" s="56"/>
      <c r="B740" s="56"/>
    </row>
    <row r="741" spans="1:2">
      <c r="A741" s="56"/>
      <c r="B741" s="56"/>
    </row>
    <row r="742" spans="1:2">
      <c r="A742" s="56"/>
      <c r="B742" s="56"/>
    </row>
    <row r="743" spans="1:2">
      <c r="A743" s="56"/>
      <c r="B743" s="56"/>
    </row>
    <row r="744" spans="1:2">
      <c r="A744" s="56"/>
      <c r="B744" s="56"/>
    </row>
    <row r="745" spans="1:2">
      <c r="A745" s="56"/>
      <c r="B745" s="56"/>
    </row>
    <row r="746" spans="1:2">
      <c r="A746" s="56"/>
      <c r="B746" s="56"/>
    </row>
    <row r="747" spans="1:2">
      <c r="A747" s="56"/>
      <c r="B747" s="56"/>
    </row>
    <row r="748" spans="1:2">
      <c r="A748" s="56"/>
      <c r="B748" s="56"/>
    </row>
    <row r="749" spans="1:2">
      <c r="A749" s="56"/>
      <c r="B749" s="56"/>
    </row>
    <row r="750" spans="1:2">
      <c r="A750" s="56"/>
      <c r="B750" s="56"/>
    </row>
    <row r="751" spans="1:2">
      <c r="A751" s="56"/>
      <c r="B751" s="56"/>
    </row>
    <row r="752" spans="1:2">
      <c r="A752" s="56"/>
      <c r="B752" s="56"/>
    </row>
    <row r="753" spans="1:2">
      <c r="A753" s="56"/>
      <c r="B753" s="56"/>
    </row>
    <row r="754" spans="1:2">
      <c r="A754" s="56"/>
      <c r="B754" s="56"/>
    </row>
    <row r="755" spans="1:2">
      <c r="A755" s="56"/>
      <c r="B755" s="56"/>
    </row>
    <row r="756" spans="1:2">
      <c r="A756" s="56"/>
      <c r="B756" s="56"/>
    </row>
    <row r="757" spans="1:2">
      <c r="A757" s="56"/>
      <c r="B757" s="56"/>
    </row>
    <row r="758" spans="1:2">
      <c r="A758" s="56"/>
      <c r="B758" s="56"/>
    </row>
    <row r="759" spans="1:2">
      <c r="A759" s="56"/>
      <c r="B759" s="56"/>
    </row>
    <row r="760" spans="1:2">
      <c r="A760" s="56"/>
      <c r="B760" s="56"/>
    </row>
    <row r="761" spans="1:2">
      <c r="A761" s="56"/>
      <c r="B761" s="56"/>
    </row>
    <row r="762" spans="1:2">
      <c r="A762" s="56"/>
      <c r="B762" s="56"/>
    </row>
    <row r="763" spans="1:2">
      <c r="A763" s="56"/>
      <c r="B763" s="56"/>
    </row>
    <row r="764" spans="1:2">
      <c r="A764" s="56"/>
      <c r="B764" s="56"/>
    </row>
    <row r="765" spans="1:2">
      <c r="A765" s="56"/>
      <c r="B765" s="56"/>
    </row>
    <row r="766" spans="1:2">
      <c r="A766" s="56"/>
      <c r="B766" s="56"/>
    </row>
    <row r="767" spans="1:2">
      <c r="A767" s="56"/>
      <c r="B767" s="56"/>
    </row>
    <row r="768" spans="1:2">
      <c r="A768" s="56"/>
      <c r="B768" s="56"/>
    </row>
    <row r="769" spans="1:2">
      <c r="A769" s="56"/>
      <c r="B769" s="56"/>
    </row>
    <row r="770" spans="1:2">
      <c r="A770" s="56"/>
      <c r="B770" s="56"/>
    </row>
    <row r="771" spans="1:2">
      <c r="A771" s="56"/>
      <c r="B771" s="56"/>
    </row>
    <row r="772" spans="1:2">
      <c r="A772" s="56"/>
      <c r="B772" s="56"/>
    </row>
    <row r="773" spans="1:2">
      <c r="A773" s="56"/>
      <c r="B773" s="56"/>
    </row>
    <row r="774" spans="1:2">
      <c r="A774" s="56"/>
      <c r="B774" s="56"/>
    </row>
    <row r="775" spans="1:2">
      <c r="A775" s="56"/>
      <c r="B775" s="56"/>
    </row>
    <row r="776" spans="1:2">
      <c r="A776" s="56"/>
      <c r="B776" s="56"/>
    </row>
    <row r="777" spans="1:2">
      <c r="A777" s="56"/>
      <c r="B777" s="56"/>
    </row>
    <row r="778" spans="1:2">
      <c r="A778" s="56"/>
      <c r="B778" s="56"/>
    </row>
    <row r="779" spans="1:2">
      <c r="A779" s="56"/>
      <c r="B779" s="56"/>
    </row>
    <row r="780" spans="1:2">
      <c r="A780" s="56"/>
      <c r="B780" s="56"/>
    </row>
    <row r="781" spans="1:2">
      <c r="A781" s="56"/>
      <c r="B781" s="56"/>
    </row>
    <row r="782" spans="1:2">
      <c r="A782" s="56"/>
      <c r="B782" s="56"/>
    </row>
    <row r="783" spans="1:2">
      <c r="A783" s="56"/>
      <c r="B783" s="56"/>
    </row>
    <row r="784" spans="1:2">
      <c r="A784" s="56"/>
      <c r="B784" s="56"/>
    </row>
    <row r="785" spans="1:2">
      <c r="A785" s="56"/>
      <c r="B785" s="56"/>
    </row>
    <row r="786" spans="1:2">
      <c r="A786" s="56"/>
      <c r="B786" s="56"/>
    </row>
    <row r="787" spans="1:2">
      <c r="A787" s="56"/>
      <c r="B787" s="56"/>
    </row>
    <row r="788" spans="1:2">
      <c r="A788" s="56"/>
      <c r="B788" s="56"/>
    </row>
    <row r="789" spans="1:2">
      <c r="A789" s="56"/>
      <c r="B789" s="56"/>
    </row>
    <row r="790" spans="1:2">
      <c r="A790" s="56"/>
      <c r="B790" s="56"/>
    </row>
    <row r="791" spans="1:2">
      <c r="A791" s="56"/>
      <c r="B791" s="56"/>
    </row>
    <row r="792" spans="1:2">
      <c r="A792" s="56"/>
      <c r="B792" s="56"/>
    </row>
    <row r="793" spans="1:2">
      <c r="A793" s="56"/>
      <c r="B793" s="56"/>
    </row>
    <row r="794" spans="1:2">
      <c r="A794" s="56"/>
      <c r="B794" s="56"/>
    </row>
    <row r="795" spans="1:2">
      <c r="A795" s="56"/>
      <c r="B795" s="56"/>
    </row>
    <row r="796" spans="1:2">
      <c r="A796" s="56"/>
      <c r="B796" s="56"/>
    </row>
    <row r="797" spans="1:2">
      <c r="A797" s="56"/>
      <c r="B797" s="56"/>
    </row>
    <row r="798" spans="1:2">
      <c r="A798" s="56"/>
      <c r="B798" s="56"/>
    </row>
    <row r="799" spans="1:2">
      <c r="A799" s="56"/>
      <c r="B799" s="56"/>
    </row>
    <row r="800" spans="1:2">
      <c r="A800" s="56"/>
      <c r="B800" s="56"/>
    </row>
    <row r="801" spans="1:2">
      <c r="A801" s="56"/>
      <c r="B801" s="56"/>
    </row>
    <row r="802" spans="1:2">
      <c r="A802" s="56"/>
      <c r="B802" s="56"/>
    </row>
    <row r="803" spans="1:2">
      <c r="A803" s="56"/>
      <c r="B803" s="56"/>
    </row>
    <row r="804" spans="1:2">
      <c r="A804" s="56"/>
      <c r="B804" s="56"/>
    </row>
    <row r="805" spans="1:2">
      <c r="A805" s="56"/>
      <c r="B805" s="56"/>
    </row>
    <row r="806" spans="1:2">
      <c r="A806" s="56"/>
      <c r="B806" s="56"/>
    </row>
    <row r="807" spans="1:2">
      <c r="A807" s="56"/>
      <c r="B807" s="56"/>
    </row>
    <row r="808" spans="1:2">
      <c r="A808" s="56"/>
      <c r="B808" s="56"/>
    </row>
    <row r="809" spans="1:2">
      <c r="A809" s="56"/>
      <c r="B809" s="56"/>
    </row>
    <row r="810" spans="1:2">
      <c r="A810" s="56"/>
      <c r="B810" s="56"/>
    </row>
    <row r="811" spans="1:2">
      <c r="A811" s="56"/>
      <c r="B811" s="56"/>
    </row>
    <row r="812" spans="1:2">
      <c r="A812" s="56"/>
      <c r="B812" s="56"/>
    </row>
    <row r="813" spans="1:2">
      <c r="A813" s="56"/>
      <c r="B813" s="56"/>
    </row>
    <row r="814" spans="1:2">
      <c r="A814" s="56"/>
      <c r="B814" s="56"/>
    </row>
    <row r="815" spans="1:2">
      <c r="A815" s="56"/>
      <c r="B815" s="56"/>
    </row>
    <row r="816" spans="1:2">
      <c r="A816" s="56"/>
      <c r="B816" s="56"/>
    </row>
    <row r="817" spans="1:2">
      <c r="A817" s="56"/>
      <c r="B817" s="56"/>
    </row>
    <row r="818" spans="1:2">
      <c r="A818" s="56"/>
      <c r="B818" s="56"/>
    </row>
    <row r="819" spans="1:2">
      <c r="A819" s="56"/>
      <c r="B819" s="56"/>
    </row>
    <row r="820" spans="1:2">
      <c r="A820" s="56"/>
      <c r="B820" s="56"/>
    </row>
    <row r="821" spans="1:2">
      <c r="A821" s="56"/>
      <c r="B821" s="56"/>
    </row>
    <row r="822" spans="1:2">
      <c r="A822" s="56"/>
      <c r="B822" s="56"/>
    </row>
    <row r="823" spans="1:2">
      <c r="A823" s="56"/>
      <c r="B823" s="56"/>
    </row>
    <row r="824" spans="1:2">
      <c r="A824" s="56"/>
      <c r="B824" s="56"/>
    </row>
    <row r="825" spans="1:2">
      <c r="A825" s="56"/>
      <c r="B825" s="56"/>
    </row>
    <row r="826" spans="1:2">
      <c r="A826" s="56"/>
      <c r="B826" s="56"/>
    </row>
    <row r="827" spans="1:2">
      <c r="A827" s="56"/>
      <c r="B827" s="56"/>
    </row>
    <row r="828" spans="1:2">
      <c r="A828" s="56"/>
      <c r="B828" s="56"/>
    </row>
    <row r="829" spans="1:2">
      <c r="A829" s="56"/>
      <c r="B829" s="56"/>
    </row>
    <row r="830" spans="1:2">
      <c r="A830" s="56"/>
      <c r="B830" s="56"/>
    </row>
    <row r="831" spans="1:2">
      <c r="A831" s="56"/>
      <c r="B831" s="56"/>
    </row>
    <row r="832" spans="1:2">
      <c r="A832" s="56"/>
      <c r="B832" s="56"/>
    </row>
    <row r="833" spans="1:2">
      <c r="A833" s="56"/>
      <c r="B833" s="56"/>
    </row>
    <row r="834" spans="1:2">
      <c r="A834" s="56"/>
      <c r="B834" s="56"/>
    </row>
    <row r="835" spans="1:2">
      <c r="A835" s="56"/>
      <c r="B835" s="56"/>
    </row>
    <row r="836" spans="1:2">
      <c r="A836" s="56"/>
      <c r="B836" s="56"/>
    </row>
    <row r="837" spans="1:2">
      <c r="A837" s="56"/>
      <c r="B837" s="56"/>
    </row>
    <row r="838" spans="1:2">
      <c r="A838" s="56"/>
      <c r="B838" s="56"/>
    </row>
    <row r="839" spans="1:2">
      <c r="A839" s="56"/>
      <c r="B839" s="56"/>
    </row>
    <row r="840" spans="1:2">
      <c r="A840" s="56"/>
      <c r="B840" s="56"/>
    </row>
    <row r="841" spans="1:2">
      <c r="A841" s="56"/>
      <c r="B841" s="56"/>
    </row>
    <row r="842" spans="1:2">
      <c r="A842" s="56"/>
      <c r="B842" s="56"/>
    </row>
    <row r="843" spans="1:2">
      <c r="A843" s="56"/>
      <c r="B843" s="56"/>
    </row>
    <row r="844" spans="1:2">
      <c r="A844" s="56"/>
      <c r="B844" s="56"/>
    </row>
    <row r="845" spans="1:2">
      <c r="A845" s="56"/>
      <c r="B845" s="56"/>
    </row>
    <row r="846" spans="1:2">
      <c r="A846" s="56"/>
      <c r="B846" s="56"/>
    </row>
    <row r="847" spans="1:2">
      <c r="A847" s="56"/>
      <c r="B847" s="56"/>
    </row>
    <row r="848" spans="1:2">
      <c r="A848" s="56"/>
      <c r="B848" s="56"/>
    </row>
    <row r="849" spans="1:2">
      <c r="A849" s="56"/>
      <c r="B849" s="56"/>
    </row>
    <row r="850" spans="1:2">
      <c r="A850" s="56"/>
      <c r="B850" s="56"/>
    </row>
    <row r="851" spans="1:2">
      <c r="A851" s="56"/>
      <c r="B851" s="56"/>
    </row>
    <row r="852" spans="1:2">
      <c r="A852" s="56"/>
      <c r="B852" s="56"/>
    </row>
    <row r="853" spans="1:2">
      <c r="A853" s="56"/>
      <c r="B853" s="56"/>
    </row>
    <row r="854" spans="1:2">
      <c r="A854" s="56"/>
      <c r="B854" s="56"/>
    </row>
    <row r="855" spans="1:2">
      <c r="A855" s="56"/>
      <c r="B855" s="56"/>
    </row>
    <row r="856" spans="1:2">
      <c r="A856" s="56"/>
      <c r="B856" s="56"/>
    </row>
    <row r="857" spans="1:2">
      <c r="A857" s="56"/>
      <c r="B857" s="56"/>
    </row>
    <row r="858" spans="1:2">
      <c r="A858" s="56"/>
      <c r="B858" s="56"/>
    </row>
    <row r="859" spans="1:2">
      <c r="A859" s="56"/>
      <c r="B859" s="56"/>
    </row>
    <row r="860" spans="1:2">
      <c r="A860" s="56"/>
      <c r="B860" s="56"/>
    </row>
    <row r="861" spans="1:2">
      <c r="A861" s="56"/>
      <c r="B861" s="56"/>
    </row>
    <row r="862" spans="1:2">
      <c r="A862" s="56"/>
      <c r="B862" s="56"/>
    </row>
    <row r="863" spans="1:2">
      <c r="A863" s="56"/>
      <c r="B863" s="56"/>
    </row>
    <row r="864" spans="1:2">
      <c r="A864" s="56"/>
      <c r="B864" s="56"/>
    </row>
    <row r="865" spans="1:2">
      <c r="A865" s="56"/>
      <c r="B865" s="56"/>
    </row>
    <row r="866" spans="1:2">
      <c r="A866" s="56"/>
      <c r="B866" s="56"/>
    </row>
    <row r="867" spans="1:2">
      <c r="A867" s="56"/>
      <c r="B867" s="56"/>
    </row>
    <row r="868" spans="1:2">
      <c r="A868" s="56"/>
      <c r="B868" s="56"/>
    </row>
    <row r="869" spans="1:2">
      <c r="A869" s="56"/>
      <c r="B869" s="56"/>
    </row>
    <row r="870" spans="1:2">
      <c r="A870" s="56"/>
      <c r="B870" s="56"/>
    </row>
    <row r="871" spans="1:2">
      <c r="A871" s="56"/>
      <c r="B871" s="56"/>
    </row>
    <row r="872" spans="1:2">
      <c r="A872" s="56"/>
      <c r="B872" s="56"/>
    </row>
    <row r="873" spans="1:2">
      <c r="A873" s="56"/>
      <c r="B873" s="56"/>
    </row>
    <row r="874" spans="1:2">
      <c r="A874" s="56"/>
      <c r="B874" s="56"/>
    </row>
    <row r="875" spans="1:2">
      <c r="A875" s="56"/>
      <c r="B875" s="56"/>
    </row>
    <row r="876" spans="1:2">
      <c r="A876" s="56"/>
      <c r="B876" s="56"/>
    </row>
    <row r="877" spans="1:2">
      <c r="A877" s="56"/>
      <c r="B877" s="56"/>
    </row>
    <row r="878" spans="1:2">
      <c r="A878" s="56"/>
      <c r="B878" s="56"/>
    </row>
    <row r="879" spans="1:2">
      <c r="A879" s="56"/>
      <c r="B879" s="56"/>
    </row>
    <row r="880" spans="1:2">
      <c r="A880" s="56"/>
      <c r="B880" s="56"/>
    </row>
    <row r="881" spans="1:2">
      <c r="A881" s="56"/>
      <c r="B881" s="56"/>
    </row>
    <row r="882" spans="1:2">
      <c r="A882" s="56"/>
      <c r="B882" s="56"/>
    </row>
    <row r="883" spans="1:2">
      <c r="A883" s="56"/>
      <c r="B883" s="56"/>
    </row>
    <row r="884" spans="1:2">
      <c r="A884" s="56"/>
      <c r="B884" s="56"/>
    </row>
    <row r="885" spans="1:2">
      <c r="A885" s="56"/>
      <c r="B885" s="56"/>
    </row>
    <row r="886" spans="1:2">
      <c r="A886" s="56"/>
      <c r="B886" s="56"/>
    </row>
    <row r="887" spans="1:2">
      <c r="A887" s="56"/>
      <c r="B887" s="56"/>
    </row>
    <row r="888" spans="1:2">
      <c r="A888" s="56"/>
      <c r="B888" s="56"/>
    </row>
    <row r="889" spans="1:2">
      <c r="A889" s="56"/>
      <c r="B889" s="56"/>
    </row>
    <row r="890" spans="1:2">
      <c r="A890" s="56"/>
      <c r="B890" s="56"/>
    </row>
    <row r="891" spans="1:2">
      <c r="A891" s="56"/>
      <c r="B891" s="56"/>
    </row>
    <row r="892" spans="1:2">
      <c r="A892" s="56"/>
      <c r="B892" s="56"/>
    </row>
    <row r="893" spans="1:2">
      <c r="A893" s="56"/>
      <c r="B893" s="56"/>
    </row>
    <row r="894" spans="1:2">
      <c r="A894" s="56"/>
      <c r="B894" s="56"/>
    </row>
    <row r="895" spans="1:2">
      <c r="A895" s="56"/>
      <c r="B895" s="56"/>
    </row>
    <row r="896" spans="1:2">
      <c r="A896" s="56"/>
      <c r="B896" s="56"/>
    </row>
    <row r="897" spans="1:2">
      <c r="A897" s="56"/>
      <c r="B897" s="56"/>
    </row>
    <row r="898" spans="1:2">
      <c r="A898" s="56"/>
      <c r="B898" s="56"/>
    </row>
    <row r="899" spans="1:2">
      <c r="A899" s="56"/>
      <c r="B899" s="56"/>
    </row>
    <row r="900" spans="1:2">
      <c r="A900" s="56"/>
      <c r="B900" s="56"/>
    </row>
    <row r="901" spans="1:2">
      <c r="A901" s="56"/>
      <c r="B901" s="56"/>
    </row>
    <row r="902" spans="1:2">
      <c r="A902" s="56"/>
      <c r="B902" s="56"/>
    </row>
    <row r="903" spans="1:2">
      <c r="A903" s="56"/>
      <c r="B903" s="56"/>
    </row>
    <row r="904" spans="1:2">
      <c r="A904" s="56"/>
      <c r="B904" s="56"/>
    </row>
    <row r="905" spans="1:2">
      <c r="A905" s="56"/>
      <c r="B905" s="56"/>
    </row>
    <row r="906" spans="1:2">
      <c r="A906" s="56"/>
      <c r="B906" s="56"/>
    </row>
    <row r="907" spans="1:2">
      <c r="A907" s="56"/>
      <c r="B907" s="56"/>
    </row>
    <row r="908" spans="1:2">
      <c r="A908" s="56"/>
      <c r="B908" s="56"/>
    </row>
    <row r="909" spans="1:2">
      <c r="A909" s="56"/>
      <c r="B909" s="56"/>
    </row>
    <row r="910" spans="1:2">
      <c r="A910" s="56"/>
      <c r="B910" s="56"/>
    </row>
    <row r="911" spans="1:2">
      <c r="A911" s="56"/>
      <c r="B911" s="56"/>
    </row>
    <row r="912" spans="1:2">
      <c r="A912" s="56"/>
      <c r="B912" s="56"/>
    </row>
    <row r="913" spans="1:2">
      <c r="A913" s="56"/>
      <c r="B913" s="56"/>
    </row>
    <row r="914" spans="1:2">
      <c r="A914" s="56"/>
      <c r="B914" s="56"/>
    </row>
    <row r="915" spans="1:2">
      <c r="A915" s="56"/>
      <c r="B915" s="56"/>
    </row>
    <row r="916" spans="1:2">
      <c r="A916" s="56"/>
      <c r="B916" s="56"/>
    </row>
    <row r="917" spans="1:2">
      <c r="A917" s="56"/>
      <c r="B917" s="56"/>
    </row>
    <row r="918" spans="1:2">
      <c r="A918" s="56"/>
      <c r="B918" s="56"/>
    </row>
    <row r="919" spans="1:2">
      <c r="A919" s="56"/>
      <c r="B919" s="56"/>
    </row>
    <row r="920" spans="1:2">
      <c r="A920" s="56"/>
      <c r="B920" s="56"/>
    </row>
    <row r="921" spans="1:2">
      <c r="A921" s="56"/>
      <c r="B921" s="56"/>
    </row>
    <row r="922" spans="1:2">
      <c r="A922" s="56"/>
      <c r="B922" s="56"/>
    </row>
    <row r="923" spans="1:2">
      <c r="A923" s="56"/>
      <c r="B923" s="56"/>
    </row>
    <row r="924" spans="1:2">
      <c r="A924" s="56"/>
      <c r="B924" s="56"/>
    </row>
    <row r="925" spans="1:2">
      <c r="A925" s="56"/>
      <c r="B925" s="56"/>
    </row>
    <row r="926" spans="1:2">
      <c r="A926" s="56"/>
      <c r="B926" s="56"/>
    </row>
    <row r="927" spans="1:2">
      <c r="A927" s="56"/>
      <c r="B927" s="56"/>
    </row>
    <row r="928" spans="1:2">
      <c r="A928" s="56"/>
      <c r="B928" s="56"/>
    </row>
    <row r="929" spans="1:2">
      <c r="A929" s="56"/>
      <c r="B929" s="56"/>
    </row>
    <row r="930" spans="1:2">
      <c r="A930" s="56"/>
      <c r="B930" s="56"/>
    </row>
    <row r="931" spans="1:2">
      <c r="A931" s="56"/>
      <c r="B931" s="56"/>
    </row>
    <row r="932" spans="1:2">
      <c r="A932" s="56"/>
      <c r="B932" s="56"/>
    </row>
    <row r="933" spans="1:2">
      <c r="A933" s="56"/>
      <c r="B933" s="56"/>
    </row>
    <row r="934" spans="1:2">
      <c r="A934" s="56"/>
      <c r="B934" s="56"/>
    </row>
    <row r="935" spans="1:2">
      <c r="A935" s="56"/>
      <c r="B935" s="56"/>
    </row>
    <row r="936" spans="1:2">
      <c r="A936" s="56"/>
      <c r="B936" s="56"/>
    </row>
    <row r="937" spans="1:2">
      <c r="A937" s="56"/>
      <c r="B937" s="56"/>
    </row>
    <row r="938" spans="1:2">
      <c r="A938" s="56"/>
      <c r="B938" s="56"/>
    </row>
    <row r="939" spans="1:2">
      <c r="A939" s="56"/>
      <c r="B939" s="56"/>
    </row>
    <row r="940" spans="1:2">
      <c r="A940" s="56"/>
      <c r="B940" s="56"/>
    </row>
    <row r="941" spans="1:2">
      <c r="A941" s="56"/>
      <c r="B941" s="56"/>
    </row>
    <row r="942" spans="1:2">
      <c r="A942" s="56"/>
      <c r="B942" s="56"/>
    </row>
    <row r="943" spans="1:2">
      <c r="A943" s="56"/>
      <c r="B943" s="56"/>
    </row>
    <row r="944" spans="1:2">
      <c r="A944" s="56"/>
      <c r="B944" s="56"/>
    </row>
    <row r="945" spans="1:2">
      <c r="A945" s="56"/>
      <c r="B945" s="56"/>
    </row>
    <row r="946" spans="1:2">
      <c r="A946" s="56"/>
      <c r="B946" s="56"/>
    </row>
    <row r="947" spans="1:2">
      <c r="A947" s="56"/>
      <c r="B947" s="56"/>
    </row>
    <row r="948" spans="1:2">
      <c r="A948" s="56"/>
      <c r="B948" s="56"/>
    </row>
    <row r="949" spans="1:2">
      <c r="A949" s="56"/>
      <c r="B949" s="56"/>
    </row>
    <row r="950" spans="1:2">
      <c r="A950" s="56"/>
      <c r="B950" s="56"/>
    </row>
    <row r="951" spans="1:2">
      <c r="A951" s="56"/>
      <c r="B951" s="56"/>
    </row>
    <row r="952" spans="1:2">
      <c r="A952" s="56"/>
      <c r="B952" s="56"/>
    </row>
    <row r="953" spans="1:2">
      <c r="A953" s="56"/>
      <c r="B953" s="56"/>
    </row>
    <row r="954" spans="1:2">
      <c r="A954" s="56"/>
      <c r="B954" s="56"/>
    </row>
    <row r="955" spans="1:2">
      <c r="A955" s="56"/>
      <c r="B955" s="56"/>
    </row>
    <row r="956" spans="1:2">
      <c r="A956" s="56"/>
      <c r="B956" s="56"/>
    </row>
    <row r="957" spans="1:2">
      <c r="A957" s="56"/>
      <c r="B957" s="56"/>
    </row>
    <row r="958" spans="1:2">
      <c r="A958" s="56"/>
      <c r="B958" s="56"/>
    </row>
    <row r="959" spans="1:2">
      <c r="A959" s="56"/>
      <c r="B959" s="56"/>
    </row>
    <row r="960" spans="1:2">
      <c r="A960" s="56"/>
      <c r="B960" s="56"/>
    </row>
    <row r="961" spans="1:2">
      <c r="A961" s="56"/>
      <c r="B961" s="56"/>
    </row>
    <row r="962" spans="1:2">
      <c r="A962" s="56"/>
      <c r="B962" s="56"/>
    </row>
    <row r="963" spans="1:2">
      <c r="A963" s="56"/>
      <c r="B963" s="56"/>
    </row>
    <row r="964" spans="1:2">
      <c r="A964" s="56"/>
      <c r="B964" s="56"/>
    </row>
    <row r="965" spans="1:2">
      <c r="A965" s="56"/>
      <c r="B965" s="56"/>
    </row>
    <row r="966" spans="1:2">
      <c r="A966" s="56"/>
      <c r="B966" s="56"/>
    </row>
    <row r="967" spans="1:2">
      <c r="A967" s="56"/>
      <c r="B967" s="56"/>
    </row>
    <row r="968" spans="1:2">
      <c r="A968" s="56"/>
      <c r="B968" s="56"/>
    </row>
    <row r="969" spans="1:2">
      <c r="A969" s="56"/>
      <c r="B969" s="56"/>
    </row>
    <row r="970" spans="1:2">
      <c r="A970" s="56"/>
      <c r="B970" s="56"/>
    </row>
    <row r="971" spans="1:2">
      <c r="A971" s="56"/>
      <c r="B971" s="56"/>
    </row>
    <row r="972" spans="1:2">
      <c r="A972" s="56"/>
      <c r="B972" s="56"/>
    </row>
    <row r="973" spans="1:2">
      <c r="A973" s="56"/>
      <c r="B973" s="56"/>
    </row>
    <row r="974" spans="1:2">
      <c r="A974" s="56"/>
      <c r="B974" s="56"/>
    </row>
    <row r="975" spans="1:2">
      <c r="A975" s="56"/>
      <c r="B975" s="56"/>
    </row>
    <row r="976" spans="1:2">
      <c r="A976" s="56"/>
      <c r="B976" s="56"/>
    </row>
    <row r="977" spans="1:2">
      <c r="A977" s="56"/>
      <c r="B977" s="56"/>
    </row>
    <row r="978" spans="1:2">
      <c r="A978" s="56"/>
      <c r="B978" s="56"/>
    </row>
    <row r="979" spans="1:2">
      <c r="A979" s="56"/>
      <c r="B979" s="56"/>
    </row>
    <row r="980" spans="1:2">
      <c r="A980" s="56"/>
      <c r="B980" s="56"/>
    </row>
    <row r="981" spans="1:2">
      <c r="A981" s="56"/>
      <c r="B981" s="56"/>
    </row>
    <row r="982" spans="1:2">
      <c r="A982" s="56"/>
      <c r="B982" s="56"/>
    </row>
    <row r="983" spans="1:2">
      <c r="A983" s="56"/>
      <c r="B983" s="56"/>
    </row>
    <row r="984" spans="1:2">
      <c r="A984" s="56"/>
      <c r="B984" s="56"/>
    </row>
    <row r="985" spans="1:2">
      <c r="A985" s="56"/>
      <c r="B985" s="56"/>
    </row>
    <row r="986" spans="1:2">
      <c r="A986" s="56"/>
      <c r="B986" s="56"/>
    </row>
    <row r="987" spans="1:2">
      <c r="A987" s="56"/>
      <c r="B987" s="56"/>
    </row>
    <row r="988" spans="1:2">
      <c r="A988" s="56"/>
      <c r="B988" s="56"/>
    </row>
    <row r="989" spans="1:2">
      <c r="A989" s="56"/>
      <c r="B989" s="56"/>
    </row>
    <row r="990" spans="1:2">
      <c r="A990" s="56"/>
      <c r="B990" s="56"/>
    </row>
    <row r="991" spans="1:2">
      <c r="A991" s="56"/>
      <c r="B991" s="56"/>
    </row>
    <row r="992" spans="1:2">
      <c r="A992" s="56"/>
      <c r="B992" s="56"/>
    </row>
    <row r="993" spans="1:2">
      <c r="A993" s="56"/>
      <c r="B993" s="56"/>
    </row>
    <row r="994" spans="1:2">
      <c r="A994" s="56"/>
      <c r="B994" s="56"/>
    </row>
    <row r="995" spans="1:2">
      <c r="A995" s="56"/>
      <c r="B995" s="56"/>
    </row>
    <row r="996" spans="1:2">
      <c r="A996" s="56"/>
      <c r="B996" s="56"/>
    </row>
    <row r="997" spans="1:2">
      <c r="A997" s="56"/>
      <c r="B997" s="56"/>
    </row>
    <row r="998" spans="1:2">
      <c r="A998" s="56"/>
      <c r="B998" s="56"/>
    </row>
    <row r="999" spans="1:2">
      <c r="A999" s="56"/>
      <c r="B999" s="56"/>
    </row>
    <row r="1000" spans="1:2">
      <c r="A1000" s="56"/>
      <c r="B1000" s="56"/>
    </row>
    <row r="1001" spans="1:2">
      <c r="A1001" s="56"/>
      <c r="B1001" s="56"/>
    </row>
    <row r="1002" spans="1:2">
      <c r="A1002" s="56"/>
      <c r="B1002" s="56"/>
    </row>
    <row r="1003" spans="1:2">
      <c r="A1003" s="56"/>
      <c r="B1003" s="56"/>
    </row>
    <row r="1004" spans="1:2">
      <c r="A1004" s="56"/>
      <c r="B1004" s="56"/>
    </row>
    <row r="1005" spans="1:2">
      <c r="A1005" s="56"/>
      <c r="B1005" s="56"/>
    </row>
    <row r="1006" spans="1:2">
      <c r="A1006" s="56"/>
      <c r="B1006" s="56"/>
    </row>
    <row r="1007" spans="1:2">
      <c r="A1007" s="56"/>
      <c r="B1007" s="56"/>
    </row>
    <row r="1008" spans="1:2">
      <c r="A1008" s="56"/>
      <c r="B1008" s="56"/>
    </row>
    <row r="1009" spans="1:2">
      <c r="A1009" s="56"/>
      <c r="B1009" s="56"/>
    </row>
    <row r="1010" spans="1:2">
      <c r="A1010" s="56"/>
      <c r="B1010" s="56"/>
    </row>
    <row r="1011" spans="1:2">
      <c r="A1011" s="56"/>
      <c r="B1011" s="56"/>
    </row>
    <row r="1012" spans="1:2">
      <c r="A1012" s="56"/>
      <c r="B1012" s="56"/>
    </row>
    <row r="1013" spans="1:2">
      <c r="A1013" s="56"/>
      <c r="B1013" s="56"/>
    </row>
    <row r="1014" spans="1:2">
      <c r="A1014" s="56"/>
      <c r="B1014" s="56"/>
    </row>
    <row r="1015" spans="1:2">
      <c r="A1015" s="56"/>
      <c r="B1015" s="56"/>
    </row>
    <row r="1016" spans="1:2">
      <c r="A1016" s="56"/>
      <c r="B1016" s="56"/>
    </row>
    <row r="1017" spans="1:2">
      <c r="A1017" s="56"/>
      <c r="B1017" s="56"/>
    </row>
    <row r="1018" spans="1:2">
      <c r="A1018" s="56"/>
      <c r="B1018" s="56"/>
    </row>
    <row r="1019" spans="1:2">
      <c r="A1019" s="56"/>
      <c r="B1019" s="56"/>
    </row>
    <row r="1020" spans="1:2">
      <c r="A1020" s="56"/>
      <c r="B1020" s="56"/>
    </row>
    <row r="1021" spans="1:2">
      <c r="A1021" s="56"/>
      <c r="B1021" s="56"/>
    </row>
    <row r="1022" spans="1:2">
      <c r="A1022" s="56"/>
      <c r="B1022" s="56"/>
    </row>
    <row r="1023" spans="1:2">
      <c r="A1023" s="56"/>
      <c r="B1023" s="56"/>
    </row>
    <row r="1024" spans="1:2">
      <c r="A1024" s="56"/>
      <c r="B1024" s="56"/>
    </row>
    <row r="1025" spans="1:2">
      <c r="A1025" s="56"/>
      <c r="B1025" s="56"/>
    </row>
    <row r="1026" spans="1:2">
      <c r="A1026" s="56"/>
      <c r="B1026" s="56"/>
    </row>
    <row r="1027" spans="1:2">
      <c r="A1027" s="56"/>
      <c r="B1027" s="56"/>
    </row>
    <row r="1028" spans="1:2">
      <c r="A1028" s="56"/>
      <c r="B1028" s="56"/>
    </row>
    <row r="1029" spans="1:2">
      <c r="A1029" s="56"/>
      <c r="B1029" s="56"/>
    </row>
    <row r="1030" spans="1:2">
      <c r="A1030" s="56"/>
      <c r="B1030" s="56"/>
    </row>
    <row r="1031" spans="1:2">
      <c r="A1031" s="56"/>
      <c r="B1031" s="56"/>
    </row>
    <row r="1032" spans="1:2">
      <c r="A1032" s="56"/>
      <c r="B1032" s="56"/>
    </row>
    <row r="1033" spans="1:2">
      <c r="A1033" s="56"/>
      <c r="B1033" s="56"/>
    </row>
    <row r="1034" spans="1:2">
      <c r="A1034" s="56"/>
      <c r="B1034" s="56"/>
    </row>
    <row r="1035" spans="1:2">
      <c r="A1035" s="56"/>
      <c r="B1035" s="56"/>
    </row>
    <row r="1036" spans="1:2">
      <c r="A1036" s="56"/>
      <c r="B1036" s="56"/>
    </row>
    <row r="1037" spans="1:2">
      <c r="A1037" s="56"/>
      <c r="B1037" s="56"/>
    </row>
    <row r="1038" spans="1:2">
      <c r="A1038" s="56"/>
      <c r="B1038" s="56"/>
    </row>
    <row r="1039" spans="1:2">
      <c r="A1039" s="56"/>
      <c r="B1039" s="56"/>
    </row>
    <row r="1040" spans="1:2">
      <c r="A1040" s="56"/>
      <c r="B1040" s="56"/>
    </row>
    <row r="1041" spans="1:2">
      <c r="A1041" s="56"/>
      <c r="B1041" s="56"/>
    </row>
    <row r="1042" spans="1:2">
      <c r="A1042" s="56"/>
      <c r="B1042" s="56"/>
    </row>
    <row r="1043" spans="1:2">
      <c r="A1043" s="56"/>
      <c r="B1043" s="56"/>
    </row>
    <row r="1044" spans="1:2">
      <c r="A1044" s="56"/>
      <c r="B1044" s="56"/>
    </row>
    <row r="1045" spans="1:2">
      <c r="A1045" s="56"/>
      <c r="B1045" s="56"/>
    </row>
    <row r="1046" spans="1:2">
      <c r="A1046" s="56"/>
      <c r="B1046" s="56"/>
    </row>
    <row r="1047" spans="1:2">
      <c r="A1047" s="56"/>
      <c r="B1047" s="56"/>
    </row>
    <row r="1048" spans="1:2">
      <c r="A1048" s="56"/>
      <c r="B1048" s="56"/>
    </row>
    <row r="1049" spans="1:2">
      <c r="A1049" s="56"/>
      <c r="B1049" s="56"/>
    </row>
    <row r="1050" spans="1:2">
      <c r="A1050" s="56"/>
      <c r="B1050" s="56"/>
    </row>
    <row r="1051" spans="1:2">
      <c r="A1051" s="56"/>
      <c r="B1051" s="56"/>
    </row>
    <row r="1052" spans="1:2">
      <c r="A1052" s="56"/>
      <c r="B1052" s="56"/>
    </row>
    <row r="1053" spans="1:2">
      <c r="A1053" s="56"/>
      <c r="B1053" s="56"/>
    </row>
    <row r="1054" spans="1:2">
      <c r="A1054" s="56"/>
      <c r="B1054" s="56"/>
    </row>
    <row r="1055" spans="1:2">
      <c r="A1055" s="56"/>
      <c r="B1055" s="56"/>
    </row>
    <row r="1056" spans="1:2">
      <c r="A1056" s="56"/>
      <c r="B1056" s="56"/>
    </row>
    <row r="1057" spans="1:2">
      <c r="A1057" s="56"/>
      <c r="B1057" s="56"/>
    </row>
    <row r="1058" spans="1:2">
      <c r="A1058" s="56"/>
      <c r="B1058" s="56"/>
    </row>
    <row r="1059" spans="1:2">
      <c r="A1059" s="56"/>
      <c r="B1059" s="56"/>
    </row>
    <row r="1060" spans="1:2">
      <c r="A1060" s="56"/>
      <c r="B1060" s="56"/>
    </row>
    <row r="1061" spans="1:2">
      <c r="A1061" s="56"/>
      <c r="B1061" s="56"/>
    </row>
    <row r="1062" spans="1:2">
      <c r="A1062" s="56"/>
      <c r="B1062" s="56"/>
    </row>
    <row r="1063" spans="1:2">
      <c r="A1063" s="56"/>
      <c r="B1063" s="56"/>
    </row>
    <row r="1064" spans="1:2">
      <c r="A1064" s="56"/>
      <c r="B1064" s="56"/>
    </row>
    <row r="1065" spans="1:2">
      <c r="A1065" s="56"/>
      <c r="B1065" s="56"/>
    </row>
    <row r="1066" spans="1:2">
      <c r="A1066" s="56"/>
      <c r="B1066" s="56"/>
    </row>
    <row r="1067" spans="1:2">
      <c r="A1067" s="56"/>
      <c r="B1067" s="56"/>
    </row>
    <row r="1068" spans="1:2">
      <c r="A1068" s="56"/>
      <c r="B1068" s="56"/>
    </row>
    <row r="1069" spans="1:2">
      <c r="A1069" s="56"/>
      <c r="B1069" s="56"/>
    </row>
    <row r="1070" spans="1:2">
      <c r="A1070" s="56"/>
      <c r="B1070" s="56"/>
    </row>
    <row r="1071" spans="1:2">
      <c r="A1071" s="56"/>
      <c r="B1071" s="56"/>
    </row>
    <row r="1072" spans="1:2">
      <c r="A1072" s="56"/>
      <c r="B1072" s="56"/>
    </row>
    <row r="1073" spans="1:2">
      <c r="A1073" s="56"/>
      <c r="B1073" s="56"/>
    </row>
    <row r="1074" spans="1:2">
      <c r="A1074" s="56"/>
      <c r="B1074" s="56"/>
    </row>
    <row r="1075" spans="1:2">
      <c r="A1075" s="56"/>
      <c r="B1075" s="56"/>
    </row>
    <row r="1076" spans="1:2">
      <c r="A1076" s="56"/>
      <c r="B1076" s="56"/>
    </row>
    <row r="1077" spans="1:2">
      <c r="A1077" s="56"/>
      <c r="B1077" s="56"/>
    </row>
    <row r="1078" spans="1:2">
      <c r="A1078" s="56"/>
      <c r="B1078" s="56"/>
    </row>
    <row r="1079" spans="1:2">
      <c r="A1079" s="56"/>
      <c r="B1079" s="56"/>
    </row>
    <row r="1080" spans="1:2">
      <c r="A1080" s="56"/>
      <c r="B1080" s="56"/>
    </row>
    <row r="1081" spans="1:2">
      <c r="A1081" s="56"/>
      <c r="B1081" s="56"/>
    </row>
    <row r="1082" spans="1:2">
      <c r="A1082" s="56"/>
      <c r="B1082" s="56"/>
    </row>
    <row r="1083" spans="1:2">
      <c r="A1083" s="56"/>
      <c r="B1083" s="56"/>
    </row>
    <row r="1084" spans="1:2">
      <c r="A1084" s="56"/>
      <c r="B1084" s="56"/>
    </row>
    <row r="1085" spans="1:2">
      <c r="A1085" s="56"/>
      <c r="B1085" s="56"/>
    </row>
    <row r="1086" spans="1:2">
      <c r="A1086" s="56"/>
      <c r="B1086" s="56"/>
    </row>
    <row r="1087" spans="1:2">
      <c r="A1087" s="56"/>
      <c r="B1087" s="56"/>
    </row>
    <row r="1088" spans="1:2">
      <c r="A1088" s="56"/>
      <c r="B1088" s="56"/>
    </row>
    <row r="1089" spans="1:2">
      <c r="A1089" s="56"/>
      <c r="B1089" s="56"/>
    </row>
    <row r="1090" spans="1:2">
      <c r="A1090" s="56"/>
      <c r="B1090" s="56"/>
    </row>
    <row r="1091" spans="1:2">
      <c r="A1091" s="56"/>
      <c r="B1091" s="56"/>
    </row>
    <row r="1092" spans="1:2">
      <c r="A1092" s="56"/>
      <c r="B1092" s="56"/>
    </row>
    <row r="1093" spans="1:2">
      <c r="A1093" s="56"/>
      <c r="B1093" s="56"/>
    </row>
    <row r="1094" spans="1:2">
      <c r="A1094" s="56"/>
      <c r="B1094" s="56"/>
    </row>
    <row r="1095" spans="1:2">
      <c r="A1095" s="56"/>
      <c r="B1095" s="56"/>
    </row>
    <row r="1096" spans="1:2">
      <c r="A1096" s="56"/>
      <c r="B1096" s="56"/>
    </row>
    <row r="1097" spans="1:2">
      <c r="A1097" s="56"/>
      <c r="B1097" s="56"/>
    </row>
    <row r="1098" spans="1:2">
      <c r="A1098" s="56"/>
      <c r="B1098" s="56"/>
    </row>
    <row r="1099" spans="1:2">
      <c r="A1099" s="56"/>
      <c r="B1099" s="56"/>
    </row>
    <row r="1100" spans="1:2">
      <c r="A1100" s="56"/>
      <c r="B1100" s="56"/>
    </row>
    <row r="1101" spans="1:2">
      <c r="A1101" s="56"/>
      <c r="B1101" s="56"/>
    </row>
    <row r="1102" spans="1:2">
      <c r="A1102" s="56"/>
      <c r="B1102" s="56"/>
    </row>
    <row r="1103" spans="1:2">
      <c r="A1103" s="56"/>
      <c r="B1103" s="56"/>
    </row>
    <row r="1104" spans="1:2">
      <c r="A1104" s="56"/>
      <c r="B1104" s="56"/>
    </row>
    <row r="1105" spans="1:2">
      <c r="A1105" s="56"/>
      <c r="B1105" s="56"/>
    </row>
    <row r="1106" spans="1:2">
      <c r="A1106" s="56"/>
      <c r="B1106" s="56"/>
    </row>
    <row r="1107" spans="1:2">
      <c r="A1107" s="56"/>
      <c r="B1107" s="56"/>
    </row>
    <row r="1108" spans="1:2">
      <c r="A1108" s="56"/>
      <c r="B1108" s="56"/>
    </row>
    <row r="1109" spans="1:2">
      <c r="A1109" s="56"/>
      <c r="B1109" s="56"/>
    </row>
    <row r="1110" spans="1:2">
      <c r="A1110" s="56"/>
      <c r="B1110" s="56"/>
    </row>
    <row r="1111" spans="1:2">
      <c r="A1111" s="56"/>
      <c r="B1111" s="56"/>
    </row>
    <row r="1112" spans="1:2">
      <c r="A1112" s="56"/>
      <c r="B1112" s="56"/>
    </row>
    <row r="1113" spans="1:2">
      <c r="A1113" s="56"/>
      <c r="B1113" s="56"/>
    </row>
    <row r="1114" spans="1:2">
      <c r="A1114" s="56"/>
      <c r="B1114" s="56"/>
    </row>
    <row r="1115" spans="1:2">
      <c r="A1115" s="56"/>
      <c r="B1115" s="56"/>
    </row>
    <row r="1116" spans="1:2">
      <c r="A1116" s="56"/>
      <c r="B1116" s="56"/>
    </row>
    <row r="1117" spans="1:2">
      <c r="A1117" s="56"/>
      <c r="B1117" s="56"/>
    </row>
    <row r="1118" spans="1:2">
      <c r="A1118" s="56"/>
      <c r="B1118" s="56"/>
    </row>
    <row r="1119" spans="1:2">
      <c r="A1119" s="56"/>
      <c r="B1119" s="56"/>
    </row>
    <row r="1120" spans="1:2">
      <c r="A1120" s="56"/>
      <c r="B1120" s="56"/>
    </row>
    <row r="1121" spans="1:2">
      <c r="A1121" s="56"/>
      <c r="B1121" s="56"/>
    </row>
    <row r="1122" spans="1:2">
      <c r="A1122" s="56"/>
      <c r="B1122" s="56"/>
    </row>
    <row r="1123" spans="1:2">
      <c r="A1123" s="56"/>
      <c r="B1123" s="56"/>
    </row>
    <row r="1124" spans="1:2">
      <c r="A1124" s="56"/>
      <c r="B1124" s="56"/>
    </row>
    <row r="1125" spans="1:2">
      <c r="A1125" s="56"/>
      <c r="B1125" s="56"/>
    </row>
    <row r="1126" spans="1:2">
      <c r="A1126" s="56"/>
      <c r="B1126" s="56"/>
    </row>
    <row r="1127" spans="1:2">
      <c r="A1127" s="56"/>
      <c r="B1127" s="56"/>
    </row>
    <row r="1128" spans="1:2">
      <c r="A1128" s="56"/>
      <c r="B1128" s="56"/>
    </row>
    <row r="1129" spans="1:2">
      <c r="A1129" s="56"/>
      <c r="B1129" s="56"/>
    </row>
    <row r="1130" spans="1:2">
      <c r="A1130" s="56"/>
      <c r="B1130" s="56"/>
    </row>
    <row r="1131" spans="1:2">
      <c r="A1131" s="56"/>
      <c r="B1131" s="56"/>
    </row>
    <row r="1132" spans="1:2">
      <c r="A1132" s="56"/>
      <c r="B1132" s="56"/>
    </row>
    <row r="1133" spans="1:2">
      <c r="A1133" s="56"/>
      <c r="B1133" s="56"/>
    </row>
    <row r="1134" spans="1:2">
      <c r="A1134" s="56"/>
      <c r="B1134" s="56"/>
    </row>
    <row r="1135" spans="1:2">
      <c r="A1135" s="56"/>
      <c r="B1135" s="56"/>
    </row>
    <row r="1136" spans="1:2">
      <c r="A1136" s="56"/>
      <c r="B1136" s="56"/>
    </row>
    <row r="1137" spans="1:2">
      <c r="A1137" s="56"/>
      <c r="B1137" s="56"/>
    </row>
    <row r="1138" spans="1:2">
      <c r="A1138" s="56"/>
      <c r="B1138" s="56"/>
    </row>
    <row r="1139" spans="1:2">
      <c r="A1139" s="56"/>
      <c r="B1139" s="56"/>
    </row>
    <row r="1140" spans="1:2">
      <c r="A1140" s="56"/>
      <c r="B1140" s="56"/>
    </row>
    <row r="1141" spans="1:2">
      <c r="A1141" s="56"/>
      <c r="B1141" s="56"/>
    </row>
    <row r="1142" spans="1:2">
      <c r="A1142" s="56"/>
      <c r="B1142" s="56"/>
    </row>
    <row r="1143" spans="1:2">
      <c r="A1143" s="56"/>
      <c r="B1143" s="56"/>
    </row>
    <row r="1144" spans="1:2">
      <c r="A1144" s="56"/>
      <c r="B1144" s="56"/>
    </row>
    <row r="1145" spans="1:2">
      <c r="A1145" s="56"/>
      <c r="B1145" s="56"/>
    </row>
    <row r="1146" spans="1:2">
      <c r="A1146" s="56"/>
      <c r="B1146" s="56"/>
    </row>
    <row r="1147" spans="1:2">
      <c r="A1147" s="56"/>
      <c r="B1147" s="56"/>
    </row>
    <row r="1148" spans="1:2">
      <c r="A1148" s="56"/>
      <c r="B1148" s="56"/>
    </row>
    <row r="1149" spans="1:2">
      <c r="A1149" s="56"/>
      <c r="B1149" s="56"/>
    </row>
    <row r="1150" spans="1:2">
      <c r="A1150" s="56"/>
      <c r="B1150" s="56"/>
    </row>
    <row r="1151" spans="1:2">
      <c r="A1151" s="56"/>
      <c r="B1151" s="56"/>
    </row>
    <row r="1152" spans="1:2">
      <c r="A1152" s="56"/>
      <c r="B1152" s="56"/>
    </row>
    <row r="1153" spans="1:2">
      <c r="A1153" s="56"/>
      <c r="B1153" s="56"/>
    </row>
    <row r="1154" spans="1:2">
      <c r="A1154" s="56"/>
      <c r="B1154" s="56"/>
    </row>
    <row r="1155" spans="1:2">
      <c r="A1155" s="56"/>
      <c r="B1155" s="56"/>
    </row>
    <row r="1156" spans="1:2">
      <c r="A1156" s="56"/>
      <c r="B1156" s="56"/>
    </row>
    <row r="1157" spans="1:2">
      <c r="A1157" s="56"/>
      <c r="B1157" s="56"/>
    </row>
    <row r="1158" spans="1:2">
      <c r="A1158" s="56"/>
      <c r="B1158" s="56"/>
    </row>
    <row r="1159" spans="1:2">
      <c r="A1159" s="56"/>
      <c r="B1159" s="56"/>
    </row>
    <row r="1160" spans="1:2">
      <c r="A1160" s="56"/>
      <c r="B1160" s="56"/>
    </row>
    <row r="1161" spans="1:2">
      <c r="A1161" s="56"/>
      <c r="B1161" s="56"/>
    </row>
    <row r="1162" spans="1:2">
      <c r="A1162" s="56"/>
      <c r="B1162" s="56"/>
    </row>
    <row r="1163" spans="1:2">
      <c r="A1163" s="56"/>
      <c r="B1163" s="56"/>
    </row>
    <row r="1164" spans="1:2">
      <c r="A1164" s="56"/>
      <c r="B1164" s="56"/>
    </row>
    <row r="1165" spans="1:2">
      <c r="A1165" s="56"/>
      <c r="B1165" s="56"/>
    </row>
    <row r="1166" spans="1:2">
      <c r="A1166" s="56"/>
      <c r="B1166" s="56"/>
    </row>
    <row r="1167" spans="1:2">
      <c r="A1167" s="56"/>
      <c r="B1167" s="56"/>
    </row>
    <row r="1168" spans="1:2">
      <c r="A1168" s="56"/>
      <c r="B1168" s="56"/>
    </row>
    <row r="1169" spans="1:2">
      <c r="A1169" s="56"/>
      <c r="B1169" s="56"/>
    </row>
    <row r="1170" spans="1:2">
      <c r="A1170" s="56"/>
      <c r="B1170" s="56"/>
    </row>
    <row r="1171" spans="1:2">
      <c r="A1171" s="56"/>
      <c r="B1171" s="56"/>
    </row>
    <row r="1172" spans="1:2">
      <c r="A1172" s="56"/>
      <c r="B1172" s="56"/>
    </row>
    <row r="1173" spans="1:2">
      <c r="A1173" s="56"/>
      <c r="B1173" s="56"/>
    </row>
    <row r="1174" spans="1:2">
      <c r="A1174" s="56"/>
      <c r="B1174" s="56"/>
    </row>
    <row r="1175" spans="1:2">
      <c r="A1175" s="56"/>
      <c r="B1175" s="56"/>
    </row>
    <row r="1176" spans="1:2">
      <c r="A1176" s="56"/>
      <c r="B1176" s="56"/>
    </row>
    <row r="1177" spans="1:2">
      <c r="A1177" s="56"/>
      <c r="B1177" s="56"/>
    </row>
    <row r="1178" spans="1:2">
      <c r="A1178" s="56"/>
      <c r="B1178" s="56"/>
    </row>
    <row r="1179" spans="1:2">
      <c r="A1179" s="56"/>
      <c r="B1179" s="56"/>
    </row>
    <row r="1180" spans="1:2">
      <c r="A1180" s="56"/>
      <c r="B1180" s="56"/>
    </row>
    <row r="1181" spans="1:2">
      <c r="A1181" s="56"/>
      <c r="B1181" s="56"/>
    </row>
    <row r="1182" spans="1:2">
      <c r="A1182" s="56"/>
      <c r="B1182" s="56"/>
    </row>
    <row r="1183" spans="1:2">
      <c r="A1183" s="56"/>
      <c r="B1183" s="56"/>
    </row>
    <row r="1184" spans="1:2">
      <c r="A1184" s="56"/>
      <c r="B1184" s="56"/>
    </row>
    <row r="1185" spans="1:2">
      <c r="A1185" s="56"/>
      <c r="B1185" s="56"/>
    </row>
    <row r="1186" spans="1:2">
      <c r="A1186" s="56"/>
      <c r="B1186" s="56"/>
    </row>
    <row r="1187" spans="1:2">
      <c r="A1187" s="56"/>
      <c r="B1187" s="56"/>
    </row>
    <row r="1188" spans="1:2">
      <c r="A1188" s="56"/>
      <c r="B1188" s="56"/>
    </row>
    <row r="1189" spans="1:2">
      <c r="A1189" s="56"/>
      <c r="B1189" s="56"/>
    </row>
    <row r="1190" spans="1:2">
      <c r="A1190" s="56"/>
      <c r="B1190" s="56"/>
    </row>
    <row r="1191" spans="1:2">
      <c r="A1191" s="56"/>
      <c r="B1191" s="56"/>
    </row>
    <row r="1192" spans="1:2">
      <c r="A1192" s="56"/>
      <c r="B1192" s="56"/>
    </row>
    <row r="1193" spans="1:2">
      <c r="A1193" s="56"/>
      <c r="B1193" s="56"/>
    </row>
    <row r="1194" spans="1:2">
      <c r="A1194" s="56"/>
      <c r="B1194" s="56"/>
    </row>
    <row r="1195" spans="1:2">
      <c r="A1195" s="56"/>
      <c r="B1195" s="56"/>
    </row>
    <row r="1196" spans="1:2">
      <c r="A1196" s="56"/>
      <c r="B1196" s="56"/>
    </row>
    <row r="1197" spans="1:2">
      <c r="A1197" s="56"/>
      <c r="B1197" s="56"/>
    </row>
    <row r="1198" spans="1:2">
      <c r="A1198" s="56"/>
      <c r="B1198" s="56"/>
    </row>
    <row r="1199" spans="1:2">
      <c r="A1199" s="56"/>
      <c r="B1199" s="56"/>
    </row>
    <row r="1200" spans="1:2">
      <c r="A1200" s="56"/>
      <c r="B1200" s="56"/>
    </row>
    <row r="1201" spans="1:2">
      <c r="A1201" s="56"/>
      <c r="B1201" s="56"/>
    </row>
    <row r="1202" spans="1:2">
      <c r="A1202" s="56"/>
      <c r="B1202" s="56"/>
    </row>
    <row r="1203" spans="1:2">
      <c r="A1203" s="56"/>
      <c r="B1203" s="56"/>
    </row>
    <row r="1204" spans="1:2">
      <c r="A1204" s="56"/>
      <c r="B1204" s="56"/>
    </row>
    <row r="1205" spans="1:2">
      <c r="A1205" s="56"/>
      <c r="B1205" s="56"/>
    </row>
    <row r="1206" spans="1:2">
      <c r="A1206" s="56"/>
      <c r="B1206" s="56"/>
    </row>
    <row r="1207" spans="1:2">
      <c r="A1207" s="56"/>
      <c r="B1207" s="56"/>
    </row>
    <row r="1208" spans="1:2">
      <c r="A1208" s="56"/>
      <c r="B1208" s="56"/>
    </row>
    <row r="1209" spans="1:2">
      <c r="A1209" s="56"/>
      <c r="B1209" s="56"/>
    </row>
    <row r="1210" spans="1:2">
      <c r="A1210" s="56"/>
      <c r="B1210" s="56"/>
    </row>
    <row r="1211" spans="1:2">
      <c r="A1211" s="56"/>
      <c r="B1211" s="56"/>
    </row>
    <row r="1212" spans="1:2">
      <c r="A1212" s="56"/>
      <c r="B1212" s="56"/>
    </row>
    <row r="1213" spans="1:2">
      <c r="A1213" s="56"/>
      <c r="B1213" s="56"/>
    </row>
    <row r="1214" spans="1:2">
      <c r="A1214" s="56"/>
      <c r="B1214" s="56"/>
    </row>
    <row r="1215" spans="1:2">
      <c r="A1215" s="56"/>
      <c r="B1215" s="56"/>
    </row>
    <row r="1216" spans="1:2">
      <c r="A1216" s="56"/>
      <c r="B1216" s="56"/>
    </row>
    <row r="1217" spans="1:2">
      <c r="A1217" s="56"/>
      <c r="B1217" s="56"/>
    </row>
    <row r="1218" spans="1:2">
      <c r="A1218" s="56"/>
      <c r="B1218" s="56"/>
    </row>
    <row r="1219" spans="1:2">
      <c r="A1219" s="56"/>
      <c r="B1219" s="56"/>
    </row>
    <row r="1220" spans="1:2">
      <c r="A1220" s="56"/>
      <c r="B1220" s="56"/>
    </row>
    <row r="1221" spans="1:2">
      <c r="A1221" s="56"/>
      <c r="B1221" s="56"/>
    </row>
    <row r="1222" spans="1:2">
      <c r="A1222" s="56"/>
      <c r="B1222" s="56"/>
    </row>
    <row r="1223" spans="1:2">
      <c r="A1223" s="56"/>
      <c r="B1223" s="56"/>
    </row>
    <row r="1224" spans="1:2">
      <c r="A1224" s="56"/>
      <c r="B1224" s="56"/>
    </row>
    <row r="1225" spans="1:2">
      <c r="A1225" s="56"/>
      <c r="B1225" s="56"/>
    </row>
    <row r="1226" spans="1:2">
      <c r="A1226" s="56"/>
      <c r="B1226" s="56"/>
    </row>
    <row r="1227" spans="1:2">
      <c r="A1227" s="56"/>
      <c r="B1227" s="56"/>
    </row>
    <row r="1228" spans="1:2">
      <c r="A1228" s="56"/>
      <c r="B1228" s="56"/>
    </row>
    <row r="1229" spans="1:2">
      <c r="A1229" s="56"/>
      <c r="B1229" s="56"/>
    </row>
    <row r="1230" spans="1:2">
      <c r="A1230" s="56"/>
      <c r="B1230" s="56"/>
    </row>
    <row r="1231" spans="1:2">
      <c r="A1231" s="56"/>
      <c r="B1231" s="56"/>
    </row>
    <row r="1232" spans="1:2">
      <c r="A1232" s="56"/>
      <c r="B1232" s="56"/>
    </row>
    <row r="1233" spans="1:2">
      <c r="A1233" s="56"/>
      <c r="B1233" s="56"/>
    </row>
    <row r="1234" spans="1:2">
      <c r="A1234" s="56"/>
      <c r="B1234" s="56"/>
    </row>
    <row r="1235" spans="1:2">
      <c r="A1235" s="56"/>
      <c r="B1235" s="56"/>
    </row>
    <row r="1236" spans="1:2">
      <c r="A1236" s="56"/>
      <c r="B1236" s="56"/>
    </row>
    <row r="1237" spans="1:2">
      <c r="A1237" s="56"/>
      <c r="B1237" s="56"/>
    </row>
    <row r="1238" spans="1:2">
      <c r="A1238" s="56"/>
      <c r="B1238" s="56"/>
    </row>
    <row r="1239" spans="1:2">
      <c r="A1239" s="56"/>
      <c r="B1239" s="56"/>
    </row>
    <row r="1240" spans="1:2">
      <c r="A1240" s="56"/>
      <c r="B1240" s="56"/>
    </row>
    <row r="1241" spans="1:2">
      <c r="A1241" s="56"/>
      <c r="B1241" s="56"/>
    </row>
    <row r="1242" spans="1:2">
      <c r="A1242" s="56"/>
      <c r="B1242" s="56"/>
    </row>
    <row r="1243" spans="1:2">
      <c r="A1243" s="56"/>
      <c r="B1243" s="56"/>
    </row>
    <row r="1244" spans="1:2">
      <c r="A1244" s="56"/>
      <c r="B1244" s="56"/>
    </row>
    <row r="1245" spans="1:2">
      <c r="A1245" s="56"/>
      <c r="B1245" s="56"/>
    </row>
    <row r="1246" spans="1:2">
      <c r="A1246" s="56"/>
      <c r="B1246" s="56"/>
    </row>
    <row r="1247" spans="1:2">
      <c r="A1247" s="56"/>
      <c r="B1247" s="56"/>
    </row>
    <row r="1248" spans="1:2">
      <c r="A1248" s="56"/>
      <c r="B1248" s="56"/>
    </row>
    <row r="1249" spans="1:2">
      <c r="A1249" s="56"/>
      <c r="B1249" s="56"/>
    </row>
    <row r="1250" spans="1:2">
      <c r="A1250" s="56"/>
      <c r="B1250" s="56"/>
    </row>
    <row r="1251" spans="1:2">
      <c r="A1251" s="56"/>
      <c r="B1251" s="56"/>
    </row>
    <row r="1252" spans="1:2">
      <c r="A1252" s="56"/>
      <c r="B1252" s="56"/>
    </row>
    <row r="1253" spans="1:2">
      <c r="A1253" s="56"/>
      <c r="B1253" s="56"/>
    </row>
    <row r="1254" spans="1:2">
      <c r="A1254" s="56"/>
      <c r="B1254" s="56"/>
    </row>
    <row r="1255" spans="1:2">
      <c r="A1255" s="56"/>
      <c r="B1255" s="56"/>
    </row>
    <row r="1256" spans="1:2">
      <c r="A1256" s="56"/>
      <c r="B1256" s="56"/>
    </row>
    <row r="1257" spans="1:2">
      <c r="A1257" s="56"/>
      <c r="B1257" s="56"/>
    </row>
    <row r="1258" spans="1:2">
      <c r="A1258" s="56"/>
      <c r="B1258" s="56"/>
    </row>
    <row r="1259" spans="1:2">
      <c r="A1259" s="56"/>
      <c r="B1259" s="56"/>
    </row>
    <row r="1260" spans="1:2">
      <c r="A1260" s="56"/>
      <c r="B1260" s="56"/>
    </row>
    <row r="1261" spans="1:2">
      <c r="A1261" s="56"/>
      <c r="B1261" s="56"/>
    </row>
    <row r="1262" spans="1:2">
      <c r="A1262" s="56"/>
      <c r="B1262" s="56"/>
    </row>
    <row r="1263" spans="1:2">
      <c r="A1263" s="56"/>
      <c r="B1263" s="56"/>
    </row>
    <row r="1264" spans="1:2">
      <c r="A1264" s="56"/>
      <c r="B1264" s="56"/>
    </row>
    <row r="1265" spans="1:2">
      <c r="A1265" s="56"/>
      <c r="B1265" s="56"/>
    </row>
    <row r="1266" spans="1:2">
      <c r="A1266" s="56"/>
      <c r="B1266" s="56"/>
    </row>
    <row r="1267" spans="1:2">
      <c r="A1267" s="56"/>
      <c r="B1267" s="56"/>
    </row>
    <row r="1268" spans="1:2">
      <c r="A1268" s="56"/>
      <c r="B1268" s="56"/>
    </row>
    <row r="1269" spans="1:2">
      <c r="A1269" s="56"/>
      <c r="B1269" s="56"/>
    </row>
    <row r="1270" spans="1:2">
      <c r="A1270" s="56"/>
      <c r="B1270" s="56"/>
    </row>
    <row r="1271" spans="1:2">
      <c r="A1271" s="56"/>
      <c r="B1271" s="56"/>
    </row>
    <row r="1272" spans="1:2">
      <c r="A1272" s="56"/>
      <c r="B1272" s="56"/>
    </row>
    <row r="1273" spans="1:2">
      <c r="A1273" s="56"/>
      <c r="B1273" s="56"/>
    </row>
    <row r="1274" spans="1:2">
      <c r="A1274" s="56"/>
      <c r="B1274" s="56"/>
    </row>
    <row r="1275" spans="1:2">
      <c r="A1275" s="56"/>
      <c r="B1275" s="56"/>
    </row>
    <row r="1276" spans="1:2">
      <c r="A1276" s="56"/>
      <c r="B1276" s="56"/>
    </row>
    <row r="1277" spans="1:2">
      <c r="A1277" s="56"/>
      <c r="B1277" s="56"/>
    </row>
    <row r="1278" spans="1:2">
      <c r="A1278" s="56"/>
      <c r="B1278" s="56"/>
    </row>
    <row r="1279" spans="1:2">
      <c r="A1279" s="56"/>
      <c r="B1279" s="56"/>
    </row>
    <row r="1280" spans="1:2">
      <c r="A1280" s="56"/>
      <c r="B1280" s="56"/>
    </row>
    <row r="1281" spans="1:2">
      <c r="A1281" s="56"/>
      <c r="B1281" s="56"/>
    </row>
    <row r="1282" spans="1:2">
      <c r="A1282" s="56"/>
      <c r="B1282" s="56"/>
    </row>
    <row r="1283" spans="1:2">
      <c r="A1283" s="56"/>
      <c r="B1283" s="56"/>
    </row>
    <row r="1284" spans="1:2">
      <c r="A1284" s="56"/>
      <c r="B1284" s="56"/>
    </row>
    <row r="1285" spans="1:2">
      <c r="A1285" s="56"/>
      <c r="B1285" s="56"/>
    </row>
    <row r="1286" spans="1:2">
      <c r="A1286" s="56"/>
      <c r="B1286" s="56"/>
    </row>
    <row r="1287" spans="1:2">
      <c r="A1287" s="56"/>
      <c r="B1287" s="56"/>
    </row>
    <row r="1288" spans="1:2">
      <c r="A1288" s="56"/>
      <c r="B1288" s="56"/>
    </row>
    <row r="1289" spans="1:2">
      <c r="A1289" s="56"/>
      <c r="B1289" s="56"/>
    </row>
    <row r="1290" spans="1:2">
      <c r="A1290" s="56"/>
      <c r="B1290" s="56"/>
    </row>
    <row r="1291" spans="1:2">
      <c r="A1291" s="56"/>
      <c r="B1291" s="56"/>
    </row>
    <row r="1292" spans="1:2">
      <c r="A1292" s="56"/>
      <c r="B1292" s="56"/>
    </row>
    <row r="1293" spans="1:2">
      <c r="A1293" s="56"/>
      <c r="B1293" s="56"/>
    </row>
    <row r="1294" spans="1:2">
      <c r="A1294" s="56"/>
      <c r="B1294" s="56"/>
    </row>
    <row r="1295" spans="1:2">
      <c r="A1295" s="56"/>
      <c r="B1295" s="56"/>
    </row>
    <row r="1296" spans="1:2">
      <c r="A1296" s="56"/>
      <c r="B1296" s="56"/>
    </row>
    <row r="1297" spans="1:2">
      <c r="A1297" s="56"/>
      <c r="B1297" s="56"/>
    </row>
    <row r="1298" spans="1:2">
      <c r="A1298" s="56"/>
      <c r="B1298" s="56"/>
    </row>
    <row r="1299" spans="1:2">
      <c r="A1299" s="56"/>
      <c r="B1299" s="56"/>
    </row>
    <row r="1300" spans="1:2">
      <c r="A1300" s="56"/>
      <c r="B1300" s="56"/>
    </row>
    <row r="1301" spans="1:2">
      <c r="A1301" s="56"/>
      <c r="B1301" s="56"/>
    </row>
    <row r="1302" spans="1:2">
      <c r="A1302" s="56"/>
      <c r="B1302" s="56"/>
    </row>
    <row r="1303" spans="1:2">
      <c r="A1303" s="56"/>
      <c r="B1303" s="56"/>
    </row>
    <row r="1304" spans="1:2">
      <c r="A1304" s="56"/>
      <c r="B1304" s="56"/>
    </row>
    <row r="1305" spans="1:2">
      <c r="A1305" s="56"/>
      <c r="B1305" s="56"/>
    </row>
    <row r="1306" spans="1:2">
      <c r="A1306" s="56"/>
      <c r="B1306" s="56"/>
    </row>
    <row r="1307" spans="1:2">
      <c r="A1307" s="56"/>
      <c r="B1307" s="56"/>
    </row>
    <row r="1308" spans="1:2">
      <c r="A1308" s="56"/>
      <c r="B1308" s="56"/>
    </row>
    <row r="1309" spans="1:2">
      <c r="A1309" s="56"/>
      <c r="B1309" s="56"/>
    </row>
    <row r="1310" spans="1:2">
      <c r="A1310" s="56"/>
      <c r="B1310" s="56"/>
    </row>
    <row r="1311" spans="1:2">
      <c r="A1311" s="56"/>
      <c r="B1311" s="56"/>
    </row>
    <row r="1312" spans="1:2">
      <c r="A1312" s="56"/>
      <c r="B1312" s="56"/>
    </row>
    <row r="1313" spans="1:2">
      <c r="A1313" s="56"/>
      <c r="B1313" s="56"/>
    </row>
    <row r="1314" spans="1:2">
      <c r="A1314" s="56"/>
      <c r="B1314" s="56"/>
    </row>
    <row r="1315" spans="1:2">
      <c r="A1315" s="56"/>
      <c r="B1315" s="56"/>
    </row>
    <row r="1316" spans="1:2">
      <c r="A1316" s="56"/>
      <c r="B1316" s="56"/>
    </row>
    <row r="1317" spans="1:2">
      <c r="A1317" s="56"/>
      <c r="B1317" s="56"/>
    </row>
    <row r="1318" spans="1:2">
      <c r="A1318" s="56"/>
      <c r="B1318" s="56"/>
    </row>
    <row r="1319" spans="1:2">
      <c r="A1319" s="56"/>
      <c r="B1319" s="56"/>
    </row>
    <row r="1320" spans="1:2">
      <c r="A1320" s="56"/>
      <c r="B1320" s="56"/>
    </row>
    <row r="1321" spans="1:2">
      <c r="A1321" s="56"/>
      <c r="B1321" s="56"/>
    </row>
    <row r="1322" spans="1:2">
      <c r="A1322" s="56"/>
      <c r="B1322" s="56"/>
    </row>
    <row r="1323" spans="1:2">
      <c r="A1323" s="56"/>
      <c r="B1323" s="56"/>
    </row>
    <row r="1324" spans="1:2">
      <c r="A1324" s="56"/>
      <c r="B1324" s="56"/>
    </row>
    <row r="1325" spans="1:2">
      <c r="A1325" s="56"/>
      <c r="B1325" s="56"/>
    </row>
    <row r="1326" spans="1:2">
      <c r="A1326" s="56"/>
      <c r="B1326" s="56"/>
    </row>
    <row r="1327" spans="1:2">
      <c r="A1327" s="56"/>
      <c r="B1327" s="56"/>
    </row>
    <row r="1328" spans="1:2">
      <c r="A1328" s="56"/>
      <c r="B1328" s="56"/>
    </row>
    <row r="1329" spans="1:2">
      <c r="A1329" s="56"/>
      <c r="B1329" s="56"/>
    </row>
    <row r="1330" spans="1:2">
      <c r="A1330" s="56"/>
      <c r="B1330" s="56"/>
    </row>
    <row r="1331" spans="1:2">
      <c r="A1331" s="56"/>
      <c r="B1331" s="56"/>
    </row>
    <row r="1332" spans="1:2">
      <c r="A1332" s="56"/>
      <c r="B1332" s="56"/>
    </row>
    <row r="1333" spans="1:2">
      <c r="A1333" s="56"/>
      <c r="B1333" s="56"/>
    </row>
    <row r="1334" spans="1:2">
      <c r="A1334" s="56"/>
      <c r="B1334" s="56"/>
    </row>
    <row r="1335" spans="1:2">
      <c r="A1335" s="56"/>
      <c r="B1335" s="56"/>
    </row>
    <row r="1336" spans="1:2">
      <c r="A1336" s="56"/>
      <c r="B1336" s="56"/>
    </row>
    <row r="1337" spans="1:2">
      <c r="A1337" s="56"/>
      <c r="B1337" s="56"/>
    </row>
    <row r="1338" spans="1:2">
      <c r="A1338" s="56"/>
      <c r="B1338" s="56"/>
    </row>
    <row r="1339" spans="1:2">
      <c r="A1339" s="56"/>
      <c r="B1339" s="56"/>
    </row>
    <row r="1340" spans="1:2">
      <c r="A1340" s="56"/>
      <c r="B1340" s="56"/>
    </row>
    <row r="1341" spans="1:2">
      <c r="A1341" s="56"/>
      <c r="B1341" s="56"/>
    </row>
    <row r="1342" spans="1:2">
      <c r="A1342" s="56"/>
      <c r="B1342" s="56"/>
    </row>
    <row r="1343" spans="1:2">
      <c r="A1343" s="56"/>
      <c r="B1343" s="56"/>
    </row>
    <row r="1344" spans="1:2">
      <c r="A1344" s="56"/>
      <c r="B1344" s="56"/>
    </row>
    <row r="1345" spans="1:2">
      <c r="A1345" s="56"/>
      <c r="B1345" s="56"/>
    </row>
    <row r="1346" spans="1:2">
      <c r="A1346" s="56"/>
      <c r="B1346" s="56"/>
    </row>
    <row r="1347" spans="1:2">
      <c r="A1347" s="56"/>
      <c r="B1347" s="56"/>
    </row>
    <row r="1348" spans="1:2">
      <c r="A1348" s="56"/>
      <c r="B1348" s="56"/>
    </row>
    <row r="1349" spans="1:2">
      <c r="A1349" s="56"/>
      <c r="B1349" s="56"/>
    </row>
    <row r="1350" spans="1:2">
      <c r="A1350" s="56"/>
      <c r="B1350" s="56"/>
    </row>
    <row r="1351" spans="1:2">
      <c r="A1351" s="56"/>
      <c r="B1351" s="56"/>
    </row>
    <row r="1352" spans="1:2">
      <c r="A1352" s="56"/>
      <c r="B1352" s="56"/>
    </row>
    <row r="1353" spans="1:2">
      <c r="A1353" s="56"/>
      <c r="B1353" s="56"/>
    </row>
    <row r="1354" spans="1:2">
      <c r="A1354" s="56"/>
      <c r="B1354" s="56"/>
    </row>
    <row r="1355" spans="1:2">
      <c r="A1355" s="56"/>
      <c r="B1355" s="56"/>
    </row>
    <row r="1356" spans="1:2">
      <c r="A1356" s="56"/>
      <c r="B1356" s="56"/>
    </row>
    <row r="1357" spans="1:2">
      <c r="A1357" s="56"/>
      <c r="B1357" s="56"/>
    </row>
    <row r="1358" spans="1:2">
      <c r="A1358" s="56"/>
      <c r="B1358" s="56"/>
    </row>
    <row r="1359" spans="1:2">
      <c r="A1359" s="56"/>
      <c r="B1359" s="56"/>
    </row>
    <row r="1360" spans="1:2">
      <c r="A1360" s="56"/>
      <c r="B1360" s="56"/>
    </row>
    <row r="1361" spans="1:2">
      <c r="A1361" s="56"/>
      <c r="B1361" s="56"/>
    </row>
    <row r="1362" spans="1:2">
      <c r="A1362" s="56"/>
      <c r="B1362" s="56"/>
    </row>
    <row r="1363" spans="1:2">
      <c r="A1363" s="56"/>
      <c r="B1363" s="56"/>
    </row>
    <row r="1364" spans="1:2">
      <c r="A1364" s="56"/>
      <c r="B1364" s="56"/>
    </row>
    <row r="1365" spans="1:2">
      <c r="A1365" s="56"/>
      <c r="B1365" s="56"/>
    </row>
    <row r="1366" spans="1:2">
      <c r="A1366" s="56"/>
      <c r="B1366" s="56"/>
    </row>
    <row r="1367" spans="1:2">
      <c r="A1367" s="56"/>
      <c r="B1367" s="56"/>
    </row>
    <row r="1368" spans="1:2">
      <c r="A1368" s="56"/>
      <c r="B1368" s="56"/>
    </row>
    <row r="1369" spans="1:2">
      <c r="A1369" s="56"/>
      <c r="B1369" s="56"/>
    </row>
    <row r="1370" spans="1:2">
      <c r="A1370" s="56"/>
      <c r="B1370" s="56"/>
    </row>
    <row r="1371" spans="1:2">
      <c r="A1371" s="56"/>
      <c r="B1371" s="56"/>
    </row>
    <row r="1372" spans="1:2">
      <c r="A1372" s="56"/>
      <c r="B1372" s="56"/>
    </row>
    <row r="1373" spans="1:2">
      <c r="A1373" s="56"/>
      <c r="B1373" s="56"/>
    </row>
    <row r="1374" spans="1:2">
      <c r="A1374" s="56"/>
      <c r="B1374" s="56"/>
    </row>
    <row r="1375" spans="1:2">
      <c r="A1375" s="56"/>
      <c r="B1375" s="56"/>
    </row>
    <row r="1376" spans="1:2">
      <c r="A1376" s="56"/>
      <c r="B1376" s="56"/>
    </row>
    <row r="1377" spans="1:2">
      <c r="A1377" s="56"/>
      <c r="B1377" s="56"/>
    </row>
    <row r="1378" spans="1:2">
      <c r="A1378" s="56"/>
      <c r="B1378" s="56"/>
    </row>
    <row r="1379" spans="1:2">
      <c r="A1379" s="56"/>
      <c r="B1379" s="56"/>
    </row>
    <row r="1380" spans="1:2">
      <c r="A1380" s="56"/>
      <c r="B1380" s="56"/>
    </row>
    <row r="1381" spans="1:2">
      <c r="A1381" s="56"/>
      <c r="B1381" s="56"/>
    </row>
    <row r="1382" spans="1:2">
      <c r="A1382" s="56"/>
      <c r="B1382" s="56"/>
    </row>
    <row r="1383" spans="1:2">
      <c r="A1383" s="56"/>
      <c r="B1383" s="56"/>
    </row>
    <row r="1384" spans="1:2">
      <c r="A1384" s="56"/>
      <c r="B1384" s="56"/>
    </row>
    <row r="1385" spans="1:2">
      <c r="A1385" s="56"/>
      <c r="B1385" s="56"/>
    </row>
    <row r="1386" spans="1:2">
      <c r="A1386" s="56"/>
      <c r="B1386" s="56"/>
    </row>
    <row r="1387" spans="1:2">
      <c r="A1387" s="56"/>
      <c r="B1387" s="56"/>
    </row>
    <row r="1388" spans="1:2">
      <c r="A1388" s="56"/>
      <c r="B1388" s="56"/>
    </row>
    <row r="1389" spans="1:2">
      <c r="A1389" s="56"/>
      <c r="B1389" s="56"/>
    </row>
    <row r="1390" spans="1:2">
      <c r="A1390" s="56"/>
      <c r="B1390" s="56"/>
    </row>
    <row r="1391" spans="1:2">
      <c r="A1391" s="56"/>
      <c r="B1391" s="56"/>
    </row>
    <row r="1392" spans="1:2">
      <c r="A1392" s="56"/>
      <c r="B1392" s="56"/>
    </row>
    <row r="1393" spans="1:2">
      <c r="A1393" s="56"/>
      <c r="B1393" s="56"/>
    </row>
    <row r="1394" spans="1:2">
      <c r="A1394" s="56"/>
      <c r="B1394" s="56"/>
    </row>
    <row r="1395" spans="1:2">
      <c r="A1395" s="56"/>
      <c r="B1395" s="56"/>
    </row>
    <row r="1396" spans="1:2">
      <c r="A1396" s="56"/>
      <c r="B1396" s="56"/>
    </row>
    <row r="1397" spans="1:2">
      <c r="A1397" s="56"/>
      <c r="B1397" s="56"/>
    </row>
    <row r="1398" spans="1:2">
      <c r="A1398" s="56"/>
      <c r="B1398" s="56"/>
    </row>
    <row r="1399" spans="1:2">
      <c r="A1399" s="56"/>
      <c r="B1399" s="56"/>
    </row>
    <row r="1400" spans="1:2">
      <c r="A1400" s="56"/>
      <c r="B1400" s="56"/>
    </row>
    <row r="1401" spans="1:2">
      <c r="A1401" s="56"/>
      <c r="B1401" s="56"/>
    </row>
    <row r="1402" spans="1:2">
      <c r="A1402" s="56"/>
      <c r="B1402" s="56"/>
    </row>
    <row r="1403" spans="1:2">
      <c r="A1403" s="56"/>
      <c r="B1403" s="56"/>
    </row>
    <row r="1404" spans="1:2">
      <c r="A1404" s="56"/>
      <c r="B1404" s="56"/>
    </row>
    <row r="1405" spans="1:2">
      <c r="A1405" s="56"/>
      <c r="B1405" s="56"/>
    </row>
    <row r="1406" spans="1:2">
      <c r="A1406" s="56"/>
      <c r="B1406" s="56"/>
    </row>
    <row r="1407" spans="1:2">
      <c r="A1407" s="56"/>
      <c r="B1407" s="56"/>
    </row>
    <row r="1408" spans="1:2">
      <c r="A1408" s="56"/>
      <c r="B1408" s="56"/>
    </row>
    <row r="1409" spans="1:2">
      <c r="A1409" s="56"/>
      <c r="B1409" s="56"/>
    </row>
    <row r="1410" spans="1:2">
      <c r="A1410" s="56"/>
      <c r="B1410" s="56"/>
    </row>
    <row r="1411" spans="1:2">
      <c r="A1411" s="56"/>
      <c r="B1411" s="56"/>
    </row>
    <row r="1412" spans="1:2">
      <c r="A1412" s="56"/>
      <c r="B1412" s="56"/>
    </row>
    <row r="1413" spans="1:2">
      <c r="A1413" s="56"/>
      <c r="B1413" s="56"/>
    </row>
    <row r="1414" spans="1:2">
      <c r="A1414" s="56"/>
      <c r="B1414" s="56"/>
    </row>
    <row r="1415" spans="1:2">
      <c r="A1415" s="56"/>
      <c r="B1415" s="56"/>
    </row>
    <row r="1416" spans="1:2">
      <c r="A1416" s="56"/>
      <c r="B1416" s="56"/>
    </row>
    <row r="1417" spans="1:2">
      <c r="A1417" s="56"/>
      <c r="B1417" s="56"/>
    </row>
    <row r="1418" spans="1:2">
      <c r="A1418" s="56"/>
      <c r="B1418" s="56"/>
    </row>
    <row r="1419" spans="1:2">
      <c r="A1419" s="56"/>
      <c r="B1419" s="56"/>
    </row>
    <row r="1420" spans="1:2">
      <c r="A1420" s="56"/>
      <c r="B1420" s="56"/>
    </row>
    <row r="1421" spans="1:2">
      <c r="A1421" s="56"/>
      <c r="B1421" s="56"/>
    </row>
    <row r="1422" spans="1:2">
      <c r="A1422" s="56"/>
      <c r="B1422" s="56"/>
    </row>
    <row r="1423" spans="1:2">
      <c r="A1423" s="56"/>
      <c r="B1423" s="56"/>
    </row>
    <row r="1424" spans="1:2">
      <c r="A1424" s="56"/>
      <c r="B1424" s="56"/>
    </row>
    <row r="1425" spans="1:2">
      <c r="A1425" s="56"/>
      <c r="B1425" s="56"/>
    </row>
    <row r="1426" spans="1:2">
      <c r="A1426" s="56"/>
      <c r="B1426" s="56"/>
    </row>
    <row r="1427" spans="1:2">
      <c r="A1427" s="56"/>
      <c r="B1427" s="56"/>
    </row>
    <row r="1428" spans="1:2">
      <c r="A1428" s="56"/>
      <c r="B1428" s="56"/>
    </row>
    <row r="1429" spans="1:2">
      <c r="A1429" s="56"/>
      <c r="B1429" s="56"/>
    </row>
    <row r="1430" spans="1:2">
      <c r="A1430" s="56"/>
      <c r="B1430" s="56"/>
    </row>
    <row r="1431" spans="1:2">
      <c r="A1431" s="56"/>
      <c r="B1431" s="56"/>
    </row>
    <row r="1432" spans="1:2">
      <c r="A1432" s="56"/>
      <c r="B1432" s="56"/>
    </row>
    <row r="1433" spans="1:2">
      <c r="A1433" s="56"/>
      <c r="B1433" s="56"/>
    </row>
    <row r="1434" spans="1:2">
      <c r="A1434" s="56"/>
      <c r="B1434" s="56"/>
    </row>
    <row r="1435" spans="1:2">
      <c r="A1435" s="56"/>
      <c r="B1435" s="56"/>
    </row>
    <row r="1436" spans="1:2">
      <c r="A1436" s="56"/>
      <c r="B1436" s="56"/>
    </row>
    <row r="1437" spans="1:2">
      <c r="A1437" s="56"/>
      <c r="B1437" s="56"/>
    </row>
    <row r="1438" spans="1:2">
      <c r="A1438" s="56"/>
      <c r="B1438" s="56"/>
    </row>
    <row r="1439" spans="1:2">
      <c r="A1439" s="56"/>
      <c r="B1439" s="56"/>
    </row>
    <row r="1440" spans="1:2">
      <c r="A1440" s="56"/>
      <c r="B1440" s="56"/>
    </row>
    <row r="1441" spans="1:2">
      <c r="A1441" s="56"/>
      <c r="B1441" s="56"/>
    </row>
    <row r="1442" spans="1:2">
      <c r="A1442" s="56"/>
      <c r="B1442" s="56"/>
    </row>
    <row r="1443" spans="1:2">
      <c r="A1443" s="56"/>
      <c r="B1443" s="56"/>
    </row>
    <row r="1444" spans="1:2">
      <c r="A1444" s="56"/>
      <c r="B1444" s="56"/>
    </row>
    <row r="1445" spans="1:2">
      <c r="A1445" s="56"/>
      <c r="B1445" s="56"/>
    </row>
    <row r="1446" spans="1:2">
      <c r="A1446" s="56"/>
      <c r="B1446" s="56"/>
    </row>
    <row r="1447" spans="1:2">
      <c r="A1447" s="56"/>
      <c r="B1447" s="56"/>
    </row>
    <row r="1448" spans="1:2">
      <c r="A1448" s="56"/>
      <c r="B1448" s="56"/>
    </row>
    <row r="1449" spans="1:2">
      <c r="A1449" s="56"/>
      <c r="B1449" s="56"/>
    </row>
    <row r="1450" spans="1:2">
      <c r="A1450" s="56"/>
      <c r="B1450" s="56"/>
    </row>
    <row r="1451" spans="1:2">
      <c r="A1451" s="56"/>
      <c r="B1451" s="56"/>
    </row>
    <row r="1452" spans="1:2">
      <c r="A1452" s="56"/>
      <c r="B1452" s="56"/>
    </row>
    <row r="1453" spans="1:2">
      <c r="A1453" s="56"/>
      <c r="B1453" s="56"/>
    </row>
    <row r="1454" spans="1:2">
      <c r="A1454" s="56"/>
      <c r="B1454" s="56"/>
    </row>
    <row r="1455" spans="1:2">
      <c r="A1455" s="56"/>
      <c r="B1455" s="56"/>
    </row>
    <row r="1456" spans="1:2">
      <c r="A1456" s="56"/>
      <c r="B1456" s="56"/>
    </row>
    <row r="1457" spans="1:2">
      <c r="A1457" s="56"/>
      <c r="B1457" s="56"/>
    </row>
    <row r="1458" spans="1:2">
      <c r="A1458" s="56"/>
      <c r="B1458" s="56"/>
    </row>
    <row r="1459" spans="1:2">
      <c r="A1459" s="56"/>
      <c r="B1459" s="56"/>
    </row>
    <row r="1460" spans="1:2">
      <c r="A1460" s="56"/>
      <c r="B1460" s="56"/>
    </row>
    <row r="1461" spans="1:2">
      <c r="A1461" s="56"/>
      <c r="B1461" s="56"/>
    </row>
    <row r="1462" spans="1:2">
      <c r="A1462" s="56"/>
      <c r="B1462" s="56"/>
    </row>
    <row r="1463" spans="1:2">
      <c r="A1463" s="56"/>
      <c r="B1463" s="56"/>
    </row>
    <row r="1464" spans="1:2">
      <c r="A1464" s="56"/>
      <c r="B1464" s="56"/>
    </row>
    <row r="1465" spans="1:2">
      <c r="A1465" s="56"/>
      <c r="B1465" s="56"/>
    </row>
    <row r="1466" spans="1:2">
      <c r="A1466" s="56"/>
      <c r="B1466" s="56"/>
    </row>
    <row r="1467" spans="1:2">
      <c r="A1467" s="56"/>
      <c r="B1467" s="56"/>
    </row>
    <row r="1468" spans="1:2">
      <c r="A1468" s="56"/>
      <c r="B1468" s="56"/>
    </row>
    <row r="1469" spans="1:2">
      <c r="A1469" s="56"/>
      <c r="B1469" s="56"/>
    </row>
    <row r="1470" spans="1:2">
      <c r="A1470" s="56"/>
      <c r="B1470" s="56"/>
    </row>
    <row r="1471" spans="1:2">
      <c r="A1471" s="56"/>
      <c r="B1471" s="56"/>
    </row>
    <row r="1472" spans="1:2">
      <c r="A1472" s="56"/>
      <c r="B1472" s="56"/>
    </row>
    <row r="1473" spans="1:2">
      <c r="A1473" s="56"/>
      <c r="B1473" s="56"/>
    </row>
    <row r="1474" spans="1:2">
      <c r="A1474" s="56"/>
      <c r="B1474" s="56"/>
    </row>
    <row r="1475" spans="1:2">
      <c r="A1475" s="56"/>
      <c r="B1475" s="56"/>
    </row>
    <row r="1476" spans="1:2">
      <c r="A1476" s="56"/>
      <c r="B1476" s="56"/>
    </row>
    <row r="1477" spans="1:2">
      <c r="A1477" s="56"/>
      <c r="B1477" s="56"/>
    </row>
    <row r="1478" spans="1:2">
      <c r="A1478" s="56"/>
      <c r="B1478" s="56"/>
    </row>
    <row r="1479" spans="1:2">
      <c r="A1479" s="56"/>
      <c r="B1479" s="56"/>
    </row>
    <row r="1480" spans="1:2">
      <c r="A1480" s="56"/>
      <c r="B1480" s="56"/>
    </row>
    <row r="1481" spans="1:2">
      <c r="A1481" s="56"/>
      <c r="B1481" s="56"/>
    </row>
    <row r="1482" spans="1:2">
      <c r="A1482" s="56"/>
      <c r="B1482" s="56"/>
    </row>
    <row r="1483" spans="1:2">
      <c r="A1483" s="56"/>
      <c r="B1483" s="56"/>
    </row>
    <row r="1484" spans="1:2">
      <c r="A1484" s="56"/>
      <c r="B1484" s="56"/>
    </row>
    <row r="1485" spans="1:2">
      <c r="A1485" s="56"/>
      <c r="B1485" s="56"/>
    </row>
    <row r="1486" spans="1:2">
      <c r="A1486" s="56"/>
      <c r="B1486" s="56"/>
    </row>
    <row r="1487" spans="1:2">
      <c r="A1487" s="56"/>
      <c r="B1487" s="56"/>
    </row>
    <row r="1488" spans="1:2">
      <c r="A1488" s="56"/>
      <c r="B1488" s="56"/>
    </row>
    <row r="1489" spans="1:2">
      <c r="A1489" s="56"/>
      <c r="B1489" s="56"/>
    </row>
    <row r="1490" spans="1:2">
      <c r="A1490" s="56"/>
      <c r="B1490" s="56"/>
    </row>
    <row r="1491" spans="1:2">
      <c r="A1491" s="56"/>
      <c r="B1491" s="56"/>
    </row>
    <row r="1492" spans="1:2">
      <c r="A1492" s="56"/>
      <c r="B1492" s="56"/>
    </row>
    <row r="1493" spans="1:2">
      <c r="A1493" s="56"/>
      <c r="B1493" s="56"/>
    </row>
    <row r="1494" spans="1:2">
      <c r="A1494" s="56"/>
      <c r="B1494" s="56"/>
    </row>
    <row r="1495" spans="1:2">
      <c r="A1495" s="56"/>
      <c r="B1495" s="56"/>
    </row>
    <row r="1496" spans="1:2">
      <c r="A1496" s="56"/>
      <c r="B1496" s="56"/>
    </row>
    <row r="1497" spans="1:2">
      <c r="A1497" s="56"/>
      <c r="B1497" s="56"/>
    </row>
    <row r="1498" spans="1:2">
      <c r="A1498" s="56"/>
      <c r="B1498" s="56"/>
    </row>
    <row r="1499" spans="1:2">
      <c r="A1499" s="56"/>
      <c r="B1499" s="56"/>
    </row>
    <row r="1500" spans="1:2">
      <c r="A1500" s="56"/>
      <c r="B1500" s="56"/>
    </row>
    <row r="1501" spans="1:2">
      <c r="A1501" s="56"/>
      <c r="B1501" s="56"/>
    </row>
    <row r="1502" spans="1:2">
      <c r="A1502" s="56"/>
      <c r="B1502" s="56"/>
    </row>
    <row r="1503" spans="1:2">
      <c r="A1503" s="56"/>
      <c r="B1503" s="56"/>
    </row>
    <row r="1504" spans="1:2">
      <c r="A1504" s="56"/>
      <c r="B1504" s="56"/>
    </row>
    <row r="1505" spans="1:2">
      <c r="A1505" s="56"/>
      <c r="B1505" s="56"/>
    </row>
    <row r="1506" spans="1:2">
      <c r="A1506" s="56"/>
      <c r="B1506" s="56"/>
    </row>
    <row r="1507" spans="1:2">
      <c r="A1507" s="56"/>
      <c r="B1507" s="56"/>
    </row>
    <row r="1508" spans="1:2">
      <c r="A1508" s="56"/>
      <c r="B1508" s="56"/>
    </row>
    <row r="1509" spans="1:2">
      <c r="A1509" s="56"/>
      <c r="B1509" s="56"/>
    </row>
    <row r="1510" spans="1:2">
      <c r="A1510" s="56"/>
      <c r="B1510" s="56"/>
    </row>
    <row r="1511" spans="1:2">
      <c r="A1511" s="56"/>
      <c r="B1511" s="56"/>
    </row>
    <row r="1512" spans="1:2">
      <c r="A1512" s="56"/>
      <c r="B1512" s="56"/>
    </row>
    <row r="1513" spans="1:2">
      <c r="A1513" s="56"/>
      <c r="B1513" s="56"/>
    </row>
    <row r="1514" spans="1:2">
      <c r="A1514" s="56"/>
      <c r="B1514" s="56"/>
    </row>
    <row r="1515" spans="1:2">
      <c r="A1515" s="56"/>
      <c r="B1515" s="56"/>
    </row>
    <row r="1516" spans="1:2">
      <c r="A1516" s="56"/>
      <c r="B1516" s="56"/>
    </row>
    <row r="1517" spans="1:2">
      <c r="A1517" s="56"/>
      <c r="B1517" s="56"/>
    </row>
    <row r="1518" spans="1:2">
      <c r="A1518" s="56"/>
      <c r="B1518" s="56"/>
    </row>
    <row r="1519" spans="1:2">
      <c r="A1519" s="56"/>
      <c r="B1519" s="56"/>
    </row>
    <row r="1520" spans="1:2">
      <c r="A1520" s="56"/>
      <c r="B1520" s="56"/>
    </row>
    <row r="1521" spans="1:2">
      <c r="A1521" s="56"/>
      <c r="B1521" s="56"/>
    </row>
    <row r="1522" spans="1:2">
      <c r="A1522" s="56"/>
      <c r="B1522" s="56"/>
    </row>
    <row r="1523" spans="1:2">
      <c r="A1523" s="56"/>
      <c r="B1523" s="56"/>
    </row>
    <row r="1524" spans="1:2">
      <c r="A1524" s="56"/>
      <c r="B1524" s="56"/>
    </row>
    <row r="1525" spans="1:2">
      <c r="A1525" s="56"/>
      <c r="B1525" s="56"/>
    </row>
    <row r="1526" spans="1:2">
      <c r="A1526" s="56"/>
      <c r="B1526" s="56"/>
    </row>
    <row r="1527" spans="1:2">
      <c r="A1527" s="56"/>
      <c r="B1527" s="56"/>
    </row>
    <row r="1528" spans="1:2">
      <c r="A1528" s="56"/>
      <c r="B1528" s="56"/>
    </row>
    <row r="1529" spans="1:2">
      <c r="A1529" s="56"/>
      <c r="B1529" s="56"/>
    </row>
    <row r="1530" spans="1:2">
      <c r="A1530" s="56"/>
      <c r="B1530" s="56"/>
    </row>
    <row r="1531" spans="1:2">
      <c r="A1531" s="56"/>
      <c r="B1531" s="56"/>
    </row>
    <row r="1532" spans="1:2">
      <c r="A1532" s="56"/>
      <c r="B1532" s="56"/>
    </row>
    <row r="1533" spans="1:2">
      <c r="A1533" s="56"/>
      <c r="B1533" s="56"/>
    </row>
    <row r="1534" spans="1:2">
      <c r="A1534" s="56"/>
      <c r="B1534" s="56"/>
    </row>
    <row r="1535" spans="1:2">
      <c r="A1535" s="56"/>
      <c r="B1535" s="56"/>
    </row>
    <row r="1536" spans="1:2">
      <c r="A1536" s="56"/>
      <c r="B1536" s="56"/>
    </row>
    <row r="1537" spans="1:2">
      <c r="A1537" s="56"/>
      <c r="B1537" s="56"/>
    </row>
    <row r="1538" spans="1:2">
      <c r="A1538" s="56"/>
      <c r="B1538" s="56"/>
    </row>
    <row r="1539" spans="1:2">
      <c r="A1539" s="56"/>
      <c r="B1539" s="56"/>
    </row>
    <row r="1540" spans="1:2">
      <c r="A1540" s="56"/>
      <c r="B1540" s="56"/>
    </row>
    <row r="1541" spans="1:2">
      <c r="A1541" s="56"/>
      <c r="B1541" s="56"/>
    </row>
    <row r="1542" spans="1:2">
      <c r="A1542" s="56"/>
      <c r="B1542" s="56"/>
    </row>
    <row r="1543" spans="1:2">
      <c r="A1543" s="56"/>
      <c r="B1543" s="56"/>
    </row>
    <row r="1544" spans="1:2">
      <c r="A1544" s="56"/>
      <c r="B1544" s="56"/>
    </row>
    <row r="1545" spans="1:2">
      <c r="A1545" s="56"/>
      <c r="B1545" s="56"/>
    </row>
    <row r="1546" spans="1:2">
      <c r="A1546" s="56"/>
      <c r="B1546" s="56"/>
    </row>
    <row r="1547" spans="1:2">
      <c r="A1547" s="56"/>
      <c r="B1547" s="56"/>
    </row>
    <row r="1548" spans="1:2">
      <c r="A1548" s="56"/>
      <c r="B1548" s="56"/>
    </row>
    <row r="1549" spans="1:2">
      <c r="A1549" s="56"/>
      <c r="B1549" s="56"/>
    </row>
    <row r="1550" spans="1:2">
      <c r="A1550" s="56"/>
      <c r="B1550" s="56"/>
    </row>
    <row r="1551" spans="1:2">
      <c r="A1551" s="56"/>
      <c r="B1551" s="56"/>
    </row>
    <row r="1552" spans="1:2">
      <c r="A1552" s="56"/>
      <c r="B1552" s="56"/>
    </row>
    <row r="1553" spans="1:2">
      <c r="A1553" s="56"/>
      <c r="B1553" s="56"/>
    </row>
    <row r="1554" spans="1:2">
      <c r="A1554" s="56"/>
      <c r="B1554" s="56"/>
    </row>
    <row r="1555" spans="1:2">
      <c r="A1555" s="56"/>
      <c r="B1555" s="56"/>
    </row>
    <row r="1556" spans="1:2">
      <c r="A1556" s="56"/>
      <c r="B1556" s="56"/>
    </row>
    <row r="1557" spans="1:2">
      <c r="A1557" s="56"/>
      <c r="B1557" s="56"/>
    </row>
    <row r="1558" spans="1:2">
      <c r="A1558" s="56"/>
      <c r="B1558" s="56"/>
    </row>
    <row r="1559" spans="1:2">
      <c r="A1559" s="56"/>
      <c r="B1559" s="56"/>
    </row>
    <row r="1560" spans="1:2">
      <c r="A1560" s="56"/>
      <c r="B1560" s="56"/>
    </row>
    <row r="1561" spans="1:2">
      <c r="A1561" s="56"/>
      <c r="B1561" s="56"/>
    </row>
    <row r="1562" spans="1:2">
      <c r="A1562" s="56"/>
      <c r="B1562" s="56"/>
    </row>
    <row r="1563" spans="1:2">
      <c r="A1563" s="56"/>
      <c r="B1563" s="56"/>
    </row>
    <row r="1564" spans="1:2">
      <c r="A1564" s="56"/>
      <c r="B1564" s="56"/>
    </row>
    <row r="1565" spans="1:2">
      <c r="A1565" s="56"/>
      <c r="B1565" s="56"/>
    </row>
    <row r="1566" spans="1:2">
      <c r="A1566" s="56"/>
      <c r="B1566" s="56"/>
    </row>
    <row r="1567" spans="1:2">
      <c r="A1567" s="56"/>
      <c r="B1567" s="56"/>
    </row>
    <row r="1568" spans="1:2">
      <c r="A1568" s="56"/>
      <c r="B1568" s="56"/>
    </row>
    <row r="1569" spans="1:2">
      <c r="A1569" s="56"/>
      <c r="B1569" s="56"/>
    </row>
    <row r="1570" spans="1:2">
      <c r="A1570" s="56"/>
      <c r="B1570" s="56"/>
    </row>
    <row r="1571" spans="1:2">
      <c r="A1571" s="56"/>
      <c r="B1571" s="56"/>
    </row>
    <row r="1572" spans="1:2">
      <c r="A1572" s="56"/>
      <c r="B1572" s="56"/>
    </row>
    <row r="1573" spans="1:2">
      <c r="A1573" s="56"/>
      <c r="B1573" s="56"/>
    </row>
    <row r="1574" spans="1:2">
      <c r="A1574" s="56"/>
      <c r="B1574" s="56"/>
    </row>
    <row r="1575" spans="1:2">
      <c r="A1575" s="56"/>
      <c r="B1575" s="56"/>
    </row>
    <row r="1576" spans="1:2">
      <c r="A1576" s="56"/>
      <c r="B1576" s="56"/>
    </row>
    <row r="1577" spans="1:2">
      <c r="A1577" s="56"/>
      <c r="B1577" s="56"/>
    </row>
    <row r="1578" spans="1:2">
      <c r="A1578" s="56"/>
      <c r="B1578" s="56"/>
    </row>
    <row r="1579" spans="1:2">
      <c r="A1579" s="56"/>
      <c r="B1579" s="56"/>
    </row>
    <row r="1580" spans="1:2">
      <c r="A1580" s="56"/>
      <c r="B1580" s="56"/>
    </row>
    <row r="1581" spans="1:2">
      <c r="A1581" s="56"/>
      <c r="B1581" s="56"/>
    </row>
    <row r="1582" spans="1:2">
      <c r="A1582" s="56"/>
      <c r="B1582" s="56"/>
    </row>
    <row r="1583" spans="1:2">
      <c r="A1583" s="56"/>
      <c r="B1583" s="56"/>
    </row>
    <row r="1584" spans="1:2">
      <c r="A1584" s="56"/>
      <c r="B1584" s="56"/>
    </row>
    <row r="1585" spans="1:2">
      <c r="A1585" s="56"/>
      <c r="B1585" s="56"/>
    </row>
    <row r="1586" spans="1:2">
      <c r="A1586" s="56"/>
      <c r="B1586" s="56"/>
    </row>
    <row r="1587" spans="1:2">
      <c r="A1587" s="56"/>
      <c r="B1587" s="56"/>
    </row>
    <row r="1588" spans="1:2">
      <c r="A1588" s="56"/>
      <c r="B1588" s="56"/>
    </row>
    <row r="1589" spans="1:2">
      <c r="A1589" s="56"/>
      <c r="B1589" s="56"/>
    </row>
    <row r="1590" spans="1:2">
      <c r="A1590" s="56"/>
      <c r="B1590" s="56"/>
    </row>
    <row r="1591" spans="1:2">
      <c r="A1591" s="56"/>
      <c r="B1591" s="56"/>
    </row>
    <row r="1592" spans="1:2">
      <c r="A1592" s="56"/>
      <c r="B1592" s="56"/>
    </row>
    <row r="1593" spans="1:2">
      <c r="A1593" s="56"/>
      <c r="B1593" s="56"/>
    </row>
    <row r="1594" spans="1:2">
      <c r="A1594" s="56"/>
      <c r="B1594" s="56"/>
    </row>
    <row r="1595" spans="1:2">
      <c r="A1595" s="56"/>
      <c r="B1595" s="56"/>
    </row>
    <row r="1596" spans="1:2">
      <c r="A1596" s="56"/>
      <c r="B1596" s="56"/>
    </row>
    <row r="1597" spans="1:2">
      <c r="A1597" s="56"/>
      <c r="B1597" s="56"/>
    </row>
    <row r="1598" spans="1:2">
      <c r="A1598" s="56"/>
      <c r="B1598" s="56"/>
    </row>
    <row r="1599" spans="1:2">
      <c r="A1599" s="56"/>
      <c r="B1599" s="56"/>
    </row>
    <row r="1600" spans="1:2">
      <c r="A1600" s="56"/>
      <c r="B1600" s="56"/>
    </row>
    <row r="1601" spans="1:2">
      <c r="A1601" s="56"/>
      <c r="B1601" s="56"/>
    </row>
    <row r="1602" spans="1:2">
      <c r="A1602" s="56"/>
      <c r="B1602" s="56"/>
    </row>
    <row r="1603" spans="1:2">
      <c r="A1603" s="56"/>
      <c r="B1603" s="56"/>
    </row>
    <row r="1604" spans="1:2">
      <c r="A1604" s="56"/>
      <c r="B1604" s="56"/>
    </row>
    <row r="1605" spans="1:2">
      <c r="A1605" s="56"/>
      <c r="B1605" s="56"/>
    </row>
    <row r="1606" spans="1:2">
      <c r="A1606" s="56"/>
      <c r="B1606" s="56"/>
    </row>
    <row r="1607" spans="1:2">
      <c r="A1607" s="56"/>
      <c r="B1607" s="56"/>
    </row>
    <row r="1608" spans="1:2">
      <c r="A1608" s="56"/>
      <c r="B1608" s="56"/>
    </row>
    <row r="1609" spans="1:2">
      <c r="A1609" s="56"/>
      <c r="B1609" s="56"/>
    </row>
    <row r="1610" spans="1:2">
      <c r="A1610" s="56"/>
      <c r="B1610" s="56"/>
    </row>
    <row r="1611" spans="1:2">
      <c r="A1611" s="56"/>
      <c r="B1611" s="56"/>
    </row>
    <row r="1612" spans="1:2">
      <c r="A1612" s="56"/>
      <c r="B1612" s="56"/>
    </row>
    <row r="1613" spans="1:2">
      <c r="A1613" s="56"/>
      <c r="B1613" s="56"/>
    </row>
    <row r="1614" spans="1:2">
      <c r="A1614" s="56"/>
      <c r="B1614" s="56"/>
    </row>
    <row r="1615" spans="1:2">
      <c r="A1615" s="56"/>
      <c r="B1615" s="56"/>
    </row>
    <row r="1616" spans="1:2">
      <c r="A1616" s="56"/>
      <c r="B1616" s="56"/>
    </row>
    <row r="1617" spans="1:2">
      <c r="A1617" s="56"/>
      <c r="B1617" s="56"/>
    </row>
    <row r="1618" spans="1:2">
      <c r="A1618" s="56"/>
      <c r="B1618" s="56"/>
    </row>
    <row r="1619" spans="1:2">
      <c r="A1619" s="56"/>
      <c r="B1619" s="56"/>
    </row>
    <row r="1620" spans="1:2">
      <c r="A1620" s="56"/>
      <c r="B1620" s="56"/>
    </row>
    <row r="1621" spans="1:2">
      <c r="A1621" s="56"/>
      <c r="B1621" s="56"/>
    </row>
    <row r="1622" spans="1:2">
      <c r="A1622" s="56"/>
      <c r="B1622" s="56"/>
    </row>
    <row r="1623" spans="1:2">
      <c r="A1623" s="56"/>
      <c r="B1623" s="56"/>
    </row>
    <row r="1624" spans="1:2">
      <c r="A1624" s="56"/>
      <c r="B1624" s="56"/>
    </row>
    <row r="1625" spans="1:2">
      <c r="A1625" s="56"/>
      <c r="B1625" s="56"/>
    </row>
    <row r="1626" spans="1:2">
      <c r="A1626" s="56"/>
      <c r="B1626" s="56"/>
    </row>
    <row r="1627" spans="1:2">
      <c r="A1627" s="56"/>
      <c r="B1627" s="56"/>
    </row>
    <row r="1628" spans="1:2">
      <c r="A1628" s="56"/>
      <c r="B1628" s="56"/>
    </row>
    <row r="1629" spans="1:2">
      <c r="A1629" s="56"/>
      <c r="B1629" s="56"/>
    </row>
    <row r="1630" spans="1:2">
      <c r="A1630" s="56"/>
      <c r="B1630" s="56"/>
    </row>
    <row r="1631" spans="1:2">
      <c r="A1631" s="56"/>
      <c r="B1631" s="56"/>
    </row>
    <row r="1632" spans="1:2">
      <c r="A1632" s="56"/>
      <c r="B1632" s="56"/>
    </row>
    <row r="1633" spans="1:2">
      <c r="A1633" s="56"/>
      <c r="B1633" s="56"/>
    </row>
    <row r="1634" spans="1:2">
      <c r="A1634" s="56"/>
      <c r="B1634" s="56"/>
    </row>
    <row r="1635" spans="1:2">
      <c r="A1635" s="56"/>
      <c r="B1635" s="56"/>
    </row>
    <row r="1636" spans="1:2">
      <c r="A1636" s="56"/>
      <c r="B1636" s="56"/>
    </row>
    <row r="1637" spans="1:2">
      <c r="A1637" s="56"/>
      <c r="B1637" s="56"/>
    </row>
    <row r="1638" spans="1:2">
      <c r="A1638" s="56"/>
      <c r="B1638" s="56"/>
    </row>
    <row r="1639" spans="1:2">
      <c r="A1639" s="56"/>
      <c r="B1639" s="56"/>
    </row>
    <row r="1640" spans="1:2">
      <c r="A1640" s="56"/>
      <c r="B1640" s="56"/>
    </row>
    <row r="1641" spans="1:2">
      <c r="A1641" s="56"/>
      <c r="B1641" s="56"/>
    </row>
    <row r="1642" spans="1:2">
      <c r="A1642" s="56"/>
      <c r="B1642" s="56"/>
    </row>
    <row r="1643" spans="1:2">
      <c r="A1643" s="56"/>
      <c r="B1643" s="56"/>
    </row>
    <row r="1644" spans="1:2">
      <c r="A1644" s="56"/>
      <c r="B1644" s="56"/>
    </row>
    <row r="1645" spans="1:2">
      <c r="A1645" s="56"/>
      <c r="B1645" s="56"/>
    </row>
    <row r="1646" spans="1:2">
      <c r="A1646" s="56"/>
      <c r="B1646" s="56"/>
    </row>
    <row r="1647" spans="1:2">
      <c r="A1647" s="56"/>
      <c r="B1647" s="56"/>
    </row>
    <row r="1648" spans="1:2">
      <c r="A1648" s="56"/>
      <c r="B1648" s="56"/>
    </row>
    <row r="1649" spans="1:2">
      <c r="A1649" s="56"/>
      <c r="B1649" s="56"/>
    </row>
    <row r="1650" spans="1:2">
      <c r="A1650" s="56"/>
      <c r="B1650" s="56"/>
    </row>
    <row r="1651" spans="1:2">
      <c r="A1651" s="56"/>
      <c r="B1651" s="56"/>
    </row>
    <row r="1652" spans="1:2">
      <c r="A1652" s="56"/>
      <c r="B1652" s="56"/>
    </row>
    <row r="1653" spans="1:2">
      <c r="A1653" s="56"/>
      <c r="B1653" s="56"/>
    </row>
    <row r="1654" spans="1:2">
      <c r="A1654" s="56"/>
      <c r="B1654" s="56"/>
    </row>
    <row r="1655" spans="1:2">
      <c r="A1655" s="56"/>
      <c r="B1655" s="56"/>
    </row>
    <row r="1656" spans="1:2">
      <c r="A1656" s="56"/>
      <c r="B1656" s="56"/>
    </row>
    <row r="1657" spans="1:2">
      <c r="A1657" s="56"/>
      <c r="B1657" s="56"/>
    </row>
    <row r="1658" spans="1:2">
      <c r="A1658" s="56"/>
      <c r="B1658" s="56"/>
    </row>
    <row r="1659" spans="1:2">
      <c r="A1659" s="56"/>
      <c r="B1659" s="56"/>
    </row>
    <row r="1660" spans="1:2">
      <c r="A1660" s="56"/>
      <c r="B1660" s="56"/>
    </row>
    <row r="1661" spans="1:2">
      <c r="A1661" s="56"/>
      <c r="B1661" s="56"/>
    </row>
    <row r="1662" spans="1:2">
      <c r="A1662" s="56"/>
      <c r="B1662" s="56"/>
    </row>
    <row r="1663" spans="1:2">
      <c r="A1663" s="56"/>
      <c r="B1663" s="56"/>
    </row>
    <row r="1664" spans="1:2">
      <c r="A1664" s="56"/>
      <c r="B1664" s="56"/>
    </row>
    <row r="1665" spans="1:2">
      <c r="A1665" s="56"/>
      <c r="B1665" s="56"/>
    </row>
    <row r="1666" spans="1:2">
      <c r="A1666" s="56"/>
      <c r="B1666" s="56"/>
    </row>
    <row r="1667" spans="1:2">
      <c r="A1667" s="56"/>
      <c r="B1667" s="56"/>
    </row>
    <row r="1668" spans="1:2">
      <c r="A1668" s="56"/>
      <c r="B1668" s="56"/>
    </row>
    <row r="1669" spans="1:2">
      <c r="A1669" s="56"/>
      <c r="B1669" s="56"/>
    </row>
    <row r="1670" spans="1:2">
      <c r="A1670" s="56"/>
      <c r="B1670" s="56"/>
    </row>
    <row r="1671" spans="1:2">
      <c r="A1671" s="56"/>
      <c r="B1671" s="56"/>
    </row>
    <row r="1672" spans="1:2">
      <c r="A1672" s="56"/>
      <c r="B1672" s="56"/>
    </row>
    <row r="1673" spans="1:2">
      <c r="A1673" s="56"/>
      <c r="B1673" s="56"/>
    </row>
    <row r="1674" spans="1:2">
      <c r="A1674" s="56"/>
      <c r="B1674" s="56"/>
    </row>
    <row r="1675" spans="1:2">
      <c r="A1675" s="56"/>
      <c r="B1675" s="56"/>
    </row>
    <row r="1676" spans="1:2">
      <c r="A1676" s="56"/>
      <c r="B1676" s="56"/>
    </row>
    <row r="1677" spans="1:2">
      <c r="A1677" s="56"/>
      <c r="B1677" s="56"/>
    </row>
    <row r="1678" spans="1:2">
      <c r="A1678" s="56"/>
      <c r="B1678" s="56"/>
    </row>
    <row r="1679" spans="1:2">
      <c r="A1679" s="56"/>
      <c r="B1679" s="56"/>
    </row>
    <row r="1680" spans="1:2">
      <c r="A1680" s="56"/>
      <c r="B1680" s="56"/>
    </row>
    <row r="1681" spans="1:2">
      <c r="A1681" s="56"/>
      <c r="B1681" s="56"/>
    </row>
    <row r="1682" spans="1:2">
      <c r="A1682" s="56"/>
      <c r="B1682" s="56"/>
    </row>
    <row r="1683" spans="1:2">
      <c r="A1683" s="56"/>
      <c r="B1683" s="56"/>
    </row>
    <row r="1684" spans="1:2">
      <c r="A1684" s="56"/>
      <c r="B1684" s="56"/>
    </row>
    <row r="1685" spans="1:2">
      <c r="A1685" s="56"/>
      <c r="B1685" s="56"/>
    </row>
    <row r="1686" spans="1:2">
      <c r="A1686" s="56"/>
      <c r="B1686" s="56"/>
    </row>
    <row r="1687" spans="1:2">
      <c r="A1687" s="56"/>
      <c r="B1687" s="56"/>
    </row>
    <row r="1688" spans="1:2">
      <c r="A1688" s="56"/>
      <c r="B1688" s="56"/>
    </row>
    <row r="1689" spans="1:2">
      <c r="A1689" s="56"/>
      <c r="B1689" s="56"/>
    </row>
    <row r="1690" spans="1:2">
      <c r="A1690" s="56"/>
      <c r="B1690" s="56"/>
    </row>
    <row r="1691" spans="1:2">
      <c r="A1691" s="56"/>
      <c r="B1691" s="56"/>
    </row>
    <row r="1692" spans="1:2">
      <c r="A1692" s="56"/>
      <c r="B1692" s="56"/>
    </row>
    <row r="1693" spans="1:2">
      <c r="A1693" s="56"/>
      <c r="B1693" s="56"/>
    </row>
    <row r="1694" spans="1:2">
      <c r="A1694" s="56"/>
      <c r="B1694" s="56"/>
    </row>
    <row r="1695" spans="1:2">
      <c r="A1695" s="56"/>
      <c r="B1695" s="56"/>
    </row>
    <row r="1696" spans="1:2">
      <c r="A1696" s="56"/>
      <c r="B1696" s="56"/>
    </row>
    <row r="1697" spans="1:2">
      <c r="A1697" s="56"/>
      <c r="B1697" s="56"/>
    </row>
    <row r="1698" spans="1:2">
      <c r="A1698" s="56"/>
      <c r="B1698" s="56"/>
    </row>
    <row r="1699" spans="1:2">
      <c r="A1699" s="56"/>
      <c r="B1699" s="56"/>
    </row>
    <row r="1700" spans="1:2">
      <c r="A1700" s="56"/>
      <c r="B1700" s="56"/>
    </row>
    <row r="1701" spans="1:2">
      <c r="A1701" s="56"/>
      <c r="B1701" s="56"/>
    </row>
    <row r="1702" spans="1:2">
      <c r="A1702" s="56"/>
      <c r="B1702" s="56"/>
    </row>
    <row r="1703" spans="1:2">
      <c r="A1703" s="56"/>
      <c r="B1703" s="56"/>
    </row>
    <row r="1704" spans="1:2">
      <c r="A1704" s="56"/>
      <c r="B1704" s="56"/>
    </row>
    <row r="1705" spans="1:2">
      <c r="A1705" s="56"/>
      <c r="B1705" s="56"/>
    </row>
    <row r="1706" spans="1:2">
      <c r="A1706" s="56"/>
      <c r="B1706" s="56"/>
    </row>
    <row r="1707" spans="1:2">
      <c r="A1707" s="56"/>
      <c r="B1707" s="56"/>
    </row>
    <row r="1708" spans="1:2">
      <c r="A1708" s="56"/>
      <c r="B1708" s="56"/>
    </row>
    <row r="1709" spans="1:2">
      <c r="A1709" s="56"/>
      <c r="B1709" s="56"/>
    </row>
    <row r="1710" spans="1:2">
      <c r="A1710" s="56"/>
      <c r="B1710" s="56"/>
    </row>
    <row r="1711" spans="1:2">
      <c r="A1711" s="56"/>
      <c r="B1711" s="56"/>
    </row>
    <row r="1712" spans="1:2">
      <c r="A1712" s="56"/>
      <c r="B1712" s="56"/>
    </row>
    <row r="1713" spans="1:2">
      <c r="A1713" s="56"/>
      <c r="B1713" s="56"/>
    </row>
    <row r="1714" spans="1:2">
      <c r="A1714" s="56"/>
      <c r="B1714" s="56"/>
    </row>
    <row r="1715" spans="1:2">
      <c r="A1715" s="56"/>
      <c r="B1715" s="56"/>
    </row>
    <row r="1716" spans="1:2">
      <c r="A1716" s="56"/>
      <c r="B1716" s="56"/>
    </row>
    <row r="1717" spans="1:2">
      <c r="A1717" s="56"/>
      <c r="B1717" s="56"/>
    </row>
    <row r="1718" spans="1:2">
      <c r="A1718" s="56"/>
      <c r="B1718" s="56"/>
    </row>
    <row r="1719" spans="1:2">
      <c r="A1719" s="56"/>
      <c r="B1719" s="56"/>
    </row>
    <row r="1720" spans="1:2">
      <c r="A1720" s="56"/>
      <c r="B1720" s="56"/>
    </row>
    <row r="1721" spans="1:2">
      <c r="A1721" s="56"/>
      <c r="B1721" s="56"/>
    </row>
    <row r="1722" spans="1:2">
      <c r="A1722" s="56"/>
      <c r="B1722" s="56"/>
    </row>
    <row r="1723" spans="1:2">
      <c r="A1723" s="56"/>
      <c r="B1723" s="56"/>
    </row>
    <row r="1724" spans="1:2">
      <c r="A1724" s="56"/>
      <c r="B1724" s="56"/>
    </row>
    <row r="1725" spans="1:2">
      <c r="A1725" s="56"/>
      <c r="B1725" s="56"/>
    </row>
    <row r="1726" spans="1:2">
      <c r="A1726" s="56"/>
      <c r="B1726" s="56"/>
    </row>
    <row r="1727" spans="1:2">
      <c r="A1727" s="56"/>
      <c r="B1727" s="56"/>
    </row>
    <row r="1728" spans="1:2">
      <c r="A1728" s="56"/>
      <c r="B1728" s="56"/>
    </row>
    <row r="1729" spans="1:2">
      <c r="A1729" s="56"/>
      <c r="B1729" s="56"/>
    </row>
    <row r="1730" spans="1:2">
      <c r="A1730" s="56"/>
      <c r="B1730" s="56"/>
    </row>
    <row r="1731" spans="1:2">
      <c r="A1731" s="56"/>
      <c r="B1731" s="56"/>
    </row>
    <row r="1732" spans="1:2">
      <c r="A1732" s="56"/>
      <c r="B1732" s="56"/>
    </row>
    <row r="1733" spans="1:2">
      <c r="A1733" s="56"/>
      <c r="B1733" s="56"/>
    </row>
    <row r="1734" spans="1:2">
      <c r="A1734" s="56"/>
      <c r="B1734" s="56"/>
    </row>
    <row r="1735" spans="1:2">
      <c r="A1735" s="56"/>
      <c r="B1735" s="56"/>
    </row>
    <row r="1736" spans="1:2">
      <c r="A1736" s="56"/>
      <c r="B1736" s="56"/>
    </row>
    <row r="1737" spans="1:2">
      <c r="A1737" s="56"/>
      <c r="B1737" s="56"/>
    </row>
    <row r="1738" spans="1:2">
      <c r="A1738" s="56"/>
      <c r="B1738" s="56"/>
    </row>
    <row r="1739" spans="1:2">
      <c r="A1739" s="56"/>
      <c r="B1739" s="56"/>
    </row>
    <row r="1740" spans="1:2">
      <c r="A1740" s="56"/>
      <c r="B1740" s="56"/>
    </row>
    <row r="1741" spans="1:2">
      <c r="A1741" s="56"/>
      <c r="B1741" s="56"/>
    </row>
    <row r="1742" spans="1:2">
      <c r="A1742" s="56"/>
      <c r="B1742" s="56"/>
    </row>
    <row r="1743" spans="1:2">
      <c r="A1743" s="56"/>
      <c r="B1743" s="56"/>
    </row>
    <row r="1744" spans="1:2">
      <c r="A1744" s="56"/>
      <c r="B1744" s="56"/>
    </row>
    <row r="1745" spans="1:2">
      <c r="A1745" s="56"/>
      <c r="B1745" s="56"/>
    </row>
    <row r="1746" spans="1:2">
      <c r="A1746" s="56"/>
      <c r="B1746" s="56"/>
    </row>
    <row r="1747" spans="1:2">
      <c r="A1747" s="56"/>
      <c r="B1747" s="56"/>
    </row>
    <row r="1748" spans="1:2">
      <c r="A1748" s="56"/>
      <c r="B1748" s="56"/>
    </row>
    <row r="1749" spans="1:2">
      <c r="A1749" s="56"/>
      <c r="B1749" s="56"/>
    </row>
    <row r="1750" spans="1:2">
      <c r="A1750" s="56"/>
      <c r="B1750" s="56"/>
    </row>
    <row r="1751" spans="1:2">
      <c r="A1751" s="56"/>
      <c r="B1751" s="56"/>
    </row>
    <row r="1752" spans="1:2">
      <c r="A1752" s="56"/>
      <c r="B1752" s="56"/>
    </row>
    <row r="1753" spans="1:2">
      <c r="A1753" s="56"/>
      <c r="B1753" s="56"/>
    </row>
    <row r="1754" spans="1:2">
      <c r="A1754" s="56"/>
      <c r="B1754" s="56"/>
    </row>
    <row r="1755" spans="1:2">
      <c r="A1755" s="56"/>
      <c r="B1755" s="56"/>
    </row>
    <row r="1756" spans="1:2">
      <c r="A1756" s="56"/>
      <c r="B1756" s="56"/>
    </row>
    <row r="1757" spans="1:2">
      <c r="A1757" s="56"/>
      <c r="B1757" s="56"/>
    </row>
    <row r="1758" spans="1:2">
      <c r="A1758" s="56"/>
      <c r="B1758" s="56"/>
    </row>
    <row r="1759" spans="1:2">
      <c r="A1759" s="56"/>
      <c r="B1759" s="56"/>
    </row>
    <row r="1760" spans="1:2">
      <c r="A1760" s="56"/>
      <c r="B1760" s="56"/>
    </row>
    <row r="1761" spans="1:2">
      <c r="A1761" s="56"/>
      <c r="B1761" s="56"/>
    </row>
    <row r="1762" spans="1:2">
      <c r="A1762" s="56"/>
      <c r="B1762" s="56"/>
    </row>
    <row r="1763" spans="1:2">
      <c r="A1763" s="56"/>
      <c r="B1763" s="56"/>
    </row>
    <row r="1764" spans="1:2">
      <c r="A1764" s="56"/>
      <c r="B1764" s="56"/>
    </row>
    <row r="1765" spans="1:2">
      <c r="A1765" s="56"/>
      <c r="B1765" s="56"/>
    </row>
    <row r="1766" spans="1:2">
      <c r="A1766" s="56"/>
      <c r="B1766" s="56"/>
    </row>
    <row r="1767" spans="1:2">
      <c r="A1767" s="56"/>
      <c r="B1767" s="56"/>
    </row>
    <row r="1768" spans="1:2">
      <c r="A1768" s="56"/>
      <c r="B1768" s="56"/>
    </row>
    <row r="1769" spans="1:2">
      <c r="A1769" s="56"/>
      <c r="B1769" s="56"/>
    </row>
    <row r="1770" spans="1:2">
      <c r="A1770" s="56"/>
      <c r="B1770" s="56"/>
    </row>
    <row r="1771" spans="1:2">
      <c r="A1771" s="56"/>
      <c r="B1771" s="56"/>
    </row>
    <row r="1772" spans="1:2">
      <c r="A1772" s="56"/>
      <c r="B1772" s="56"/>
    </row>
    <row r="1773" spans="1:2">
      <c r="A1773" s="56"/>
      <c r="B1773" s="56"/>
    </row>
    <row r="1774" spans="1:2">
      <c r="A1774" s="56"/>
      <c r="B1774" s="56"/>
    </row>
    <row r="1775" spans="1:2">
      <c r="A1775" s="56"/>
      <c r="B1775" s="56"/>
    </row>
    <row r="1776" spans="1:2">
      <c r="A1776" s="56"/>
      <c r="B1776" s="56"/>
    </row>
    <row r="1777" spans="1:2">
      <c r="A1777" s="56"/>
      <c r="B1777" s="56"/>
    </row>
    <row r="1778" spans="1:2">
      <c r="A1778" s="56"/>
      <c r="B1778" s="56"/>
    </row>
    <row r="1779" spans="1:2">
      <c r="A1779" s="56"/>
      <c r="B1779" s="56"/>
    </row>
    <row r="1780" spans="1:2">
      <c r="A1780" s="56"/>
      <c r="B1780" s="56"/>
    </row>
    <row r="1781" spans="1:2">
      <c r="A1781" s="56"/>
      <c r="B1781" s="56"/>
    </row>
    <row r="1782" spans="1:2">
      <c r="A1782" s="56"/>
      <c r="B1782" s="56"/>
    </row>
    <row r="1783" spans="1:2">
      <c r="A1783" s="56"/>
      <c r="B1783" s="56"/>
    </row>
    <row r="1784" spans="1:2">
      <c r="A1784" s="56"/>
      <c r="B1784" s="56"/>
    </row>
    <row r="1785" spans="1:2">
      <c r="A1785" s="56"/>
      <c r="B1785" s="56"/>
    </row>
    <row r="1786" spans="1:2">
      <c r="A1786" s="56"/>
      <c r="B1786" s="56"/>
    </row>
    <row r="1787" spans="1:2">
      <c r="A1787" s="56"/>
      <c r="B1787" s="56"/>
    </row>
    <row r="1788" spans="1:2">
      <c r="A1788" s="56"/>
      <c r="B1788" s="56"/>
    </row>
    <row r="1789" spans="1:2">
      <c r="A1789" s="56"/>
      <c r="B1789" s="56"/>
    </row>
    <row r="1790" spans="1:2">
      <c r="A1790" s="56"/>
      <c r="B1790" s="56"/>
    </row>
    <row r="1791" spans="1:2">
      <c r="A1791" s="56"/>
      <c r="B1791" s="56"/>
    </row>
    <row r="1792" spans="1:2">
      <c r="A1792" s="56"/>
      <c r="B1792" s="56"/>
    </row>
    <row r="1793" spans="1:2">
      <c r="A1793" s="56"/>
      <c r="B1793" s="56"/>
    </row>
    <row r="1794" spans="1:2">
      <c r="A1794" s="56"/>
      <c r="B1794" s="56"/>
    </row>
    <row r="1795" spans="1:2">
      <c r="A1795" s="56"/>
      <c r="B1795" s="56"/>
    </row>
    <row r="1796" spans="1:2">
      <c r="A1796" s="56"/>
      <c r="B1796" s="56"/>
    </row>
    <row r="1797" spans="1:2">
      <c r="A1797" s="56"/>
      <c r="B1797" s="56"/>
    </row>
    <row r="1798" spans="1:2">
      <c r="A1798" s="56"/>
      <c r="B1798" s="56"/>
    </row>
    <row r="1799" spans="1:2">
      <c r="A1799" s="56"/>
      <c r="B1799" s="56"/>
    </row>
    <row r="1800" spans="1:2">
      <c r="A1800" s="56"/>
      <c r="B1800" s="56"/>
    </row>
    <row r="1801" spans="1:2">
      <c r="A1801" s="56"/>
      <c r="B1801" s="56"/>
    </row>
    <row r="1802" spans="1:2">
      <c r="A1802" s="56"/>
      <c r="B1802" s="56"/>
    </row>
    <row r="1803" spans="1:2">
      <c r="A1803" s="56"/>
      <c r="B1803" s="56"/>
    </row>
    <row r="1804" spans="1:2">
      <c r="A1804" s="56"/>
      <c r="B1804" s="56"/>
    </row>
    <row r="1805" spans="1:2">
      <c r="A1805" s="56"/>
      <c r="B1805" s="56"/>
    </row>
    <row r="1806" spans="1:2">
      <c r="A1806" s="56"/>
      <c r="B1806" s="56"/>
    </row>
    <row r="1807" spans="1:2">
      <c r="A1807" s="56"/>
      <c r="B1807" s="56"/>
    </row>
    <row r="1808" spans="1:2">
      <c r="A1808" s="56"/>
      <c r="B1808" s="56"/>
    </row>
    <row r="1809" spans="1:2">
      <c r="A1809" s="56"/>
      <c r="B1809" s="56"/>
    </row>
    <row r="1810" spans="1:2">
      <c r="A1810" s="56"/>
      <c r="B1810" s="56"/>
    </row>
    <row r="1811" spans="1:2">
      <c r="A1811" s="56"/>
      <c r="B1811" s="56"/>
    </row>
    <row r="1812" spans="1:2">
      <c r="A1812" s="56"/>
      <c r="B1812" s="56"/>
    </row>
    <row r="1813" spans="1:2">
      <c r="A1813" s="56"/>
      <c r="B1813" s="56"/>
    </row>
    <row r="1814" spans="1:2">
      <c r="A1814" s="56"/>
      <c r="B1814" s="56"/>
    </row>
    <row r="1815" spans="1:2">
      <c r="A1815" s="56"/>
      <c r="B1815" s="56"/>
    </row>
    <row r="1816" spans="1:2">
      <c r="A1816" s="56"/>
      <c r="B1816" s="56"/>
    </row>
    <row r="1817" spans="1:2">
      <c r="A1817" s="56"/>
      <c r="B1817" s="56"/>
    </row>
    <row r="1818" spans="1:2">
      <c r="A1818" s="56"/>
      <c r="B1818" s="56"/>
    </row>
    <row r="1819" spans="1:2">
      <c r="A1819" s="56"/>
      <c r="B1819" s="56"/>
    </row>
    <row r="1820" spans="1:2">
      <c r="A1820" s="56"/>
      <c r="B1820" s="56"/>
    </row>
    <row r="1821" spans="1:2">
      <c r="A1821" s="56"/>
      <c r="B1821" s="56"/>
    </row>
    <row r="1822" spans="1:2">
      <c r="A1822" s="56"/>
      <c r="B1822" s="56"/>
    </row>
    <row r="1823" spans="1:2">
      <c r="A1823" s="56"/>
      <c r="B1823" s="56"/>
    </row>
    <row r="1824" spans="1:2">
      <c r="A1824" s="56"/>
      <c r="B1824" s="56"/>
    </row>
    <row r="1825" spans="1:2">
      <c r="A1825" s="56"/>
      <c r="B1825" s="56"/>
    </row>
    <row r="1826" spans="1:2">
      <c r="A1826" s="56"/>
      <c r="B1826" s="56"/>
    </row>
    <row r="1827" spans="1:2">
      <c r="A1827" s="56"/>
      <c r="B1827" s="56"/>
    </row>
    <row r="1828" spans="1:2">
      <c r="A1828" s="56"/>
      <c r="B1828" s="56"/>
    </row>
    <row r="1829" spans="1:2">
      <c r="A1829" s="56"/>
      <c r="B1829" s="56"/>
    </row>
    <row r="1830" spans="1:2">
      <c r="A1830" s="56"/>
      <c r="B1830" s="56"/>
    </row>
    <row r="1831" spans="1:2">
      <c r="A1831" s="56"/>
      <c r="B1831" s="56"/>
    </row>
    <row r="1832" spans="1:2">
      <c r="A1832" s="56"/>
      <c r="B1832" s="56"/>
    </row>
    <row r="1833" spans="1:2">
      <c r="A1833" s="56"/>
      <c r="B1833" s="56"/>
    </row>
    <row r="1834" spans="1:2">
      <c r="A1834" s="56"/>
      <c r="B1834" s="56"/>
    </row>
    <row r="1835" spans="1:2">
      <c r="A1835" s="56"/>
      <c r="B1835" s="56"/>
    </row>
    <row r="1836" spans="1:2">
      <c r="A1836" s="56"/>
      <c r="B1836" s="56"/>
    </row>
    <row r="1837" spans="1:2">
      <c r="A1837" s="56"/>
      <c r="B1837" s="56"/>
    </row>
    <row r="1838" spans="1:2">
      <c r="A1838" s="56"/>
      <c r="B1838" s="56"/>
    </row>
    <row r="1839" spans="1:2">
      <c r="A1839" s="56"/>
      <c r="B1839" s="56"/>
    </row>
    <row r="1840" spans="1:2">
      <c r="A1840" s="56"/>
      <c r="B1840" s="56"/>
    </row>
    <row r="1841" spans="1:2">
      <c r="A1841" s="56"/>
      <c r="B1841" s="56"/>
    </row>
    <row r="1842" spans="1:2">
      <c r="A1842" s="56"/>
      <c r="B1842" s="56"/>
    </row>
    <row r="1843" spans="1:2">
      <c r="A1843" s="56"/>
      <c r="B1843" s="56"/>
    </row>
    <row r="1844" spans="1:2">
      <c r="A1844" s="56"/>
      <c r="B1844" s="56"/>
    </row>
    <row r="1845" spans="1:2">
      <c r="A1845" s="56"/>
      <c r="B1845" s="56"/>
    </row>
    <row r="1846" spans="1:2">
      <c r="A1846" s="56"/>
      <c r="B1846" s="56"/>
    </row>
    <row r="1847" spans="1:2">
      <c r="A1847" s="56"/>
      <c r="B1847" s="56"/>
    </row>
    <row r="1848" spans="1:2">
      <c r="A1848" s="56"/>
      <c r="B1848" s="56"/>
    </row>
    <row r="1849" spans="1:2">
      <c r="A1849" s="56"/>
      <c r="B1849" s="56"/>
    </row>
    <row r="1850" spans="1:2">
      <c r="A1850" s="56"/>
      <c r="B1850" s="56"/>
    </row>
    <row r="1851" spans="1:2">
      <c r="A1851" s="56"/>
      <c r="B1851" s="56"/>
    </row>
    <row r="1852" spans="1:2">
      <c r="A1852" s="56"/>
      <c r="B1852" s="56"/>
    </row>
    <row r="1853" spans="1:2">
      <c r="A1853" s="56"/>
      <c r="B1853" s="56"/>
    </row>
    <row r="1854" spans="1:2">
      <c r="A1854" s="56"/>
      <c r="B1854" s="56"/>
    </row>
    <row r="1855" spans="1:2">
      <c r="A1855" s="56"/>
      <c r="B1855" s="56"/>
    </row>
    <row r="1856" spans="1:2">
      <c r="A1856" s="56"/>
      <c r="B1856" s="56"/>
    </row>
    <row r="1857" spans="1:2">
      <c r="A1857" s="56"/>
      <c r="B1857" s="56"/>
    </row>
    <row r="1858" spans="1:2">
      <c r="A1858" s="56"/>
      <c r="B1858" s="56"/>
    </row>
    <row r="1859" spans="1:2">
      <c r="A1859" s="56"/>
      <c r="B1859" s="56"/>
    </row>
    <row r="1860" spans="1:2">
      <c r="A1860" s="56"/>
      <c r="B1860" s="56"/>
    </row>
    <row r="1861" spans="1:2">
      <c r="A1861" s="56"/>
      <c r="B1861" s="56"/>
    </row>
    <row r="1862" spans="1:2">
      <c r="A1862" s="56"/>
      <c r="B1862" s="56"/>
    </row>
    <row r="1863" spans="1:2">
      <c r="A1863" s="56"/>
      <c r="B1863" s="56"/>
    </row>
    <row r="1864" spans="1:2">
      <c r="A1864" s="56"/>
      <c r="B1864" s="56"/>
    </row>
    <row r="1865" spans="1:2">
      <c r="A1865" s="56"/>
      <c r="B1865" s="56"/>
    </row>
    <row r="1866" spans="1:2">
      <c r="A1866" s="56"/>
      <c r="B1866" s="56"/>
    </row>
    <row r="1867" spans="1:2">
      <c r="A1867" s="56"/>
      <c r="B1867" s="56"/>
    </row>
    <row r="1868" spans="1:2">
      <c r="A1868" s="56"/>
      <c r="B1868" s="56"/>
    </row>
    <row r="1869" spans="1:2">
      <c r="A1869" s="56"/>
      <c r="B1869" s="56"/>
    </row>
    <row r="1870" spans="1:2">
      <c r="A1870" s="56"/>
      <c r="B1870" s="56"/>
    </row>
    <row r="1871" spans="1:2">
      <c r="A1871" s="56"/>
      <c r="B1871" s="56"/>
    </row>
    <row r="1872" spans="1:2">
      <c r="A1872" s="56"/>
      <c r="B1872" s="56"/>
    </row>
    <row r="1873" spans="1:2">
      <c r="A1873" s="56"/>
      <c r="B1873" s="56"/>
    </row>
    <row r="1874" spans="1:2">
      <c r="A1874" s="56"/>
      <c r="B1874" s="56"/>
    </row>
    <row r="1875" spans="1:2">
      <c r="A1875" s="56"/>
      <c r="B1875" s="56"/>
    </row>
    <row r="1876" spans="1:2">
      <c r="A1876" s="56"/>
      <c r="B1876" s="56"/>
    </row>
    <row r="1877" spans="1:2">
      <c r="A1877" s="56"/>
      <c r="B1877" s="56"/>
    </row>
    <row r="1878" spans="1:2">
      <c r="A1878" s="56"/>
      <c r="B1878" s="56"/>
    </row>
    <row r="1879" spans="1:2">
      <c r="A1879" s="56"/>
      <c r="B1879" s="56"/>
    </row>
    <row r="1880" spans="1:2">
      <c r="A1880" s="56"/>
      <c r="B1880" s="56"/>
    </row>
    <row r="1881" spans="1:2">
      <c r="A1881" s="56"/>
      <c r="B1881" s="56"/>
    </row>
    <row r="1882" spans="1:2">
      <c r="A1882" s="56"/>
      <c r="B1882" s="56"/>
    </row>
    <row r="1883" spans="1:2">
      <c r="A1883" s="56"/>
      <c r="B1883" s="56"/>
    </row>
    <row r="1884" spans="1:2">
      <c r="A1884" s="56"/>
      <c r="B1884" s="56"/>
    </row>
    <row r="1885" spans="1:2">
      <c r="A1885" s="56"/>
      <c r="B1885" s="56"/>
    </row>
    <row r="1886" spans="1:2">
      <c r="A1886" s="56"/>
      <c r="B1886" s="56"/>
    </row>
    <row r="1887" spans="1:2">
      <c r="A1887" s="56"/>
      <c r="B1887" s="56"/>
    </row>
    <row r="1888" spans="1:2">
      <c r="A1888" s="56"/>
      <c r="B1888" s="56"/>
    </row>
    <row r="1889" spans="1:2">
      <c r="A1889" s="56"/>
      <c r="B1889" s="56"/>
    </row>
    <row r="1890" spans="1:2">
      <c r="A1890" s="56"/>
      <c r="B1890" s="56"/>
    </row>
    <row r="1891" spans="1:2">
      <c r="A1891" s="56"/>
      <c r="B1891" s="56"/>
    </row>
    <row r="1892" spans="1:2">
      <c r="A1892" s="56"/>
      <c r="B1892" s="56"/>
    </row>
    <row r="1893" spans="1:2">
      <c r="A1893" s="56"/>
      <c r="B1893" s="56"/>
    </row>
    <row r="1894" spans="1:2">
      <c r="A1894" s="56"/>
      <c r="B1894" s="56"/>
    </row>
    <row r="1895" spans="1:2">
      <c r="A1895" s="56"/>
      <c r="B1895" s="56"/>
    </row>
    <row r="1896" spans="1:2">
      <c r="A1896" s="56"/>
      <c r="B1896" s="56"/>
    </row>
    <row r="1897" spans="1:2">
      <c r="A1897" s="56"/>
      <c r="B1897" s="56"/>
    </row>
    <row r="1898" spans="1:2">
      <c r="A1898" s="56"/>
      <c r="B1898" s="56"/>
    </row>
    <row r="1899" spans="1:2">
      <c r="A1899" s="56"/>
      <c r="B1899" s="56"/>
    </row>
    <row r="1900" spans="1:2">
      <c r="A1900" s="56"/>
      <c r="B1900" s="56"/>
    </row>
    <row r="1901" spans="1:2">
      <c r="A1901" s="56"/>
      <c r="B1901" s="56"/>
    </row>
    <row r="1902" spans="1:2">
      <c r="A1902" s="56"/>
      <c r="B1902" s="56"/>
    </row>
    <row r="1903" spans="1:2">
      <c r="A1903" s="56"/>
      <c r="B1903" s="56"/>
    </row>
    <row r="1904" spans="1:2">
      <c r="A1904" s="56"/>
      <c r="B1904" s="56"/>
    </row>
    <row r="1905" spans="1:2">
      <c r="A1905" s="56"/>
      <c r="B1905" s="56"/>
    </row>
    <row r="1906" spans="1:2">
      <c r="A1906" s="56"/>
      <c r="B1906" s="56"/>
    </row>
    <row r="1907" spans="1:2">
      <c r="A1907" s="56"/>
      <c r="B1907" s="56"/>
    </row>
    <row r="1908" spans="1:2">
      <c r="A1908" s="56"/>
      <c r="B1908" s="56"/>
    </row>
    <row r="1909" spans="1:2">
      <c r="A1909" s="56"/>
      <c r="B1909" s="56"/>
    </row>
    <row r="1910" spans="1:2">
      <c r="A1910" s="56"/>
      <c r="B1910" s="56"/>
    </row>
    <row r="1911" spans="1:2">
      <c r="A1911" s="56"/>
      <c r="B1911" s="56"/>
    </row>
    <row r="1912" spans="1:2">
      <c r="A1912" s="56"/>
      <c r="B1912" s="56"/>
    </row>
    <row r="1913" spans="1:2">
      <c r="A1913" s="56"/>
      <c r="B1913" s="56"/>
    </row>
    <row r="1914" spans="1:2">
      <c r="A1914" s="56"/>
      <c r="B1914" s="56"/>
    </row>
    <row r="1915" spans="1:2">
      <c r="A1915" s="56"/>
      <c r="B1915" s="56"/>
    </row>
    <row r="1916" spans="1:2">
      <c r="A1916" s="56"/>
      <c r="B1916" s="56"/>
    </row>
    <row r="1917" spans="1:2">
      <c r="A1917" s="56"/>
      <c r="B1917" s="56"/>
    </row>
    <row r="1918" spans="1:2">
      <c r="A1918" s="56"/>
      <c r="B1918" s="56"/>
    </row>
    <row r="1919" spans="1:2">
      <c r="A1919" s="56"/>
      <c r="B1919" s="56"/>
    </row>
    <row r="1920" spans="1:2">
      <c r="A1920" s="56"/>
      <c r="B1920" s="56"/>
    </row>
    <row r="1921" spans="1:2">
      <c r="A1921" s="56"/>
      <c r="B1921" s="56"/>
    </row>
    <row r="1922" spans="1:2">
      <c r="A1922" s="56"/>
      <c r="B1922" s="56"/>
    </row>
    <row r="1923" spans="1:2">
      <c r="A1923" s="56"/>
      <c r="B1923" s="56"/>
    </row>
    <row r="1924" spans="1:2">
      <c r="A1924" s="56"/>
      <c r="B1924" s="56"/>
    </row>
    <row r="1925" spans="1:2">
      <c r="A1925" s="56"/>
      <c r="B1925" s="56"/>
    </row>
    <row r="1926" spans="1:2">
      <c r="A1926" s="56"/>
      <c r="B1926" s="56"/>
    </row>
    <row r="1927" spans="1:2">
      <c r="A1927" s="56"/>
      <c r="B1927" s="56"/>
    </row>
    <row r="1928" spans="1:2">
      <c r="A1928" s="56"/>
      <c r="B1928" s="56"/>
    </row>
    <row r="1929" spans="1:2">
      <c r="A1929" s="56"/>
      <c r="B1929" s="56"/>
    </row>
    <row r="1930" spans="1:2">
      <c r="A1930" s="56"/>
      <c r="B1930" s="56"/>
    </row>
    <row r="1931" spans="1:2">
      <c r="A1931" s="56"/>
      <c r="B1931" s="56"/>
    </row>
    <row r="1932" spans="1:2">
      <c r="A1932" s="56"/>
      <c r="B1932" s="56"/>
    </row>
    <row r="1933" spans="1:2">
      <c r="A1933" s="56"/>
      <c r="B1933" s="56"/>
    </row>
    <row r="1934" spans="1:2">
      <c r="A1934" s="56"/>
      <c r="B1934" s="56"/>
    </row>
    <row r="1935" spans="1:2">
      <c r="A1935" s="56"/>
      <c r="B1935" s="56"/>
    </row>
    <row r="1936" spans="1:2">
      <c r="A1936" s="56"/>
      <c r="B1936" s="56"/>
    </row>
    <row r="1937" spans="1:2">
      <c r="A1937" s="56"/>
      <c r="B1937" s="56"/>
    </row>
    <row r="1938" spans="1:2">
      <c r="A1938" s="56"/>
      <c r="B1938" s="56"/>
    </row>
    <row r="1939" spans="1:2">
      <c r="A1939" s="56"/>
      <c r="B1939" s="56"/>
    </row>
    <row r="1940" spans="1:2">
      <c r="A1940" s="56"/>
      <c r="B1940" s="56"/>
    </row>
    <row r="1941" spans="1:2">
      <c r="A1941" s="56"/>
      <c r="B1941" s="56"/>
    </row>
    <row r="1942" spans="1:2">
      <c r="A1942" s="56"/>
      <c r="B1942" s="56"/>
    </row>
    <row r="1943" spans="1:2">
      <c r="A1943" s="56"/>
      <c r="B1943" s="56"/>
    </row>
    <row r="1944" spans="1:2">
      <c r="A1944" s="56"/>
      <c r="B1944" s="56"/>
    </row>
    <row r="1945" spans="1:2">
      <c r="A1945" s="56"/>
      <c r="B1945" s="56"/>
    </row>
    <row r="1946" spans="1:2">
      <c r="A1946" s="56"/>
      <c r="B1946" s="56"/>
    </row>
    <row r="1947" spans="1:2">
      <c r="A1947" s="56"/>
      <c r="B1947" s="56"/>
    </row>
    <row r="1948" spans="1:2">
      <c r="A1948" s="56"/>
      <c r="B1948" s="56"/>
    </row>
    <row r="1949" spans="1:2">
      <c r="A1949" s="56"/>
      <c r="B1949" s="56"/>
    </row>
    <row r="1950" spans="1:2">
      <c r="A1950" s="56"/>
      <c r="B1950" s="56"/>
    </row>
    <row r="1951" spans="1:2">
      <c r="A1951" s="56"/>
      <c r="B1951" s="56"/>
    </row>
    <row r="1952" spans="1:2">
      <c r="A1952" s="56"/>
      <c r="B1952" s="56"/>
    </row>
    <row r="1953" spans="1:2">
      <c r="A1953" s="56"/>
      <c r="B1953" s="56"/>
    </row>
    <row r="1954" spans="1:2">
      <c r="A1954" s="56"/>
      <c r="B1954" s="56"/>
    </row>
    <row r="1955" spans="1:2">
      <c r="A1955" s="56"/>
      <c r="B1955" s="56"/>
    </row>
    <row r="1956" spans="1:2">
      <c r="A1956" s="56"/>
      <c r="B1956" s="56"/>
    </row>
    <row r="1957" spans="1:2">
      <c r="A1957" s="56"/>
      <c r="B1957" s="56"/>
    </row>
    <row r="1958" spans="1:2">
      <c r="A1958" s="56"/>
      <c r="B1958" s="56"/>
    </row>
    <row r="1959" spans="1:2">
      <c r="A1959" s="56"/>
      <c r="B1959" s="56"/>
    </row>
    <row r="1960" spans="1:2">
      <c r="A1960" s="56"/>
      <c r="B1960" s="56"/>
    </row>
    <row r="1961" spans="1:2">
      <c r="A1961" s="56"/>
      <c r="B1961" s="56"/>
    </row>
    <row r="1962" spans="1:2">
      <c r="A1962" s="56"/>
      <c r="B1962" s="56"/>
    </row>
    <row r="1963" spans="1:2">
      <c r="A1963" s="56"/>
      <c r="B1963" s="56"/>
    </row>
    <row r="1964" spans="1:2">
      <c r="A1964" s="56"/>
      <c r="B1964" s="56"/>
    </row>
    <row r="1965" spans="1:2">
      <c r="A1965" s="56"/>
      <c r="B1965" s="56"/>
    </row>
    <row r="1966" spans="1:2">
      <c r="A1966" s="56"/>
      <c r="B1966" s="56"/>
    </row>
    <row r="1967" spans="1:2">
      <c r="A1967" s="56"/>
      <c r="B1967" s="56"/>
    </row>
    <row r="1968" spans="1:2">
      <c r="A1968" s="56"/>
      <c r="B1968" s="56"/>
    </row>
    <row r="1969" spans="1:2">
      <c r="A1969" s="56"/>
      <c r="B1969" s="56"/>
    </row>
    <row r="1970" spans="1:2">
      <c r="A1970" s="56"/>
      <c r="B1970" s="56"/>
    </row>
    <row r="1971" spans="1:2">
      <c r="A1971" s="56"/>
      <c r="B1971" s="56"/>
    </row>
    <row r="1972" spans="1:2">
      <c r="A1972" s="56"/>
      <c r="B1972" s="56"/>
    </row>
    <row r="1973" spans="1:2">
      <c r="A1973" s="56"/>
      <c r="B1973" s="56"/>
    </row>
    <row r="1974" spans="1:2">
      <c r="A1974" s="56"/>
      <c r="B1974" s="56"/>
    </row>
    <row r="1975" spans="1:2">
      <c r="A1975" s="56"/>
      <c r="B1975" s="56"/>
    </row>
    <row r="1976" spans="1:2">
      <c r="A1976" s="56"/>
      <c r="B1976" s="56"/>
    </row>
    <row r="1977" spans="1:2">
      <c r="A1977" s="56"/>
      <c r="B1977" s="56"/>
    </row>
    <row r="1978" spans="1:2">
      <c r="A1978" s="56"/>
      <c r="B1978" s="56"/>
    </row>
    <row r="1979" spans="1:2">
      <c r="A1979" s="56"/>
      <c r="B1979" s="56"/>
    </row>
    <row r="1980" spans="1:2">
      <c r="A1980" s="56"/>
      <c r="B1980" s="56"/>
    </row>
    <row r="1981" spans="1:2">
      <c r="A1981" s="56"/>
      <c r="B1981" s="56"/>
    </row>
    <row r="1982" spans="1:2">
      <c r="A1982" s="56"/>
      <c r="B1982" s="56"/>
    </row>
    <row r="1983" spans="1:2">
      <c r="A1983" s="56"/>
      <c r="B1983" s="56"/>
    </row>
    <row r="1984" spans="1:2">
      <c r="A1984" s="56"/>
      <c r="B1984" s="56"/>
    </row>
    <row r="1985" spans="1:2">
      <c r="A1985" s="56"/>
      <c r="B1985" s="56"/>
    </row>
    <row r="1986" spans="1:2">
      <c r="A1986" s="56"/>
      <c r="B1986" s="56"/>
    </row>
    <row r="1987" spans="1:2">
      <c r="A1987" s="56"/>
      <c r="B1987" s="56"/>
    </row>
    <row r="1988" spans="1:2">
      <c r="A1988" s="56"/>
      <c r="B1988" s="56"/>
    </row>
    <row r="1989" spans="1:2">
      <c r="A1989" s="56"/>
      <c r="B1989" s="56"/>
    </row>
    <row r="1990" spans="1:2">
      <c r="A1990" s="56"/>
      <c r="B1990" s="56"/>
    </row>
    <row r="1991" spans="1:2">
      <c r="A1991" s="56"/>
      <c r="B1991" s="56"/>
    </row>
    <row r="1992" spans="1:2">
      <c r="A1992" s="56"/>
      <c r="B1992" s="56"/>
    </row>
    <row r="1993" spans="1:2">
      <c r="A1993" s="56"/>
      <c r="B1993" s="56"/>
    </row>
    <row r="1994" spans="1:2">
      <c r="A1994" s="56"/>
      <c r="B1994" s="56"/>
    </row>
    <row r="1995" spans="1:2">
      <c r="A1995" s="56"/>
      <c r="B1995" s="56"/>
    </row>
    <row r="1996" spans="1:2">
      <c r="A1996" s="56"/>
      <c r="B1996" s="56"/>
    </row>
    <row r="1997" spans="1:2">
      <c r="A1997" s="56"/>
      <c r="B1997" s="56"/>
    </row>
    <row r="1998" spans="1:2">
      <c r="A1998" s="56"/>
      <c r="B1998" s="56"/>
    </row>
    <row r="1999" spans="1:2">
      <c r="A1999" s="56"/>
      <c r="B1999" s="56"/>
    </row>
    <row r="2000" spans="1:2">
      <c r="A2000" s="56"/>
      <c r="B2000" s="56"/>
    </row>
    <row r="2001" spans="1:2">
      <c r="A2001" s="56"/>
      <c r="B2001" s="56"/>
    </row>
    <row r="2002" spans="1:2">
      <c r="A2002" s="56"/>
      <c r="B2002" s="56"/>
    </row>
    <row r="2003" spans="1:2">
      <c r="A2003" s="56"/>
      <c r="B2003" s="56"/>
    </row>
    <row r="2004" spans="1:2">
      <c r="A2004" s="56"/>
      <c r="B2004" s="56"/>
    </row>
    <row r="2005" spans="1:2">
      <c r="A2005" s="56"/>
      <c r="B2005" s="56"/>
    </row>
    <row r="2006" spans="1:2">
      <c r="A2006" s="56"/>
      <c r="B2006" s="56"/>
    </row>
    <row r="2007" spans="1:2">
      <c r="A2007" s="56"/>
      <c r="B2007" s="56"/>
    </row>
    <row r="2008" spans="1:2">
      <c r="A2008" s="56"/>
      <c r="B2008" s="56"/>
    </row>
    <row r="2009" spans="1:2">
      <c r="A2009" s="56"/>
      <c r="B2009" s="56"/>
    </row>
    <row r="2010" spans="1:2">
      <c r="A2010" s="56"/>
      <c r="B2010" s="56"/>
    </row>
    <row r="2011" spans="1:2">
      <c r="A2011" s="56"/>
      <c r="B2011" s="56"/>
    </row>
    <row r="2012" spans="1:2">
      <c r="A2012" s="56"/>
      <c r="B2012" s="56"/>
    </row>
    <row r="2013" spans="1:2">
      <c r="A2013" s="56"/>
      <c r="B2013" s="56"/>
    </row>
    <row r="2014" spans="1:2">
      <c r="A2014" s="56"/>
      <c r="B2014" s="56"/>
    </row>
    <row r="2015" spans="1:2">
      <c r="A2015" s="56"/>
      <c r="B2015" s="56"/>
    </row>
    <row r="2016" spans="1:2">
      <c r="A2016" s="56"/>
      <c r="B2016" s="56"/>
    </row>
    <row r="2017" spans="1:2">
      <c r="A2017" s="56"/>
      <c r="B2017" s="56"/>
    </row>
    <row r="2018" spans="1:2">
      <c r="A2018" s="56"/>
      <c r="B2018" s="56"/>
    </row>
    <row r="2019" spans="1:2">
      <c r="A2019" s="56"/>
      <c r="B2019" s="56"/>
    </row>
    <row r="2020" spans="1:2">
      <c r="A2020" s="56"/>
      <c r="B2020" s="56"/>
    </row>
    <row r="2021" spans="1:2">
      <c r="A2021" s="56"/>
      <c r="B2021" s="56"/>
    </row>
    <row r="2022" spans="1:2">
      <c r="A2022" s="56"/>
      <c r="B2022" s="56"/>
    </row>
    <row r="2023" spans="1:2">
      <c r="A2023" s="56"/>
      <c r="B2023" s="56"/>
    </row>
    <row r="2024" spans="1:2">
      <c r="A2024" s="56"/>
      <c r="B2024" s="56"/>
    </row>
    <row r="2025" spans="1:2">
      <c r="A2025" s="56"/>
      <c r="B2025" s="56"/>
    </row>
    <row r="2026" spans="1:2">
      <c r="A2026" s="56"/>
      <c r="B2026" s="56"/>
    </row>
    <row r="2027" spans="1:2">
      <c r="A2027" s="56"/>
      <c r="B2027" s="56"/>
    </row>
    <row r="2028" spans="1:2">
      <c r="A2028" s="56"/>
      <c r="B2028" s="56"/>
    </row>
    <row r="2029" spans="1:2">
      <c r="A2029" s="56"/>
      <c r="B2029" s="56"/>
    </row>
    <row r="2030" spans="1:2">
      <c r="A2030" s="56"/>
      <c r="B2030" s="56"/>
    </row>
    <row r="2031" spans="1:2">
      <c r="A2031" s="56"/>
      <c r="B2031" s="56"/>
    </row>
    <row r="2032" spans="1:2">
      <c r="A2032" s="56"/>
      <c r="B2032" s="56"/>
    </row>
    <row r="2033" spans="1:2">
      <c r="A2033" s="56"/>
      <c r="B2033" s="56"/>
    </row>
    <row r="2034" spans="1:2">
      <c r="A2034" s="56"/>
      <c r="B2034" s="56"/>
    </row>
    <row r="2035" spans="1:2">
      <c r="A2035" s="56"/>
      <c r="B2035" s="56"/>
    </row>
    <row r="2036" spans="1:2">
      <c r="A2036" s="56"/>
      <c r="B2036" s="56"/>
    </row>
    <row r="2037" spans="1:2">
      <c r="A2037" s="56"/>
      <c r="B2037" s="56"/>
    </row>
    <row r="2038" spans="1:2">
      <c r="A2038" s="56"/>
      <c r="B2038" s="56"/>
    </row>
    <row r="2039" spans="1:2">
      <c r="A2039" s="56"/>
      <c r="B2039" s="56"/>
    </row>
    <row r="2040" spans="1:2">
      <c r="A2040" s="56"/>
      <c r="B2040" s="56"/>
    </row>
    <row r="2041" spans="1:2">
      <c r="A2041" s="56"/>
      <c r="B2041" s="56"/>
    </row>
    <row r="2042" spans="1:2">
      <c r="A2042" s="56"/>
      <c r="B2042" s="56"/>
    </row>
    <row r="2043" spans="1:2">
      <c r="A2043" s="56"/>
      <c r="B2043" s="56"/>
    </row>
    <row r="2044" spans="1:2">
      <c r="A2044" s="56"/>
      <c r="B2044" s="56"/>
    </row>
    <row r="2045" spans="1:2">
      <c r="A2045" s="56"/>
      <c r="B2045" s="56"/>
    </row>
    <row r="2046" spans="1:2">
      <c r="A2046" s="56"/>
      <c r="B2046" s="56"/>
    </row>
    <row r="2047" spans="1:2">
      <c r="A2047" s="56"/>
      <c r="B2047" s="56"/>
    </row>
    <row r="2048" spans="1:2">
      <c r="A2048" s="56"/>
      <c r="B2048" s="56"/>
    </row>
    <row r="2049" spans="1:2">
      <c r="A2049" s="56"/>
      <c r="B2049" s="56"/>
    </row>
    <row r="2050" spans="1:2">
      <c r="A2050" s="56"/>
      <c r="B2050" s="56"/>
    </row>
    <row r="2051" spans="1:2">
      <c r="A2051" s="56"/>
      <c r="B2051" s="56"/>
    </row>
    <row r="2052" spans="1:2">
      <c r="A2052" s="56"/>
      <c r="B2052" s="56"/>
    </row>
    <row r="2053" spans="1:2">
      <c r="A2053" s="56"/>
      <c r="B2053" s="56"/>
    </row>
    <row r="2054" spans="1:2">
      <c r="A2054" s="56"/>
      <c r="B2054" s="56"/>
    </row>
    <row r="2055" spans="1:2">
      <c r="A2055" s="56"/>
      <c r="B2055" s="56"/>
    </row>
    <row r="2056" spans="1:2">
      <c r="A2056" s="56"/>
      <c r="B2056" s="56"/>
    </row>
    <row r="2057" spans="1:2">
      <c r="A2057" s="56"/>
      <c r="B2057" s="56"/>
    </row>
    <row r="2058" spans="1:2">
      <c r="A2058" s="56"/>
      <c r="B2058" s="56"/>
    </row>
    <row r="2059" spans="1:2">
      <c r="A2059" s="56"/>
      <c r="B2059" s="56"/>
    </row>
    <row r="2060" spans="1:2">
      <c r="A2060" s="56"/>
      <c r="B2060" s="56"/>
    </row>
    <row r="2061" spans="1:2">
      <c r="A2061" s="56"/>
      <c r="B2061" s="56"/>
    </row>
    <row r="2062" spans="1:2">
      <c r="A2062" s="56"/>
      <c r="B2062" s="56"/>
    </row>
    <row r="2063" spans="1:2">
      <c r="A2063" s="56"/>
      <c r="B2063" s="56"/>
    </row>
    <row r="2064" spans="1:2">
      <c r="A2064" s="56"/>
      <c r="B2064" s="56"/>
    </row>
    <row r="2065" spans="1:2">
      <c r="A2065" s="56"/>
      <c r="B2065" s="56"/>
    </row>
    <row r="2066" spans="1:2">
      <c r="A2066" s="56"/>
      <c r="B2066" s="56"/>
    </row>
    <row r="2067" spans="1:2">
      <c r="A2067" s="56"/>
      <c r="B2067" s="56"/>
    </row>
    <row r="2068" spans="1:2">
      <c r="A2068" s="56"/>
      <c r="B2068" s="56"/>
    </row>
    <row r="2069" spans="1:2">
      <c r="A2069" s="56"/>
      <c r="B2069" s="56"/>
    </row>
    <row r="2070" spans="1:2">
      <c r="A2070" s="56"/>
      <c r="B2070" s="56"/>
    </row>
    <row r="2071" spans="1:2">
      <c r="A2071" s="56"/>
      <c r="B2071" s="56"/>
    </row>
    <row r="2072" spans="1:2">
      <c r="A2072" s="56"/>
      <c r="B2072" s="56"/>
    </row>
    <row r="2073" spans="1:2">
      <c r="A2073" s="56"/>
      <c r="B2073" s="56"/>
    </row>
    <row r="2074" spans="1:2">
      <c r="A2074" s="56"/>
      <c r="B2074" s="56"/>
    </row>
    <row r="2075" spans="1:2">
      <c r="A2075" s="56"/>
      <c r="B2075" s="56"/>
    </row>
    <row r="2076" spans="1:2">
      <c r="A2076" s="56"/>
      <c r="B2076" s="56"/>
    </row>
    <row r="2077" spans="1:2">
      <c r="A2077" s="56"/>
      <c r="B2077" s="56"/>
    </row>
    <row r="2078" spans="1:2">
      <c r="A2078" s="56"/>
      <c r="B2078" s="56"/>
    </row>
    <row r="2079" spans="1:2">
      <c r="A2079" s="56"/>
      <c r="B2079" s="56"/>
    </row>
    <row r="2080" spans="1:2">
      <c r="A2080" s="56"/>
      <c r="B2080" s="56"/>
    </row>
    <row r="2081" spans="1:2">
      <c r="A2081" s="56"/>
      <c r="B2081" s="56"/>
    </row>
    <row r="2082" spans="1:2">
      <c r="A2082" s="56"/>
      <c r="B2082" s="56"/>
    </row>
    <row r="2083" spans="1:2">
      <c r="A2083" s="56"/>
      <c r="B2083" s="56"/>
    </row>
    <row r="2084" spans="1:2">
      <c r="A2084" s="56"/>
      <c r="B2084" s="56"/>
    </row>
    <row r="2085" spans="1:2">
      <c r="A2085" s="56"/>
      <c r="B2085" s="56"/>
    </row>
    <row r="2086" spans="1:2">
      <c r="A2086" s="56"/>
      <c r="B2086" s="56"/>
    </row>
    <row r="2087" spans="1:2">
      <c r="A2087" s="56"/>
      <c r="B2087" s="56"/>
    </row>
    <row r="2088" spans="1:2">
      <c r="A2088" s="56"/>
      <c r="B2088" s="56"/>
    </row>
    <row r="2089" spans="1:2">
      <c r="A2089" s="56"/>
      <c r="B2089" s="56"/>
    </row>
    <row r="2090" spans="1:2">
      <c r="A2090" s="56"/>
      <c r="B2090" s="56"/>
    </row>
    <row r="2091" spans="1:2">
      <c r="A2091" s="56"/>
      <c r="B2091" s="56"/>
    </row>
    <row r="2092" spans="1:2">
      <c r="A2092" s="56"/>
      <c r="B2092" s="56"/>
    </row>
    <row r="2093" spans="1:2">
      <c r="A2093" s="56"/>
      <c r="B2093" s="56"/>
    </row>
    <row r="2094" spans="1:2">
      <c r="A2094" s="56"/>
      <c r="B2094" s="56"/>
    </row>
    <row r="2095" spans="1:2">
      <c r="A2095" s="56"/>
      <c r="B2095" s="56"/>
    </row>
    <row r="2096" spans="1:2">
      <c r="A2096" s="56"/>
      <c r="B2096" s="56"/>
    </row>
    <row r="2097" spans="1:2">
      <c r="A2097" s="56"/>
      <c r="B2097" s="56"/>
    </row>
    <row r="2098" spans="1:2">
      <c r="A2098" s="56"/>
      <c r="B2098" s="56"/>
    </row>
    <row r="2099" spans="1:2">
      <c r="A2099" s="56"/>
      <c r="B2099" s="56"/>
    </row>
    <row r="2100" spans="1:2">
      <c r="A2100" s="56"/>
      <c r="B2100" s="56"/>
    </row>
    <row r="2101" spans="1:2">
      <c r="A2101" s="56"/>
      <c r="B2101" s="56"/>
    </row>
    <row r="2102" spans="1:2">
      <c r="A2102" s="56"/>
      <c r="B2102" s="56"/>
    </row>
    <row r="2103" spans="1:2">
      <c r="A2103" s="56"/>
      <c r="B2103" s="56"/>
    </row>
    <row r="2104" spans="1:2">
      <c r="A2104" s="56"/>
      <c r="B2104" s="56"/>
    </row>
    <row r="2105" spans="1:2">
      <c r="A2105" s="56"/>
      <c r="B2105" s="56"/>
    </row>
    <row r="2106" spans="1:2">
      <c r="A2106" s="56"/>
      <c r="B2106" s="56"/>
    </row>
    <row r="2107" spans="1:2">
      <c r="A2107" s="56"/>
      <c r="B2107" s="56"/>
    </row>
    <row r="2108" spans="1:2">
      <c r="A2108" s="56"/>
      <c r="B2108" s="56"/>
    </row>
    <row r="2109" spans="1:2">
      <c r="A2109" s="56"/>
      <c r="B2109" s="56"/>
    </row>
    <row r="2110" spans="1:2">
      <c r="A2110" s="56"/>
      <c r="B2110" s="56"/>
    </row>
    <row r="2111" spans="1:2">
      <c r="A2111" s="56"/>
      <c r="B2111" s="56"/>
    </row>
    <row r="2112" spans="1:2">
      <c r="A2112" s="56"/>
      <c r="B2112" s="56"/>
    </row>
    <row r="2113" spans="1:2">
      <c r="A2113" s="56"/>
      <c r="B2113" s="56"/>
    </row>
    <row r="2114" spans="1:2">
      <c r="A2114" s="56"/>
      <c r="B2114" s="56"/>
    </row>
    <row r="2115" spans="1:2">
      <c r="A2115" s="56"/>
      <c r="B2115" s="56"/>
    </row>
    <row r="2116" spans="1:2">
      <c r="A2116" s="56"/>
      <c r="B2116" s="56"/>
    </row>
    <row r="2117" spans="1:2">
      <c r="A2117" s="56"/>
      <c r="B2117" s="56"/>
    </row>
    <row r="2118" spans="1:2">
      <c r="A2118" s="56"/>
      <c r="B2118" s="56"/>
    </row>
    <row r="2119" spans="1:2">
      <c r="A2119" s="56"/>
      <c r="B2119" s="56"/>
    </row>
    <row r="2120" spans="1:2">
      <c r="A2120" s="56"/>
      <c r="B2120" s="56"/>
    </row>
    <row r="2121" spans="1:2">
      <c r="A2121" s="56"/>
      <c r="B2121" s="56"/>
    </row>
    <row r="2122" spans="1:2">
      <c r="A2122" s="56"/>
      <c r="B2122" s="56"/>
    </row>
    <row r="2123" spans="1:2">
      <c r="A2123" s="56"/>
      <c r="B2123" s="56"/>
    </row>
    <row r="2124" spans="1:2">
      <c r="A2124" s="56"/>
      <c r="B2124" s="56"/>
    </row>
    <row r="2125" spans="1:2">
      <c r="A2125" s="56"/>
      <c r="B2125" s="56"/>
    </row>
    <row r="2126" spans="1:2">
      <c r="A2126" s="56"/>
      <c r="B2126" s="56"/>
    </row>
    <row r="2127" spans="1:2">
      <c r="A2127" s="56"/>
      <c r="B2127" s="56"/>
    </row>
    <row r="2128" spans="1:2">
      <c r="A2128" s="56"/>
      <c r="B2128" s="56"/>
    </row>
    <row r="2129" spans="1:2">
      <c r="A2129" s="56"/>
      <c r="B2129" s="56"/>
    </row>
    <row r="2130" spans="1:2">
      <c r="A2130" s="56"/>
      <c r="B2130" s="56"/>
    </row>
    <row r="2131" spans="1:2">
      <c r="A2131" s="56"/>
      <c r="B2131" s="56"/>
    </row>
    <row r="2132" spans="1:2">
      <c r="A2132" s="56"/>
      <c r="B2132" s="56"/>
    </row>
    <row r="2133" spans="1:2">
      <c r="A2133" s="56"/>
      <c r="B2133" s="56"/>
    </row>
    <row r="2134" spans="1:2">
      <c r="A2134" s="56"/>
      <c r="B2134" s="56"/>
    </row>
    <row r="2135" spans="1:2">
      <c r="A2135" s="56"/>
      <c r="B2135" s="56"/>
    </row>
    <row r="2136" spans="1:2">
      <c r="A2136" s="56"/>
      <c r="B2136" s="56"/>
    </row>
    <row r="2137" spans="1:2">
      <c r="A2137" s="56"/>
      <c r="B2137" s="56"/>
    </row>
    <row r="2138" spans="1:2">
      <c r="A2138" s="56"/>
      <c r="B2138" s="56"/>
    </row>
    <row r="2139" spans="1:2">
      <c r="A2139" s="56"/>
      <c r="B2139" s="56"/>
    </row>
    <row r="2140" spans="1:2">
      <c r="A2140" s="56"/>
      <c r="B2140" s="56"/>
    </row>
    <row r="2141" spans="1:2">
      <c r="A2141" s="56"/>
      <c r="B2141" s="56"/>
    </row>
    <row r="2142" spans="1:2">
      <c r="A2142" s="56"/>
      <c r="B2142" s="56"/>
    </row>
    <row r="2143" spans="1:2">
      <c r="A2143" s="56"/>
      <c r="B2143" s="56"/>
    </row>
    <row r="2144" spans="1:2">
      <c r="A2144" s="56"/>
      <c r="B2144" s="56"/>
    </row>
    <row r="2145" spans="1:2">
      <c r="A2145" s="56"/>
      <c r="B2145" s="56"/>
    </row>
    <row r="2146" spans="1:2">
      <c r="A2146" s="56"/>
      <c r="B2146" s="56"/>
    </row>
    <row r="2147" spans="1:2">
      <c r="A2147" s="56"/>
      <c r="B2147" s="56"/>
    </row>
    <row r="2148" spans="1:2">
      <c r="A2148" s="56"/>
      <c r="B2148" s="56"/>
    </row>
    <row r="2149" spans="1:2">
      <c r="A2149" s="56"/>
      <c r="B2149" s="56"/>
    </row>
    <row r="2150" spans="1:2">
      <c r="A2150" s="56"/>
      <c r="B2150" s="56"/>
    </row>
    <row r="2151" spans="1:2">
      <c r="A2151" s="56"/>
      <c r="B2151" s="56"/>
    </row>
    <row r="2152" spans="1:2">
      <c r="A2152" s="56"/>
      <c r="B2152" s="56"/>
    </row>
    <row r="2153" spans="1:2">
      <c r="A2153" s="56"/>
      <c r="B2153" s="56"/>
    </row>
    <row r="2154" spans="1:2">
      <c r="A2154" s="56"/>
      <c r="B2154" s="56"/>
    </row>
    <row r="2155" spans="1:2">
      <c r="A2155" s="56"/>
      <c r="B2155" s="56"/>
    </row>
    <row r="2156" spans="1:2">
      <c r="A2156" s="56"/>
      <c r="B2156" s="56"/>
    </row>
    <row r="2157" spans="1:2">
      <c r="A2157" s="56"/>
      <c r="B2157" s="56"/>
    </row>
    <row r="2158" spans="1:2">
      <c r="A2158" s="56"/>
      <c r="B2158" s="56"/>
    </row>
    <row r="2159" spans="1:2">
      <c r="A2159" s="56"/>
      <c r="B2159" s="56"/>
    </row>
    <row r="2160" spans="1:2">
      <c r="A2160" s="56"/>
      <c r="B2160" s="56"/>
    </row>
    <row r="2161" spans="1:2">
      <c r="A2161" s="56"/>
      <c r="B2161" s="56"/>
    </row>
    <row r="2162" spans="1:2">
      <c r="A2162" s="56"/>
      <c r="B2162" s="56"/>
    </row>
    <row r="2163" spans="1:2">
      <c r="A2163" s="56"/>
      <c r="B2163" s="56"/>
    </row>
    <row r="2164" spans="1:2">
      <c r="A2164" s="56"/>
      <c r="B2164" s="56"/>
    </row>
    <row r="2165" spans="1:2">
      <c r="A2165" s="56"/>
      <c r="B2165" s="56"/>
    </row>
    <row r="2166" spans="1:2">
      <c r="A2166" s="56"/>
      <c r="B2166" s="56"/>
    </row>
    <row r="2167" spans="1:2">
      <c r="A2167" s="56"/>
      <c r="B2167" s="56"/>
    </row>
    <row r="2168" spans="1:2">
      <c r="A2168" s="56"/>
      <c r="B2168" s="56"/>
    </row>
    <row r="2169" spans="1:2">
      <c r="A2169" s="56"/>
      <c r="B2169" s="56"/>
    </row>
    <row r="2170" spans="1:2">
      <c r="A2170" s="56"/>
      <c r="B2170" s="56"/>
    </row>
    <row r="2171" spans="1:2">
      <c r="A2171" s="56"/>
      <c r="B2171" s="56"/>
    </row>
    <row r="2172" spans="1:2">
      <c r="A2172" s="56"/>
      <c r="B2172" s="56"/>
    </row>
    <row r="2173" spans="1:2">
      <c r="A2173" s="56"/>
      <c r="B2173" s="56"/>
    </row>
    <row r="2174" spans="1:2">
      <c r="A2174" s="56"/>
      <c r="B2174" s="56"/>
    </row>
    <row r="2175" spans="1:2">
      <c r="A2175" s="56"/>
      <c r="B2175" s="56"/>
    </row>
    <row r="2176" spans="1:2">
      <c r="A2176" s="56"/>
      <c r="B2176" s="56"/>
    </row>
    <row r="2177" spans="1:2">
      <c r="A2177" s="56"/>
      <c r="B2177" s="56"/>
    </row>
    <row r="2178" spans="1:2">
      <c r="A2178" s="56"/>
      <c r="B2178" s="56"/>
    </row>
    <row r="2179" spans="1:2">
      <c r="A2179" s="56"/>
      <c r="B2179" s="56"/>
    </row>
    <row r="2180" spans="1:2">
      <c r="A2180" s="56"/>
      <c r="B2180" s="56"/>
    </row>
    <row r="2181" spans="1:2">
      <c r="A2181" s="56"/>
      <c r="B2181" s="56"/>
    </row>
    <row r="2182" spans="1:2">
      <c r="A2182" s="56"/>
      <c r="B2182" s="56"/>
    </row>
    <row r="2183" spans="1:2">
      <c r="A2183" s="56"/>
      <c r="B2183" s="56"/>
    </row>
    <row r="2184" spans="1:2">
      <c r="A2184" s="56"/>
      <c r="B2184" s="56"/>
    </row>
    <row r="2185" spans="1:2">
      <c r="A2185" s="56"/>
      <c r="B2185" s="56"/>
    </row>
    <row r="2186" spans="1:2">
      <c r="A2186" s="56"/>
      <c r="B2186" s="56"/>
    </row>
    <row r="2187" spans="1:2">
      <c r="A2187" s="56"/>
      <c r="B2187" s="56"/>
    </row>
    <row r="2188" spans="1:2">
      <c r="A2188" s="56"/>
      <c r="B2188" s="56"/>
    </row>
    <row r="2189" spans="1:2">
      <c r="A2189" s="56"/>
      <c r="B2189" s="56"/>
    </row>
    <row r="2190" spans="1:2">
      <c r="A2190" s="56"/>
      <c r="B2190" s="56"/>
    </row>
    <row r="2191" spans="1:2">
      <c r="A2191" s="56"/>
      <c r="B2191" s="56"/>
    </row>
    <row r="2192" spans="1:2">
      <c r="A2192" s="56"/>
      <c r="B2192" s="56"/>
    </row>
    <row r="2193" spans="1:2">
      <c r="A2193" s="56"/>
      <c r="B2193" s="56"/>
    </row>
    <row r="2194" spans="1:2">
      <c r="A2194" s="56"/>
      <c r="B2194" s="56"/>
    </row>
    <row r="2195" spans="1:2">
      <c r="A2195" s="56"/>
      <c r="B2195" s="56"/>
    </row>
    <row r="2196" spans="1:2">
      <c r="A2196" s="56"/>
      <c r="B2196" s="56"/>
    </row>
    <row r="2197" spans="1:2">
      <c r="A2197" s="56"/>
      <c r="B2197" s="56"/>
    </row>
    <row r="2198" spans="1:2">
      <c r="A2198" s="56"/>
      <c r="B2198" s="56"/>
    </row>
    <row r="2199" spans="1:2">
      <c r="A2199" s="56"/>
      <c r="B2199" s="56"/>
    </row>
    <row r="2200" spans="1:2">
      <c r="A2200" s="56"/>
      <c r="B2200" s="56"/>
    </row>
    <row r="2201" spans="1:2">
      <c r="A2201" s="56"/>
      <c r="B2201" s="56"/>
    </row>
    <row r="2202" spans="1:2">
      <c r="A2202" s="56"/>
      <c r="B2202" s="56"/>
    </row>
    <row r="2203" spans="1:2">
      <c r="A2203" s="56"/>
      <c r="B2203" s="56"/>
    </row>
    <row r="2204" spans="1:2">
      <c r="A2204" s="56"/>
      <c r="B2204" s="56"/>
    </row>
    <row r="2205" spans="1:2">
      <c r="A2205" s="56"/>
      <c r="B2205" s="56"/>
    </row>
    <row r="2206" spans="1:2">
      <c r="A2206" s="56"/>
      <c r="B2206" s="56"/>
    </row>
    <row r="2207" spans="1:2">
      <c r="A2207" s="56"/>
      <c r="B2207" s="56"/>
    </row>
    <row r="2208" spans="1:2">
      <c r="A2208" s="56"/>
      <c r="B2208" s="56"/>
    </row>
    <row r="2209" spans="1:2">
      <c r="A2209" s="56"/>
      <c r="B2209" s="56"/>
    </row>
    <row r="2210" spans="1:2">
      <c r="A2210" s="56"/>
      <c r="B2210" s="56"/>
    </row>
    <row r="2211" spans="1:2">
      <c r="A2211" s="56"/>
      <c r="B2211" s="56"/>
    </row>
    <row r="2212" spans="1:2">
      <c r="A2212" s="56"/>
      <c r="B2212" s="56"/>
    </row>
    <row r="2213" spans="1:2">
      <c r="A2213" s="56"/>
      <c r="B2213" s="56"/>
    </row>
    <row r="2214" spans="1:2">
      <c r="A2214" s="56"/>
      <c r="B2214" s="56"/>
    </row>
    <row r="2215" spans="1:2">
      <c r="A2215" s="56"/>
      <c r="B2215" s="56"/>
    </row>
    <row r="2216" spans="1:2">
      <c r="A2216" s="56"/>
      <c r="B2216" s="56"/>
    </row>
    <row r="2217" spans="1:2">
      <c r="A2217" s="56"/>
      <c r="B2217" s="56"/>
    </row>
    <row r="2218" spans="1:2">
      <c r="A2218" s="56"/>
      <c r="B2218" s="56"/>
    </row>
    <row r="2219" spans="1:2">
      <c r="A2219" s="56"/>
      <c r="B2219" s="56"/>
    </row>
    <row r="2220" spans="1:2">
      <c r="A2220" s="56"/>
      <c r="B2220" s="56"/>
    </row>
    <row r="2221" spans="1:2">
      <c r="A2221" s="56"/>
      <c r="B2221" s="56"/>
    </row>
    <row r="2222" spans="1:2">
      <c r="A2222" s="56"/>
      <c r="B2222" s="56"/>
    </row>
    <row r="2223" spans="1:2">
      <c r="A2223" s="56"/>
      <c r="B2223" s="56"/>
    </row>
    <row r="2224" spans="1:2">
      <c r="A2224" s="56"/>
      <c r="B2224" s="56"/>
    </row>
    <row r="2225" spans="1:2">
      <c r="A2225" s="56"/>
      <c r="B2225" s="56"/>
    </row>
    <row r="2226" spans="1:2">
      <c r="A2226" s="56"/>
      <c r="B2226" s="56"/>
    </row>
    <row r="2227" spans="1:2">
      <c r="A2227" s="56"/>
      <c r="B2227" s="56"/>
    </row>
    <row r="2228" spans="1:2">
      <c r="A2228" s="56"/>
      <c r="B2228" s="56"/>
    </row>
    <row r="2229" spans="1:2">
      <c r="A2229" s="56"/>
      <c r="B2229" s="56"/>
    </row>
    <row r="2230" spans="1:2">
      <c r="A2230" s="56"/>
      <c r="B2230" s="56"/>
    </row>
    <row r="2231" spans="1:2">
      <c r="A2231" s="56"/>
      <c r="B2231" s="56"/>
    </row>
    <row r="2232" spans="1:2">
      <c r="A2232" s="56"/>
      <c r="B2232" s="56"/>
    </row>
    <row r="2233" spans="1:2">
      <c r="A2233" s="56"/>
      <c r="B2233" s="56"/>
    </row>
    <row r="2234" spans="1:2">
      <c r="A2234" s="56"/>
      <c r="B2234" s="56"/>
    </row>
    <row r="2235" spans="1:2">
      <c r="A2235" s="56"/>
      <c r="B2235" s="56"/>
    </row>
    <row r="2236" spans="1:2">
      <c r="A2236" s="56"/>
      <c r="B2236" s="56"/>
    </row>
    <row r="2237" spans="1:2">
      <c r="A2237" s="56"/>
      <c r="B2237" s="56"/>
    </row>
    <row r="2238" spans="1:2">
      <c r="A2238" s="56"/>
      <c r="B2238" s="56"/>
    </row>
    <row r="2239" spans="1:2">
      <c r="A2239" s="56"/>
      <c r="B2239" s="56"/>
    </row>
    <row r="2240" spans="1:2">
      <c r="A2240" s="56"/>
      <c r="B2240" s="56"/>
    </row>
    <row r="2241" spans="1:2">
      <c r="A2241" s="56"/>
      <c r="B2241" s="56"/>
    </row>
    <row r="2242" spans="1:2">
      <c r="A2242" s="56"/>
      <c r="B2242" s="56"/>
    </row>
    <row r="2243" spans="1:2">
      <c r="A2243" s="56"/>
      <c r="B2243" s="56"/>
    </row>
    <row r="2244" spans="1:2">
      <c r="A2244" s="56"/>
      <c r="B2244" s="56"/>
    </row>
    <row r="2245" spans="1:2">
      <c r="A2245" s="56"/>
      <c r="B2245" s="56"/>
    </row>
    <row r="2246" spans="1:2">
      <c r="A2246" s="56"/>
      <c r="B2246" s="56"/>
    </row>
    <row r="2247" spans="1:2">
      <c r="A2247" s="56"/>
      <c r="B2247" s="56"/>
    </row>
    <row r="2248" spans="1:2">
      <c r="A2248" s="56"/>
      <c r="B2248" s="56"/>
    </row>
    <row r="2249" spans="1:2">
      <c r="A2249" s="56"/>
      <c r="B2249" s="56"/>
    </row>
    <row r="2250" spans="1:2">
      <c r="A2250" s="56"/>
      <c r="B2250" s="56"/>
    </row>
    <row r="2251" spans="1:2">
      <c r="A2251" s="56"/>
      <c r="B2251" s="56"/>
    </row>
    <row r="2252" spans="1:2">
      <c r="A2252" s="56"/>
      <c r="B2252" s="56"/>
    </row>
    <row r="2253" spans="1:2">
      <c r="A2253" s="56"/>
      <c r="B2253" s="56"/>
    </row>
    <row r="2254" spans="1:2">
      <c r="A2254" s="56"/>
      <c r="B2254" s="56"/>
    </row>
    <row r="2255" spans="1:2">
      <c r="A2255" s="56"/>
      <c r="B2255" s="56"/>
    </row>
    <row r="2256" spans="1:2">
      <c r="A2256" s="56"/>
      <c r="B2256" s="56"/>
    </row>
    <row r="2257" spans="1:2">
      <c r="A2257" s="56"/>
      <c r="B2257" s="56"/>
    </row>
    <row r="2258" spans="1:2">
      <c r="A2258" s="56"/>
      <c r="B2258" s="56"/>
    </row>
    <row r="2259" spans="1:2">
      <c r="A2259" s="56"/>
      <c r="B2259" s="56"/>
    </row>
    <row r="2260" spans="1:2">
      <c r="A2260" s="56"/>
      <c r="B2260" s="56"/>
    </row>
    <row r="2261" spans="1:2">
      <c r="A2261" s="56"/>
      <c r="B2261" s="56"/>
    </row>
    <row r="2262" spans="1:2">
      <c r="A2262" s="56"/>
      <c r="B2262" s="56"/>
    </row>
    <row r="2263" spans="1:2">
      <c r="A2263" s="56"/>
      <c r="B2263" s="56"/>
    </row>
    <row r="2264" spans="1:2">
      <c r="A2264" s="56"/>
      <c r="B2264" s="56"/>
    </row>
    <row r="2265" spans="1:2">
      <c r="A2265" s="56"/>
      <c r="B2265" s="56"/>
    </row>
    <row r="2266" spans="1:2">
      <c r="A2266" s="56"/>
      <c r="B2266" s="56"/>
    </row>
    <row r="2267" spans="1:2">
      <c r="A2267" s="56"/>
      <c r="B2267" s="56"/>
    </row>
    <row r="2268" spans="1:2">
      <c r="A2268" s="56"/>
      <c r="B2268" s="56"/>
    </row>
    <row r="2269" spans="1:2">
      <c r="A2269" s="56"/>
      <c r="B2269" s="56"/>
    </row>
    <row r="2270" spans="1:2">
      <c r="A2270" s="56"/>
      <c r="B2270" s="56"/>
    </row>
    <row r="2271" spans="1:2">
      <c r="A2271" s="56"/>
      <c r="B2271" s="56"/>
    </row>
    <row r="2272" spans="1:2">
      <c r="A2272" s="56"/>
      <c r="B2272" s="56"/>
    </row>
    <row r="2273" spans="1:2">
      <c r="A2273" s="56"/>
      <c r="B2273" s="56"/>
    </row>
    <row r="2274" spans="1:2">
      <c r="A2274" s="56"/>
      <c r="B2274" s="56"/>
    </row>
    <row r="2275" spans="1:2">
      <c r="A2275" s="56"/>
      <c r="B2275" s="56"/>
    </row>
    <row r="2276" spans="1:2">
      <c r="A2276" s="56"/>
      <c r="B2276" s="56"/>
    </row>
    <row r="2277" spans="1:2">
      <c r="A2277" s="56"/>
      <c r="B2277" s="56"/>
    </row>
    <row r="2278" spans="1:2">
      <c r="A2278" s="56"/>
      <c r="B2278" s="56"/>
    </row>
    <row r="2279" spans="1:2">
      <c r="A2279" s="56"/>
      <c r="B2279" s="56"/>
    </row>
    <row r="2280" spans="1:2">
      <c r="A2280" s="56"/>
      <c r="B2280" s="56"/>
    </row>
    <row r="2281" spans="1:2">
      <c r="A2281" s="56"/>
      <c r="B2281" s="56"/>
    </row>
    <row r="2282" spans="1:2">
      <c r="A2282" s="56"/>
      <c r="B2282" s="56"/>
    </row>
    <row r="2283" spans="1:2">
      <c r="A2283" s="56"/>
      <c r="B2283" s="56"/>
    </row>
    <row r="2284" spans="1:2">
      <c r="A2284" s="56"/>
      <c r="B2284" s="56"/>
    </row>
    <row r="2285" spans="1:2">
      <c r="A2285" s="56"/>
      <c r="B2285" s="56"/>
    </row>
    <row r="2286" spans="1:2">
      <c r="A2286" s="56"/>
      <c r="B2286" s="56"/>
    </row>
    <row r="2287" spans="1:2">
      <c r="A2287" s="56"/>
      <c r="B2287" s="56"/>
    </row>
    <row r="2288" spans="1:2">
      <c r="A2288" s="56"/>
      <c r="B2288" s="56"/>
    </row>
    <row r="2289" spans="1:2">
      <c r="A2289" s="56"/>
      <c r="B2289" s="56"/>
    </row>
    <row r="2290" spans="1:2">
      <c r="A2290" s="56"/>
      <c r="B2290" s="56"/>
    </row>
    <row r="2291" spans="1:2">
      <c r="A2291" s="56"/>
      <c r="B2291" s="56"/>
    </row>
    <row r="2292" spans="1:2">
      <c r="A2292" s="56"/>
      <c r="B2292" s="56"/>
    </row>
    <row r="2293" spans="1:2">
      <c r="A2293" s="56"/>
      <c r="B2293" s="56"/>
    </row>
    <row r="2294" spans="1:2">
      <c r="A2294" s="56"/>
      <c r="B2294" s="56"/>
    </row>
    <row r="2295" spans="1:2">
      <c r="A2295" s="56"/>
      <c r="B2295" s="56"/>
    </row>
    <row r="2296" spans="1:2">
      <c r="A2296" s="56"/>
      <c r="B2296" s="56"/>
    </row>
    <row r="2297" spans="1:2">
      <c r="A2297" s="56"/>
      <c r="B2297" s="56"/>
    </row>
    <row r="2298" spans="1:2">
      <c r="A2298" s="56"/>
      <c r="B2298" s="56"/>
    </row>
    <row r="2299" spans="1:2">
      <c r="A2299" s="56"/>
      <c r="B2299" s="56"/>
    </row>
    <row r="2300" spans="1:2">
      <c r="A2300" s="56"/>
      <c r="B2300" s="56"/>
    </row>
    <row r="2301" spans="1:2">
      <c r="A2301" s="56"/>
      <c r="B2301" s="56"/>
    </row>
    <row r="2302" spans="1:2">
      <c r="A2302" s="56"/>
      <c r="B2302" s="56"/>
    </row>
    <row r="2303" spans="1:2">
      <c r="A2303" s="56"/>
      <c r="B2303" s="56"/>
    </row>
    <row r="2304" spans="1:2">
      <c r="A2304" s="56"/>
      <c r="B2304" s="56"/>
    </row>
    <row r="2305" spans="1:2">
      <c r="A2305" s="56"/>
      <c r="B2305" s="56"/>
    </row>
    <row r="2306" spans="1:2">
      <c r="A2306" s="56"/>
      <c r="B2306" s="56"/>
    </row>
    <row r="2307" spans="1:2">
      <c r="A2307" s="56"/>
      <c r="B2307" s="56"/>
    </row>
    <row r="2308" spans="1:2">
      <c r="A2308" s="56"/>
      <c r="B2308" s="56"/>
    </row>
    <row r="2309" spans="1:2">
      <c r="A2309" s="56"/>
      <c r="B2309" s="56"/>
    </row>
    <row r="2310" spans="1:2">
      <c r="A2310" s="56"/>
      <c r="B2310" s="56"/>
    </row>
    <row r="2311" spans="1:2">
      <c r="A2311" s="56"/>
      <c r="B2311" s="56"/>
    </row>
    <row r="2312" spans="1:2">
      <c r="A2312" s="56"/>
      <c r="B2312" s="56"/>
    </row>
    <row r="2313" spans="1:2">
      <c r="A2313" s="56"/>
      <c r="B2313" s="56"/>
    </row>
    <row r="2314" spans="1:2">
      <c r="A2314" s="56"/>
      <c r="B2314" s="56"/>
    </row>
    <row r="2315" spans="1:2">
      <c r="A2315" s="56"/>
      <c r="B2315" s="56"/>
    </row>
    <row r="2316" spans="1:2">
      <c r="A2316" s="56"/>
      <c r="B2316" s="56"/>
    </row>
    <row r="2317" spans="1:2">
      <c r="A2317" s="56"/>
      <c r="B2317" s="56"/>
    </row>
    <row r="2318" spans="1:2">
      <c r="A2318" s="56"/>
      <c r="B2318" s="56"/>
    </row>
    <row r="2319" spans="1:2">
      <c r="A2319" s="56"/>
      <c r="B2319" s="56"/>
    </row>
    <row r="2320" spans="1:2">
      <c r="A2320" s="56"/>
      <c r="B2320" s="56"/>
    </row>
    <row r="2321" spans="1:2">
      <c r="A2321" s="56"/>
      <c r="B2321" s="56"/>
    </row>
    <row r="2322" spans="1:2">
      <c r="A2322" s="56"/>
      <c r="B2322" s="56"/>
    </row>
    <row r="2323" spans="1:2">
      <c r="A2323" s="56"/>
      <c r="B2323" s="56"/>
    </row>
    <row r="2324" spans="1:2">
      <c r="A2324" s="56"/>
      <c r="B2324" s="56"/>
    </row>
    <row r="2325" spans="1:2">
      <c r="A2325" s="56"/>
      <c r="B2325" s="56"/>
    </row>
    <row r="2326" spans="1:2">
      <c r="A2326" s="56"/>
      <c r="B2326" s="56"/>
    </row>
    <row r="2327" spans="1:2">
      <c r="A2327" s="56"/>
      <c r="B2327" s="56"/>
    </row>
    <row r="2328" spans="1:2">
      <c r="A2328" s="56"/>
      <c r="B2328" s="56"/>
    </row>
    <row r="2329" spans="1:2">
      <c r="A2329" s="56"/>
      <c r="B2329" s="56"/>
    </row>
    <row r="2330" spans="1:2">
      <c r="A2330" s="56"/>
      <c r="B2330" s="56"/>
    </row>
    <row r="2331" spans="1:2">
      <c r="A2331" s="56"/>
      <c r="B2331" s="56"/>
    </row>
    <row r="2332" spans="1:2">
      <c r="A2332" s="56"/>
      <c r="B2332" s="56"/>
    </row>
    <row r="2333" spans="1:2">
      <c r="A2333" s="56"/>
      <c r="B2333" s="56"/>
    </row>
    <row r="2334" spans="1:2">
      <c r="A2334" s="56"/>
      <c r="B2334" s="56"/>
    </row>
    <row r="2335" spans="1:2">
      <c r="A2335" s="56"/>
      <c r="B2335" s="56"/>
    </row>
    <row r="2336" spans="1:2">
      <c r="A2336" s="56"/>
      <c r="B2336" s="56"/>
    </row>
    <row r="2337" spans="1:2">
      <c r="A2337" s="56"/>
      <c r="B2337" s="56"/>
    </row>
    <row r="2338" spans="1:2">
      <c r="A2338" s="56"/>
      <c r="B2338" s="56"/>
    </row>
    <row r="2339" spans="1:2">
      <c r="A2339" s="56"/>
      <c r="B2339" s="56"/>
    </row>
    <row r="2340" spans="1:2">
      <c r="A2340" s="56"/>
      <c r="B2340" s="56"/>
    </row>
    <row r="2341" spans="1:2">
      <c r="A2341" s="56"/>
      <c r="B2341" s="56"/>
    </row>
    <row r="2342" spans="1:2">
      <c r="A2342" s="56"/>
      <c r="B2342" s="56"/>
    </row>
    <row r="2343" spans="1:2">
      <c r="A2343" s="56"/>
      <c r="B2343" s="56"/>
    </row>
    <row r="2344" spans="1:2">
      <c r="A2344" s="56"/>
      <c r="B2344" s="56"/>
    </row>
    <row r="2345" spans="1:2">
      <c r="A2345" s="56"/>
      <c r="B2345" s="56"/>
    </row>
    <row r="2346" spans="1:2">
      <c r="A2346" s="56"/>
      <c r="B2346" s="56"/>
    </row>
    <row r="2347" spans="1:2">
      <c r="A2347" s="56"/>
      <c r="B2347" s="56"/>
    </row>
    <row r="2348" spans="1:2">
      <c r="A2348" s="56"/>
      <c r="B2348" s="56"/>
    </row>
    <row r="2349" spans="1:2">
      <c r="A2349" s="56"/>
      <c r="B2349" s="56"/>
    </row>
    <row r="2350" spans="1:2">
      <c r="A2350" s="56"/>
      <c r="B2350" s="56"/>
    </row>
    <row r="2351" spans="1:2">
      <c r="A2351" s="56"/>
      <c r="B2351" s="56"/>
    </row>
    <row r="2352" spans="1:2">
      <c r="A2352" s="56"/>
      <c r="B2352" s="56"/>
    </row>
    <row r="2353" spans="1:2">
      <c r="A2353" s="56"/>
      <c r="B2353" s="56"/>
    </row>
    <row r="2354" spans="1:2">
      <c r="A2354" s="56"/>
      <c r="B2354" s="56"/>
    </row>
    <row r="2355" spans="1:2">
      <c r="A2355" s="56"/>
      <c r="B2355" s="56"/>
    </row>
    <row r="2356" spans="1:2">
      <c r="A2356" s="56"/>
      <c r="B2356" s="56"/>
    </row>
    <row r="2357" spans="1:2">
      <c r="A2357" s="56"/>
      <c r="B2357" s="56"/>
    </row>
    <row r="2358" spans="1:2">
      <c r="A2358" s="56"/>
      <c r="B2358" s="56"/>
    </row>
    <row r="2359" spans="1:2">
      <c r="A2359" s="56"/>
      <c r="B2359" s="56"/>
    </row>
    <row r="2360" spans="1:2">
      <c r="A2360" s="56"/>
      <c r="B2360" s="56"/>
    </row>
    <row r="2361" spans="1:2">
      <c r="A2361" s="56"/>
      <c r="B2361" s="56"/>
    </row>
    <row r="2362" spans="1:2">
      <c r="A2362" s="56"/>
      <c r="B2362" s="56"/>
    </row>
    <row r="2363" spans="1:2">
      <c r="A2363" s="56"/>
      <c r="B2363" s="56"/>
    </row>
    <row r="2364" spans="1:2">
      <c r="A2364" s="56"/>
      <c r="B2364" s="56"/>
    </row>
    <row r="2365" spans="1:2">
      <c r="A2365" s="56"/>
      <c r="B2365" s="56"/>
    </row>
    <row r="2366" spans="1:2">
      <c r="A2366" s="56"/>
      <c r="B2366" s="56"/>
    </row>
    <row r="2367" spans="1:2">
      <c r="A2367" s="56"/>
      <c r="B2367" s="56"/>
    </row>
    <row r="2368" spans="1:2">
      <c r="A2368" s="56"/>
      <c r="B2368" s="56"/>
    </row>
    <row r="2369" spans="1:2">
      <c r="A2369" s="56"/>
      <c r="B2369" s="56"/>
    </row>
    <row r="2370" spans="1:2">
      <c r="A2370" s="56"/>
      <c r="B2370" s="56"/>
    </row>
    <row r="2371" spans="1:2">
      <c r="A2371" s="56"/>
      <c r="B2371" s="56"/>
    </row>
    <row r="2372" spans="1:2">
      <c r="A2372" s="56"/>
      <c r="B2372" s="56"/>
    </row>
    <row r="2373" spans="1:2">
      <c r="A2373" s="56"/>
      <c r="B2373" s="56"/>
    </row>
    <row r="2374" spans="1:2">
      <c r="A2374" s="56"/>
      <c r="B2374" s="56"/>
    </row>
    <row r="2375" spans="1:2">
      <c r="A2375" s="56"/>
      <c r="B2375" s="56"/>
    </row>
    <row r="2376" spans="1:2">
      <c r="A2376" s="56"/>
      <c r="B2376" s="56"/>
    </row>
    <row r="2377" spans="1:2">
      <c r="A2377" s="56"/>
      <c r="B2377" s="56"/>
    </row>
    <row r="2378" spans="1:2">
      <c r="A2378" s="56"/>
      <c r="B2378" s="56"/>
    </row>
    <row r="2379" spans="1:2">
      <c r="A2379" s="56"/>
      <c r="B2379" s="56"/>
    </row>
    <row r="2380" spans="1:2">
      <c r="A2380" s="56"/>
      <c r="B2380" s="56"/>
    </row>
    <row r="2381" spans="1:2">
      <c r="A2381" s="56"/>
      <c r="B2381" s="56"/>
    </row>
    <row r="2382" spans="1:2">
      <c r="A2382" s="56"/>
      <c r="B2382" s="56"/>
    </row>
    <row r="2383" spans="1:2">
      <c r="A2383" s="56"/>
      <c r="B2383" s="56"/>
    </row>
    <row r="2384" spans="1:2">
      <c r="A2384" s="56"/>
      <c r="B2384" s="56"/>
    </row>
    <row r="2385" spans="1:2">
      <c r="A2385" s="56"/>
      <c r="B2385" s="56"/>
    </row>
    <row r="2386" spans="1:2">
      <c r="A2386" s="56"/>
      <c r="B2386" s="56"/>
    </row>
    <row r="2387" spans="1:2">
      <c r="A2387" s="56"/>
      <c r="B2387" s="56"/>
    </row>
    <row r="2388" spans="1:2">
      <c r="A2388" s="56"/>
      <c r="B2388" s="56"/>
    </row>
    <row r="2389" spans="1:2">
      <c r="A2389" s="56"/>
      <c r="B2389" s="56"/>
    </row>
    <row r="2390" spans="1:2">
      <c r="A2390" s="56"/>
      <c r="B2390" s="56"/>
    </row>
    <row r="2391" spans="1:2">
      <c r="A2391" s="56"/>
      <c r="B2391" s="56"/>
    </row>
    <row r="2392" spans="1:2">
      <c r="A2392" s="56"/>
      <c r="B2392" s="56"/>
    </row>
    <row r="2393" spans="1:2">
      <c r="A2393" s="56"/>
      <c r="B2393" s="56"/>
    </row>
    <row r="2394" spans="1:2">
      <c r="A2394" s="56"/>
      <c r="B2394" s="56"/>
    </row>
    <row r="2395" spans="1:2">
      <c r="A2395" s="56"/>
      <c r="B2395" s="56"/>
    </row>
    <row r="2396" spans="1:2">
      <c r="A2396" s="56"/>
      <c r="B2396" s="56"/>
    </row>
    <row r="2397" spans="1:2">
      <c r="A2397" s="56"/>
      <c r="B2397" s="56"/>
    </row>
    <row r="2398" spans="1:2">
      <c r="A2398" s="56"/>
      <c r="B2398" s="56"/>
    </row>
    <row r="2399" spans="1:2">
      <c r="A2399" s="56"/>
      <c r="B2399" s="56"/>
    </row>
    <row r="2400" spans="1:2">
      <c r="A2400" s="56"/>
      <c r="B2400" s="56"/>
    </row>
    <row r="2401" spans="1:2">
      <c r="A2401" s="56"/>
      <c r="B2401" s="56"/>
    </row>
    <row r="2402" spans="1:2">
      <c r="A2402" s="56"/>
      <c r="B2402" s="56"/>
    </row>
    <row r="2403" spans="1:2">
      <c r="A2403" s="56"/>
      <c r="B2403" s="56"/>
    </row>
    <row r="2404" spans="1:2">
      <c r="A2404" s="56"/>
      <c r="B2404" s="56"/>
    </row>
    <row r="2405" spans="1:2">
      <c r="A2405" s="56"/>
      <c r="B2405" s="56"/>
    </row>
    <row r="2406" spans="1:2">
      <c r="A2406" s="56"/>
      <c r="B2406" s="56"/>
    </row>
    <row r="2407" spans="1:2">
      <c r="A2407" s="56"/>
      <c r="B2407" s="56"/>
    </row>
    <row r="2408" spans="1:2">
      <c r="A2408" s="56"/>
      <c r="B2408" s="56"/>
    </row>
    <row r="2409" spans="1:2">
      <c r="A2409" s="56"/>
      <c r="B2409" s="56"/>
    </row>
    <row r="2410" spans="1:2">
      <c r="A2410" s="56"/>
      <c r="B2410" s="56"/>
    </row>
    <row r="2411" spans="1:2">
      <c r="A2411" s="56"/>
      <c r="B2411" s="56"/>
    </row>
    <row r="2412" spans="1:2">
      <c r="A2412" s="56"/>
      <c r="B2412" s="56"/>
    </row>
    <row r="2413" spans="1:2">
      <c r="A2413" s="56"/>
      <c r="B2413" s="56"/>
    </row>
    <row r="2414" spans="1:2">
      <c r="A2414" s="56"/>
      <c r="B2414" s="56"/>
    </row>
    <row r="2415" spans="1:2">
      <c r="A2415" s="56"/>
      <c r="B2415" s="56"/>
    </row>
    <row r="2416" spans="1:2">
      <c r="A2416" s="56"/>
      <c r="B2416" s="56"/>
    </row>
    <row r="2417" spans="1:2">
      <c r="A2417" s="56"/>
      <c r="B2417" s="56"/>
    </row>
    <row r="2418" spans="1:2">
      <c r="A2418" s="56"/>
      <c r="B2418" s="56"/>
    </row>
    <row r="2419" spans="1:2">
      <c r="A2419" s="56"/>
      <c r="B2419" s="56"/>
    </row>
    <row r="2420" spans="1:2">
      <c r="A2420" s="56"/>
      <c r="B2420" s="56"/>
    </row>
    <row r="2421" spans="1:2">
      <c r="A2421" s="56"/>
      <c r="B2421" s="56"/>
    </row>
    <row r="2422" spans="1:2">
      <c r="A2422" s="56"/>
      <c r="B2422" s="56"/>
    </row>
    <row r="2423" spans="1:2">
      <c r="A2423" s="56"/>
      <c r="B2423" s="56"/>
    </row>
    <row r="2424" spans="1:2">
      <c r="A2424" s="56"/>
      <c r="B2424" s="56"/>
    </row>
    <row r="2425" spans="1:2">
      <c r="A2425" s="56"/>
      <c r="B2425" s="56"/>
    </row>
    <row r="2426" spans="1:2">
      <c r="A2426" s="56"/>
      <c r="B2426" s="56"/>
    </row>
    <row r="2427" spans="1:2">
      <c r="A2427" s="56"/>
      <c r="B2427" s="56"/>
    </row>
    <row r="2428" spans="1:2">
      <c r="A2428" s="56"/>
      <c r="B2428" s="56"/>
    </row>
    <row r="2429" spans="1:2">
      <c r="A2429" s="56"/>
      <c r="B2429" s="56"/>
    </row>
    <row r="2430" spans="1:2">
      <c r="A2430" s="56"/>
      <c r="B2430" s="56"/>
    </row>
    <row r="2431" spans="1:2">
      <c r="A2431" s="56"/>
      <c r="B2431" s="56"/>
    </row>
    <row r="2432" spans="1:2">
      <c r="A2432" s="56"/>
      <c r="B2432" s="56"/>
    </row>
    <row r="2433" spans="1:2">
      <c r="A2433" s="56"/>
      <c r="B2433" s="56"/>
    </row>
    <row r="2434" spans="1:2">
      <c r="A2434" s="56"/>
      <c r="B2434" s="56"/>
    </row>
    <row r="2435" spans="1:2">
      <c r="A2435" s="56"/>
      <c r="B2435" s="56"/>
    </row>
    <row r="2436" spans="1:2">
      <c r="A2436" s="56"/>
      <c r="B2436" s="56"/>
    </row>
    <row r="2437" spans="1:2">
      <c r="A2437" s="56"/>
      <c r="B2437" s="56"/>
    </row>
    <row r="2438" spans="1:2">
      <c r="A2438" s="56"/>
      <c r="B2438" s="56"/>
    </row>
    <row r="2439" spans="1:2">
      <c r="A2439" s="56"/>
      <c r="B2439" s="56"/>
    </row>
    <row r="2440" spans="1:2">
      <c r="A2440" s="56"/>
      <c r="B2440" s="56"/>
    </row>
    <row r="2441" spans="1:2">
      <c r="A2441" s="56"/>
      <c r="B2441" s="56"/>
    </row>
    <row r="2442" spans="1:2">
      <c r="A2442" s="56"/>
      <c r="B2442" s="56"/>
    </row>
    <row r="2443" spans="1:2">
      <c r="A2443" s="56"/>
      <c r="B2443" s="56"/>
    </row>
    <row r="2444" spans="1:2">
      <c r="A2444" s="56"/>
      <c r="B2444" s="56"/>
    </row>
    <row r="2445" spans="1:2">
      <c r="A2445" s="56"/>
      <c r="B2445" s="56"/>
    </row>
    <row r="2446" spans="1:2">
      <c r="A2446" s="56"/>
      <c r="B2446" s="56"/>
    </row>
    <row r="2447" spans="1:2">
      <c r="A2447" s="56"/>
      <c r="B2447" s="56"/>
    </row>
    <row r="2448" spans="1:2">
      <c r="A2448" s="56"/>
      <c r="B2448" s="56"/>
    </row>
    <row r="2449" spans="1:2">
      <c r="A2449" s="56"/>
      <c r="B2449" s="56"/>
    </row>
    <row r="2450" spans="1:2">
      <c r="A2450" s="56"/>
      <c r="B2450" s="56"/>
    </row>
    <row r="2451" spans="1:2">
      <c r="A2451" s="56"/>
      <c r="B2451" s="56"/>
    </row>
    <row r="2452" spans="1:2">
      <c r="A2452" s="56"/>
      <c r="B2452" s="56"/>
    </row>
    <row r="2453" spans="1:2">
      <c r="A2453" s="56"/>
      <c r="B2453" s="56"/>
    </row>
    <row r="2454" spans="1:2">
      <c r="A2454" s="56"/>
      <c r="B2454" s="56"/>
    </row>
    <row r="2455" spans="1:2">
      <c r="A2455" s="56"/>
      <c r="B2455" s="56"/>
    </row>
    <row r="2456" spans="1:2">
      <c r="A2456" s="56"/>
      <c r="B2456" s="56"/>
    </row>
    <row r="2457" spans="1:2">
      <c r="A2457" s="56"/>
      <c r="B2457" s="56"/>
    </row>
    <row r="2458" spans="1:2">
      <c r="A2458" s="56"/>
      <c r="B2458" s="56"/>
    </row>
    <row r="2459" spans="1:2">
      <c r="A2459" s="56"/>
      <c r="B2459" s="56"/>
    </row>
    <row r="2460" spans="1:2">
      <c r="A2460" s="56"/>
      <c r="B2460" s="56"/>
    </row>
    <row r="2461" spans="1:2">
      <c r="A2461" s="56"/>
      <c r="B2461" s="56"/>
    </row>
    <row r="2462" spans="1:2">
      <c r="A2462" s="56"/>
      <c r="B2462" s="56"/>
    </row>
    <row r="2463" spans="1:2">
      <c r="A2463" s="56"/>
      <c r="B2463" s="56"/>
    </row>
    <row r="2464" spans="1:2">
      <c r="A2464" s="56"/>
      <c r="B2464" s="56"/>
    </row>
    <row r="2465" spans="1:2">
      <c r="A2465" s="56"/>
      <c r="B2465" s="56"/>
    </row>
    <row r="2466" spans="1:2">
      <c r="A2466" s="56"/>
      <c r="B2466" s="56"/>
    </row>
    <row r="2467" spans="1:2">
      <c r="A2467" s="56"/>
      <c r="B2467" s="56"/>
    </row>
    <row r="2468" spans="1:2">
      <c r="A2468" s="56"/>
      <c r="B2468" s="56"/>
    </row>
    <row r="2469" spans="1:2">
      <c r="A2469" s="56"/>
      <c r="B2469" s="56"/>
    </row>
    <row r="2470" spans="1:2">
      <c r="A2470" s="56"/>
      <c r="B2470" s="56"/>
    </row>
    <row r="2471" spans="1:2">
      <c r="A2471" s="56"/>
      <c r="B2471" s="56"/>
    </row>
    <row r="2472" spans="1:2">
      <c r="A2472" s="56"/>
      <c r="B2472" s="56"/>
    </row>
    <row r="2473" spans="1:2">
      <c r="A2473" s="56"/>
      <c r="B2473" s="56"/>
    </row>
    <row r="2474" spans="1:2">
      <c r="A2474" s="56"/>
      <c r="B2474" s="56"/>
    </row>
    <row r="2475" spans="1:2">
      <c r="A2475" s="56"/>
      <c r="B2475" s="56"/>
    </row>
    <row r="2476" spans="1:2">
      <c r="A2476" s="56"/>
      <c r="B2476" s="56"/>
    </row>
    <row r="2477" spans="1:2">
      <c r="A2477" s="56"/>
      <c r="B2477" s="56"/>
    </row>
    <row r="2478" spans="1:2">
      <c r="A2478" s="56"/>
      <c r="B2478" s="56"/>
    </row>
    <row r="2479" spans="1:2">
      <c r="A2479" s="56"/>
      <c r="B2479" s="56"/>
    </row>
    <row r="2480" spans="1:2">
      <c r="A2480" s="56"/>
      <c r="B2480" s="56"/>
    </row>
    <row r="2481" spans="1:2">
      <c r="A2481" s="56"/>
      <c r="B2481" s="56"/>
    </row>
    <row r="2482" spans="1:2">
      <c r="A2482" s="56"/>
      <c r="B2482" s="56"/>
    </row>
    <row r="2483" spans="1:2">
      <c r="A2483" s="56"/>
      <c r="B2483" s="56"/>
    </row>
    <row r="2484" spans="1:2">
      <c r="A2484" s="56"/>
      <c r="B2484" s="56"/>
    </row>
    <row r="2485" spans="1:2">
      <c r="A2485" s="56"/>
      <c r="B2485" s="56"/>
    </row>
    <row r="2486" spans="1:2">
      <c r="A2486" s="56"/>
      <c r="B2486" s="56"/>
    </row>
    <row r="2487" spans="1:2">
      <c r="A2487" s="56"/>
      <c r="B2487" s="56"/>
    </row>
    <row r="2488" spans="1:2">
      <c r="A2488" s="56"/>
      <c r="B2488" s="56"/>
    </row>
    <row r="2489" spans="1:2">
      <c r="A2489" s="56"/>
      <c r="B2489" s="56"/>
    </row>
    <row r="2490" spans="1:2">
      <c r="A2490" s="56"/>
      <c r="B2490" s="56"/>
    </row>
    <row r="2491" spans="1:2">
      <c r="A2491" s="56"/>
      <c r="B2491" s="56"/>
    </row>
    <row r="2492" spans="1:2">
      <c r="A2492" s="56"/>
      <c r="B2492" s="56"/>
    </row>
    <row r="2493" spans="1:2">
      <c r="A2493" s="56"/>
      <c r="B2493" s="56"/>
    </row>
    <row r="2494" spans="1:2">
      <c r="A2494" s="56"/>
      <c r="B2494" s="56"/>
    </row>
    <row r="2495" spans="1:2">
      <c r="A2495" s="56"/>
      <c r="B2495" s="56"/>
    </row>
    <row r="2496" spans="1:2">
      <c r="A2496" s="56"/>
      <c r="B2496" s="56"/>
    </row>
    <row r="2497" spans="1:2">
      <c r="A2497" s="56"/>
      <c r="B2497" s="56"/>
    </row>
    <row r="2498" spans="1:2">
      <c r="A2498" s="56"/>
      <c r="B2498" s="56"/>
    </row>
    <row r="2499" spans="1:2">
      <c r="A2499" s="56"/>
      <c r="B2499" s="56"/>
    </row>
    <row r="2500" spans="1:2">
      <c r="A2500" s="56"/>
      <c r="B2500" s="56"/>
    </row>
    <row r="2501" spans="1:2">
      <c r="A2501" s="56"/>
      <c r="B2501" s="56"/>
    </row>
    <row r="2502" spans="1:2">
      <c r="A2502" s="56"/>
      <c r="B2502" s="56"/>
    </row>
    <row r="2503" spans="1:2">
      <c r="A2503" s="56"/>
      <c r="B2503" s="56"/>
    </row>
    <row r="2504" spans="1:2">
      <c r="A2504" s="56"/>
      <c r="B2504" s="56"/>
    </row>
    <row r="2505" spans="1:2">
      <c r="A2505" s="56"/>
      <c r="B2505" s="56"/>
    </row>
    <row r="2506" spans="1:2">
      <c r="A2506" s="56"/>
      <c r="B2506" s="56"/>
    </row>
    <row r="2507" spans="1:2">
      <c r="A2507" s="56"/>
      <c r="B2507" s="56"/>
    </row>
    <row r="2508" spans="1:2">
      <c r="A2508" s="56"/>
      <c r="B2508" s="56"/>
    </row>
    <row r="2509" spans="1:2">
      <c r="A2509" s="56"/>
      <c r="B2509" s="56"/>
    </row>
    <row r="2510" spans="1:2">
      <c r="A2510" s="56"/>
      <c r="B2510" s="56"/>
    </row>
    <row r="2511" spans="1:2">
      <c r="A2511" s="56"/>
      <c r="B2511" s="56"/>
    </row>
    <row r="2512" spans="1:2">
      <c r="A2512" s="56"/>
      <c r="B2512" s="56"/>
    </row>
    <row r="2513" spans="1:2">
      <c r="A2513" s="56"/>
      <c r="B2513" s="56"/>
    </row>
    <row r="2514" spans="1:2">
      <c r="A2514" s="56"/>
      <c r="B2514" s="56"/>
    </row>
    <row r="2515" spans="1:2">
      <c r="A2515" s="56"/>
      <c r="B2515" s="56"/>
    </row>
    <row r="2516" spans="1:2">
      <c r="A2516" s="56"/>
      <c r="B2516" s="56"/>
    </row>
    <row r="2517" spans="1:2">
      <c r="A2517" s="56"/>
      <c r="B2517" s="56"/>
    </row>
    <row r="2518" spans="1:2">
      <c r="A2518" s="56"/>
      <c r="B2518" s="56"/>
    </row>
    <row r="2519" spans="1:2">
      <c r="A2519" s="56"/>
      <c r="B2519" s="56"/>
    </row>
    <row r="2520" spans="1:2">
      <c r="A2520" s="56"/>
      <c r="B2520" s="56"/>
    </row>
    <row r="2521" spans="1:2">
      <c r="A2521" s="56"/>
      <c r="B2521" s="56"/>
    </row>
    <row r="2522" spans="1:2">
      <c r="A2522" s="56"/>
      <c r="B2522" s="56"/>
    </row>
    <row r="2523" spans="1:2">
      <c r="A2523" s="56"/>
      <c r="B2523" s="56"/>
    </row>
    <row r="2524" spans="1:2">
      <c r="A2524" s="56"/>
      <c r="B2524" s="56"/>
    </row>
    <row r="2525" spans="1:2">
      <c r="A2525" s="56"/>
      <c r="B2525" s="56"/>
    </row>
    <row r="2526" spans="1:2">
      <c r="A2526" s="56"/>
      <c r="B2526" s="56"/>
    </row>
    <row r="2527" spans="1:2">
      <c r="A2527" s="56"/>
      <c r="B2527" s="56"/>
    </row>
    <row r="2528" spans="1:2">
      <c r="A2528" s="56"/>
      <c r="B2528" s="56"/>
    </row>
    <row r="2529" spans="1:2">
      <c r="A2529" s="56"/>
      <c r="B2529" s="56"/>
    </row>
    <row r="2530" spans="1:2">
      <c r="A2530" s="56"/>
      <c r="B2530" s="56"/>
    </row>
    <row r="2531" spans="1:2">
      <c r="A2531" s="56"/>
      <c r="B2531" s="56"/>
    </row>
    <row r="2532" spans="1:2">
      <c r="A2532" s="56"/>
      <c r="B2532" s="56"/>
    </row>
    <row r="2533" spans="1:2">
      <c r="A2533" s="56"/>
      <c r="B2533" s="56"/>
    </row>
    <row r="2534" spans="1:2">
      <c r="A2534" s="56"/>
      <c r="B2534" s="56"/>
    </row>
    <row r="2535" spans="1:2">
      <c r="A2535" s="56"/>
      <c r="B2535" s="56"/>
    </row>
    <row r="2536" spans="1:2">
      <c r="A2536" s="56"/>
      <c r="B2536" s="56"/>
    </row>
    <row r="2537" spans="1:2">
      <c r="A2537" s="56"/>
      <c r="B2537" s="56"/>
    </row>
    <row r="2538" spans="1:2">
      <c r="A2538" s="56"/>
      <c r="B2538" s="56"/>
    </row>
    <row r="2539" spans="1:2">
      <c r="A2539" s="56"/>
      <c r="B2539" s="56"/>
    </row>
    <row r="2540" spans="1:2">
      <c r="A2540" s="56"/>
      <c r="B2540" s="56"/>
    </row>
    <row r="2541" spans="1:2">
      <c r="A2541" s="56"/>
      <c r="B2541" s="56"/>
    </row>
    <row r="2542" spans="1:2">
      <c r="A2542" s="56"/>
      <c r="B2542" s="56"/>
    </row>
    <row r="2543" spans="1:2">
      <c r="A2543" s="56"/>
      <c r="B2543" s="56"/>
    </row>
    <row r="2544" spans="1:2">
      <c r="A2544" s="56"/>
      <c r="B2544" s="56"/>
    </row>
    <row r="2545" spans="1:2">
      <c r="A2545" s="56"/>
      <c r="B2545" s="56"/>
    </row>
    <row r="2546" spans="1:2">
      <c r="A2546" s="56"/>
      <c r="B2546" s="56"/>
    </row>
    <row r="2547" spans="1:2">
      <c r="A2547" s="56"/>
      <c r="B2547" s="56"/>
    </row>
    <row r="2548" spans="1:2">
      <c r="A2548" s="56"/>
      <c r="B2548" s="56"/>
    </row>
    <row r="2549" spans="1:2">
      <c r="A2549" s="56"/>
      <c r="B2549" s="56"/>
    </row>
    <row r="2550" spans="1:2">
      <c r="A2550" s="56"/>
      <c r="B2550" s="56"/>
    </row>
    <row r="2551" spans="1:2">
      <c r="A2551" s="56"/>
      <c r="B2551" s="56"/>
    </row>
    <row r="2552" spans="1:2">
      <c r="A2552" s="56"/>
      <c r="B2552" s="56"/>
    </row>
    <row r="2553" spans="1:2">
      <c r="A2553" s="56"/>
      <c r="B2553" s="56"/>
    </row>
    <row r="2554" spans="1:2">
      <c r="A2554" s="56"/>
      <c r="B2554" s="56"/>
    </row>
    <row r="2555" spans="1:2">
      <c r="A2555" s="56"/>
      <c r="B2555" s="56"/>
    </row>
    <row r="2556" spans="1:2">
      <c r="A2556" s="56"/>
      <c r="B2556" s="56"/>
    </row>
    <row r="2557" spans="1:2">
      <c r="A2557" s="56"/>
      <c r="B2557" s="56"/>
    </row>
    <row r="2558" spans="1:2">
      <c r="A2558" s="56"/>
      <c r="B2558" s="56"/>
    </row>
    <row r="2559" spans="1:2">
      <c r="A2559" s="56"/>
      <c r="B2559" s="56"/>
    </row>
    <row r="2560" spans="1:2">
      <c r="A2560" s="56"/>
      <c r="B2560" s="56"/>
    </row>
    <row r="2561" spans="1:2">
      <c r="A2561" s="56"/>
      <c r="B2561" s="56"/>
    </row>
    <row r="2562" spans="1:2">
      <c r="A2562" s="56"/>
      <c r="B2562" s="56"/>
    </row>
    <row r="2563" spans="1:2">
      <c r="A2563" s="56"/>
      <c r="B2563" s="56"/>
    </row>
    <row r="2564" spans="1:2">
      <c r="A2564" s="56"/>
      <c r="B2564" s="56"/>
    </row>
    <row r="2565" spans="1:2">
      <c r="A2565" s="56"/>
      <c r="B2565" s="56"/>
    </row>
    <row r="2566" spans="1:2">
      <c r="A2566" s="56"/>
      <c r="B2566" s="56"/>
    </row>
    <row r="2567" spans="1:2">
      <c r="A2567" s="56"/>
      <c r="B2567" s="56"/>
    </row>
    <row r="2568" spans="1:2">
      <c r="A2568" s="56"/>
      <c r="B2568" s="56"/>
    </row>
    <row r="2569" spans="1:2">
      <c r="A2569" s="56"/>
      <c r="B2569" s="56"/>
    </row>
    <row r="2570" spans="1:2">
      <c r="A2570" s="56"/>
      <c r="B2570" s="56"/>
    </row>
    <row r="2571" spans="1:2">
      <c r="A2571" s="56"/>
      <c r="B2571" s="56"/>
    </row>
    <row r="2572" spans="1:2">
      <c r="A2572" s="56"/>
      <c r="B2572" s="56"/>
    </row>
    <row r="2573" spans="1:2">
      <c r="A2573" s="56"/>
      <c r="B2573" s="56"/>
    </row>
    <row r="2574" spans="1:2">
      <c r="A2574" s="56"/>
      <c r="B2574" s="56"/>
    </row>
    <row r="2575" spans="1:2">
      <c r="A2575" s="56"/>
      <c r="B2575" s="56"/>
    </row>
    <row r="2576" spans="1:2">
      <c r="A2576" s="56"/>
      <c r="B2576" s="56"/>
    </row>
    <row r="2577" spans="1:2">
      <c r="A2577" s="56"/>
      <c r="B2577" s="56"/>
    </row>
    <row r="2578" spans="1:2">
      <c r="A2578" s="56"/>
      <c r="B2578" s="56"/>
    </row>
    <row r="2579" spans="1:2">
      <c r="A2579" s="56"/>
      <c r="B2579" s="56"/>
    </row>
    <row r="2580" spans="1:2">
      <c r="A2580" s="56"/>
      <c r="B2580" s="56"/>
    </row>
    <row r="2581" spans="1:2">
      <c r="A2581" s="56"/>
      <c r="B2581" s="56"/>
    </row>
    <row r="2582" spans="1:2">
      <c r="A2582" s="56"/>
      <c r="B2582" s="56"/>
    </row>
    <row r="2583" spans="1:2">
      <c r="A2583" s="56"/>
      <c r="B2583" s="56"/>
    </row>
    <row r="2584" spans="1:2">
      <c r="A2584" s="56"/>
      <c r="B2584" s="56"/>
    </row>
    <row r="2585" spans="1:2">
      <c r="A2585" s="56"/>
      <c r="B2585" s="56"/>
    </row>
    <row r="2586" spans="1:2">
      <c r="A2586" s="56"/>
      <c r="B2586" s="56"/>
    </row>
    <row r="2587" spans="1:2">
      <c r="A2587" s="56"/>
      <c r="B2587" s="56"/>
    </row>
    <row r="2588" spans="1:2">
      <c r="A2588" s="56"/>
      <c r="B2588" s="56"/>
    </row>
    <row r="2589" spans="1:2">
      <c r="A2589" s="56"/>
      <c r="B2589" s="56"/>
    </row>
    <row r="2590" spans="1:2">
      <c r="A2590" s="56"/>
      <c r="B2590" s="56"/>
    </row>
    <row r="2591" spans="1:2">
      <c r="A2591" s="56"/>
      <c r="B2591" s="56"/>
    </row>
    <row r="2592" spans="1:2">
      <c r="A2592" s="56"/>
      <c r="B2592" s="56"/>
    </row>
    <row r="2593" spans="1:2">
      <c r="A2593" s="56"/>
      <c r="B2593" s="56"/>
    </row>
    <row r="2594" spans="1:2">
      <c r="A2594" s="56"/>
      <c r="B2594" s="56"/>
    </row>
    <row r="2595" spans="1:2">
      <c r="A2595" s="56"/>
      <c r="B2595" s="56"/>
    </row>
    <row r="2596" spans="1:2">
      <c r="A2596" s="56"/>
      <c r="B2596" s="56"/>
    </row>
    <row r="2597" spans="1:2">
      <c r="A2597" s="56"/>
      <c r="B2597" s="56"/>
    </row>
    <row r="2598" spans="1:2">
      <c r="A2598" s="56"/>
      <c r="B2598" s="56"/>
    </row>
    <row r="2599" spans="1:2">
      <c r="A2599" s="56"/>
      <c r="B2599" s="56"/>
    </row>
    <row r="2600" spans="1:2">
      <c r="A2600" s="56"/>
      <c r="B2600" s="56"/>
    </row>
    <row r="2601" spans="1:2">
      <c r="A2601" s="56"/>
      <c r="B2601" s="56"/>
    </row>
    <row r="2602" spans="1:2">
      <c r="A2602" s="56"/>
      <c r="B2602" s="56"/>
    </row>
    <row r="2603" spans="1:2">
      <c r="A2603" s="56"/>
      <c r="B2603" s="56"/>
    </row>
    <row r="2604" spans="1:2">
      <c r="A2604" s="56"/>
      <c r="B2604" s="56"/>
    </row>
    <row r="2605" spans="1:2">
      <c r="A2605" s="56"/>
      <c r="B2605" s="56"/>
    </row>
    <row r="2606" spans="1:2">
      <c r="A2606" s="56"/>
      <c r="B2606" s="56"/>
    </row>
    <row r="2607" spans="1:2">
      <c r="A2607" s="56"/>
      <c r="B2607" s="56"/>
    </row>
    <row r="2608" spans="1:2">
      <c r="A2608" s="56"/>
      <c r="B2608" s="56"/>
    </row>
    <row r="2609" spans="1:2">
      <c r="A2609" s="56"/>
      <c r="B2609" s="56"/>
    </row>
    <row r="2610" spans="1:2">
      <c r="A2610" s="56"/>
      <c r="B2610" s="56"/>
    </row>
    <row r="2611" spans="1:2">
      <c r="A2611" s="56"/>
      <c r="B2611" s="56"/>
    </row>
    <row r="2612" spans="1:2">
      <c r="A2612" s="56"/>
      <c r="B2612" s="56"/>
    </row>
    <row r="2613" spans="1:2">
      <c r="A2613" s="56"/>
      <c r="B2613" s="56"/>
    </row>
    <row r="2614" spans="1:2">
      <c r="A2614" s="56"/>
      <c r="B2614" s="56"/>
    </row>
    <row r="2615" spans="1:2">
      <c r="A2615" s="56"/>
      <c r="B2615" s="56"/>
    </row>
    <row r="2616" spans="1:2">
      <c r="A2616" s="56"/>
      <c r="B2616" s="56"/>
    </row>
    <row r="2617" spans="1:2">
      <c r="A2617" s="56"/>
      <c r="B2617" s="56"/>
    </row>
    <row r="2618" spans="1:2">
      <c r="A2618" s="56"/>
      <c r="B2618" s="56"/>
    </row>
    <row r="2619" spans="1:2">
      <c r="A2619" s="56"/>
      <c r="B2619" s="56"/>
    </row>
    <row r="2620" spans="1:2">
      <c r="A2620" s="56"/>
      <c r="B2620" s="56"/>
    </row>
    <row r="2621" spans="1:2">
      <c r="A2621" s="56"/>
      <c r="B2621" s="56"/>
    </row>
    <row r="2622" spans="1:2">
      <c r="A2622" s="56"/>
      <c r="B2622" s="56"/>
    </row>
    <row r="2623" spans="1:2">
      <c r="A2623" s="56"/>
      <c r="B2623" s="56"/>
    </row>
    <row r="2624" spans="1:2">
      <c r="A2624" s="56"/>
      <c r="B2624" s="56"/>
    </row>
    <row r="2625" spans="1:2">
      <c r="A2625" s="56"/>
      <c r="B2625" s="56"/>
    </row>
    <row r="2626" spans="1:2">
      <c r="A2626" s="56"/>
      <c r="B2626" s="56"/>
    </row>
    <row r="2627" spans="1:2">
      <c r="A2627" s="56"/>
      <c r="B2627" s="56"/>
    </row>
    <row r="2628" spans="1:2">
      <c r="A2628" s="56"/>
      <c r="B2628" s="56"/>
    </row>
    <row r="2629" spans="1:2">
      <c r="A2629" s="56"/>
      <c r="B2629" s="56"/>
    </row>
    <row r="2630" spans="1:2">
      <c r="A2630" s="56"/>
      <c r="B2630" s="56"/>
    </row>
    <row r="2631" spans="1:2">
      <c r="A2631" s="56"/>
      <c r="B2631" s="56"/>
    </row>
    <row r="2632" spans="1:2">
      <c r="A2632" s="56"/>
      <c r="B2632" s="56"/>
    </row>
    <row r="2633" spans="1:2">
      <c r="A2633" s="56"/>
      <c r="B2633" s="56"/>
    </row>
    <row r="2634" spans="1:2">
      <c r="A2634" s="56"/>
      <c r="B2634" s="56"/>
    </row>
    <row r="2635" spans="1:2">
      <c r="A2635" s="56"/>
      <c r="B2635" s="56"/>
    </row>
    <row r="2636" spans="1:2">
      <c r="A2636" s="56"/>
      <c r="B2636" s="56"/>
    </row>
    <row r="2637" spans="1:2">
      <c r="A2637" s="56"/>
      <c r="B2637" s="56"/>
    </row>
    <row r="2638" spans="1:2">
      <c r="A2638" s="56"/>
      <c r="B2638" s="56"/>
    </row>
    <row r="2639" spans="1:2">
      <c r="A2639" s="56"/>
      <c r="B2639" s="56"/>
    </row>
    <row r="2640" spans="1:2">
      <c r="A2640" s="56"/>
      <c r="B2640" s="56"/>
    </row>
    <row r="2641" spans="1:2">
      <c r="A2641" s="56"/>
      <c r="B2641" s="56"/>
    </row>
    <row r="2642" spans="1:2">
      <c r="A2642" s="56"/>
      <c r="B2642" s="56"/>
    </row>
    <row r="2643" spans="1:2">
      <c r="A2643" s="56"/>
      <c r="B2643" s="56"/>
    </row>
    <row r="2644" spans="1:2">
      <c r="A2644" s="56"/>
      <c r="B2644" s="56"/>
    </row>
    <row r="2645" spans="1:2">
      <c r="A2645" s="56"/>
      <c r="B2645" s="56"/>
    </row>
    <row r="2646" spans="1:2">
      <c r="A2646" s="56"/>
      <c r="B2646" s="56"/>
    </row>
    <row r="2647" spans="1:2">
      <c r="A2647" s="56"/>
      <c r="B2647" s="56"/>
    </row>
    <row r="2648" spans="1:2">
      <c r="A2648" s="56"/>
      <c r="B2648" s="56"/>
    </row>
    <row r="2649" spans="1:2">
      <c r="A2649" s="56"/>
      <c r="B2649" s="56"/>
    </row>
    <row r="2650" spans="1:2">
      <c r="A2650" s="56"/>
      <c r="B2650" s="56"/>
    </row>
    <row r="2651" spans="1:2">
      <c r="A2651" s="56"/>
      <c r="B2651" s="56"/>
    </row>
    <row r="2652" spans="1:2">
      <c r="A2652" s="56"/>
      <c r="B2652" s="56"/>
    </row>
    <row r="2653" spans="1:2">
      <c r="A2653" s="56"/>
      <c r="B2653" s="56"/>
    </row>
    <row r="2654" spans="1:2">
      <c r="A2654" s="56"/>
      <c r="B2654" s="56"/>
    </row>
    <row r="2655" spans="1:2">
      <c r="A2655" s="56"/>
      <c r="B2655" s="56"/>
    </row>
    <row r="2656" spans="1:2">
      <c r="A2656" s="56"/>
      <c r="B2656" s="56"/>
    </row>
    <row r="2657" spans="1:2">
      <c r="A2657" s="56"/>
      <c r="B2657" s="56"/>
    </row>
    <row r="2658" spans="1:2">
      <c r="A2658" s="56"/>
      <c r="B2658" s="56"/>
    </row>
    <row r="2659" spans="1:2">
      <c r="A2659" s="56"/>
      <c r="B2659" s="56"/>
    </row>
    <row r="2660" spans="1:2">
      <c r="A2660" s="56"/>
      <c r="B2660" s="56"/>
    </row>
    <row r="2661" spans="1:2">
      <c r="A2661" s="56"/>
      <c r="B2661" s="56"/>
    </row>
    <row r="2662" spans="1:2">
      <c r="A2662" s="56"/>
      <c r="B2662" s="56"/>
    </row>
    <row r="2663" spans="1:2">
      <c r="A2663" s="56"/>
      <c r="B2663" s="56"/>
    </row>
    <row r="2664" spans="1:2">
      <c r="A2664" s="56"/>
      <c r="B2664" s="56"/>
    </row>
    <row r="2665" spans="1:2">
      <c r="A2665" s="56"/>
      <c r="B2665" s="56"/>
    </row>
    <row r="2666" spans="1:2">
      <c r="A2666" s="56"/>
      <c r="B2666" s="56"/>
    </row>
    <row r="2667" spans="1:2">
      <c r="A2667" s="56"/>
      <c r="B2667" s="56"/>
    </row>
    <row r="2668" spans="1:2">
      <c r="A2668" s="56"/>
      <c r="B2668" s="56"/>
    </row>
    <row r="2669" spans="1:2">
      <c r="A2669" s="56"/>
      <c r="B2669" s="56"/>
    </row>
    <row r="2670" spans="1:2">
      <c r="A2670" s="56"/>
      <c r="B2670" s="56"/>
    </row>
    <row r="2671" spans="1:2">
      <c r="A2671" s="56"/>
      <c r="B2671" s="56"/>
    </row>
    <row r="2672" spans="1:2">
      <c r="A2672" s="56"/>
      <c r="B2672" s="56"/>
    </row>
    <row r="2673" spans="1:2">
      <c r="A2673" s="56"/>
      <c r="B2673" s="56"/>
    </row>
    <row r="2674" spans="1:2">
      <c r="A2674" s="56"/>
      <c r="B2674" s="56"/>
    </row>
    <row r="2675" spans="1:2">
      <c r="A2675" s="56"/>
      <c r="B2675" s="56"/>
    </row>
    <row r="2676" spans="1:2">
      <c r="A2676" s="56"/>
      <c r="B2676" s="56"/>
    </row>
    <row r="2677" spans="1:2">
      <c r="A2677" s="56"/>
      <c r="B2677" s="56"/>
    </row>
    <row r="2678" spans="1:2">
      <c r="A2678" s="56"/>
      <c r="B2678" s="56"/>
    </row>
    <row r="2679" spans="1:2">
      <c r="A2679" s="56"/>
      <c r="B2679" s="56"/>
    </row>
    <row r="2680" spans="1:2">
      <c r="A2680" s="56"/>
      <c r="B2680" s="56"/>
    </row>
    <row r="2681" spans="1:2">
      <c r="A2681" s="56"/>
      <c r="B2681" s="56"/>
    </row>
    <row r="2682" spans="1:2">
      <c r="A2682" s="56"/>
      <c r="B2682" s="56"/>
    </row>
    <row r="2683" spans="1:2">
      <c r="A2683" s="56"/>
      <c r="B2683" s="56"/>
    </row>
    <row r="2684" spans="1:2">
      <c r="A2684" s="56"/>
      <c r="B2684" s="56"/>
    </row>
    <row r="2685" spans="1:2">
      <c r="A2685" s="56"/>
      <c r="B2685" s="56"/>
    </row>
    <row r="2686" spans="1:2">
      <c r="A2686" s="56"/>
      <c r="B2686" s="56"/>
    </row>
    <row r="2687" spans="1:2">
      <c r="A2687" s="56"/>
      <c r="B2687" s="56"/>
    </row>
    <row r="2688" spans="1:2">
      <c r="A2688" s="56"/>
      <c r="B2688" s="56"/>
    </row>
    <row r="2689" spans="1:2">
      <c r="A2689" s="56"/>
      <c r="B2689" s="56"/>
    </row>
    <row r="2690" spans="1:2">
      <c r="A2690" s="56"/>
      <c r="B2690" s="56"/>
    </row>
    <row r="2691" spans="1:2">
      <c r="A2691" s="56"/>
      <c r="B2691" s="56"/>
    </row>
    <row r="2692" spans="1:2">
      <c r="A2692" s="56"/>
      <c r="B2692" s="56"/>
    </row>
    <row r="2693" spans="1:2">
      <c r="A2693" s="56"/>
      <c r="B2693" s="56"/>
    </row>
    <row r="2694" spans="1:2">
      <c r="A2694" s="56"/>
      <c r="B2694" s="56"/>
    </row>
    <row r="2695" spans="1:2">
      <c r="A2695" s="56"/>
      <c r="B2695" s="56"/>
    </row>
    <row r="2696" spans="1:2">
      <c r="A2696" s="56"/>
      <c r="B2696" s="56"/>
    </row>
    <row r="2697" spans="1:2">
      <c r="A2697" s="56"/>
      <c r="B2697" s="56"/>
    </row>
    <row r="2698" spans="1:2">
      <c r="A2698" s="56"/>
      <c r="B2698" s="56"/>
    </row>
    <row r="2699" spans="1:2">
      <c r="A2699" s="56"/>
      <c r="B2699" s="56"/>
    </row>
    <row r="2700" spans="1:2">
      <c r="A2700" s="56"/>
      <c r="B2700" s="56"/>
    </row>
    <row r="2701" spans="1:2">
      <c r="A2701" s="56"/>
      <c r="B2701" s="56"/>
    </row>
    <row r="2702" spans="1:2">
      <c r="A2702" s="56"/>
      <c r="B2702" s="56"/>
    </row>
    <row r="2703" spans="1:2">
      <c r="A2703" s="56"/>
      <c r="B2703" s="56"/>
    </row>
    <row r="2704" spans="1:2">
      <c r="A2704" s="56"/>
      <c r="B2704" s="56"/>
    </row>
    <row r="2705" spans="1:2">
      <c r="A2705" s="56"/>
      <c r="B2705" s="56"/>
    </row>
    <row r="2706" spans="1:2">
      <c r="A2706" s="56"/>
      <c r="B2706" s="56"/>
    </row>
    <row r="2707" spans="1:2">
      <c r="A2707" s="56"/>
      <c r="B2707" s="56"/>
    </row>
    <row r="2708" spans="1:2">
      <c r="A2708" s="56"/>
      <c r="B2708" s="56"/>
    </row>
    <row r="2709" spans="1:2">
      <c r="A2709" s="56"/>
      <c r="B2709" s="56"/>
    </row>
    <row r="2710" spans="1:2">
      <c r="A2710" s="56"/>
      <c r="B2710" s="56"/>
    </row>
    <row r="2711" spans="1:2">
      <c r="A2711" s="56"/>
      <c r="B2711" s="56"/>
    </row>
    <row r="2712" spans="1:2">
      <c r="A2712" s="56"/>
      <c r="B2712" s="56"/>
    </row>
    <row r="2713" spans="1:2">
      <c r="A2713" s="56"/>
      <c r="B2713" s="56"/>
    </row>
    <row r="2714" spans="1:2">
      <c r="A2714" s="56"/>
      <c r="B2714" s="56"/>
    </row>
    <row r="2715" spans="1:2">
      <c r="A2715" s="56"/>
      <c r="B2715" s="56"/>
    </row>
    <row r="2716" spans="1:2">
      <c r="A2716" s="56"/>
      <c r="B2716" s="56"/>
    </row>
    <row r="2717" spans="1:2">
      <c r="A2717" s="56"/>
      <c r="B2717" s="56"/>
    </row>
    <row r="2718" spans="1:2">
      <c r="A2718" s="56"/>
      <c r="B2718" s="56"/>
    </row>
    <row r="2719" spans="1:2">
      <c r="A2719" s="56"/>
      <c r="B2719" s="56"/>
    </row>
    <row r="2720" spans="1:2">
      <c r="A2720" s="56"/>
      <c r="B2720" s="56"/>
    </row>
    <row r="2721" spans="1:2">
      <c r="A2721" s="56"/>
      <c r="B2721" s="56"/>
    </row>
    <row r="2722" spans="1:2">
      <c r="A2722" s="56"/>
      <c r="B2722" s="56"/>
    </row>
    <row r="2723" spans="1:2">
      <c r="A2723" s="56"/>
      <c r="B2723" s="56"/>
    </row>
    <row r="2724" spans="1:2">
      <c r="A2724" s="56"/>
      <c r="B2724" s="56"/>
    </row>
    <row r="2725" spans="1:2">
      <c r="A2725" s="56"/>
      <c r="B2725" s="56"/>
    </row>
    <row r="2726" spans="1:2">
      <c r="A2726" s="56"/>
      <c r="B2726" s="56"/>
    </row>
    <row r="2727" spans="1:2">
      <c r="A2727" s="56"/>
      <c r="B2727" s="56"/>
    </row>
    <row r="2728" spans="1:2">
      <c r="A2728" s="56"/>
      <c r="B2728" s="56"/>
    </row>
    <row r="2729" spans="1:2">
      <c r="A2729" s="56"/>
      <c r="B2729" s="56"/>
    </row>
    <row r="2730" spans="1:2">
      <c r="A2730" s="56"/>
      <c r="B2730" s="56"/>
    </row>
    <row r="2731" spans="1:2">
      <c r="A2731" s="56"/>
      <c r="B2731" s="56"/>
    </row>
    <row r="2732" spans="1:2">
      <c r="A2732" s="56"/>
      <c r="B2732" s="56"/>
    </row>
    <row r="2733" spans="1:2">
      <c r="A2733" s="56"/>
      <c r="B2733" s="56"/>
    </row>
    <row r="2734" spans="1:2">
      <c r="A2734" s="56"/>
      <c r="B2734" s="56"/>
    </row>
    <row r="2735" spans="1:2">
      <c r="A2735" s="56"/>
      <c r="B2735" s="56"/>
    </row>
    <row r="2736" spans="1:2">
      <c r="A2736" s="56"/>
      <c r="B2736" s="56"/>
    </row>
    <row r="2737" spans="1:2">
      <c r="A2737" s="56"/>
      <c r="B2737" s="56"/>
    </row>
    <row r="2738" spans="1:2">
      <c r="A2738" s="56"/>
      <c r="B2738" s="56"/>
    </row>
    <row r="2739" spans="1:2">
      <c r="A2739" s="56"/>
      <c r="B2739" s="56"/>
    </row>
    <row r="2740" spans="1:2">
      <c r="A2740" s="56"/>
      <c r="B2740" s="56"/>
    </row>
    <row r="2741" spans="1:2">
      <c r="A2741" s="56"/>
      <c r="B2741" s="56"/>
    </row>
    <row r="2742" spans="1:2">
      <c r="A2742" s="56"/>
      <c r="B2742" s="56"/>
    </row>
    <row r="2743" spans="1:2">
      <c r="A2743" s="56"/>
      <c r="B2743" s="56"/>
    </row>
    <row r="2744" spans="1:2">
      <c r="A2744" s="56"/>
      <c r="B2744" s="56"/>
    </row>
    <row r="2745" spans="1:2">
      <c r="A2745" s="56"/>
      <c r="B2745" s="56"/>
    </row>
    <row r="2746" spans="1:2">
      <c r="A2746" s="56"/>
      <c r="B2746" s="56"/>
    </row>
    <row r="2747" spans="1:2">
      <c r="A2747" s="56"/>
      <c r="B2747" s="56"/>
    </row>
    <row r="2748" spans="1:2">
      <c r="A2748" s="56"/>
      <c r="B2748" s="56"/>
    </row>
    <row r="2749" spans="1:2">
      <c r="A2749" s="56"/>
      <c r="B2749" s="56"/>
    </row>
    <row r="2750" spans="1:2">
      <c r="A2750" s="56"/>
      <c r="B2750" s="56"/>
    </row>
    <row r="2751" spans="1:2">
      <c r="A2751" s="56"/>
      <c r="B2751" s="56"/>
    </row>
    <row r="2752" spans="1:2">
      <c r="A2752" s="56"/>
      <c r="B2752" s="56"/>
    </row>
    <row r="2753" spans="1:2">
      <c r="A2753" s="56"/>
      <c r="B2753" s="56"/>
    </row>
    <row r="2754" spans="1:2">
      <c r="A2754" s="56"/>
      <c r="B2754" s="56"/>
    </row>
    <row r="2755" spans="1:2">
      <c r="A2755" s="56"/>
      <c r="B2755" s="56"/>
    </row>
    <row r="2756" spans="1:2">
      <c r="A2756" s="56"/>
      <c r="B2756" s="56"/>
    </row>
    <row r="2757" spans="1:2">
      <c r="A2757" s="56"/>
      <c r="B2757" s="56"/>
    </row>
    <row r="2758" spans="1:2">
      <c r="A2758" s="56"/>
      <c r="B2758" s="56"/>
    </row>
    <row r="2759" spans="1:2">
      <c r="A2759" s="56"/>
      <c r="B2759" s="56"/>
    </row>
    <row r="2760" spans="1:2">
      <c r="A2760" s="56"/>
      <c r="B2760" s="56"/>
    </row>
    <row r="2761" spans="1:2">
      <c r="A2761" s="56"/>
      <c r="B2761" s="56"/>
    </row>
    <row r="2762" spans="1:2">
      <c r="A2762" s="56"/>
      <c r="B2762" s="56"/>
    </row>
    <row r="2763" spans="1:2">
      <c r="A2763" s="56"/>
      <c r="B2763" s="56"/>
    </row>
    <row r="2764" spans="1:2">
      <c r="A2764" s="56"/>
      <c r="B2764" s="56"/>
    </row>
    <row r="2765" spans="1:2">
      <c r="A2765" s="56"/>
      <c r="B2765" s="56"/>
    </row>
    <row r="2766" spans="1:2">
      <c r="A2766" s="56"/>
      <c r="B2766" s="56"/>
    </row>
    <row r="2767" spans="1:2">
      <c r="A2767" s="56"/>
      <c r="B2767" s="56"/>
    </row>
    <row r="2768" spans="1:2">
      <c r="A2768" s="56"/>
      <c r="B2768" s="56"/>
    </row>
    <row r="2769" spans="1:2">
      <c r="A2769" s="56"/>
      <c r="B2769" s="56"/>
    </row>
    <row r="2770" spans="1:2">
      <c r="A2770" s="56"/>
      <c r="B2770" s="56"/>
    </row>
    <row r="2771" spans="1:2">
      <c r="A2771" s="56"/>
      <c r="B2771" s="56"/>
    </row>
    <row r="2772" spans="1:2">
      <c r="A2772" s="56"/>
      <c r="B2772" s="56"/>
    </row>
    <row r="2773" spans="1:2">
      <c r="A2773" s="56"/>
      <c r="B2773" s="56"/>
    </row>
    <row r="2774" spans="1:2">
      <c r="A2774" s="56"/>
      <c r="B2774" s="56"/>
    </row>
    <row r="2775" spans="1:2">
      <c r="A2775" s="56"/>
      <c r="B2775" s="56"/>
    </row>
    <row r="2776" spans="1:2">
      <c r="A2776" s="56"/>
      <c r="B2776" s="56"/>
    </row>
    <row r="2777" spans="1:2">
      <c r="A2777" s="56"/>
      <c r="B2777" s="56"/>
    </row>
    <row r="2778" spans="1:2">
      <c r="A2778" s="56"/>
      <c r="B2778" s="56"/>
    </row>
    <row r="2779" spans="1:2">
      <c r="A2779" s="56"/>
      <c r="B2779" s="56"/>
    </row>
    <row r="2780" spans="1:2">
      <c r="A2780" s="56"/>
      <c r="B2780" s="56"/>
    </row>
    <row r="2781" spans="1:2">
      <c r="A2781" s="56"/>
      <c r="B2781" s="56"/>
    </row>
    <row r="2782" spans="1:2">
      <c r="A2782" s="56"/>
      <c r="B2782" s="56"/>
    </row>
    <row r="2783" spans="1:2">
      <c r="A2783" s="56"/>
      <c r="B2783" s="56"/>
    </row>
    <row r="2784" spans="1:2">
      <c r="A2784" s="56"/>
      <c r="B2784" s="56"/>
    </row>
    <row r="2785" spans="1:2">
      <c r="A2785" s="56"/>
      <c r="B2785" s="56"/>
    </row>
    <row r="2786" spans="1:2">
      <c r="A2786" s="56"/>
      <c r="B2786" s="56"/>
    </row>
    <row r="2787" spans="1:2">
      <c r="A2787" s="56"/>
      <c r="B2787" s="56"/>
    </row>
    <row r="2788" spans="1:2">
      <c r="A2788" s="56"/>
      <c r="B2788" s="56"/>
    </row>
    <row r="2789" spans="1:2">
      <c r="A2789" s="56"/>
      <c r="B2789" s="56"/>
    </row>
    <row r="2790" spans="1:2">
      <c r="A2790" s="56"/>
      <c r="B2790" s="56"/>
    </row>
    <row r="2791" spans="1:2">
      <c r="A2791" s="56"/>
      <c r="B2791" s="56"/>
    </row>
    <row r="2792" spans="1:2">
      <c r="A2792" s="56"/>
      <c r="B2792" s="56"/>
    </row>
    <row r="2793" spans="1:2">
      <c r="A2793" s="56"/>
      <c r="B2793" s="56"/>
    </row>
    <row r="2794" spans="1:2">
      <c r="A2794" s="56"/>
      <c r="B2794" s="56"/>
    </row>
    <row r="2795" spans="1:2">
      <c r="A2795" s="56"/>
      <c r="B2795" s="56"/>
    </row>
    <row r="2796" spans="1:2">
      <c r="A2796" s="56"/>
      <c r="B2796" s="56"/>
    </row>
    <row r="2797" spans="1:2">
      <c r="A2797" s="56"/>
      <c r="B2797" s="56"/>
    </row>
    <row r="2798" spans="1:2">
      <c r="A2798" s="56"/>
      <c r="B2798" s="56"/>
    </row>
    <row r="2799" spans="1:2">
      <c r="A2799" s="56"/>
      <c r="B2799" s="56"/>
    </row>
    <row r="2800" spans="1:2">
      <c r="A2800" s="56"/>
      <c r="B2800" s="56"/>
    </row>
    <row r="2801" spans="1:2">
      <c r="A2801" s="56"/>
      <c r="B2801" s="56"/>
    </row>
    <row r="2802" spans="1:2">
      <c r="A2802" s="56"/>
      <c r="B2802" s="56"/>
    </row>
    <row r="2803" spans="1:2">
      <c r="A2803" s="56"/>
      <c r="B2803" s="56"/>
    </row>
    <row r="2804" spans="1:2">
      <c r="A2804" s="56"/>
      <c r="B2804" s="56"/>
    </row>
    <row r="2805" spans="1:2">
      <c r="A2805" s="56"/>
      <c r="B2805" s="56"/>
    </row>
    <row r="2806" spans="1:2">
      <c r="A2806" s="56"/>
      <c r="B2806" s="56"/>
    </row>
    <row r="2807" spans="1:2">
      <c r="A2807" s="56"/>
      <c r="B2807" s="56"/>
    </row>
    <row r="2808" spans="1:2">
      <c r="A2808" s="56"/>
      <c r="B2808" s="56"/>
    </row>
    <row r="2809" spans="1:2">
      <c r="A2809" s="56"/>
      <c r="B2809" s="56"/>
    </row>
    <row r="2810" spans="1:2">
      <c r="A2810" s="56"/>
      <c r="B2810" s="56"/>
    </row>
    <row r="2811" spans="1:2">
      <c r="A2811" s="56"/>
      <c r="B2811" s="56"/>
    </row>
    <row r="2812" spans="1:2">
      <c r="A2812" s="56"/>
      <c r="B2812" s="56"/>
    </row>
    <row r="2813" spans="1:2">
      <c r="A2813" s="56"/>
      <c r="B2813" s="56"/>
    </row>
    <row r="2814" spans="1:2">
      <c r="A2814" s="56"/>
      <c r="B2814" s="56"/>
    </row>
    <row r="2815" spans="1:2">
      <c r="A2815" s="56"/>
      <c r="B2815" s="56"/>
    </row>
    <row r="2816" spans="1:2">
      <c r="A2816" s="56"/>
      <c r="B2816" s="56"/>
    </row>
    <row r="2817" spans="1:2">
      <c r="A2817" s="56"/>
      <c r="B2817" s="56"/>
    </row>
    <row r="2818" spans="1:2">
      <c r="A2818" s="56"/>
      <c r="B2818" s="56"/>
    </row>
    <row r="2819" spans="1:2">
      <c r="A2819" s="56"/>
      <c r="B2819" s="56"/>
    </row>
    <row r="2820" spans="1:2">
      <c r="A2820" s="56"/>
      <c r="B2820" s="56"/>
    </row>
    <row r="2821" spans="1:2">
      <c r="A2821" s="56"/>
      <c r="B2821" s="56"/>
    </row>
    <row r="2822" spans="1:2">
      <c r="A2822" s="56"/>
      <c r="B2822" s="56"/>
    </row>
    <row r="2823" spans="1:2">
      <c r="A2823" s="56"/>
      <c r="B2823" s="56"/>
    </row>
    <row r="2824" spans="1:2">
      <c r="A2824" s="56"/>
      <c r="B2824" s="56"/>
    </row>
    <row r="2825" spans="1:2">
      <c r="A2825" s="56"/>
      <c r="B2825" s="56"/>
    </row>
    <row r="2826" spans="1:2">
      <c r="A2826" s="56"/>
      <c r="B2826" s="56"/>
    </row>
    <row r="2827" spans="1:2">
      <c r="A2827" s="56"/>
      <c r="B2827" s="56"/>
    </row>
    <row r="2828" spans="1:2">
      <c r="A2828" s="56"/>
      <c r="B2828" s="56"/>
    </row>
    <row r="2829" spans="1:2">
      <c r="A2829" s="56"/>
      <c r="B2829" s="56"/>
    </row>
    <row r="2830" spans="1:2">
      <c r="A2830" s="56"/>
      <c r="B2830" s="56"/>
    </row>
    <row r="2831" spans="1:2">
      <c r="A2831" s="56"/>
      <c r="B2831" s="56"/>
    </row>
    <row r="2832" spans="1:2">
      <c r="A2832" s="56"/>
      <c r="B2832" s="56"/>
    </row>
    <row r="2833" spans="1:2">
      <c r="A2833" s="56"/>
      <c r="B2833" s="56"/>
    </row>
    <row r="2834" spans="1:2">
      <c r="A2834" s="56"/>
      <c r="B2834" s="56"/>
    </row>
    <row r="2835" spans="1:2">
      <c r="A2835" s="56"/>
      <c r="B2835" s="56"/>
    </row>
    <row r="2836" spans="1:2">
      <c r="A2836" s="56"/>
      <c r="B2836" s="56"/>
    </row>
    <row r="2837" spans="1:2">
      <c r="A2837" s="56"/>
      <c r="B2837" s="56"/>
    </row>
    <row r="2838" spans="1:2">
      <c r="A2838" s="56"/>
      <c r="B2838" s="56"/>
    </row>
    <row r="2839" spans="1:2">
      <c r="A2839" s="56"/>
      <c r="B2839" s="56"/>
    </row>
    <row r="2840" spans="1:2">
      <c r="A2840" s="56"/>
      <c r="B2840" s="56"/>
    </row>
    <row r="2841" spans="1:2">
      <c r="A2841" s="56"/>
      <c r="B2841" s="56"/>
    </row>
    <row r="2842" spans="1:2">
      <c r="A2842" s="56"/>
      <c r="B2842" s="56"/>
    </row>
    <row r="2843" spans="1:2">
      <c r="A2843" s="56"/>
      <c r="B2843" s="56"/>
    </row>
    <row r="2844" spans="1:2">
      <c r="A2844" s="56"/>
      <c r="B2844" s="56"/>
    </row>
    <row r="2845" spans="1:2">
      <c r="A2845" s="56"/>
      <c r="B2845" s="56"/>
    </row>
    <row r="2846" spans="1:2">
      <c r="A2846" s="56"/>
      <c r="B2846" s="56"/>
    </row>
    <row r="2847" spans="1:2">
      <c r="A2847" s="56"/>
      <c r="B2847" s="56"/>
    </row>
    <row r="2848" spans="1:2">
      <c r="A2848" s="56"/>
      <c r="B2848" s="56"/>
    </row>
    <row r="2849" spans="1:2">
      <c r="A2849" s="56"/>
      <c r="B2849" s="56"/>
    </row>
    <row r="2850" spans="1:2">
      <c r="A2850" s="56"/>
      <c r="B2850" s="56"/>
    </row>
    <row r="2851" spans="1:2">
      <c r="A2851" s="56"/>
      <c r="B2851" s="56"/>
    </row>
    <row r="2852" spans="1:2">
      <c r="A2852" s="56"/>
      <c r="B2852" s="56"/>
    </row>
    <row r="2853" spans="1:2">
      <c r="A2853" s="56"/>
      <c r="B2853" s="56"/>
    </row>
    <row r="2854" spans="1:2">
      <c r="A2854" s="56"/>
      <c r="B2854" s="56"/>
    </row>
    <row r="2855" spans="1:2">
      <c r="A2855" s="56"/>
      <c r="B2855" s="56"/>
    </row>
    <row r="2856" spans="1:2">
      <c r="A2856" s="56"/>
      <c r="B2856" s="56"/>
    </row>
    <row r="2857" spans="1:2">
      <c r="A2857" s="56"/>
      <c r="B2857" s="56"/>
    </row>
    <row r="2858" spans="1:2">
      <c r="A2858" s="56"/>
      <c r="B2858" s="56"/>
    </row>
    <row r="2859" spans="1:2">
      <c r="A2859" s="56"/>
      <c r="B2859" s="56"/>
    </row>
    <row r="2860" spans="1:2">
      <c r="A2860" s="56"/>
      <c r="B2860" s="56"/>
    </row>
    <row r="2861" spans="1:2">
      <c r="A2861" s="56"/>
      <c r="B2861" s="56"/>
    </row>
    <row r="2862" spans="1:2">
      <c r="A2862" s="56"/>
      <c r="B2862" s="56"/>
    </row>
    <row r="2863" spans="1:2">
      <c r="A2863" s="56"/>
      <c r="B2863" s="56"/>
    </row>
    <row r="2864" spans="1:2">
      <c r="A2864" s="56"/>
      <c r="B2864" s="56"/>
    </row>
    <row r="2865" spans="1:2">
      <c r="A2865" s="56"/>
      <c r="B2865" s="56"/>
    </row>
    <row r="2866" spans="1:2">
      <c r="A2866" s="56"/>
      <c r="B2866" s="56"/>
    </row>
    <row r="2867" spans="1:2">
      <c r="A2867" s="56"/>
      <c r="B2867" s="56"/>
    </row>
    <row r="2868" spans="1:2">
      <c r="A2868" s="56"/>
      <c r="B2868" s="56"/>
    </row>
    <row r="2869" spans="1:2">
      <c r="A2869" s="56"/>
      <c r="B2869" s="56"/>
    </row>
    <row r="2870" spans="1:2">
      <c r="A2870" s="56"/>
      <c r="B2870" s="56"/>
    </row>
    <row r="2871" spans="1:2">
      <c r="A2871" s="56"/>
      <c r="B2871" s="56"/>
    </row>
    <row r="2872" spans="1:2">
      <c r="A2872" s="56"/>
      <c r="B2872" s="56"/>
    </row>
    <row r="2873" spans="1:2">
      <c r="A2873" s="56"/>
      <c r="B2873" s="56"/>
    </row>
    <row r="2874" spans="1:2">
      <c r="A2874" s="56"/>
      <c r="B2874" s="56"/>
    </row>
    <row r="2875" spans="1:2">
      <c r="A2875" s="56"/>
      <c r="B2875" s="56"/>
    </row>
    <row r="2876" spans="1:2">
      <c r="A2876" s="56"/>
      <c r="B2876" s="56"/>
    </row>
    <row r="2877" spans="1:2">
      <c r="A2877" s="56"/>
      <c r="B2877" s="56"/>
    </row>
    <row r="2878" spans="1:2">
      <c r="A2878" s="56"/>
      <c r="B2878" s="56"/>
    </row>
    <row r="2879" spans="1:2">
      <c r="A2879" s="56"/>
      <c r="B2879" s="56"/>
    </row>
    <row r="2880" spans="1:2">
      <c r="A2880" s="56"/>
      <c r="B2880" s="56"/>
    </row>
    <row r="2881" spans="1:2">
      <c r="A2881" s="56"/>
      <c r="B2881" s="56"/>
    </row>
    <row r="2882" spans="1:2">
      <c r="A2882" s="56"/>
      <c r="B2882" s="56"/>
    </row>
    <row r="2883" spans="1:2">
      <c r="A2883" s="56"/>
      <c r="B2883" s="56"/>
    </row>
    <row r="2884" spans="1:2">
      <c r="A2884" s="56"/>
      <c r="B2884" s="56"/>
    </row>
    <row r="2885" spans="1:2">
      <c r="A2885" s="56"/>
      <c r="B2885" s="56"/>
    </row>
    <row r="2886" spans="1:2">
      <c r="A2886" s="56"/>
      <c r="B2886" s="56"/>
    </row>
    <row r="2887" spans="1:2">
      <c r="A2887" s="56"/>
      <c r="B2887" s="56"/>
    </row>
    <row r="2888" spans="1:2">
      <c r="A2888" s="56"/>
      <c r="B2888" s="56"/>
    </row>
    <row r="2889" spans="1:2">
      <c r="A2889" s="56"/>
      <c r="B2889" s="56"/>
    </row>
    <row r="2890" spans="1:2">
      <c r="A2890" s="56"/>
      <c r="B2890" s="56"/>
    </row>
    <row r="2891" spans="1:2">
      <c r="A2891" s="56"/>
      <c r="B2891" s="56"/>
    </row>
    <row r="2892" spans="1:2">
      <c r="A2892" s="56"/>
      <c r="B2892" s="56"/>
    </row>
    <row r="2893" spans="1:2">
      <c r="A2893" s="56"/>
      <c r="B2893" s="56"/>
    </row>
    <row r="2894" spans="1:2">
      <c r="A2894" s="56"/>
      <c r="B2894" s="56"/>
    </row>
    <row r="2895" spans="1:2">
      <c r="A2895" s="56"/>
      <c r="B2895" s="56"/>
    </row>
    <row r="2896" spans="1:2">
      <c r="A2896" s="56"/>
      <c r="B2896" s="56"/>
    </row>
    <row r="2897" spans="1:2">
      <c r="A2897" s="56"/>
      <c r="B2897" s="56"/>
    </row>
    <row r="2898" spans="1:2">
      <c r="A2898" s="56"/>
      <c r="B2898" s="56"/>
    </row>
    <row r="2899" spans="1:2">
      <c r="A2899" s="56"/>
      <c r="B2899" s="56"/>
    </row>
    <row r="2900" spans="1:2">
      <c r="A2900" s="56"/>
      <c r="B2900" s="56"/>
    </row>
    <row r="2901" spans="1:2">
      <c r="A2901" s="56"/>
      <c r="B2901" s="56"/>
    </row>
    <row r="2902" spans="1:2">
      <c r="A2902" s="56"/>
      <c r="B2902" s="56"/>
    </row>
    <row r="2903" spans="1:2">
      <c r="A2903" s="56"/>
      <c r="B2903" s="56"/>
    </row>
    <row r="2904" spans="1:2">
      <c r="A2904" s="56"/>
      <c r="B2904" s="56"/>
    </row>
    <row r="2905" spans="1:2">
      <c r="A2905" s="56"/>
      <c r="B2905" s="56"/>
    </row>
    <row r="2906" spans="1:2">
      <c r="A2906" s="56"/>
      <c r="B2906" s="56"/>
    </row>
    <row r="2907" spans="1:2">
      <c r="A2907" s="56"/>
      <c r="B2907" s="56"/>
    </row>
    <row r="2908" spans="1:2">
      <c r="A2908" s="56"/>
      <c r="B2908" s="56"/>
    </row>
    <row r="2909" spans="1:2">
      <c r="A2909" s="56"/>
      <c r="B2909" s="56"/>
    </row>
    <row r="2910" spans="1:2">
      <c r="A2910" s="56"/>
      <c r="B2910" s="56"/>
    </row>
    <row r="2911" spans="1:2">
      <c r="A2911" s="56"/>
      <c r="B2911" s="56"/>
    </row>
    <row r="2912" spans="1:2">
      <c r="A2912" s="56"/>
      <c r="B2912" s="56"/>
    </row>
    <row r="2913" spans="1:2">
      <c r="A2913" s="56"/>
      <c r="B2913" s="56"/>
    </row>
    <row r="2914" spans="1:2">
      <c r="A2914" s="56"/>
      <c r="B2914" s="56"/>
    </row>
    <row r="2915" spans="1:2">
      <c r="A2915" s="56"/>
      <c r="B2915" s="56"/>
    </row>
    <row r="2916" spans="1:2">
      <c r="A2916" s="56"/>
      <c r="B2916" s="56"/>
    </row>
    <row r="2917" spans="1:2">
      <c r="A2917" s="56"/>
      <c r="B2917" s="56"/>
    </row>
    <row r="2918" spans="1:2">
      <c r="A2918" s="56"/>
      <c r="B2918" s="56"/>
    </row>
    <row r="2919" spans="1:2">
      <c r="A2919" s="56"/>
      <c r="B2919" s="56"/>
    </row>
    <row r="2920" spans="1:2">
      <c r="A2920" s="56"/>
      <c r="B2920" s="56"/>
    </row>
    <row r="2921" spans="1:2">
      <c r="A2921" s="56"/>
      <c r="B2921" s="56"/>
    </row>
    <row r="2922" spans="1:2">
      <c r="A2922" s="56"/>
      <c r="B2922" s="56"/>
    </row>
    <row r="2923" spans="1:2">
      <c r="A2923" s="56"/>
      <c r="B2923" s="56"/>
    </row>
    <row r="2924" spans="1:2">
      <c r="A2924" s="56"/>
      <c r="B2924" s="56"/>
    </row>
    <row r="2925" spans="1:2">
      <c r="A2925" s="56"/>
      <c r="B2925" s="56"/>
    </row>
    <row r="2926" spans="1:2">
      <c r="A2926" s="56"/>
      <c r="B2926" s="56"/>
    </row>
    <row r="2927" spans="1:2">
      <c r="A2927" s="56"/>
      <c r="B2927" s="56"/>
    </row>
    <row r="2928" spans="1:2">
      <c r="A2928" s="56"/>
      <c r="B2928" s="56"/>
    </row>
    <row r="2929" spans="1:2">
      <c r="A2929" s="56"/>
      <c r="B2929" s="56"/>
    </row>
    <row r="2930" spans="1:2">
      <c r="A2930" s="56"/>
      <c r="B2930" s="56"/>
    </row>
    <row r="2931" spans="1:2">
      <c r="A2931" s="56"/>
      <c r="B2931" s="56"/>
    </row>
    <row r="2932" spans="1:2">
      <c r="A2932" s="56"/>
      <c r="B2932" s="56"/>
    </row>
    <row r="2933" spans="1:2">
      <c r="A2933" s="56"/>
      <c r="B2933" s="56"/>
    </row>
    <row r="2934" spans="1:2">
      <c r="A2934" s="56"/>
      <c r="B2934" s="56"/>
    </row>
    <row r="2935" spans="1:2">
      <c r="A2935" s="56"/>
      <c r="B2935" s="56"/>
    </row>
    <row r="2936" spans="1:2">
      <c r="A2936" s="56"/>
      <c r="B2936" s="56"/>
    </row>
    <row r="2937" spans="1:2">
      <c r="A2937" s="56"/>
      <c r="B2937" s="56"/>
    </row>
    <row r="2938" spans="1:2">
      <c r="A2938" s="56"/>
      <c r="B2938" s="56"/>
    </row>
    <row r="2939" spans="1:2">
      <c r="A2939" s="56"/>
      <c r="B2939" s="56"/>
    </row>
    <row r="2940" spans="1:2">
      <c r="A2940" s="56"/>
      <c r="B2940" s="56"/>
    </row>
    <row r="2941" spans="1:2">
      <c r="A2941" s="56"/>
      <c r="B2941" s="56"/>
    </row>
    <row r="2942" spans="1:2">
      <c r="A2942" s="56"/>
      <c r="B2942" s="56"/>
    </row>
    <row r="2943" spans="1:2">
      <c r="A2943" s="56"/>
      <c r="B2943" s="56"/>
    </row>
    <row r="2944" spans="1:2">
      <c r="A2944" s="56"/>
      <c r="B2944" s="56"/>
    </row>
    <row r="2945" spans="1:2">
      <c r="A2945" s="56"/>
      <c r="B2945" s="56"/>
    </row>
    <row r="2946" spans="1:2">
      <c r="A2946" s="56"/>
      <c r="B2946" s="56"/>
    </row>
    <row r="2947" spans="1:2">
      <c r="A2947" s="56"/>
      <c r="B2947" s="56"/>
    </row>
    <row r="2948" spans="1:2">
      <c r="A2948" s="56"/>
      <c r="B2948" s="56"/>
    </row>
    <row r="2949" spans="1:2">
      <c r="A2949" s="56"/>
      <c r="B2949" s="56"/>
    </row>
    <row r="2950" spans="1:2">
      <c r="A2950" s="56"/>
      <c r="B2950" s="56"/>
    </row>
    <row r="2951" spans="1:2">
      <c r="A2951" s="56"/>
      <c r="B2951" s="56"/>
    </row>
    <row r="2952" spans="1:2">
      <c r="A2952" s="56"/>
      <c r="B2952" s="56"/>
    </row>
    <row r="2953" spans="1:2">
      <c r="A2953" s="56"/>
      <c r="B2953" s="56"/>
    </row>
    <row r="2954" spans="1:2">
      <c r="A2954" s="56"/>
      <c r="B2954" s="56"/>
    </row>
    <row r="2955" spans="1:2">
      <c r="A2955" s="56"/>
      <c r="B2955" s="56"/>
    </row>
    <row r="2956" spans="1:2">
      <c r="A2956" s="56"/>
      <c r="B2956" s="56"/>
    </row>
    <row r="2957" spans="1:2">
      <c r="A2957" s="56"/>
      <c r="B2957" s="56"/>
    </row>
    <row r="2958" spans="1:2">
      <c r="A2958" s="56"/>
      <c r="B2958" s="56"/>
    </row>
    <row r="2959" spans="1:2">
      <c r="A2959" s="56"/>
      <c r="B2959" s="56"/>
    </row>
    <row r="2960" spans="1:2">
      <c r="A2960" s="56"/>
      <c r="B2960" s="56"/>
    </row>
    <row r="2961" spans="1:2">
      <c r="A2961" s="56"/>
      <c r="B2961" s="56"/>
    </row>
    <row r="2962" spans="1:2">
      <c r="A2962" s="56"/>
      <c r="B2962" s="56"/>
    </row>
    <row r="2963" spans="1:2">
      <c r="A2963" s="56"/>
      <c r="B2963" s="56"/>
    </row>
    <row r="2964" spans="1:2">
      <c r="A2964" s="56"/>
      <c r="B2964" s="56"/>
    </row>
    <row r="2965" spans="1:2">
      <c r="A2965" s="56"/>
      <c r="B2965" s="56"/>
    </row>
    <row r="2966" spans="1:2">
      <c r="A2966" s="56"/>
      <c r="B2966" s="56"/>
    </row>
    <row r="2967" spans="1:2">
      <c r="A2967" s="56"/>
      <c r="B2967" s="56"/>
    </row>
    <row r="2968" spans="1:2">
      <c r="A2968" s="56"/>
      <c r="B2968" s="56"/>
    </row>
    <row r="2969" spans="1:2">
      <c r="A2969" s="56"/>
      <c r="B2969" s="56"/>
    </row>
    <row r="2970" spans="1:2">
      <c r="A2970" s="56"/>
      <c r="B2970" s="56"/>
    </row>
    <row r="2971" spans="1:2">
      <c r="A2971" s="56"/>
      <c r="B2971" s="56"/>
    </row>
    <row r="2972" spans="1:2">
      <c r="A2972" s="56"/>
      <c r="B2972" s="56"/>
    </row>
    <row r="2973" spans="1:2">
      <c r="A2973" s="56"/>
      <c r="B2973" s="56"/>
    </row>
    <row r="2974" spans="1:2">
      <c r="A2974" s="56"/>
      <c r="B2974" s="56"/>
    </row>
    <row r="2975" spans="1:2">
      <c r="A2975" s="56"/>
      <c r="B2975" s="56"/>
    </row>
    <row r="2976" spans="1:2">
      <c r="A2976" s="56"/>
      <c r="B2976" s="56"/>
    </row>
    <row r="2977" spans="1:2">
      <c r="A2977" s="56"/>
      <c r="B2977" s="56"/>
    </row>
    <row r="2978" spans="1:2">
      <c r="A2978" s="56"/>
      <c r="B2978" s="56"/>
    </row>
    <row r="2979" spans="1:2">
      <c r="A2979" s="56"/>
      <c r="B2979" s="56"/>
    </row>
    <row r="2980" spans="1:2">
      <c r="A2980" s="56"/>
      <c r="B2980" s="56"/>
    </row>
    <row r="2981" spans="1:2">
      <c r="A2981" s="56"/>
      <c r="B2981" s="56"/>
    </row>
    <row r="2982" spans="1:2">
      <c r="A2982" s="56"/>
      <c r="B2982" s="56"/>
    </row>
    <row r="2983" spans="1:2">
      <c r="A2983" s="56"/>
      <c r="B2983" s="56"/>
    </row>
    <row r="2984" spans="1:2">
      <c r="A2984" s="56"/>
      <c r="B2984" s="56"/>
    </row>
    <row r="2985" spans="1:2">
      <c r="A2985" s="56"/>
      <c r="B2985" s="56"/>
    </row>
    <row r="2986" spans="1:2">
      <c r="A2986" s="56"/>
      <c r="B2986" s="56"/>
    </row>
    <row r="2987" spans="1:2">
      <c r="A2987" s="56"/>
      <c r="B2987" s="56"/>
    </row>
    <row r="2988" spans="1:2">
      <c r="A2988" s="56"/>
      <c r="B2988" s="56"/>
    </row>
    <row r="2989" spans="1:2">
      <c r="A2989" s="56"/>
      <c r="B2989" s="56"/>
    </row>
    <row r="2990" spans="1:2">
      <c r="A2990" s="56"/>
      <c r="B2990" s="56"/>
    </row>
    <row r="2991" spans="1:2">
      <c r="A2991" s="56"/>
      <c r="B2991" s="56"/>
    </row>
    <row r="2992" spans="1:2">
      <c r="A2992" s="56"/>
      <c r="B2992" s="56"/>
    </row>
    <row r="2993" spans="1:2">
      <c r="A2993" s="56"/>
      <c r="B2993" s="56"/>
    </row>
    <row r="2994" spans="1:2">
      <c r="A2994" s="56"/>
      <c r="B2994" s="56"/>
    </row>
    <row r="2995" spans="1:2">
      <c r="A2995" s="56"/>
      <c r="B2995" s="56"/>
    </row>
    <row r="2996" spans="1:2">
      <c r="A2996" s="56"/>
      <c r="B2996" s="56"/>
    </row>
    <row r="2997" spans="1:2">
      <c r="A2997" s="56"/>
      <c r="B2997" s="56"/>
    </row>
    <row r="2998" spans="1:2">
      <c r="A2998" s="56"/>
      <c r="B2998" s="56"/>
    </row>
    <row r="2999" spans="1:2">
      <c r="A2999" s="56"/>
      <c r="B2999" s="56"/>
    </row>
    <row r="3000" spans="1:2">
      <c r="A3000" s="56"/>
      <c r="B3000" s="56"/>
    </row>
    <row r="3001" spans="1:2">
      <c r="A3001" s="56"/>
      <c r="B3001" s="56"/>
    </row>
    <row r="3002" spans="1:2">
      <c r="A3002" s="56"/>
      <c r="B3002" s="56"/>
    </row>
    <row r="3003" spans="1:2">
      <c r="A3003" s="56"/>
      <c r="B3003" s="56"/>
    </row>
    <row r="3004" spans="1:2">
      <c r="A3004" s="56"/>
      <c r="B3004" s="56"/>
    </row>
    <row r="3005" spans="1:2">
      <c r="A3005" s="56"/>
      <c r="B3005" s="56"/>
    </row>
    <row r="3006" spans="1:2">
      <c r="A3006" s="56"/>
      <c r="B3006" s="56"/>
    </row>
    <row r="3007" spans="1:2">
      <c r="A3007" s="56"/>
      <c r="B3007" s="56"/>
    </row>
    <row r="3008" spans="1:2">
      <c r="A3008" s="56"/>
      <c r="B3008" s="56"/>
    </row>
    <row r="3009" spans="1:2">
      <c r="A3009" s="56"/>
      <c r="B3009" s="56"/>
    </row>
    <row r="3010" spans="1:2">
      <c r="A3010" s="56"/>
      <c r="B3010" s="56"/>
    </row>
    <row r="3011" spans="1:2">
      <c r="A3011" s="56"/>
      <c r="B3011" s="56"/>
    </row>
    <row r="3012" spans="1:2">
      <c r="A3012" s="56"/>
      <c r="B3012" s="56"/>
    </row>
    <row r="3013" spans="1:2">
      <c r="A3013" s="56"/>
      <c r="B3013" s="56"/>
    </row>
    <row r="3014" spans="1:2">
      <c r="A3014" s="56"/>
      <c r="B3014" s="56"/>
    </row>
    <row r="3015" spans="1:2">
      <c r="A3015" s="56"/>
      <c r="B3015" s="56"/>
    </row>
    <row r="3016" spans="1:2">
      <c r="A3016" s="56"/>
      <c r="B3016" s="56"/>
    </row>
    <row r="3017" spans="1:2">
      <c r="A3017" s="56"/>
      <c r="B3017" s="56"/>
    </row>
    <row r="3018" spans="1:2">
      <c r="A3018" s="56"/>
      <c r="B3018" s="56"/>
    </row>
    <row r="3019" spans="1:2">
      <c r="A3019" s="56"/>
      <c r="B3019" s="56"/>
    </row>
    <row r="3020" spans="1:2">
      <c r="A3020" s="56"/>
      <c r="B3020" s="56"/>
    </row>
    <row r="3021" spans="1:2">
      <c r="A3021" s="56"/>
      <c r="B3021" s="56"/>
    </row>
    <row r="3022" spans="1:2">
      <c r="A3022" s="56"/>
      <c r="B3022" s="56"/>
    </row>
    <row r="3023" spans="1:2">
      <c r="A3023" s="56"/>
      <c r="B3023" s="56"/>
    </row>
    <row r="3024" spans="1:2">
      <c r="A3024" s="56"/>
      <c r="B3024" s="56"/>
    </row>
    <row r="3025" spans="1:2">
      <c r="A3025" s="56"/>
      <c r="B3025" s="56"/>
    </row>
    <row r="3026" spans="1:2">
      <c r="A3026" s="56"/>
      <c r="B3026" s="56"/>
    </row>
    <row r="3027" spans="1:2">
      <c r="A3027" s="56"/>
      <c r="B3027" s="56"/>
    </row>
    <row r="3028" spans="1:2">
      <c r="A3028" s="56"/>
      <c r="B3028" s="56"/>
    </row>
    <row r="3029" spans="1:2">
      <c r="A3029" s="56"/>
      <c r="B3029" s="56"/>
    </row>
    <row r="3030" spans="1:2">
      <c r="A3030" s="56"/>
      <c r="B3030" s="56"/>
    </row>
    <row r="3031" spans="1:2">
      <c r="A3031" s="56"/>
      <c r="B3031" s="56"/>
    </row>
    <row r="3032" spans="1:2">
      <c r="A3032" s="56"/>
      <c r="B3032" s="56"/>
    </row>
    <row r="3033" spans="1:2">
      <c r="A3033" s="56"/>
      <c r="B3033" s="56"/>
    </row>
    <row r="3034" spans="1:2">
      <c r="A3034" s="56"/>
      <c r="B3034" s="56"/>
    </row>
    <row r="3035" spans="1:2">
      <c r="A3035" s="56"/>
      <c r="B3035" s="56"/>
    </row>
    <row r="3036" spans="1:2">
      <c r="A3036" s="56"/>
      <c r="B3036" s="56"/>
    </row>
    <row r="3037" spans="1:2">
      <c r="A3037" s="56"/>
      <c r="B3037" s="56"/>
    </row>
    <row r="3038" spans="1:2">
      <c r="A3038" s="56"/>
      <c r="B3038" s="56"/>
    </row>
    <row r="3039" spans="1:2">
      <c r="A3039" s="56"/>
      <c r="B3039" s="56"/>
    </row>
    <row r="3040" spans="1:2">
      <c r="A3040" s="56"/>
      <c r="B3040" s="56"/>
    </row>
    <row r="3041" spans="1:2">
      <c r="A3041" s="56"/>
      <c r="B3041" s="56"/>
    </row>
    <row r="3042" spans="1:2">
      <c r="A3042" s="56"/>
      <c r="B3042" s="56"/>
    </row>
    <row r="3043" spans="1:2">
      <c r="A3043" s="56"/>
      <c r="B3043" s="56"/>
    </row>
    <row r="3044" spans="1:2">
      <c r="A3044" s="56"/>
      <c r="B3044" s="56"/>
    </row>
    <row r="3045" spans="1:2">
      <c r="A3045" s="56"/>
      <c r="B3045" s="56"/>
    </row>
    <row r="3046" spans="1:2">
      <c r="A3046" s="56"/>
      <c r="B3046" s="56"/>
    </row>
    <row r="3047" spans="1:2">
      <c r="A3047" s="56"/>
      <c r="B3047" s="56"/>
    </row>
    <row r="3048" spans="1:2">
      <c r="A3048" s="56"/>
      <c r="B3048" s="56"/>
    </row>
    <row r="3049" spans="1:2">
      <c r="A3049" s="56"/>
      <c r="B3049" s="56"/>
    </row>
    <row r="3050" spans="1:2">
      <c r="A3050" s="56"/>
      <c r="B3050" s="56"/>
    </row>
    <row r="3051" spans="1:2">
      <c r="A3051" s="56"/>
      <c r="B3051" s="56"/>
    </row>
    <row r="3052" spans="1:2">
      <c r="A3052" s="56"/>
      <c r="B3052" s="56"/>
    </row>
    <row r="3053" spans="1:2">
      <c r="A3053" s="56"/>
      <c r="B3053" s="56"/>
    </row>
    <row r="3054" spans="1:2">
      <c r="A3054" s="56"/>
      <c r="B3054" s="56"/>
    </row>
    <row r="3055" spans="1:2">
      <c r="A3055" s="56"/>
      <c r="B3055" s="56"/>
    </row>
    <row r="3056" spans="1:2">
      <c r="A3056" s="56"/>
      <c r="B3056" s="56"/>
    </row>
    <row r="3057" spans="1:2">
      <c r="A3057" s="56"/>
      <c r="B3057" s="56"/>
    </row>
    <row r="3058" spans="1:2">
      <c r="A3058" s="56"/>
      <c r="B3058" s="56"/>
    </row>
    <row r="3059" spans="1:2">
      <c r="A3059" s="56"/>
      <c r="B3059" s="56"/>
    </row>
    <row r="3060" spans="1:2">
      <c r="A3060" s="56"/>
      <c r="B3060" s="56"/>
    </row>
    <row r="3061" spans="1:2">
      <c r="A3061" s="56"/>
      <c r="B3061" s="56"/>
    </row>
    <row r="3062" spans="1:2">
      <c r="A3062" s="56"/>
      <c r="B3062" s="56"/>
    </row>
    <row r="3063" spans="1:2">
      <c r="A3063" s="56"/>
      <c r="B3063" s="56"/>
    </row>
    <row r="3064" spans="1:2">
      <c r="A3064" s="56"/>
      <c r="B3064" s="56"/>
    </row>
    <row r="3065" spans="1:2">
      <c r="A3065" s="56"/>
      <c r="B3065" s="56"/>
    </row>
    <row r="3066" spans="1:2">
      <c r="A3066" s="56"/>
      <c r="B3066" s="56"/>
    </row>
    <row r="3067" spans="1:2">
      <c r="A3067" s="56"/>
      <c r="B3067" s="56"/>
    </row>
    <row r="3068" spans="1:2">
      <c r="A3068" s="56"/>
      <c r="B3068" s="56"/>
    </row>
    <row r="3069" spans="1:2">
      <c r="A3069" s="56"/>
      <c r="B3069" s="56"/>
    </row>
    <row r="3070" spans="1:2">
      <c r="A3070" s="56"/>
      <c r="B3070" s="56"/>
    </row>
    <row r="3071" spans="1:2">
      <c r="A3071" s="56"/>
      <c r="B3071" s="56"/>
    </row>
    <row r="3072" spans="1:2">
      <c r="A3072" s="56"/>
      <c r="B3072" s="56"/>
    </row>
    <row r="3073" spans="1:2">
      <c r="A3073" s="56"/>
      <c r="B3073" s="56"/>
    </row>
    <row r="3074" spans="1:2">
      <c r="A3074" s="56"/>
      <c r="B3074" s="56"/>
    </row>
    <row r="3075" spans="1:2">
      <c r="A3075" s="56"/>
      <c r="B3075" s="56"/>
    </row>
    <row r="3076" spans="1:2">
      <c r="A3076" s="56"/>
      <c r="B3076" s="56"/>
    </row>
    <row r="3077" spans="1:2">
      <c r="A3077" s="56"/>
      <c r="B3077" s="56"/>
    </row>
    <row r="3078" spans="1:2">
      <c r="A3078" s="56"/>
      <c r="B3078" s="56"/>
    </row>
    <row r="3079" spans="1:2">
      <c r="A3079" s="56"/>
      <c r="B3079" s="56"/>
    </row>
    <row r="3080" spans="1:2">
      <c r="A3080" s="56"/>
      <c r="B3080" s="56"/>
    </row>
    <row r="3081" spans="1:2">
      <c r="A3081" s="56"/>
      <c r="B3081" s="56"/>
    </row>
    <row r="3082" spans="1:2">
      <c r="A3082" s="56"/>
      <c r="B3082" s="56"/>
    </row>
    <row r="3083" spans="1:2">
      <c r="A3083" s="56"/>
      <c r="B3083" s="56"/>
    </row>
    <row r="3084" spans="1:2">
      <c r="A3084" s="56"/>
      <c r="B3084" s="56"/>
    </row>
    <row r="3085" spans="1:2">
      <c r="A3085" s="56"/>
      <c r="B3085" s="56"/>
    </row>
    <row r="3086" spans="1:2">
      <c r="A3086" s="56"/>
      <c r="B3086" s="56"/>
    </row>
    <row r="3087" spans="1:2">
      <c r="A3087" s="56"/>
      <c r="B3087" s="56"/>
    </row>
    <row r="3088" spans="1:2">
      <c r="A3088" s="56"/>
      <c r="B3088" s="56"/>
    </row>
    <row r="3089" spans="1:2">
      <c r="A3089" s="56"/>
      <c r="B3089" s="56"/>
    </row>
    <row r="3090" spans="1:2">
      <c r="A3090" s="56"/>
      <c r="B3090" s="56"/>
    </row>
    <row r="3091" spans="1:2">
      <c r="A3091" s="56"/>
      <c r="B3091" s="56"/>
    </row>
    <row r="3092" spans="1:2">
      <c r="A3092" s="56"/>
      <c r="B3092" s="56"/>
    </row>
    <row r="3093" spans="1:2">
      <c r="A3093" s="56"/>
      <c r="B3093" s="56"/>
    </row>
    <row r="3094" spans="1:2">
      <c r="A3094" s="56"/>
      <c r="B3094" s="56"/>
    </row>
    <row r="3095" spans="1:2">
      <c r="A3095" s="56"/>
      <c r="B3095" s="56"/>
    </row>
    <row r="3096" spans="1:2">
      <c r="A3096" s="56"/>
      <c r="B3096" s="56"/>
    </row>
    <row r="3097" spans="1:2">
      <c r="A3097" s="56"/>
      <c r="B3097" s="56"/>
    </row>
    <row r="3098" spans="1:2">
      <c r="A3098" s="56"/>
      <c r="B3098" s="56"/>
    </row>
    <row r="3099" spans="1:2">
      <c r="A3099" s="56"/>
      <c r="B3099" s="56"/>
    </row>
    <row r="3100" spans="1:2">
      <c r="A3100" s="56"/>
      <c r="B3100" s="56"/>
    </row>
    <row r="3101" spans="1:2">
      <c r="A3101" s="56"/>
      <c r="B3101" s="56"/>
    </row>
    <row r="3102" spans="1:2">
      <c r="A3102" s="56"/>
      <c r="B3102" s="56"/>
    </row>
    <row r="3103" spans="1:2">
      <c r="A3103" s="56"/>
      <c r="B3103" s="56"/>
    </row>
    <row r="3104" spans="1:2">
      <c r="A3104" s="56"/>
      <c r="B3104" s="56"/>
    </row>
    <row r="3105" spans="1:2">
      <c r="A3105" s="56"/>
      <c r="B3105" s="56"/>
    </row>
    <row r="3106" spans="1:2">
      <c r="A3106" s="56"/>
      <c r="B3106" s="56"/>
    </row>
    <row r="3107" spans="1:2">
      <c r="A3107" s="56"/>
      <c r="B3107" s="56"/>
    </row>
    <row r="3108" spans="1:2">
      <c r="A3108" s="56"/>
      <c r="B3108" s="56"/>
    </row>
    <row r="3109" spans="1:2">
      <c r="A3109" s="56"/>
      <c r="B3109" s="56"/>
    </row>
    <row r="3110" spans="1:2">
      <c r="A3110" s="56"/>
      <c r="B3110" s="56"/>
    </row>
    <row r="3111" spans="1:2">
      <c r="A3111" s="56"/>
      <c r="B3111" s="56"/>
    </row>
    <row r="3112" spans="1:2">
      <c r="A3112" s="56"/>
      <c r="B3112" s="56"/>
    </row>
    <row r="3113" spans="1:2">
      <c r="A3113" s="56"/>
      <c r="B3113" s="56"/>
    </row>
    <row r="3114" spans="1:2">
      <c r="A3114" s="56"/>
      <c r="B3114" s="56"/>
    </row>
    <row r="3115" spans="1:2">
      <c r="A3115" s="56"/>
      <c r="B3115" s="56"/>
    </row>
    <row r="3116" spans="1:2">
      <c r="A3116" s="56"/>
      <c r="B3116" s="56"/>
    </row>
    <row r="3117" spans="1:2">
      <c r="A3117" s="56"/>
      <c r="B3117" s="56"/>
    </row>
    <row r="3118" spans="1:2">
      <c r="A3118" s="56"/>
      <c r="B3118" s="56"/>
    </row>
    <row r="3119" spans="1:2">
      <c r="A3119" s="56"/>
      <c r="B3119" s="56"/>
    </row>
    <row r="3120" spans="1:2">
      <c r="A3120" s="56"/>
      <c r="B3120" s="56"/>
    </row>
    <row r="3121" spans="1:2">
      <c r="A3121" s="56"/>
      <c r="B3121" s="56"/>
    </row>
    <row r="3122" spans="1:2">
      <c r="A3122" s="56"/>
      <c r="B3122" s="56"/>
    </row>
    <row r="3123" spans="1:2">
      <c r="A3123" s="56"/>
      <c r="B3123" s="56"/>
    </row>
    <row r="3124" spans="1:2">
      <c r="A3124" s="56"/>
      <c r="B3124" s="56"/>
    </row>
    <row r="3125" spans="1:2">
      <c r="A3125" s="56"/>
      <c r="B3125" s="56"/>
    </row>
    <row r="3126" spans="1:2">
      <c r="A3126" s="56"/>
      <c r="B3126" s="56"/>
    </row>
    <row r="3127" spans="1:2">
      <c r="A3127" s="56"/>
      <c r="B3127" s="56"/>
    </row>
    <row r="3128" spans="1:2">
      <c r="A3128" s="56"/>
      <c r="B3128" s="56"/>
    </row>
    <row r="3129" spans="1:2">
      <c r="A3129" s="56"/>
      <c r="B3129" s="56"/>
    </row>
    <row r="3130" spans="1:2">
      <c r="A3130" s="56"/>
      <c r="B3130" s="56"/>
    </row>
    <row r="3131" spans="1:2">
      <c r="A3131" s="56"/>
      <c r="B3131" s="56"/>
    </row>
    <row r="3132" spans="1:2">
      <c r="A3132" s="56"/>
      <c r="B3132" s="56"/>
    </row>
    <row r="3133" spans="1:2">
      <c r="A3133" s="56"/>
      <c r="B3133" s="56"/>
    </row>
    <row r="3134" spans="1:2">
      <c r="A3134" s="56"/>
      <c r="B3134" s="56"/>
    </row>
    <row r="3135" spans="1:2">
      <c r="A3135" s="56"/>
      <c r="B3135" s="56"/>
    </row>
    <row r="3136" spans="1:2">
      <c r="A3136" s="56"/>
      <c r="B3136" s="56"/>
    </row>
    <row r="3137" spans="1:2">
      <c r="A3137" s="56"/>
      <c r="B3137" s="56"/>
    </row>
    <row r="3138" spans="1:2">
      <c r="A3138" s="56"/>
      <c r="B3138" s="56"/>
    </row>
    <row r="3139" spans="1:2">
      <c r="A3139" s="56"/>
      <c r="B3139" s="56"/>
    </row>
    <row r="3140" spans="1:2">
      <c r="A3140" s="56"/>
      <c r="B3140" s="56"/>
    </row>
    <row r="3141" spans="1:2">
      <c r="A3141" s="56"/>
      <c r="B3141" s="56"/>
    </row>
    <row r="3142" spans="1:2">
      <c r="A3142" s="56"/>
      <c r="B3142" s="56"/>
    </row>
    <row r="3143" spans="1:2">
      <c r="A3143" s="56"/>
      <c r="B3143" s="56"/>
    </row>
    <row r="3144" spans="1:2">
      <c r="A3144" s="56"/>
      <c r="B3144" s="56"/>
    </row>
    <row r="3145" spans="1:2">
      <c r="A3145" s="56"/>
      <c r="B3145" s="56"/>
    </row>
    <row r="3146" spans="1:2">
      <c r="A3146" s="56"/>
      <c r="B3146" s="56"/>
    </row>
    <row r="3147" spans="1:2">
      <c r="A3147" s="56"/>
      <c r="B3147" s="56"/>
    </row>
    <row r="3148" spans="1:2">
      <c r="A3148" s="56"/>
      <c r="B3148" s="56"/>
    </row>
    <row r="3149" spans="1:2">
      <c r="A3149" s="56"/>
      <c r="B3149" s="56"/>
    </row>
    <row r="3150" spans="1:2">
      <c r="A3150" s="56"/>
      <c r="B3150" s="56"/>
    </row>
    <row r="3151" spans="1:2">
      <c r="A3151" s="56"/>
      <c r="B3151" s="56"/>
    </row>
    <row r="3152" spans="1:2">
      <c r="A3152" s="56"/>
      <c r="B3152" s="56"/>
    </row>
    <row r="3153" spans="1:2">
      <c r="A3153" s="56"/>
      <c r="B3153" s="56"/>
    </row>
    <row r="3154" spans="1:2">
      <c r="A3154" s="56"/>
      <c r="B3154" s="56"/>
    </row>
    <row r="3155" spans="1:2">
      <c r="A3155" s="56"/>
      <c r="B3155" s="56"/>
    </row>
    <row r="3156" spans="1:2">
      <c r="A3156" s="56"/>
      <c r="B3156" s="56"/>
    </row>
    <row r="3157" spans="1:2">
      <c r="A3157" s="56"/>
      <c r="B3157" s="56"/>
    </row>
    <row r="3158" spans="1:2">
      <c r="A3158" s="56"/>
      <c r="B3158" s="56"/>
    </row>
    <row r="3159" spans="1:2">
      <c r="A3159" s="56"/>
      <c r="B3159" s="56"/>
    </row>
    <row r="3160" spans="1:2">
      <c r="A3160" s="56"/>
      <c r="B3160" s="56"/>
    </row>
    <row r="3161" spans="1:2">
      <c r="A3161" s="56"/>
      <c r="B3161" s="56"/>
    </row>
    <row r="3162" spans="1:2">
      <c r="A3162" s="56"/>
      <c r="B3162" s="56"/>
    </row>
    <row r="3163" spans="1:2">
      <c r="A3163" s="56"/>
      <c r="B3163" s="56"/>
    </row>
    <row r="3164" spans="1:2">
      <c r="A3164" s="56"/>
      <c r="B3164" s="56"/>
    </row>
    <row r="3165" spans="1:2">
      <c r="A3165" s="56"/>
      <c r="B3165" s="56"/>
    </row>
    <row r="3166" spans="1:2">
      <c r="A3166" s="56"/>
      <c r="B3166" s="56"/>
    </row>
    <row r="3167" spans="1:2">
      <c r="A3167" s="56"/>
      <c r="B3167" s="56"/>
    </row>
    <row r="3168" spans="1:2">
      <c r="A3168" s="56"/>
      <c r="B3168" s="56"/>
    </row>
    <row r="3169" spans="1:2">
      <c r="A3169" s="56"/>
      <c r="B3169" s="56"/>
    </row>
    <row r="3170" spans="1:2">
      <c r="A3170" s="56"/>
      <c r="B3170" s="56"/>
    </row>
    <row r="3171" spans="1:2">
      <c r="A3171" s="56"/>
      <c r="B3171" s="56"/>
    </row>
    <row r="3172" spans="1:2">
      <c r="A3172" s="56"/>
      <c r="B3172" s="56"/>
    </row>
    <row r="3173" spans="1:2">
      <c r="A3173" s="56"/>
      <c r="B3173" s="56"/>
    </row>
    <row r="3174" spans="1:2">
      <c r="A3174" s="56"/>
      <c r="B3174" s="56"/>
    </row>
    <row r="3175" spans="1:2">
      <c r="A3175" s="56"/>
      <c r="B3175" s="56"/>
    </row>
    <row r="3176" spans="1:2">
      <c r="A3176" s="56"/>
      <c r="B3176" s="56"/>
    </row>
    <row r="3177" spans="1:2">
      <c r="A3177" s="56"/>
      <c r="B3177" s="56"/>
    </row>
    <row r="3178" spans="1:2">
      <c r="A3178" s="56"/>
      <c r="B3178" s="56"/>
    </row>
    <row r="3179" spans="1:2">
      <c r="A3179" s="56"/>
      <c r="B3179" s="56"/>
    </row>
    <row r="3180" spans="1:2">
      <c r="A3180" s="56"/>
      <c r="B3180" s="56"/>
    </row>
    <row r="3181" spans="1:2">
      <c r="A3181" s="56"/>
      <c r="B3181" s="56"/>
    </row>
    <row r="3182" spans="1:2">
      <c r="A3182" s="56"/>
      <c r="B3182" s="56"/>
    </row>
    <row r="3183" spans="1:2">
      <c r="A3183" s="56"/>
      <c r="B3183" s="56"/>
    </row>
    <row r="3184" spans="1:2">
      <c r="A3184" s="56"/>
      <c r="B3184" s="56"/>
    </row>
    <row r="3185" spans="1:2">
      <c r="A3185" s="56"/>
      <c r="B3185" s="56"/>
    </row>
    <row r="3186" spans="1:2">
      <c r="A3186" s="56"/>
      <c r="B3186" s="56"/>
    </row>
    <row r="3187" spans="1:2">
      <c r="A3187" s="56"/>
      <c r="B3187" s="56"/>
    </row>
    <row r="3188" spans="1:2">
      <c r="A3188" s="56"/>
      <c r="B3188" s="56"/>
    </row>
    <row r="3189" spans="1:2">
      <c r="A3189" s="56"/>
      <c r="B3189" s="56"/>
    </row>
    <row r="3190" spans="1:2">
      <c r="A3190" s="56"/>
      <c r="B3190" s="56"/>
    </row>
    <row r="3191" spans="1:2">
      <c r="A3191" s="56"/>
      <c r="B3191" s="56"/>
    </row>
    <row r="3192" spans="1:2">
      <c r="A3192" s="56"/>
      <c r="B3192" s="56"/>
    </row>
    <row r="3193" spans="1:2">
      <c r="A3193" s="56"/>
      <c r="B3193" s="56"/>
    </row>
    <row r="3194" spans="1:2">
      <c r="A3194" s="56"/>
      <c r="B3194" s="56"/>
    </row>
    <row r="3195" spans="1:2">
      <c r="A3195" s="56"/>
      <c r="B3195" s="56"/>
    </row>
    <row r="3196" spans="1:2">
      <c r="A3196" s="56"/>
      <c r="B3196" s="56"/>
    </row>
    <row r="3197" spans="1:2">
      <c r="A3197" s="56"/>
      <c r="B3197" s="56"/>
    </row>
    <row r="3198" spans="1:2">
      <c r="A3198" s="56"/>
      <c r="B3198" s="56"/>
    </row>
    <row r="3199" spans="1:2">
      <c r="A3199" s="56"/>
      <c r="B3199" s="56"/>
    </row>
    <row r="3200" spans="1:2">
      <c r="A3200" s="56"/>
      <c r="B3200" s="56"/>
    </row>
    <row r="3201" spans="1:2">
      <c r="A3201" s="56"/>
      <c r="B3201" s="56"/>
    </row>
    <row r="3202" spans="1:2">
      <c r="A3202" s="56"/>
      <c r="B3202" s="56"/>
    </row>
    <row r="3203" spans="1:2">
      <c r="A3203" s="56"/>
      <c r="B3203" s="56"/>
    </row>
    <row r="3204" spans="1:2">
      <c r="A3204" s="56"/>
      <c r="B3204" s="56"/>
    </row>
    <row r="3205" spans="1:2">
      <c r="A3205" s="56"/>
      <c r="B3205" s="56"/>
    </row>
    <row r="3206" spans="1:2">
      <c r="A3206" s="56"/>
      <c r="B3206" s="56"/>
    </row>
    <row r="3207" spans="1:2">
      <c r="A3207" s="56"/>
      <c r="B3207" s="56"/>
    </row>
    <row r="3208" spans="1:2">
      <c r="A3208" s="56"/>
      <c r="B3208" s="56"/>
    </row>
    <row r="3209" spans="1:2">
      <c r="A3209" s="56"/>
      <c r="B3209" s="56"/>
    </row>
    <row r="3210" spans="1:2">
      <c r="A3210" s="56"/>
      <c r="B3210" s="56"/>
    </row>
    <row r="3211" spans="1:2">
      <c r="A3211" s="56"/>
      <c r="B3211" s="56"/>
    </row>
    <row r="3212" spans="1:2">
      <c r="A3212" s="56"/>
      <c r="B3212" s="56"/>
    </row>
    <row r="3213" spans="1:2">
      <c r="A3213" s="56"/>
      <c r="B3213" s="56"/>
    </row>
    <row r="3214" spans="1:2">
      <c r="A3214" s="56"/>
      <c r="B3214" s="56"/>
    </row>
    <row r="3215" spans="1:2">
      <c r="A3215" s="56"/>
      <c r="B3215" s="56"/>
    </row>
    <row r="3216" spans="1:2">
      <c r="A3216" s="56"/>
      <c r="B3216" s="56"/>
    </row>
    <row r="3217" spans="1:2">
      <c r="A3217" s="56"/>
      <c r="B3217" s="56"/>
    </row>
    <row r="3218" spans="1:2">
      <c r="A3218" s="56"/>
      <c r="B3218" s="56"/>
    </row>
    <row r="3219" spans="1:2">
      <c r="A3219" s="56"/>
      <c r="B3219" s="56"/>
    </row>
    <row r="3220" spans="1:2">
      <c r="A3220" s="56"/>
      <c r="B3220" s="56"/>
    </row>
    <row r="3221" spans="1:2">
      <c r="A3221" s="56"/>
      <c r="B3221" s="56"/>
    </row>
    <row r="3222" spans="1:2">
      <c r="A3222" s="56"/>
      <c r="B3222" s="56"/>
    </row>
    <row r="3223" spans="1:2">
      <c r="A3223" s="56"/>
      <c r="B3223" s="56"/>
    </row>
    <row r="3224" spans="1:2">
      <c r="A3224" s="56"/>
      <c r="B3224" s="56"/>
    </row>
    <row r="3225" spans="1:2">
      <c r="A3225" s="56"/>
      <c r="B3225" s="56"/>
    </row>
    <row r="3226" spans="1:2">
      <c r="A3226" s="56"/>
      <c r="B3226" s="56"/>
    </row>
    <row r="3227" spans="1:2">
      <c r="A3227" s="56"/>
      <c r="B3227" s="56"/>
    </row>
    <row r="3228" spans="1:2">
      <c r="A3228" s="56"/>
      <c r="B3228" s="56"/>
    </row>
    <row r="3229" spans="1:2">
      <c r="A3229" s="56"/>
      <c r="B3229" s="56"/>
    </row>
    <row r="3230" spans="1:2">
      <c r="A3230" s="56"/>
      <c r="B3230" s="56"/>
    </row>
    <row r="3231" spans="1:2">
      <c r="A3231" s="56"/>
      <c r="B3231" s="56"/>
    </row>
    <row r="3232" spans="1:2">
      <c r="A3232" s="56"/>
      <c r="B3232" s="56"/>
    </row>
    <row r="3233" spans="1:2">
      <c r="A3233" s="56"/>
      <c r="B3233" s="56"/>
    </row>
    <row r="3234" spans="1:2">
      <c r="A3234" s="56"/>
      <c r="B3234" s="56"/>
    </row>
    <row r="3235" spans="1:2">
      <c r="A3235" s="56"/>
      <c r="B3235" s="56"/>
    </row>
    <row r="3236" spans="1:2">
      <c r="A3236" s="56"/>
      <c r="B3236" s="56"/>
    </row>
    <row r="3237" spans="1:2">
      <c r="A3237" s="56"/>
      <c r="B3237" s="56"/>
    </row>
    <row r="3238" spans="1:2">
      <c r="A3238" s="56"/>
      <c r="B3238" s="56"/>
    </row>
    <row r="3239" spans="1:2">
      <c r="A3239" s="56"/>
      <c r="B3239" s="56"/>
    </row>
    <row r="3240" spans="1:2">
      <c r="A3240" s="56"/>
      <c r="B3240" s="56"/>
    </row>
    <row r="3241" spans="1:2">
      <c r="A3241" s="56"/>
      <c r="B3241" s="56"/>
    </row>
    <row r="3242" spans="1:2">
      <c r="A3242" s="56"/>
      <c r="B3242" s="56"/>
    </row>
    <row r="3243" spans="1:2">
      <c r="A3243" s="56"/>
      <c r="B3243" s="56"/>
    </row>
    <row r="3244" spans="1:2">
      <c r="A3244" s="56"/>
      <c r="B3244" s="56"/>
    </row>
    <row r="3245" spans="1:2">
      <c r="A3245" s="56"/>
      <c r="B3245" s="56"/>
    </row>
    <row r="3246" spans="1:2">
      <c r="A3246" s="56"/>
      <c r="B3246" s="56"/>
    </row>
    <row r="3247" spans="1:2">
      <c r="A3247" s="56"/>
      <c r="B3247" s="56"/>
    </row>
    <row r="3248" spans="1:2">
      <c r="A3248" s="56"/>
      <c r="B3248" s="56"/>
    </row>
    <row r="3249" spans="1:2">
      <c r="A3249" s="56"/>
      <c r="B3249" s="56"/>
    </row>
    <row r="3250" spans="1:2">
      <c r="A3250" s="56"/>
      <c r="B3250" s="56"/>
    </row>
    <row r="3251" spans="1:2">
      <c r="A3251" s="56"/>
      <c r="B3251" s="56"/>
    </row>
    <row r="3252" spans="1:2">
      <c r="A3252" s="56"/>
      <c r="B3252" s="56"/>
    </row>
    <row r="3253" spans="1:2">
      <c r="A3253" s="56"/>
      <c r="B3253" s="56"/>
    </row>
    <row r="3254" spans="1:2">
      <c r="A3254" s="56"/>
      <c r="B3254" s="56"/>
    </row>
    <row r="3255" spans="1:2">
      <c r="A3255" s="56"/>
      <c r="B3255" s="56"/>
    </row>
    <row r="3256" spans="1:2">
      <c r="A3256" s="56"/>
      <c r="B3256" s="56"/>
    </row>
    <row r="3257" spans="1:2">
      <c r="A3257" s="56"/>
      <c r="B3257" s="56"/>
    </row>
    <row r="3258" spans="1:2">
      <c r="A3258" s="56"/>
      <c r="B3258" s="56"/>
    </row>
    <row r="3259" spans="1:2">
      <c r="A3259" s="56"/>
      <c r="B3259" s="56"/>
    </row>
    <row r="3260" spans="1:2">
      <c r="A3260" s="56"/>
      <c r="B3260" s="56"/>
    </row>
    <row r="3261" spans="1:2">
      <c r="A3261" s="56"/>
      <c r="B3261" s="56"/>
    </row>
    <row r="3262" spans="1:2">
      <c r="A3262" s="56"/>
      <c r="B3262" s="56"/>
    </row>
    <row r="3263" spans="1:2">
      <c r="A3263" s="56"/>
      <c r="B3263" s="56"/>
    </row>
    <row r="3264" spans="1:2">
      <c r="A3264" s="56"/>
      <c r="B3264" s="56"/>
    </row>
    <row r="3265" spans="1:2">
      <c r="A3265" s="56"/>
      <c r="B3265" s="56"/>
    </row>
    <row r="3266" spans="1:2">
      <c r="A3266" s="56"/>
      <c r="B3266" s="56"/>
    </row>
    <row r="3267" spans="1:2">
      <c r="A3267" s="56"/>
      <c r="B3267" s="56"/>
    </row>
    <row r="3268" spans="1:2">
      <c r="A3268" s="56"/>
      <c r="B3268" s="56"/>
    </row>
    <row r="3269" spans="1:2">
      <c r="A3269" s="56"/>
      <c r="B3269" s="56"/>
    </row>
    <row r="3270" spans="1:2">
      <c r="A3270" s="56"/>
      <c r="B3270" s="56"/>
    </row>
    <row r="3271" spans="1:2">
      <c r="A3271" s="56"/>
      <c r="B3271" s="56"/>
    </row>
    <row r="3272" spans="1:2">
      <c r="A3272" s="56"/>
      <c r="B3272" s="56"/>
    </row>
    <row r="3273" spans="1:2">
      <c r="A3273" s="56"/>
      <c r="B3273" s="56"/>
    </row>
    <row r="3274" spans="1:2">
      <c r="A3274" s="56"/>
      <c r="B3274" s="56"/>
    </row>
    <row r="3275" spans="1:2">
      <c r="A3275" s="56"/>
      <c r="B3275" s="56"/>
    </row>
    <row r="3276" spans="1:2">
      <c r="A3276" s="56"/>
      <c r="B3276" s="56"/>
    </row>
    <row r="3277" spans="1:2">
      <c r="A3277" s="56"/>
      <c r="B3277" s="56"/>
    </row>
    <row r="3278" spans="1:2">
      <c r="A3278" s="56"/>
      <c r="B3278" s="56"/>
    </row>
    <row r="3279" spans="1:2">
      <c r="A3279" s="56"/>
      <c r="B3279" s="56"/>
    </row>
    <row r="3280" spans="1:2">
      <c r="A3280" s="56"/>
      <c r="B3280" s="56"/>
    </row>
    <row r="3281" spans="1:2">
      <c r="A3281" s="56"/>
      <c r="B3281" s="56"/>
    </row>
    <row r="3282" spans="1:2">
      <c r="A3282" s="56"/>
      <c r="B3282" s="56"/>
    </row>
    <row r="3283" spans="1:2">
      <c r="A3283" s="56"/>
      <c r="B3283" s="56"/>
    </row>
    <row r="3284" spans="1:2">
      <c r="A3284" s="56"/>
      <c r="B3284" s="56"/>
    </row>
    <row r="3285" spans="1:2">
      <c r="A3285" s="56"/>
      <c r="B3285" s="56"/>
    </row>
    <row r="3286" spans="1:2">
      <c r="A3286" s="56"/>
      <c r="B3286" s="56"/>
    </row>
    <row r="3287" spans="1:2">
      <c r="A3287" s="56"/>
      <c r="B3287" s="56"/>
    </row>
    <row r="3288" spans="1:2">
      <c r="A3288" s="56"/>
      <c r="B3288" s="56"/>
    </row>
    <row r="3289" spans="1:2">
      <c r="A3289" s="56"/>
      <c r="B3289" s="56"/>
    </row>
    <row r="3290" spans="1:2">
      <c r="A3290" s="56"/>
      <c r="B3290" s="56"/>
    </row>
    <row r="3291" spans="1:2">
      <c r="A3291" s="56"/>
      <c r="B3291" s="56"/>
    </row>
    <row r="3292" spans="1:2">
      <c r="A3292" s="56"/>
      <c r="B3292" s="56"/>
    </row>
    <row r="3293" spans="1:2">
      <c r="A3293" s="56"/>
      <c r="B3293" s="56"/>
    </row>
    <row r="3294" spans="1:2">
      <c r="A3294" s="56"/>
      <c r="B3294" s="56"/>
    </row>
    <row r="3295" spans="1:2">
      <c r="A3295" s="56"/>
      <c r="B3295" s="56"/>
    </row>
    <row r="3296" spans="1:2">
      <c r="A3296" s="56"/>
      <c r="B3296" s="56"/>
    </row>
    <row r="3297" spans="1:2">
      <c r="A3297" s="56"/>
      <c r="B3297" s="56"/>
    </row>
    <row r="3298" spans="1:2">
      <c r="A3298" s="56"/>
      <c r="B3298" s="56"/>
    </row>
    <row r="3299" spans="1:2">
      <c r="A3299" s="56"/>
      <c r="B3299" s="56"/>
    </row>
    <row r="3300" spans="1:2">
      <c r="A3300" s="56"/>
      <c r="B3300" s="56"/>
    </row>
    <row r="3301" spans="1:2">
      <c r="A3301" s="56"/>
      <c r="B3301" s="56"/>
    </row>
    <row r="3302" spans="1:2">
      <c r="A3302" s="56"/>
      <c r="B3302" s="56"/>
    </row>
    <row r="3303" spans="1:2">
      <c r="A3303" s="56"/>
      <c r="B3303" s="56"/>
    </row>
    <row r="3304" spans="1:2">
      <c r="A3304" s="56"/>
      <c r="B3304" s="56"/>
    </row>
    <row r="3305" spans="1:2">
      <c r="A3305" s="56"/>
      <c r="B3305" s="56"/>
    </row>
    <row r="3306" spans="1:2">
      <c r="A3306" s="56"/>
      <c r="B3306" s="56"/>
    </row>
    <row r="3307" spans="1:2">
      <c r="A3307" s="56"/>
      <c r="B3307" s="56"/>
    </row>
    <row r="3308" spans="1:2">
      <c r="A3308" s="56"/>
      <c r="B3308" s="56"/>
    </row>
    <row r="3309" spans="1:2">
      <c r="A3309" s="56"/>
      <c r="B3309" s="56"/>
    </row>
    <row r="3310" spans="1:2">
      <c r="A3310" s="56"/>
      <c r="B3310" s="56"/>
    </row>
    <row r="3311" spans="1:2">
      <c r="A3311" s="56"/>
      <c r="B3311" s="56"/>
    </row>
    <row r="3312" spans="1:2">
      <c r="A3312" s="56"/>
      <c r="B3312" s="56"/>
    </row>
    <row r="3313" spans="1:2">
      <c r="A3313" s="56"/>
      <c r="B3313" s="56"/>
    </row>
    <row r="3314" spans="1:2">
      <c r="A3314" s="56"/>
      <c r="B3314" s="56"/>
    </row>
    <row r="3315" spans="1:2">
      <c r="A3315" s="56"/>
      <c r="B3315" s="56"/>
    </row>
    <row r="3316" spans="1:2">
      <c r="A3316" s="56"/>
      <c r="B3316" s="56"/>
    </row>
    <row r="3317" spans="1:2">
      <c r="A3317" s="56"/>
      <c r="B3317" s="56"/>
    </row>
    <row r="3318" spans="1:2">
      <c r="A3318" s="56"/>
      <c r="B3318" s="56"/>
    </row>
    <row r="3319" spans="1:2">
      <c r="A3319" s="56"/>
      <c r="B3319" s="56"/>
    </row>
    <row r="3320" spans="1:2">
      <c r="A3320" s="56"/>
      <c r="B3320" s="56"/>
    </row>
    <row r="3321" spans="1:2">
      <c r="A3321" s="56"/>
      <c r="B3321" s="56"/>
    </row>
    <row r="3322" spans="1:2">
      <c r="A3322" s="56"/>
      <c r="B3322" s="56"/>
    </row>
    <row r="3323" spans="1:2">
      <c r="A3323" s="56"/>
      <c r="B3323" s="56"/>
    </row>
    <row r="3324" spans="1:2">
      <c r="A3324" s="56"/>
      <c r="B3324" s="56"/>
    </row>
    <row r="3325" spans="1:2">
      <c r="A3325" s="56"/>
      <c r="B3325" s="56"/>
    </row>
    <row r="3326" spans="1:2">
      <c r="A3326" s="56"/>
      <c r="B3326" s="56"/>
    </row>
    <row r="3327" spans="1:2">
      <c r="A3327" s="56"/>
      <c r="B3327" s="56"/>
    </row>
    <row r="3328" spans="1:2">
      <c r="A3328" s="56"/>
      <c r="B3328" s="56"/>
    </row>
    <row r="3329" spans="1:2">
      <c r="A3329" s="56"/>
      <c r="B3329" s="56"/>
    </row>
    <row r="3330" spans="1:2">
      <c r="A3330" s="56"/>
      <c r="B3330" s="56"/>
    </row>
    <row r="3331" spans="1:2">
      <c r="A3331" s="56"/>
      <c r="B3331" s="56"/>
    </row>
    <row r="3332" spans="1:2">
      <c r="A3332" s="56"/>
      <c r="B3332" s="56"/>
    </row>
    <row r="3333" spans="1:2">
      <c r="A3333" s="56"/>
      <c r="B3333" s="56"/>
    </row>
    <row r="3334" spans="1:2">
      <c r="A3334" s="56"/>
      <c r="B3334" s="56"/>
    </row>
    <row r="3335" spans="1:2">
      <c r="A3335" s="56"/>
      <c r="B3335" s="56"/>
    </row>
    <row r="3336" spans="1:2">
      <c r="A3336" s="56"/>
      <c r="B3336" s="56"/>
    </row>
    <row r="3337" spans="1:2">
      <c r="A3337" s="56"/>
      <c r="B3337" s="56"/>
    </row>
    <row r="3338" spans="1:2">
      <c r="A3338" s="56"/>
      <c r="B3338" s="56"/>
    </row>
    <row r="3339" spans="1:2">
      <c r="A3339" s="56"/>
      <c r="B3339" s="56"/>
    </row>
    <row r="3340" spans="1:2">
      <c r="A3340" s="56"/>
      <c r="B3340" s="56"/>
    </row>
    <row r="3341" spans="1:2">
      <c r="A3341" s="56"/>
      <c r="B3341" s="56"/>
    </row>
    <row r="3342" spans="1:2">
      <c r="A3342" s="56"/>
      <c r="B3342" s="56"/>
    </row>
    <row r="3343" spans="1:2">
      <c r="A3343" s="56"/>
      <c r="B3343" s="56"/>
    </row>
    <row r="3344" spans="1:2">
      <c r="A3344" s="56"/>
      <c r="B3344" s="56"/>
    </row>
    <row r="3345" spans="1:2">
      <c r="A3345" s="56"/>
      <c r="B3345" s="56"/>
    </row>
    <row r="3346" spans="1:2">
      <c r="A3346" s="56"/>
      <c r="B3346" s="56"/>
    </row>
    <row r="3347" spans="1:2">
      <c r="A3347" s="56"/>
      <c r="B3347" s="56"/>
    </row>
    <row r="3348" spans="1:2">
      <c r="A3348" s="56"/>
      <c r="B3348" s="56"/>
    </row>
    <row r="3349" spans="1:2">
      <c r="A3349" s="56"/>
      <c r="B3349" s="56"/>
    </row>
    <row r="3350" spans="1:2">
      <c r="A3350" s="56"/>
      <c r="B3350" s="56"/>
    </row>
    <row r="3351" spans="1:2">
      <c r="A3351" s="56"/>
      <c r="B3351" s="56"/>
    </row>
    <row r="3352" spans="1:2">
      <c r="A3352" s="56"/>
      <c r="B3352" s="56"/>
    </row>
    <row r="3353" spans="1:2">
      <c r="A3353" s="56"/>
      <c r="B3353" s="56"/>
    </row>
    <row r="3354" spans="1:2">
      <c r="A3354" s="56"/>
      <c r="B3354" s="56"/>
    </row>
    <row r="3355" spans="1:2">
      <c r="A3355" s="56"/>
      <c r="B3355" s="56"/>
    </row>
    <row r="3356" spans="1:2">
      <c r="A3356" s="56"/>
      <c r="B3356" s="56"/>
    </row>
    <row r="3357" spans="1:2">
      <c r="A3357" s="56"/>
      <c r="B3357" s="56"/>
    </row>
    <row r="3358" spans="1:2">
      <c r="A3358" s="56"/>
      <c r="B3358" s="56"/>
    </row>
    <row r="3359" spans="1:2">
      <c r="A3359" s="56"/>
      <c r="B3359" s="56"/>
    </row>
    <row r="3360" spans="1:2">
      <c r="A3360" s="56"/>
      <c r="B3360" s="56"/>
    </row>
    <row r="3361" spans="1:2">
      <c r="A3361" s="56"/>
      <c r="B3361" s="56"/>
    </row>
    <row r="3362" spans="1:2">
      <c r="A3362" s="56"/>
      <c r="B3362" s="56"/>
    </row>
    <row r="3363" spans="1:2">
      <c r="A3363" s="56"/>
      <c r="B3363" s="56"/>
    </row>
    <row r="3364" spans="1:2">
      <c r="A3364" s="56"/>
      <c r="B3364" s="56"/>
    </row>
    <row r="3365" spans="1:2">
      <c r="A3365" s="56"/>
      <c r="B3365" s="56"/>
    </row>
    <row r="3366" spans="1:2">
      <c r="A3366" s="56"/>
      <c r="B3366" s="56"/>
    </row>
    <row r="3367" spans="1:2">
      <c r="A3367" s="56"/>
      <c r="B3367" s="56"/>
    </row>
    <row r="3368" spans="1:2">
      <c r="A3368" s="56"/>
      <c r="B3368" s="56"/>
    </row>
    <row r="3369" spans="1:2">
      <c r="A3369" s="56"/>
      <c r="B3369" s="56"/>
    </row>
    <row r="3370" spans="1:2">
      <c r="A3370" s="56"/>
      <c r="B3370" s="56"/>
    </row>
    <row r="3371" spans="1:2">
      <c r="A3371" s="56"/>
      <c r="B3371" s="56"/>
    </row>
    <row r="3372" spans="1:2">
      <c r="A3372" s="56"/>
      <c r="B3372" s="56"/>
    </row>
    <row r="3373" spans="1:2">
      <c r="A3373" s="56"/>
      <c r="B3373" s="56"/>
    </row>
    <row r="3374" spans="1:2">
      <c r="A3374" s="56"/>
      <c r="B3374" s="56"/>
    </row>
    <row r="3375" spans="1:2">
      <c r="A3375" s="56"/>
      <c r="B3375" s="56"/>
    </row>
    <row r="3376" spans="1:2">
      <c r="A3376" s="56"/>
      <c r="B3376" s="56"/>
    </row>
    <row r="3377" spans="1:2">
      <c r="A3377" s="56"/>
      <c r="B3377" s="56"/>
    </row>
    <row r="3378" spans="1:2">
      <c r="A3378" s="56"/>
      <c r="B3378" s="56"/>
    </row>
    <row r="3379" spans="1:2">
      <c r="A3379" s="56"/>
      <c r="B3379" s="56"/>
    </row>
    <row r="3380" spans="1:2">
      <c r="A3380" s="56"/>
      <c r="B3380" s="56"/>
    </row>
    <row r="3381" spans="1:2">
      <c r="A3381" s="56"/>
      <c r="B3381" s="56"/>
    </row>
    <row r="3382" spans="1:2">
      <c r="A3382" s="56"/>
      <c r="B3382" s="56"/>
    </row>
    <row r="3383" spans="1:2">
      <c r="A3383" s="56"/>
      <c r="B3383" s="56"/>
    </row>
    <row r="3384" spans="1:2">
      <c r="A3384" s="56"/>
      <c r="B3384" s="56"/>
    </row>
    <row r="3385" spans="1:2">
      <c r="A3385" s="56"/>
      <c r="B3385" s="56"/>
    </row>
    <row r="3386" spans="1:2">
      <c r="A3386" s="56"/>
      <c r="B3386" s="56"/>
    </row>
    <row r="3387" spans="1:2">
      <c r="A3387" s="56"/>
      <c r="B3387" s="56"/>
    </row>
    <row r="3388" spans="1:2">
      <c r="A3388" s="56"/>
      <c r="B3388" s="56"/>
    </row>
    <row r="3389" spans="1:2">
      <c r="A3389" s="56"/>
      <c r="B3389" s="56"/>
    </row>
    <row r="3390" spans="1:2">
      <c r="A3390" s="56"/>
      <c r="B3390" s="56"/>
    </row>
    <row r="3391" spans="1:2">
      <c r="A3391" s="56"/>
      <c r="B3391" s="56"/>
    </row>
    <row r="3392" spans="1:2">
      <c r="A3392" s="56"/>
      <c r="B3392" s="56"/>
    </row>
    <row r="3393" spans="1:2">
      <c r="A3393" s="56"/>
      <c r="B3393" s="56"/>
    </row>
    <row r="3394" spans="1:2">
      <c r="A3394" s="56"/>
      <c r="B3394" s="56"/>
    </row>
    <row r="3395" spans="1:2">
      <c r="A3395" s="56"/>
      <c r="B3395" s="56"/>
    </row>
    <row r="3396" spans="1:2">
      <c r="A3396" s="56"/>
      <c r="B3396" s="56"/>
    </row>
    <row r="3397" spans="1:2">
      <c r="A3397" s="56"/>
      <c r="B3397" s="56"/>
    </row>
    <row r="3398" spans="1:2">
      <c r="A3398" s="56"/>
      <c r="B3398" s="56"/>
    </row>
    <row r="3399" spans="1:2">
      <c r="A3399" s="56"/>
      <c r="B3399" s="56"/>
    </row>
    <row r="3400" spans="1:2">
      <c r="A3400" s="56"/>
      <c r="B3400" s="56"/>
    </row>
    <row r="3401" spans="1:2">
      <c r="A3401" s="56"/>
      <c r="B3401" s="56"/>
    </row>
    <row r="3402" spans="1:2">
      <c r="A3402" s="56"/>
      <c r="B3402" s="56"/>
    </row>
    <row r="3403" spans="1:2">
      <c r="A3403" s="56"/>
      <c r="B3403" s="56"/>
    </row>
    <row r="3404" spans="1:2">
      <c r="A3404" s="56"/>
      <c r="B3404" s="56"/>
    </row>
    <row r="3405" spans="1:2">
      <c r="A3405" s="56"/>
      <c r="B3405" s="56"/>
    </row>
    <row r="3406" spans="1:2">
      <c r="A3406" s="56"/>
      <c r="B3406" s="56"/>
    </row>
    <row r="3407" spans="1:2">
      <c r="A3407" s="56"/>
      <c r="B3407" s="56"/>
    </row>
    <row r="3408" spans="1:2">
      <c r="A3408" s="56"/>
      <c r="B3408" s="56"/>
    </row>
    <row r="3409" spans="1:2">
      <c r="A3409" s="56"/>
      <c r="B3409" s="56"/>
    </row>
    <row r="3410" spans="1:2">
      <c r="A3410" s="56"/>
      <c r="B3410" s="56"/>
    </row>
    <row r="3411" spans="1:2">
      <c r="A3411" s="56"/>
      <c r="B3411" s="56"/>
    </row>
    <row r="3412" spans="1:2">
      <c r="A3412" s="56"/>
      <c r="B3412" s="56"/>
    </row>
    <row r="3413" spans="1:2">
      <c r="A3413" s="56"/>
      <c r="B3413" s="56"/>
    </row>
    <row r="3414" spans="1:2">
      <c r="A3414" s="56"/>
      <c r="B3414" s="56"/>
    </row>
    <row r="3415" spans="1:2">
      <c r="A3415" s="56"/>
      <c r="B3415" s="56"/>
    </row>
    <row r="3416" spans="1:2">
      <c r="A3416" s="56"/>
      <c r="B3416" s="56"/>
    </row>
    <row r="3417" spans="1:2">
      <c r="A3417" s="56"/>
      <c r="B3417" s="56"/>
    </row>
    <row r="3418" spans="1:2">
      <c r="A3418" s="56"/>
      <c r="B3418" s="56"/>
    </row>
    <row r="3419" spans="1:2">
      <c r="A3419" s="56"/>
      <c r="B3419" s="56"/>
    </row>
    <row r="3420" spans="1:2">
      <c r="A3420" s="56"/>
      <c r="B3420" s="56"/>
    </row>
    <row r="3421" spans="1:2">
      <c r="A3421" s="56"/>
      <c r="B3421" s="56"/>
    </row>
    <row r="3422" spans="1:2">
      <c r="A3422" s="56"/>
      <c r="B3422" s="56"/>
    </row>
    <row r="3423" spans="1:2">
      <c r="A3423" s="56"/>
      <c r="B3423" s="56"/>
    </row>
    <row r="3424" spans="1:2">
      <c r="A3424" s="56"/>
      <c r="B3424" s="56"/>
    </row>
    <row r="3425" spans="1:2">
      <c r="A3425" s="56"/>
      <c r="B3425" s="56"/>
    </row>
    <row r="3426" spans="1:2">
      <c r="A3426" s="56"/>
      <c r="B3426" s="56"/>
    </row>
    <row r="3427" spans="1:2">
      <c r="A3427" s="56"/>
      <c r="B3427" s="56"/>
    </row>
    <row r="3428" spans="1:2">
      <c r="A3428" s="56"/>
      <c r="B3428" s="56"/>
    </row>
    <row r="3429" spans="1:2">
      <c r="A3429" s="56"/>
      <c r="B3429" s="56"/>
    </row>
    <row r="3430" spans="1:2">
      <c r="A3430" s="56"/>
      <c r="B3430" s="56"/>
    </row>
    <row r="3431" spans="1:2">
      <c r="A3431" s="56"/>
      <c r="B3431" s="56"/>
    </row>
    <row r="3432" spans="1:2">
      <c r="A3432" s="56"/>
      <c r="B3432" s="56"/>
    </row>
    <row r="3433" spans="1:2">
      <c r="A3433" s="56"/>
      <c r="B3433" s="56"/>
    </row>
    <row r="3434" spans="1:2">
      <c r="A3434" s="56"/>
      <c r="B3434" s="56"/>
    </row>
    <row r="3435" spans="1:2">
      <c r="A3435" s="56"/>
      <c r="B3435" s="56"/>
    </row>
    <row r="3436" spans="1:2">
      <c r="A3436" s="56"/>
      <c r="B3436" s="56"/>
    </row>
    <row r="3437" spans="1:2">
      <c r="A3437" s="56"/>
      <c r="B3437" s="56"/>
    </row>
    <row r="3438" spans="1:2">
      <c r="A3438" s="56"/>
      <c r="B3438" s="56"/>
    </row>
    <row r="3439" spans="1:2">
      <c r="A3439" s="56"/>
      <c r="B3439" s="56"/>
    </row>
    <row r="3440" spans="1:2">
      <c r="A3440" s="56"/>
      <c r="B3440" s="56"/>
    </row>
    <row r="3441" spans="1:2">
      <c r="A3441" s="56"/>
      <c r="B3441" s="56"/>
    </row>
    <row r="3442" spans="1:2">
      <c r="A3442" s="56"/>
      <c r="B3442" s="56"/>
    </row>
    <row r="3443" spans="1:2">
      <c r="A3443" s="56"/>
      <c r="B3443" s="56"/>
    </row>
    <row r="3444" spans="1:2">
      <c r="A3444" s="56"/>
      <c r="B3444" s="56"/>
    </row>
    <row r="3445" spans="1:2">
      <c r="A3445" s="56"/>
      <c r="B3445" s="56"/>
    </row>
    <row r="3446" spans="1:2">
      <c r="A3446" s="56"/>
      <c r="B3446" s="56"/>
    </row>
    <row r="3447" spans="1:2">
      <c r="A3447" s="56"/>
      <c r="B3447" s="56"/>
    </row>
    <row r="3448" spans="1:2">
      <c r="A3448" s="56"/>
      <c r="B3448" s="56"/>
    </row>
    <row r="3449" spans="1:2">
      <c r="A3449" s="56"/>
      <c r="B3449" s="56"/>
    </row>
    <row r="3450" spans="1:2">
      <c r="A3450" s="56"/>
      <c r="B3450" s="56"/>
    </row>
    <row r="3451" spans="1:2">
      <c r="A3451" s="56"/>
      <c r="B3451" s="56"/>
    </row>
    <row r="3452" spans="1:2">
      <c r="A3452" s="56"/>
      <c r="B3452" s="56"/>
    </row>
    <row r="3453" spans="1:2">
      <c r="A3453" s="56"/>
      <c r="B3453" s="56"/>
    </row>
    <row r="3454" spans="1:2">
      <c r="A3454" s="56"/>
      <c r="B3454" s="56"/>
    </row>
    <row r="3455" spans="1:2">
      <c r="A3455" s="56"/>
      <c r="B3455" s="56"/>
    </row>
    <row r="3456" spans="1:2">
      <c r="A3456" s="56"/>
      <c r="B3456" s="56"/>
    </row>
    <row r="3457" spans="1:2">
      <c r="A3457" s="56"/>
      <c r="B3457" s="56"/>
    </row>
    <row r="3458" spans="1:2">
      <c r="A3458" s="56"/>
      <c r="B3458" s="56"/>
    </row>
    <row r="3459" spans="1:2">
      <c r="A3459" s="56"/>
      <c r="B3459" s="56"/>
    </row>
    <row r="3460" spans="1:2">
      <c r="A3460" s="56"/>
      <c r="B3460" s="56"/>
    </row>
    <row r="3461" spans="1:2">
      <c r="A3461" s="56"/>
      <c r="B3461" s="56"/>
    </row>
    <row r="3462" spans="1:2">
      <c r="A3462" s="56"/>
      <c r="B3462" s="56"/>
    </row>
    <row r="3463" spans="1:2">
      <c r="A3463" s="56"/>
      <c r="B3463" s="56"/>
    </row>
    <row r="3464" spans="1:2">
      <c r="A3464" s="56"/>
      <c r="B3464" s="56"/>
    </row>
    <row r="3465" spans="1:2">
      <c r="A3465" s="56"/>
      <c r="B3465" s="56"/>
    </row>
    <row r="3466" spans="1:2">
      <c r="A3466" s="56"/>
      <c r="B3466" s="56"/>
    </row>
    <row r="3467" spans="1:2">
      <c r="A3467" s="56"/>
      <c r="B3467" s="56"/>
    </row>
    <row r="3468" spans="1:2">
      <c r="A3468" s="56"/>
      <c r="B3468" s="56"/>
    </row>
    <row r="3469" spans="1:2">
      <c r="A3469" s="56"/>
      <c r="B3469" s="56"/>
    </row>
    <row r="3470" spans="1:2">
      <c r="A3470" s="56"/>
      <c r="B3470" s="56"/>
    </row>
    <row r="3471" spans="1:2">
      <c r="A3471" s="56"/>
      <c r="B3471" s="56"/>
    </row>
    <row r="3472" spans="1:2">
      <c r="A3472" s="56"/>
      <c r="B3472" s="56"/>
    </row>
    <row r="3473" spans="1:2">
      <c r="A3473" s="56"/>
      <c r="B3473" s="56"/>
    </row>
    <row r="3474" spans="1:2">
      <c r="A3474" s="56"/>
      <c r="B3474" s="56"/>
    </row>
    <row r="3475" spans="1:2">
      <c r="A3475" s="56"/>
      <c r="B3475" s="56"/>
    </row>
    <row r="3476" spans="1:2">
      <c r="A3476" s="56"/>
      <c r="B3476" s="56"/>
    </row>
    <row r="3477" spans="1:2">
      <c r="A3477" s="56"/>
      <c r="B3477" s="56"/>
    </row>
    <row r="3478" spans="1:2">
      <c r="A3478" s="56"/>
      <c r="B3478" s="56"/>
    </row>
    <row r="3479" spans="1:2">
      <c r="A3479" s="56"/>
      <c r="B3479" s="56"/>
    </row>
    <row r="3480" spans="1:2">
      <c r="A3480" s="56"/>
      <c r="B3480" s="56"/>
    </row>
    <row r="3481" spans="1:2">
      <c r="A3481" s="56"/>
      <c r="B3481" s="56"/>
    </row>
    <row r="3482" spans="1:2">
      <c r="A3482" s="56"/>
      <c r="B3482" s="56"/>
    </row>
    <row r="3483" spans="1:2">
      <c r="A3483" s="56"/>
      <c r="B3483" s="56"/>
    </row>
    <row r="3484" spans="1:2">
      <c r="A3484" s="56"/>
      <c r="B3484" s="56"/>
    </row>
    <row r="3485" spans="1:2">
      <c r="A3485" s="56"/>
      <c r="B3485" s="56"/>
    </row>
    <row r="3486" spans="1:2">
      <c r="A3486" s="56"/>
      <c r="B3486" s="56"/>
    </row>
    <row r="3487" spans="1:2">
      <c r="A3487" s="56"/>
      <c r="B3487" s="56"/>
    </row>
    <row r="3488" spans="1:2">
      <c r="A3488" s="56"/>
      <c r="B3488" s="56"/>
    </row>
    <row r="3489" spans="1:2">
      <c r="A3489" s="56"/>
      <c r="B3489" s="56"/>
    </row>
    <row r="3490" spans="1:2">
      <c r="A3490" s="56"/>
      <c r="B3490" s="56"/>
    </row>
    <row r="3491" spans="1:2">
      <c r="A3491" s="56"/>
      <c r="B3491" s="56"/>
    </row>
    <row r="3492" spans="1:2">
      <c r="A3492" s="56"/>
      <c r="B3492" s="56"/>
    </row>
    <row r="3493" spans="1:2">
      <c r="A3493" s="56"/>
      <c r="B3493" s="56"/>
    </row>
    <row r="3494" spans="1:2">
      <c r="A3494" s="56"/>
      <c r="B3494" s="56"/>
    </row>
    <row r="3495" spans="1:2">
      <c r="A3495" s="56"/>
      <c r="B3495" s="56"/>
    </row>
    <row r="3496" spans="1:2">
      <c r="A3496" s="56"/>
      <c r="B3496" s="56"/>
    </row>
    <row r="3497" spans="1:2">
      <c r="A3497" s="56"/>
      <c r="B3497" s="56"/>
    </row>
    <row r="3498" spans="1:2">
      <c r="A3498" s="56"/>
      <c r="B3498" s="56"/>
    </row>
    <row r="3499" spans="1:2">
      <c r="A3499" s="56"/>
      <c r="B3499" s="56"/>
    </row>
    <row r="3500" spans="1:2">
      <c r="A3500" s="56"/>
      <c r="B3500" s="56"/>
    </row>
    <row r="3501" spans="1:2">
      <c r="A3501" s="56"/>
      <c r="B3501" s="56"/>
    </row>
    <row r="3502" spans="1:2">
      <c r="A3502" s="56"/>
      <c r="B3502" s="56"/>
    </row>
    <row r="3503" spans="1:2">
      <c r="A3503" s="56"/>
      <c r="B3503" s="56"/>
    </row>
    <row r="3504" spans="1:2">
      <c r="A3504" s="56"/>
      <c r="B3504" s="56"/>
    </row>
    <row r="3505" spans="1:2">
      <c r="A3505" s="56"/>
      <c r="B3505" s="56"/>
    </row>
    <row r="3506" spans="1:2">
      <c r="A3506" s="56"/>
      <c r="B3506" s="56"/>
    </row>
    <row r="3507" spans="1:2">
      <c r="A3507" s="56"/>
      <c r="B3507" s="56"/>
    </row>
    <row r="3508" spans="1:2">
      <c r="A3508" s="56"/>
      <c r="B3508" s="56"/>
    </row>
    <row r="3509" spans="1:2">
      <c r="A3509" s="56"/>
      <c r="B3509" s="56"/>
    </row>
    <row r="3510" spans="1:2">
      <c r="A3510" s="56"/>
      <c r="B3510" s="56"/>
    </row>
    <row r="3511" spans="1:2">
      <c r="A3511" s="56"/>
      <c r="B3511" s="56"/>
    </row>
    <row r="3512" spans="1:2">
      <c r="A3512" s="56"/>
      <c r="B3512" s="56"/>
    </row>
    <row r="3513" spans="1:2">
      <c r="A3513" s="56"/>
      <c r="B3513" s="56"/>
    </row>
    <row r="3514" spans="1:2">
      <c r="A3514" s="56"/>
      <c r="B3514" s="56"/>
    </row>
    <row r="3515" spans="1:2">
      <c r="A3515" s="56"/>
      <c r="B3515" s="56"/>
    </row>
    <row r="3516" spans="1:2">
      <c r="A3516" s="56"/>
      <c r="B3516" s="56"/>
    </row>
    <row r="3517" spans="1:2">
      <c r="A3517" s="56"/>
      <c r="B3517" s="56"/>
    </row>
    <row r="3518" spans="1:2">
      <c r="A3518" s="56"/>
      <c r="B3518" s="56"/>
    </row>
    <row r="3519" spans="1:2">
      <c r="A3519" s="56"/>
      <c r="B3519" s="56"/>
    </row>
    <row r="3520" spans="1:2">
      <c r="A3520" s="56"/>
      <c r="B3520" s="56"/>
    </row>
    <row r="3521" spans="1:2">
      <c r="A3521" s="56"/>
      <c r="B3521" s="56"/>
    </row>
    <row r="3522" spans="1:2">
      <c r="A3522" s="56"/>
      <c r="B3522" s="56"/>
    </row>
    <row r="3523" spans="1:2">
      <c r="A3523" s="56"/>
      <c r="B3523" s="56"/>
    </row>
    <row r="3524" spans="1:2">
      <c r="A3524" s="56"/>
      <c r="B3524" s="56"/>
    </row>
    <row r="3525" spans="1:2">
      <c r="A3525" s="56"/>
      <c r="B3525" s="56"/>
    </row>
    <row r="3526" spans="1:2">
      <c r="A3526" s="56"/>
      <c r="B3526" s="56"/>
    </row>
    <row r="3527" spans="1:2">
      <c r="A3527" s="56"/>
      <c r="B3527" s="56"/>
    </row>
    <row r="3528" spans="1:2">
      <c r="A3528" s="56"/>
      <c r="B3528" s="56"/>
    </row>
    <row r="3529" spans="1:2">
      <c r="A3529" s="56"/>
      <c r="B3529" s="56"/>
    </row>
    <row r="3530" spans="1:2">
      <c r="A3530" s="56"/>
      <c r="B3530" s="56"/>
    </row>
    <row r="3531" spans="1:2">
      <c r="A3531" s="56"/>
      <c r="B3531" s="56"/>
    </row>
    <row r="3532" spans="1:2">
      <c r="A3532" s="56"/>
      <c r="B3532" s="56"/>
    </row>
    <row r="3533" spans="1:2">
      <c r="A3533" s="56"/>
      <c r="B3533" s="56"/>
    </row>
    <row r="3534" spans="1:2">
      <c r="A3534" s="56"/>
      <c r="B3534" s="56"/>
    </row>
    <row r="3535" spans="1:2">
      <c r="A3535" s="56"/>
      <c r="B3535" s="56"/>
    </row>
    <row r="3536" spans="1:2">
      <c r="A3536" s="56"/>
      <c r="B3536" s="56"/>
    </row>
    <row r="3537" spans="1:2">
      <c r="A3537" s="56"/>
      <c r="B3537" s="56"/>
    </row>
    <row r="3538" spans="1:2">
      <c r="A3538" s="56"/>
      <c r="B3538" s="56"/>
    </row>
    <row r="3539" spans="1:2">
      <c r="A3539" s="56"/>
      <c r="B3539" s="56"/>
    </row>
    <row r="3540" spans="1:2">
      <c r="A3540" s="56"/>
      <c r="B3540" s="56"/>
    </row>
    <row r="3541" spans="1:2">
      <c r="A3541" s="56"/>
      <c r="B3541" s="56"/>
    </row>
    <row r="3542" spans="1:2">
      <c r="A3542" s="56"/>
      <c r="B3542" s="56"/>
    </row>
    <row r="3543" spans="1:2">
      <c r="A3543" s="56"/>
      <c r="B3543" s="56"/>
    </row>
    <row r="3544" spans="1:2">
      <c r="A3544" s="56"/>
      <c r="B3544" s="56"/>
    </row>
    <row r="3545" spans="1:2">
      <c r="A3545" s="56"/>
      <c r="B3545" s="56"/>
    </row>
    <row r="3546" spans="1:2">
      <c r="A3546" s="56"/>
      <c r="B3546" s="56"/>
    </row>
    <row r="3547" spans="1:2">
      <c r="A3547" s="56"/>
      <c r="B3547" s="56"/>
    </row>
    <row r="3548" spans="1:2">
      <c r="A3548" s="56"/>
      <c r="B3548" s="56"/>
    </row>
    <row r="3549" spans="1:2">
      <c r="A3549" s="56"/>
      <c r="B3549" s="56"/>
    </row>
    <row r="3550" spans="1:2">
      <c r="A3550" s="56"/>
      <c r="B3550" s="56"/>
    </row>
    <row r="3551" spans="1:2">
      <c r="A3551" s="56"/>
      <c r="B3551" s="56"/>
    </row>
    <row r="3552" spans="1:2">
      <c r="A3552" s="56"/>
      <c r="B3552" s="56"/>
    </row>
    <row r="3553" spans="1:2">
      <c r="A3553" s="56"/>
      <c r="B3553" s="56"/>
    </row>
    <row r="3554" spans="1:2">
      <c r="A3554" s="56"/>
      <c r="B3554" s="56"/>
    </row>
    <row r="3555" spans="1:2">
      <c r="A3555" s="56"/>
      <c r="B3555" s="56"/>
    </row>
    <row r="3556" spans="1:2">
      <c r="A3556" s="56"/>
      <c r="B3556" s="56"/>
    </row>
    <row r="3557" spans="1:2">
      <c r="A3557" s="56"/>
      <c r="B3557" s="56"/>
    </row>
    <row r="3558" spans="1:2">
      <c r="A3558" s="56"/>
      <c r="B3558" s="56"/>
    </row>
    <row r="3559" spans="1:2">
      <c r="A3559" s="56"/>
      <c r="B3559" s="56"/>
    </row>
    <row r="3560" spans="1:2">
      <c r="A3560" s="56"/>
      <c r="B3560" s="56"/>
    </row>
    <row r="3561" spans="1:2">
      <c r="A3561" s="56"/>
      <c r="B3561" s="56"/>
    </row>
    <row r="3562" spans="1:2">
      <c r="A3562" s="56"/>
      <c r="B3562" s="56"/>
    </row>
    <row r="3563" spans="1:2">
      <c r="A3563" s="56"/>
      <c r="B3563" s="56"/>
    </row>
    <row r="3564" spans="1:2">
      <c r="A3564" s="56"/>
      <c r="B3564" s="56"/>
    </row>
    <row r="3565" spans="1:2">
      <c r="A3565" s="56"/>
      <c r="B3565" s="56"/>
    </row>
    <row r="3566" spans="1:2">
      <c r="A3566" s="56"/>
      <c r="B3566" s="56"/>
    </row>
    <row r="3567" spans="1:2">
      <c r="A3567" s="56"/>
      <c r="B3567" s="56"/>
    </row>
    <row r="3568" spans="1:2">
      <c r="A3568" s="56"/>
      <c r="B3568" s="56"/>
    </row>
    <row r="3569" spans="1:2">
      <c r="A3569" s="56"/>
      <c r="B3569" s="56"/>
    </row>
    <row r="3570" spans="1:2">
      <c r="A3570" s="56"/>
      <c r="B3570" s="56"/>
    </row>
    <row r="3571" spans="1:2">
      <c r="A3571" s="56"/>
      <c r="B3571" s="56"/>
    </row>
    <row r="3572" spans="1:2">
      <c r="A3572" s="56"/>
      <c r="B3572" s="56"/>
    </row>
    <row r="3573" spans="1:2">
      <c r="A3573" s="56"/>
      <c r="B3573" s="56"/>
    </row>
    <row r="3574" spans="1:2">
      <c r="A3574" s="56"/>
      <c r="B3574" s="56"/>
    </row>
    <row r="3575" spans="1:2">
      <c r="A3575" s="56"/>
      <c r="B3575" s="56"/>
    </row>
    <row r="3576" spans="1:2">
      <c r="A3576" s="56"/>
      <c r="B3576" s="56"/>
    </row>
    <row r="3577" spans="1:2">
      <c r="A3577" s="56"/>
      <c r="B3577" s="56"/>
    </row>
    <row r="3578" spans="1:2">
      <c r="A3578" s="56"/>
      <c r="B3578" s="56"/>
    </row>
    <row r="3579" spans="1:2">
      <c r="A3579" s="56"/>
      <c r="B3579" s="56"/>
    </row>
    <row r="3580" spans="1:2">
      <c r="A3580" s="56"/>
      <c r="B3580" s="56"/>
    </row>
    <row r="3581" spans="1:2">
      <c r="A3581" s="56"/>
      <c r="B3581" s="56"/>
    </row>
    <row r="3582" spans="1:2">
      <c r="A3582" s="56"/>
      <c r="B3582" s="56"/>
    </row>
    <row r="3583" spans="1:2">
      <c r="A3583" s="56"/>
      <c r="B3583" s="56"/>
    </row>
    <row r="3584" spans="1:2">
      <c r="A3584" s="56"/>
      <c r="B3584" s="56"/>
    </row>
    <row r="3585" spans="1:2">
      <c r="A3585" s="56"/>
      <c r="B3585" s="56"/>
    </row>
    <row r="3586" spans="1:2">
      <c r="A3586" s="56"/>
      <c r="B3586" s="56"/>
    </row>
    <row r="3587" spans="1:2">
      <c r="A3587" s="56"/>
      <c r="B3587" s="56"/>
    </row>
    <row r="3588" spans="1:2">
      <c r="A3588" s="56"/>
      <c r="B3588" s="56"/>
    </row>
    <row r="3589" spans="1:2">
      <c r="A3589" s="56"/>
      <c r="B3589" s="56"/>
    </row>
    <row r="3590" spans="1:2">
      <c r="A3590" s="56"/>
      <c r="B3590" s="56"/>
    </row>
    <row r="3591" spans="1:2">
      <c r="A3591" s="56"/>
      <c r="B3591" s="56"/>
    </row>
    <row r="3592" spans="1:2">
      <c r="A3592" s="56"/>
      <c r="B3592" s="56"/>
    </row>
    <row r="3593" spans="1:2">
      <c r="A3593" s="56"/>
      <c r="B3593" s="56"/>
    </row>
    <row r="3594" spans="1:2">
      <c r="A3594" s="56"/>
      <c r="B3594" s="56"/>
    </row>
    <row r="3595" spans="1:2">
      <c r="A3595" s="56"/>
      <c r="B3595" s="56"/>
    </row>
    <row r="3596" spans="1:2">
      <c r="A3596" s="56"/>
      <c r="B3596" s="56"/>
    </row>
    <row r="3597" spans="1:2">
      <c r="A3597" s="56"/>
      <c r="B3597" s="56"/>
    </row>
    <row r="3598" spans="1:2">
      <c r="A3598" s="56"/>
      <c r="B3598" s="56"/>
    </row>
    <row r="3599" spans="1:2">
      <c r="A3599" s="56"/>
      <c r="B3599" s="56"/>
    </row>
    <row r="3600" spans="1:2">
      <c r="A3600" s="56"/>
      <c r="B3600" s="56"/>
    </row>
    <row r="3601" spans="1:2">
      <c r="A3601" s="56"/>
      <c r="B3601" s="56"/>
    </row>
    <row r="3602" spans="1:2">
      <c r="A3602" s="56"/>
      <c r="B3602" s="56"/>
    </row>
    <row r="3603" spans="1:2">
      <c r="A3603" s="56"/>
      <c r="B3603" s="56"/>
    </row>
    <row r="3604" spans="1:2">
      <c r="A3604" s="56"/>
      <c r="B3604" s="56"/>
    </row>
    <row r="3605" spans="1:2">
      <c r="A3605" s="56"/>
      <c r="B3605" s="56"/>
    </row>
    <row r="3606" spans="1:2">
      <c r="A3606" s="56"/>
      <c r="B3606" s="56"/>
    </row>
    <row r="3607" spans="1:2">
      <c r="A3607" s="56"/>
      <c r="B3607" s="56"/>
    </row>
    <row r="3608" spans="1:2">
      <c r="A3608" s="56"/>
      <c r="B3608" s="56"/>
    </row>
    <row r="3609" spans="1:2">
      <c r="A3609" s="56"/>
      <c r="B3609" s="56"/>
    </row>
    <row r="3610" spans="1:2">
      <c r="A3610" s="56"/>
      <c r="B3610" s="56"/>
    </row>
    <row r="3611" spans="1:2">
      <c r="A3611" s="56"/>
      <c r="B3611" s="56"/>
    </row>
    <row r="3612" spans="1:2">
      <c r="A3612" s="56"/>
      <c r="B3612" s="56"/>
    </row>
    <row r="3613" spans="1:2">
      <c r="A3613" s="56"/>
      <c r="B3613" s="56"/>
    </row>
    <row r="3614" spans="1:2">
      <c r="A3614" s="56"/>
      <c r="B3614" s="56"/>
    </row>
    <row r="3615" spans="1:2">
      <c r="A3615" s="56"/>
      <c r="B3615" s="56"/>
    </row>
    <row r="3616" spans="1:2">
      <c r="A3616" s="56"/>
      <c r="B3616" s="56"/>
    </row>
    <row r="3617" spans="1:2">
      <c r="A3617" s="56"/>
      <c r="B3617" s="56"/>
    </row>
    <row r="3618" spans="1:2">
      <c r="A3618" s="56"/>
      <c r="B3618" s="56"/>
    </row>
    <row r="3619" spans="1:2">
      <c r="A3619" s="56"/>
      <c r="B3619" s="56"/>
    </row>
    <row r="3620" spans="1:2">
      <c r="A3620" s="56"/>
      <c r="B3620" s="56"/>
    </row>
    <row r="3621" spans="1:2">
      <c r="A3621" s="56"/>
      <c r="B3621" s="56"/>
    </row>
    <row r="3622" spans="1:2">
      <c r="A3622" s="56"/>
      <c r="B3622" s="56"/>
    </row>
    <row r="3623" spans="1:2">
      <c r="A3623" s="56"/>
      <c r="B3623" s="56"/>
    </row>
    <row r="3624" spans="1:2">
      <c r="A3624" s="56"/>
      <c r="B3624" s="56"/>
    </row>
    <row r="3625" spans="1:2">
      <c r="A3625" s="56"/>
      <c r="B3625" s="56"/>
    </row>
    <row r="3626" spans="1:2">
      <c r="A3626" s="56"/>
      <c r="B3626" s="56"/>
    </row>
    <row r="3627" spans="1:2">
      <c r="A3627" s="56"/>
      <c r="B3627" s="56"/>
    </row>
    <row r="3628" spans="1:2">
      <c r="A3628" s="56"/>
      <c r="B3628" s="56"/>
    </row>
    <row r="3629" spans="1:2">
      <c r="A3629" s="56"/>
      <c r="B3629" s="56"/>
    </row>
    <row r="3630" spans="1:2">
      <c r="A3630" s="56"/>
      <c r="B3630" s="56"/>
    </row>
    <row r="3631" spans="1:2">
      <c r="A3631" s="56"/>
      <c r="B3631" s="56"/>
    </row>
    <row r="3632" spans="1:2">
      <c r="A3632" s="56"/>
      <c r="B3632" s="56"/>
    </row>
    <row r="3633" spans="1:2">
      <c r="A3633" s="56"/>
      <c r="B3633" s="56"/>
    </row>
    <row r="3634" spans="1:2">
      <c r="A3634" s="56"/>
      <c r="B3634" s="56"/>
    </row>
    <row r="3635" spans="1:2">
      <c r="A3635" s="56"/>
      <c r="B3635" s="56"/>
    </row>
    <row r="3636" spans="1:2">
      <c r="A3636" s="56"/>
      <c r="B3636" s="56"/>
    </row>
    <row r="3637" spans="1:2">
      <c r="A3637" s="56"/>
      <c r="B3637" s="56"/>
    </row>
    <row r="3638" spans="1:2">
      <c r="A3638" s="56"/>
      <c r="B3638" s="56"/>
    </row>
    <row r="3639" spans="1:2">
      <c r="A3639" s="56"/>
      <c r="B3639" s="56"/>
    </row>
    <row r="3640" spans="1:2">
      <c r="A3640" s="56"/>
      <c r="B3640" s="56"/>
    </row>
    <row r="3641" spans="1:2">
      <c r="A3641" s="56"/>
      <c r="B3641" s="56"/>
    </row>
    <row r="3642" spans="1:2">
      <c r="A3642" s="56"/>
      <c r="B3642" s="56"/>
    </row>
    <row r="3643" spans="1:2">
      <c r="A3643" s="56"/>
      <c r="B3643" s="56"/>
    </row>
    <row r="3644" spans="1:2">
      <c r="A3644" s="56"/>
      <c r="B3644" s="56"/>
    </row>
    <row r="3645" spans="1:2">
      <c r="A3645" s="56"/>
      <c r="B3645" s="56"/>
    </row>
    <row r="3646" spans="1:2">
      <c r="A3646" s="56"/>
      <c r="B3646" s="56"/>
    </row>
    <row r="3647" spans="1:2">
      <c r="A3647" s="56"/>
      <c r="B3647" s="56"/>
    </row>
    <row r="3648" spans="1:2">
      <c r="A3648" s="56"/>
      <c r="B3648" s="56"/>
    </row>
    <row r="3649" spans="1:2">
      <c r="A3649" s="56"/>
      <c r="B3649" s="56"/>
    </row>
    <row r="3650" spans="1:2">
      <c r="A3650" s="56"/>
      <c r="B3650" s="56"/>
    </row>
    <row r="3651" spans="1:2">
      <c r="A3651" s="56"/>
      <c r="B3651" s="56"/>
    </row>
    <row r="3652" spans="1:2">
      <c r="A3652" s="56"/>
      <c r="B3652" s="56"/>
    </row>
    <row r="3653" spans="1:2">
      <c r="A3653" s="56"/>
      <c r="B3653" s="56"/>
    </row>
    <row r="3654" spans="1:2">
      <c r="A3654" s="56"/>
      <c r="B3654" s="56"/>
    </row>
    <row r="3655" spans="1:2">
      <c r="A3655" s="56"/>
      <c r="B3655" s="56"/>
    </row>
    <row r="3656" spans="1:2">
      <c r="A3656" s="56"/>
      <c r="B3656" s="56"/>
    </row>
    <row r="3657" spans="1:2">
      <c r="A3657" s="56"/>
      <c r="B3657" s="56"/>
    </row>
    <row r="3658" spans="1:2">
      <c r="A3658" s="56"/>
      <c r="B3658" s="56"/>
    </row>
    <row r="3659" spans="1:2">
      <c r="A3659" s="56"/>
      <c r="B3659" s="56"/>
    </row>
    <row r="3660" spans="1:2">
      <c r="A3660" s="56"/>
      <c r="B3660" s="56"/>
    </row>
    <row r="3661" spans="1:2">
      <c r="A3661" s="56"/>
      <c r="B3661" s="56"/>
    </row>
    <row r="3662" spans="1:2">
      <c r="A3662" s="56"/>
      <c r="B3662" s="56"/>
    </row>
    <row r="3663" spans="1:2">
      <c r="A3663" s="56"/>
      <c r="B3663" s="56"/>
    </row>
    <row r="3664" spans="1:2">
      <c r="A3664" s="56"/>
      <c r="B3664" s="56"/>
    </row>
    <row r="3665" spans="1:2">
      <c r="A3665" s="56"/>
      <c r="B3665" s="56"/>
    </row>
    <row r="3666" spans="1:2">
      <c r="A3666" s="56"/>
      <c r="B3666" s="56"/>
    </row>
    <row r="3667" spans="1:2">
      <c r="A3667" s="56"/>
      <c r="B3667" s="56"/>
    </row>
    <row r="3668" spans="1:2">
      <c r="A3668" s="56"/>
      <c r="B3668" s="56"/>
    </row>
    <row r="3669" spans="1:2">
      <c r="A3669" s="56"/>
      <c r="B3669" s="56"/>
    </row>
    <row r="3670" spans="1:2">
      <c r="A3670" s="56"/>
      <c r="B3670" s="56"/>
    </row>
    <row r="3671" spans="1:2">
      <c r="A3671" s="56"/>
      <c r="B3671" s="56"/>
    </row>
    <row r="3672" spans="1:2">
      <c r="A3672" s="56"/>
      <c r="B3672" s="56"/>
    </row>
    <row r="3673" spans="1:2">
      <c r="A3673" s="56"/>
      <c r="B3673" s="56"/>
    </row>
    <row r="3674" spans="1:2">
      <c r="A3674" s="56"/>
      <c r="B3674" s="56"/>
    </row>
    <row r="3675" spans="1:2">
      <c r="A3675" s="56"/>
      <c r="B3675" s="56"/>
    </row>
    <row r="3676" spans="1:2">
      <c r="A3676" s="56"/>
      <c r="B3676" s="56"/>
    </row>
    <row r="3677" spans="1:2">
      <c r="A3677" s="56"/>
      <c r="B3677" s="56"/>
    </row>
    <row r="3678" spans="1:2">
      <c r="A3678" s="56"/>
      <c r="B3678" s="56"/>
    </row>
    <row r="3679" spans="1:2">
      <c r="A3679" s="56"/>
      <c r="B3679" s="56"/>
    </row>
    <row r="3680" spans="1:2">
      <c r="A3680" s="56"/>
      <c r="B3680" s="56"/>
    </row>
    <row r="3681" spans="1:2">
      <c r="A3681" s="56"/>
      <c r="B3681" s="56"/>
    </row>
    <row r="3682" spans="1:2">
      <c r="A3682" s="56"/>
      <c r="B3682" s="56"/>
    </row>
    <row r="3683" spans="1:2">
      <c r="A3683" s="56"/>
      <c r="B3683" s="56"/>
    </row>
    <row r="3684" spans="1:2">
      <c r="A3684" s="56"/>
      <c r="B3684" s="56"/>
    </row>
    <row r="3685" spans="1:2">
      <c r="A3685" s="56"/>
      <c r="B3685" s="56"/>
    </row>
    <row r="3686" spans="1:2">
      <c r="A3686" s="56"/>
      <c r="B3686" s="56"/>
    </row>
    <row r="3687" spans="1:2">
      <c r="A3687" s="56"/>
      <c r="B3687" s="56"/>
    </row>
    <row r="3688" spans="1:2">
      <c r="A3688" s="56"/>
      <c r="B3688" s="56"/>
    </row>
    <row r="3689" spans="1:2">
      <c r="A3689" s="56"/>
      <c r="B3689" s="56"/>
    </row>
    <row r="3690" spans="1:2">
      <c r="A3690" s="56"/>
      <c r="B3690" s="56"/>
    </row>
    <row r="3691" spans="1:2">
      <c r="A3691" s="56"/>
      <c r="B3691" s="56"/>
    </row>
    <row r="3692" spans="1:2">
      <c r="A3692" s="56"/>
      <c r="B3692" s="56"/>
    </row>
    <row r="3693" spans="1:2">
      <c r="A3693" s="56"/>
      <c r="B3693" s="56"/>
    </row>
    <row r="3694" spans="1:2">
      <c r="A3694" s="56"/>
      <c r="B3694" s="56"/>
    </row>
    <row r="3695" spans="1:2">
      <c r="A3695" s="56"/>
      <c r="B3695" s="56"/>
    </row>
    <row r="3696" spans="1:2">
      <c r="A3696" s="56"/>
      <c r="B3696" s="56"/>
    </row>
    <row r="3697" spans="1:2">
      <c r="A3697" s="56"/>
      <c r="B3697" s="56"/>
    </row>
    <row r="3698" spans="1:2">
      <c r="A3698" s="56"/>
      <c r="B3698" s="56"/>
    </row>
    <row r="3699" spans="1:2">
      <c r="A3699" s="56"/>
      <c r="B3699" s="56"/>
    </row>
    <row r="3700" spans="1:2">
      <c r="A3700" s="56"/>
      <c r="B3700" s="56"/>
    </row>
    <row r="3701" spans="1:2">
      <c r="A3701" s="56"/>
      <c r="B3701" s="56"/>
    </row>
    <row r="3702" spans="1:2">
      <c r="A3702" s="56"/>
      <c r="B3702" s="56"/>
    </row>
    <row r="3703" spans="1:2">
      <c r="A3703" s="56"/>
      <c r="B3703" s="56"/>
    </row>
    <row r="3704" spans="1:2">
      <c r="A3704" s="56"/>
      <c r="B3704" s="56"/>
    </row>
    <row r="3705" spans="1:2">
      <c r="A3705" s="56"/>
      <c r="B3705" s="56"/>
    </row>
    <row r="3706" spans="1:2">
      <c r="A3706" s="56"/>
      <c r="B3706" s="56"/>
    </row>
    <row r="3707" spans="1:2">
      <c r="A3707" s="56"/>
      <c r="B3707" s="56"/>
    </row>
    <row r="3708" spans="1:2">
      <c r="A3708" s="56"/>
      <c r="B3708" s="56"/>
    </row>
    <row r="3709" spans="1:2">
      <c r="A3709" s="56"/>
      <c r="B3709" s="56"/>
    </row>
    <row r="3710" spans="1:2">
      <c r="A3710" s="56"/>
      <c r="B3710" s="56"/>
    </row>
    <row r="3711" spans="1:2">
      <c r="A3711" s="56"/>
      <c r="B3711" s="56"/>
    </row>
    <row r="3712" spans="1:2">
      <c r="A3712" s="56"/>
      <c r="B3712" s="56"/>
    </row>
    <row r="3713" spans="1:2">
      <c r="A3713" s="56"/>
      <c r="B3713" s="56"/>
    </row>
    <row r="3714" spans="1:2">
      <c r="A3714" s="56"/>
      <c r="B3714" s="56"/>
    </row>
    <row r="3715" spans="1:2">
      <c r="A3715" s="56"/>
      <c r="B3715" s="56"/>
    </row>
    <row r="3716" spans="1:2">
      <c r="A3716" s="56"/>
      <c r="B3716" s="56"/>
    </row>
    <row r="3717" spans="1:2">
      <c r="A3717" s="56"/>
      <c r="B3717" s="56"/>
    </row>
    <row r="3718" spans="1:2">
      <c r="A3718" s="56"/>
      <c r="B3718" s="56"/>
    </row>
    <row r="3719" spans="1:2">
      <c r="A3719" s="56"/>
      <c r="B3719" s="56"/>
    </row>
    <row r="3720" spans="1:2">
      <c r="A3720" s="56"/>
      <c r="B3720" s="56"/>
    </row>
    <row r="3721" spans="1:2">
      <c r="A3721" s="56"/>
      <c r="B3721" s="56"/>
    </row>
    <row r="3722" spans="1:2">
      <c r="A3722" s="56"/>
      <c r="B3722" s="56"/>
    </row>
    <row r="3723" spans="1:2">
      <c r="A3723" s="56"/>
      <c r="B3723" s="56"/>
    </row>
    <row r="3724" spans="1:2">
      <c r="A3724" s="56"/>
      <c r="B3724" s="56"/>
    </row>
    <row r="3725" spans="1:2">
      <c r="A3725" s="56"/>
      <c r="B3725" s="56"/>
    </row>
    <row r="3726" spans="1:2">
      <c r="A3726" s="56"/>
      <c r="B3726" s="56"/>
    </row>
    <row r="3727" spans="1:2">
      <c r="A3727" s="56"/>
      <c r="B3727" s="56"/>
    </row>
    <row r="3728" spans="1:2">
      <c r="A3728" s="56"/>
      <c r="B3728" s="56"/>
    </row>
    <row r="3729" spans="1:2">
      <c r="A3729" s="56"/>
      <c r="B3729" s="56"/>
    </row>
    <row r="3730" spans="1:2">
      <c r="A3730" s="56"/>
      <c r="B3730" s="56"/>
    </row>
    <row r="3731" spans="1:2">
      <c r="A3731" s="56"/>
      <c r="B3731" s="56"/>
    </row>
    <row r="3732" spans="1:2">
      <c r="A3732" s="56"/>
      <c r="B3732" s="56"/>
    </row>
    <row r="3733" spans="1:2">
      <c r="A3733" s="56"/>
      <c r="B3733" s="56"/>
    </row>
    <row r="3734" spans="1:2">
      <c r="A3734" s="56"/>
      <c r="B3734" s="56"/>
    </row>
    <row r="3735" spans="1:2">
      <c r="A3735" s="56"/>
      <c r="B3735" s="56"/>
    </row>
    <row r="3736" spans="1:2">
      <c r="A3736" s="56"/>
      <c r="B3736" s="56"/>
    </row>
    <row r="3737" spans="1:2">
      <c r="A3737" s="56"/>
      <c r="B3737" s="56"/>
    </row>
    <row r="3738" spans="1:2">
      <c r="A3738" s="56"/>
      <c r="B3738" s="56"/>
    </row>
    <row r="3739" spans="1:2">
      <c r="A3739" s="56"/>
      <c r="B3739" s="56"/>
    </row>
    <row r="3740" spans="1:2">
      <c r="A3740" s="56"/>
      <c r="B3740" s="56"/>
    </row>
    <row r="3741" spans="1:2">
      <c r="A3741" s="56"/>
      <c r="B3741" s="56"/>
    </row>
    <row r="3742" spans="1:2">
      <c r="A3742" s="56"/>
      <c r="B3742" s="56"/>
    </row>
    <row r="3743" spans="1:2">
      <c r="A3743" s="56"/>
      <c r="B3743" s="56"/>
    </row>
    <row r="3744" spans="1:2">
      <c r="A3744" s="56"/>
      <c r="B3744" s="56"/>
    </row>
    <row r="3745" spans="1:2">
      <c r="A3745" s="56"/>
      <c r="B3745" s="56"/>
    </row>
    <row r="3746" spans="1:2">
      <c r="A3746" s="56"/>
      <c r="B3746" s="56"/>
    </row>
    <row r="3747" spans="1:2">
      <c r="A3747" s="56"/>
      <c r="B3747" s="56"/>
    </row>
    <row r="3748" spans="1:2">
      <c r="A3748" s="56"/>
      <c r="B3748" s="56"/>
    </row>
    <row r="3749" spans="1:2">
      <c r="A3749" s="56"/>
      <c r="B3749" s="56"/>
    </row>
    <row r="3750" spans="1:2">
      <c r="A3750" s="56"/>
      <c r="B3750" s="56"/>
    </row>
    <row r="3751" spans="1:2">
      <c r="A3751" s="56"/>
      <c r="B3751" s="56"/>
    </row>
    <row r="3752" spans="1:2">
      <c r="A3752" s="56"/>
      <c r="B3752" s="56"/>
    </row>
    <row r="3753" spans="1:2">
      <c r="A3753" s="56"/>
      <c r="B3753" s="56"/>
    </row>
    <row r="3754" spans="1:2">
      <c r="A3754" s="56"/>
      <c r="B3754" s="56"/>
    </row>
    <row r="3755" spans="1:2">
      <c r="A3755" s="56"/>
      <c r="B3755" s="56"/>
    </row>
    <row r="3756" spans="1:2">
      <c r="A3756" s="56"/>
      <c r="B3756" s="56"/>
    </row>
    <row r="3757" spans="1:2">
      <c r="A3757" s="56"/>
      <c r="B3757" s="56"/>
    </row>
    <row r="3758" spans="1:2">
      <c r="A3758" s="56"/>
      <c r="B3758" s="56"/>
    </row>
    <row r="3759" spans="1:2">
      <c r="A3759" s="56"/>
      <c r="B3759" s="56"/>
    </row>
    <row r="3760" spans="1:2">
      <c r="A3760" s="56"/>
      <c r="B3760" s="56"/>
    </row>
    <row r="3761" spans="1:2">
      <c r="A3761" s="56"/>
      <c r="B3761" s="56"/>
    </row>
    <row r="3762" spans="1:2">
      <c r="A3762" s="56"/>
      <c r="B3762" s="56"/>
    </row>
    <row r="3763" spans="1:2">
      <c r="A3763" s="56"/>
      <c r="B3763" s="56"/>
    </row>
    <row r="3764" spans="1:2">
      <c r="A3764" s="56"/>
      <c r="B3764" s="56"/>
    </row>
    <row r="3765" spans="1:2">
      <c r="A3765" s="56"/>
      <c r="B3765" s="56"/>
    </row>
    <row r="3766" spans="1:2">
      <c r="A3766" s="56"/>
      <c r="B3766" s="56"/>
    </row>
    <row r="3767" spans="1:2">
      <c r="A3767" s="56"/>
      <c r="B3767" s="56"/>
    </row>
    <row r="3768" spans="1:2">
      <c r="A3768" s="56"/>
      <c r="B3768" s="56"/>
    </row>
    <row r="3769" spans="1:2">
      <c r="A3769" s="56"/>
      <c r="B3769" s="56"/>
    </row>
    <row r="3770" spans="1:2">
      <c r="A3770" s="56"/>
      <c r="B3770" s="56"/>
    </row>
    <row r="3771" spans="1:2">
      <c r="A3771" s="56"/>
      <c r="B3771" s="56"/>
    </row>
    <row r="3772" spans="1:2">
      <c r="A3772" s="56"/>
      <c r="B3772" s="56"/>
    </row>
    <row r="3773" spans="1:2">
      <c r="A3773" s="56"/>
      <c r="B3773" s="56"/>
    </row>
    <row r="3774" spans="1:2">
      <c r="A3774" s="56"/>
      <c r="B3774" s="56"/>
    </row>
    <row r="3775" spans="1:2">
      <c r="A3775" s="56"/>
      <c r="B3775" s="56"/>
    </row>
    <row r="3776" spans="1:2">
      <c r="A3776" s="56"/>
      <c r="B3776" s="56"/>
    </row>
    <row r="3777" spans="1:2">
      <c r="A3777" s="56"/>
      <c r="B3777" s="56"/>
    </row>
    <row r="3778" spans="1:2">
      <c r="A3778" s="56"/>
      <c r="B3778" s="56"/>
    </row>
    <row r="3779" spans="1:2">
      <c r="A3779" s="56"/>
      <c r="B3779" s="56"/>
    </row>
    <row r="3780" spans="1:2">
      <c r="A3780" s="56"/>
      <c r="B3780" s="56"/>
    </row>
    <row r="3781" spans="1:2">
      <c r="A3781" s="56"/>
      <c r="B3781" s="56"/>
    </row>
    <row r="3782" spans="1:2">
      <c r="A3782" s="56"/>
      <c r="B3782" s="56"/>
    </row>
    <row r="3783" spans="1:2">
      <c r="A3783" s="56"/>
      <c r="B3783" s="56"/>
    </row>
    <row r="3784" spans="1:2">
      <c r="A3784" s="56"/>
      <c r="B3784" s="56"/>
    </row>
    <row r="3785" spans="1:2">
      <c r="A3785" s="56"/>
      <c r="B3785" s="56"/>
    </row>
    <row r="3786" spans="1:2">
      <c r="A3786" s="56"/>
      <c r="B3786" s="56"/>
    </row>
    <row r="3787" spans="1:2">
      <c r="A3787" s="56"/>
      <c r="B3787" s="56"/>
    </row>
    <row r="3788" spans="1:2">
      <c r="A3788" s="56"/>
      <c r="B3788" s="56"/>
    </row>
    <row r="3789" spans="1:2">
      <c r="A3789" s="56"/>
      <c r="B3789" s="56"/>
    </row>
    <row r="3790" spans="1:2">
      <c r="A3790" s="56"/>
      <c r="B3790" s="56"/>
    </row>
    <row r="3791" spans="1:2">
      <c r="A3791" s="56"/>
      <c r="B3791" s="56"/>
    </row>
    <row r="3792" spans="1:2">
      <c r="A3792" s="56"/>
      <c r="B3792" s="56"/>
    </row>
    <row r="3793" spans="1:2">
      <c r="A3793" s="56"/>
      <c r="B3793" s="56"/>
    </row>
    <row r="3794" spans="1:2">
      <c r="A3794" s="56"/>
      <c r="B3794" s="56"/>
    </row>
    <row r="3795" spans="1:2">
      <c r="A3795" s="56"/>
      <c r="B3795" s="56"/>
    </row>
    <row r="3796" spans="1:2">
      <c r="A3796" s="56"/>
      <c r="B3796" s="56"/>
    </row>
    <row r="3797" spans="1:2">
      <c r="A3797" s="56"/>
      <c r="B3797" s="56"/>
    </row>
    <row r="3798" spans="1:2">
      <c r="A3798" s="56"/>
      <c r="B3798" s="56"/>
    </row>
    <row r="3799" spans="1:2">
      <c r="A3799" s="56"/>
      <c r="B3799" s="56"/>
    </row>
    <row r="3800" spans="1:2">
      <c r="A3800" s="56"/>
      <c r="B3800" s="56"/>
    </row>
    <row r="3801" spans="1:2">
      <c r="A3801" s="56"/>
      <c r="B3801" s="56"/>
    </row>
    <row r="3802" spans="1:2">
      <c r="A3802" s="56"/>
      <c r="B3802" s="56"/>
    </row>
    <row r="3803" spans="1:2">
      <c r="A3803" s="56"/>
      <c r="B3803" s="56"/>
    </row>
    <row r="3804" spans="1:2">
      <c r="A3804" s="56"/>
      <c r="B3804" s="56"/>
    </row>
    <row r="3805" spans="1:2">
      <c r="A3805" s="56"/>
      <c r="B3805" s="56"/>
    </row>
    <row r="3806" spans="1:2">
      <c r="A3806" s="56"/>
      <c r="B3806" s="56"/>
    </row>
    <row r="3807" spans="1:2">
      <c r="A3807" s="56"/>
      <c r="B3807" s="56"/>
    </row>
    <row r="3808" spans="1:2">
      <c r="A3808" s="56"/>
      <c r="B3808" s="56"/>
    </row>
    <row r="3809" spans="1:2">
      <c r="A3809" s="56"/>
      <c r="B3809" s="56"/>
    </row>
    <row r="3810" spans="1:2">
      <c r="A3810" s="56"/>
      <c r="B3810" s="56"/>
    </row>
    <row r="3811" spans="1:2">
      <c r="A3811" s="56"/>
      <c r="B3811" s="56"/>
    </row>
    <row r="3812" spans="1:2">
      <c r="A3812" s="56"/>
      <c r="B3812" s="56"/>
    </row>
    <row r="3813" spans="1:2">
      <c r="A3813" s="56"/>
      <c r="B3813" s="56"/>
    </row>
    <row r="3814" spans="1:2">
      <c r="A3814" s="56"/>
      <c r="B3814" s="56"/>
    </row>
    <row r="3815" spans="1:2">
      <c r="A3815" s="56"/>
      <c r="B3815" s="56"/>
    </row>
    <row r="3816" spans="1:2">
      <c r="A3816" s="56"/>
      <c r="B3816" s="56"/>
    </row>
    <row r="3817" spans="1:2">
      <c r="A3817" s="56"/>
      <c r="B3817" s="56"/>
    </row>
    <row r="3818" spans="1:2">
      <c r="A3818" s="56"/>
      <c r="B3818" s="56"/>
    </row>
    <row r="3819" spans="1:2">
      <c r="A3819" s="56"/>
      <c r="B3819" s="56"/>
    </row>
    <row r="3820" spans="1:2">
      <c r="A3820" s="56"/>
      <c r="B3820" s="56"/>
    </row>
    <row r="3821" spans="1:2">
      <c r="A3821" s="56"/>
      <c r="B3821" s="56"/>
    </row>
    <row r="3822" spans="1:2">
      <c r="A3822" s="56"/>
      <c r="B3822" s="56"/>
    </row>
    <row r="3823" spans="1:2">
      <c r="A3823" s="56"/>
      <c r="B3823" s="56"/>
    </row>
    <row r="3824" spans="1:2">
      <c r="A3824" s="56"/>
      <c r="B3824" s="56"/>
    </row>
    <row r="3825" spans="1:2">
      <c r="A3825" s="56"/>
      <c r="B3825" s="56"/>
    </row>
    <row r="3826" spans="1:2">
      <c r="A3826" s="56"/>
      <c r="B3826" s="56"/>
    </row>
    <row r="3827" spans="1:2">
      <c r="A3827" s="56"/>
      <c r="B3827" s="56"/>
    </row>
    <row r="3828" spans="1:2">
      <c r="A3828" s="56"/>
      <c r="B3828" s="56"/>
    </row>
    <row r="3829" spans="1:2">
      <c r="A3829" s="56"/>
      <c r="B3829" s="56"/>
    </row>
    <row r="3830" spans="1:2">
      <c r="A3830" s="56"/>
      <c r="B3830" s="56"/>
    </row>
    <row r="3831" spans="1:2">
      <c r="A3831" s="56"/>
      <c r="B3831" s="56"/>
    </row>
    <row r="3832" spans="1:2">
      <c r="A3832" s="56"/>
      <c r="B3832" s="56"/>
    </row>
    <row r="3833" spans="1:2">
      <c r="A3833" s="56"/>
      <c r="B3833" s="56"/>
    </row>
    <row r="3834" spans="1:2">
      <c r="A3834" s="56"/>
      <c r="B3834" s="56"/>
    </row>
    <row r="3835" spans="1:2">
      <c r="A3835" s="56"/>
      <c r="B3835" s="56"/>
    </row>
    <row r="3836" spans="1:2">
      <c r="A3836" s="56"/>
      <c r="B3836" s="56"/>
    </row>
    <row r="3837" spans="1:2">
      <c r="A3837" s="56"/>
      <c r="B3837" s="56"/>
    </row>
    <row r="3838" spans="1:2">
      <c r="A3838" s="56"/>
      <c r="B3838" s="56"/>
    </row>
    <row r="3839" spans="1:2">
      <c r="A3839" s="56"/>
      <c r="B3839" s="56"/>
    </row>
    <row r="3840" spans="1:2">
      <c r="A3840" s="56"/>
      <c r="B3840" s="56"/>
    </row>
    <row r="3841" spans="1:2">
      <c r="A3841" s="56"/>
      <c r="B3841" s="56"/>
    </row>
    <row r="3842" spans="1:2">
      <c r="A3842" s="56"/>
      <c r="B3842" s="56"/>
    </row>
    <row r="3843" spans="1:2">
      <c r="A3843" s="56"/>
      <c r="B3843" s="56"/>
    </row>
    <row r="3844" spans="1:2">
      <c r="A3844" s="56"/>
      <c r="B3844" s="56"/>
    </row>
    <row r="3845" spans="1:2">
      <c r="A3845" s="56"/>
      <c r="B3845" s="56"/>
    </row>
    <row r="3846" spans="1:2">
      <c r="A3846" s="56"/>
      <c r="B3846" s="56"/>
    </row>
    <row r="3847" spans="1:2">
      <c r="A3847" s="56"/>
      <c r="B3847" s="56"/>
    </row>
    <row r="3848" spans="1:2">
      <c r="A3848" s="56"/>
      <c r="B3848" s="56"/>
    </row>
    <row r="3849" spans="1:2">
      <c r="A3849" s="56"/>
      <c r="B3849" s="56"/>
    </row>
    <row r="3850" spans="1:2">
      <c r="A3850" s="56"/>
      <c r="B3850" s="56"/>
    </row>
    <row r="3851" spans="1:2">
      <c r="A3851" s="56"/>
      <c r="B3851" s="56"/>
    </row>
    <row r="3852" spans="1:2">
      <c r="A3852" s="56"/>
      <c r="B3852" s="56"/>
    </row>
    <row r="3853" spans="1:2">
      <c r="A3853" s="56"/>
      <c r="B3853" s="56"/>
    </row>
    <row r="3854" spans="1:2">
      <c r="A3854" s="56"/>
      <c r="B3854" s="56"/>
    </row>
    <row r="3855" spans="1:2">
      <c r="A3855" s="56"/>
      <c r="B3855" s="56"/>
    </row>
    <row r="3856" spans="1:2">
      <c r="A3856" s="56"/>
      <c r="B3856" s="56"/>
    </row>
    <row r="3857" spans="1:2">
      <c r="A3857" s="56"/>
      <c r="B3857" s="56"/>
    </row>
    <row r="3858" spans="1:2">
      <c r="A3858" s="56"/>
      <c r="B3858" s="56"/>
    </row>
    <row r="3859" spans="1:2">
      <c r="A3859" s="56"/>
      <c r="B3859" s="56"/>
    </row>
    <row r="3860" spans="1:2">
      <c r="A3860" s="56"/>
      <c r="B3860" s="56"/>
    </row>
    <row r="3861" spans="1:2">
      <c r="A3861" s="56"/>
      <c r="B3861" s="56"/>
    </row>
    <row r="3862" spans="1:2">
      <c r="A3862" s="56"/>
      <c r="B3862" s="56"/>
    </row>
    <row r="3863" spans="1:2">
      <c r="A3863" s="56"/>
      <c r="B3863" s="56"/>
    </row>
    <row r="3864" spans="1:2">
      <c r="A3864" s="56"/>
      <c r="B3864" s="56"/>
    </row>
    <row r="3865" spans="1:2">
      <c r="A3865" s="56"/>
      <c r="B3865" s="56"/>
    </row>
    <row r="3866" spans="1:2">
      <c r="A3866" s="56"/>
      <c r="B3866" s="56"/>
    </row>
    <row r="3867" spans="1:2">
      <c r="A3867" s="56"/>
      <c r="B3867" s="56"/>
    </row>
    <row r="3868" spans="1:2">
      <c r="A3868" s="56"/>
      <c r="B3868" s="56"/>
    </row>
    <row r="3869" spans="1:2">
      <c r="A3869" s="56"/>
      <c r="B3869" s="56"/>
    </row>
    <row r="3870" spans="1:2">
      <c r="A3870" s="56"/>
      <c r="B3870" s="56"/>
    </row>
    <row r="3871" spans="1:2">
      <c r="A3871" s="56"/>
      <c r="B3871" s="56"/>
    </row>
    <row r="3872" spans="1:2">
      <c r="A3872" s="56"/>
      <c r="B3872" s="56"/>
    </row>
    <row r="3873" spans="1:2">
      <c r="A3873" s="56"/>
      <c r="B3873" s="56"/>
    </row>
    <row r="3874" spans="1:2">
      <c r="A3874" s="56"/>
      <c r="B3874" s="56"/>
    </row>
    <row r="3875" spans="1:2">
      <c r="A3875" s="56"/>
      <c r="B3875" s="56"/>
    </row>
    <row r="3876" spans="1:2">
      <c r="A3876" s="56"/>
      <c r="B3876" s="56"/>
    </row>
    <row r="3877" spans="1:2">
      <c r="A3877" s="56"/>
      <c r="B3877" s="56"/>
    </row>
    <row r="3878" spans="1:2">
      <c r="A3878" s="56"/>
      <c r="B3878" s="56"/>
    </row>
    <row r="3879" spans="1:2">
      <c r="A3879" s="56"/>
      <c r="B3879" s="56"/>
    </row>
    <row r="3880" spans="1:2">
      <c r="A3880" s="56"/>
      <c r="B3880" s="56"/>
    </row>
    <row r="3881" spans="1:2">
      <c r="A3881" s="56"/>
      <c r="B3881" s="56"/>
    </row>
    <row r="3882" spans="1:2">
      <c r="A3882" s="56"/>
      <c r="B3882" s="56"/>
    </row>
    <row r="3883" spans="1:2">
      <c r="A3883" s="56"/>
      <c r="B3883" s="56"/>
    </row>
    <row r="3884" spans="1:2">
      <c r="A3884" s="56"/>
      <c r="B3884" s="56"/>
    </row>
    <row r="3885" spans="1:2">
      <c r="A3885" s="56"/>
      <c r="B3885" s="56"/>
    </row>
    <row r="3886" spans="1:2">
      <c r="A3886" s="56"/>
      <c r="B3886" s="56"/>
    </row>
    <row r="3887" spans="1:2">
      <c r="A3887" s="56"/>
      <c r="B3887" s="56"/>
    </row>
    <row r="3888" spans="1:2">
      <c r="A3888" s="56"/>
      <c r="B3888" s="56"/>
    </row>
    <row r="3889" spans="1:2">
      <c r="A3889" s="56"/>
      <c r="B3889" s="56"/>
    </row>
    <row r="3890" spans="1:2">
      <c r="A3890" s="56"/>
      <c r="B3890" s="56"/>
    </row>
    <row r="3891" spans="1:2">
      <c r="A3891" s="56"/>
      <c r="B3891" s="56"/>
    </row>
    <row r="3892" spans="1:2">
      <c r="A3892" s="56"/>
      <c r="B3892" s="56"/>
    </row>
    <row r="3893" spans="1:2">
      <c r="A3893" s="56"/>
      <c r="B3893" s="56"/>
    </row>
    <row r="3894" spans="1:2">
      <c r="A3894" s="56"/>
      <c r="B3894" s="56"/>
    </row>
    <row r="3895" spans="1:2">
      <c r="A3895" s="56"/>
      <c r="B3895" s="56"/>
    </row>
    <row r="3896" spans="1:2">
      <c r="A3896" s="56"/>
      <c r="B3896" s="56"/>
    </row>
    <row r="3897" spans="1:2">
      <c r="A3897" s="56"/>
      <c r="B3897" s="56"/>
    </row>
    <row r="3898" spans="1:2">
      <c r="A3898" s="56"/>
      <c r="B3898" s="56"/>
    </row>
    <row r="3899" spans="1:2">
      <c r="A3899" s="56"/>
      <c r="B3899" s="56"/>
    </row>
    <row r="3900" spans="1:2">
      <c r="A3900" s="56"/>
      <c r="B3900" s="56"/>
    </row>
    <row r="3901" spans="1:2">
      <c r="A3901" s="56"/>
      <c r="B3901" s="56"/>
    </row>
    <row r="3902" spans="1:2">
      <c r="A3902" s="56"/>
      <c r="B3902" s="56"/>
    </row>
    <row r="3903" spans="1:2">
      <c r="A3903" s="56"/>
      <c r="B3903" s="56"/>
    </row>
    <row r="3904" spans="1:2">
      <c r="A3904" s="56"/>
      <c r="B3904" s="56"/>
    </row>
    <row r="3905" spans="1:2">
      <c r="A3905" s="56"/>
      <c r="B3905" s="56"/>
    </row>
    <row r="3906" spans="1:2">
      <c r="A3906" s="56"/>
      <c r="B3906" s="56"/>
    </row>
    <row r="3907" spans="1:2">
      <c r="A3907" s="56"/>
      <c r="B3907" s="56"/>
    </row>
    <row r="3908" spans="1:2">
      <c r="A3908" s="56"/>
      <c r="B3908" s="56"/>
    </row>
    <row r="3909" spans="1:2">
      <c r="A3909" s="56"/>
      <c r="B3909" s="56"/>
    </row>
    <row r="3910" spans="1:2">
      <c r="A3910" s="56"/>
      <c r="B3910" s="56"/>
    </row>
    <row r="3911" spans="1:2">
      <c r="A3911" s="56"/>
      <c r="B3911" s="56"/>
    </row>
    <row r="3912" spans="1:2">
      <c r="A3912" s="56"/>
      <c r="B3912" s="56"/>
    </row>
    <row r="3913" spans="1:2">
      <c r="A3913" s="56"/>
      <c r="B3913" s="56"/>
    </row>
    <row r="3914" spans="1:2">
      <c r="A3914" s="56"/>
      <c r="B3914" s="56"/>
    </row>
    <row r="3915" spans="1:2">
      <c r="A3915" s="56"/>
      <c r="B3915" s="56"/>
    </row>
    <row r="3916" spans="1:2">
      <c r="A3916" s="56"/>
      <c r="B3916" s="56"/>
    </row>
    <row r="3917" spans="1:2">
      <c r="A3917" s="56"/>
      <c r="B3917" s="56"/>
    </row>
    <row r="3918" spans="1:2">
      <c r="A3918" s="56"/>
      <c r="B3918" s="56"/>
    </row>
    <row r="3919" spans="1:2">
      <c r="A3919" s="56"/>
      <c r="B3919" s="56"/>
    </row>
    <row r="3920" spans="1:2">
      <c r="A3920" s="56"/>
      <c r="B3920" s="56"/>
    </row>
    <row r="3921" spans="1:2">
      <c r="A3921" s="56"/>
      <c r="B3921" s="56"/>
    </row>
    <row r="3922" spans="1:2">
      <c r="A3922" s="56"/>
      <c r="B3922" s="56"/>
    </row>
    <row r="3923" spans="1:2">
      <c r="A3923" s="56"/>
      <c r="B3923" s="56"/>
    </row>
    <row r="3924" spans="1:2">
      <c r="A3924" s="56"/>
      <c r="B3924" s="56"/>
    </row>
    <row r="3925" spans="1:2">
      <c r="A3925" s="56"/>
      <c r="B3925" s="56"/>
    </row>
    <row r="3926" spans="1:2">
      <c r="A3926" s="56"/>
      <c r="B3926" s="56"/>
    </row>
    <row r="3927" spans="1:2">
      <c r="A3927" s="56"/>
      <c r="B3927" s="56"/>
    </row>
    <row r="3928" spans="1:2">
      <c r="A3928" s="56"/>
      <c r="B3928" s="56"/>
    </row>
    <row r="3929" spans="1:2">
      <c r="A3929" s="56"/>
      <c r="B3929" s="56"/>
    </row>
    <row r="3930" spans="1:2">
      <c r="A3930" s="56"/>
      <c r="B3930" s="56"/>
    </row>
    <row r="3931" spans="1:2">
      <c r="A3931" s="56"/>
      <c r="B3931" s="56"/>
    </row>
    <row r="3932" spans="1:2">
      <c r="A3932" s="56"/>
      <c r="B3932" s="56"/>
    </row>
    <row r="3933" spans="1:2">
      <c r="A3933" s="56"/>
      <c r="B3933" s="56"/>
    </row>
    <row r="3934" spans="1:2">
      <c r="A3934" s="56"/>
      <c r="B3934" s="56"/>
    </row>
    <row r="3935" spans="1:2">
      <c r="A3935" s="56"/>
      <c r="B3935" s="56"/>
    </row>
    <row r="3936" spans="1:2">
      <c r="A3936" s="56"/>
      <c r="B3936" s="56"/>
    </row>
    <row r="3937" spans="1:2">
      <c r="A3937" s="56"/>
      <c r="B3937" s="56"/>
    </row>
    <row r="3938" spans="1:2">
      <c r="A3938" s="56"/>
      <c r="B3938" s="56"/>
    </row>
    <row r="3939" spans="1:2">
      <c r="A3939" s="56"/>
      <c r="B3939" s="56"/>
    </row>
    <row r="3940" spans="1:2">
      <c r="A3940" s="56"/>
      <c r="B3940" s="56"/>
    </row>
    <row r="3941" spans="1:2">
      <c r="A3941" s="56"/>
      <c r="B3941" s="56"/>
    </row>
    <row r="3942" spans="1:2">
      <c r="A3942" s="56"/>
      <c r="B3942" s="56"/>
    </row>
    <row r="3943" spans="1:2">
      <c r="A3943" s="56"/>
      <c r="B3943" s="56"/>
    </row>
    <row r="3944" spans="1:2">
      <c r="A3944" s="56"/>
      <c r="B3944" s="56"/>
    </row>
    <row r="3945" spans="1:2">
      <c r="A3945" s="56"/>
      <c r="B3945" s="56"/>
    </row>
    <row r="3946" spans="1:2">
      <c r="A3946" s="56"/>
      <c r="B3946" s="56"/>
    </row>
    <row r="3947" spans="1:2">
      <c r="A3947" s="56"/>
      <c r="B3947" s="56"/>
    </row>
  </sheetData>
  <mergeCells count="2">
    <mergeCell ref="C46:I46"/>
    <mergeCell ref="C44:I44"/>
  </mergeCells>
  <phoneticPr fontId="27" type="noConversion"/>
  <pageMargins left="0" right="0.2" top="0.5" bottom="0.5" header="0.5" footer="0.3"/>
  <pageSetup paperSize="5" scale="72"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2019-11-15T08:00:00+00:00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CF4DA1-C41C-4FB3-99DA-168B97161A16}"/>
</file>

<file path=customXml/itemProps2.xml><?xml version="1.0" encoding="utf-8"?>
<ds:datastoreItem xmlns:ds="http://schemas.openxmlformats.org/officeDocument/2006/customXml" ds:itemID="{ED7C62A7-F301-4994-9723-0D38B8F4DC2A}"/>
</file>

<file path=customXml/itemProps3.xml><?xml version="1.0" encoding="utf-8"?>
<ds:datastoreItem xmlns:ds="http://schemas.openxmlformats.org/officeDocument/2006/customXml" ds:itemID="{358A049B-D6B8-4B8B-BECD-82462B8E1E0A}"/>
</file>

<file path=customXml/itemProps4.xml><?xml version="1.0" encoding="utf-8"?>
<ds:datastoreItem xmlns:ds="http://schemas.openxmlformats.org/officeDocument/2006/customXml" ds:itemID="{AA8AA987-4BFC-43B4-8357-1EF96122B8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Puget Sound Energy</cp:lastModifiedBy>
  <cp:lastPrinted>2019-10-23T17:06:56Z</cp:lastPrinted>
  <dcterms:created xsi:type="dcterms:W3CDTF">2012-05-22T22:33:19Z</dcterms:created>
  <dcterms:modified xsi:type="dcterms:W3CDTF">2019-11-13T18:58:37Z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