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F:\ACTIVE\Cases\230598-240079-WashWater-EchoGlenn\Testimony\Staff Rates Testimony 1-22-25\"/>
    </mc:Choice>
  </mc:AlternateContent>
  <xr:revisionPtr revIDLastSave="0" documentId="8_{09FB29BC-AA0A-48C9-A841-D79E231DB484}" xr6:coauthVersionLast="47" xr6:coauthVersionMax="47" xr10:uidLastSave="{00000000-0000-0000-0000-000000000000}"/>
  <bookViews>
    <workbookView xWindow="-28920" yWindow="-2535" windowWidth="29040" windowHeight="15840" xr2:uid="{2E199EF0-19B4-4E60-AD30-6C4377EE0BD0}"/>
  </bookViews>
  <sheets>
    <sheet name="Sch 1 Results of Operations" sheetId="1" r:id="rId1"/>
    <sheet name="Sch 1.1 Restating Adjustments" sheetId="2" r:id="rId2"/>
    <sheet name="Sch 1.2 Pro-Forma Adjustments" sheetId="3" r:id="rId3"/>
  </sheets>
  <externalReferences>
    <externalReference r:id="rId4"/>
  </externalReferences>
  <definedNames>
    <definedName name="Annual_Average">'[1]Rate Design'!$C$33</definedName>
    <definedName name="Bad_Debt_Percent">'[1]Int Sync, NTG, Rev Req'!$D$43</definedName>
    <definedName name="BaseRate_Percent">'[1]Rate Design'!$E$24</definedName>
    <definedName name="Block1_Percent">'[1]Rate Design'!$G$24</definedName>
    <definedName name="Block2_Percent">'[1]Rate Design'!$I$24</definedName>
    <definedName name="Block3_Percent">'[1]Rate Design'!$K$24</definedName>
    <definedName name="BO_Tax_Rate">'[1]Int Sync, NTG, Rev Req'!$D$44</definedName>
    <definedName name="Current_Allowance">'[1]Rate Design'!$E$20</definedName>
    <definedName name="Current_Block1_UsageMax">'[1]Rate Design'!$G$20</definedName>
    <definedName name="Current_Block2_UsageMax">'[1]Rate Design'!$I$20</definedName>
    <definedName name="Current_Block3_UsageMin">'[1]Rate Design'!$K$20</definedName>
    <definedName name="CustomerCount_Total">'[1]Rate Design'!$AA$20</definedName>
    <definedName name="Endof_TestYear">[1]Inputs!$AF$2</definedName>
    <definedName name="FIT_Rate">'[1]Int Sync, NTG, Rev Req'!$D$50</definedName>
    <definedName name="Most_Common_Meter_Size">'[1]Rate Design'!$J$27</definedName>
    <definedName name="_xlnm.Print_Area" localSheetId="0">'Sch 1 Results of Operations'!$A$1:$L$62</definedName>
    <definedName name="_xlnm.Print_Area" localSheetId="1">'Sch 1.1 Restating Adjustments'!$A$1:$F$45</definedName>
    <definedName name="_xlnm.Print_Area" localSheetId="2">'Sch 1.2 Pro-Forma Adjustments'!$A$1:$F$45</definedName>
    <definedName name="Prof_Int_Exp_Adj">'[1]Int Sync, NTG, Rev Req'!$D$13</definedName>
    <definedName name="Proforma_Interest_Expense">'[1]Int Sync, NTG, Rev Req'!$D$11</definedName>
    <definedName name="Proposed_Allowance">'[1]Rate Design'!$E$21</definedName>
    <definedName name="Proposed_Block1_UsageMax">'[1]Rate Design'!$G$21</definedName>
    <definedName name="Proposed_Block2_UsageMax">'[1]Rate Design'!$I$21</definedName>
    <definedName name="Proposed_Block3_UsageMin">'[1]Rate Design'!$K$21</definedName>
    <definedName name="RateDesign_Unmetered">'[1]Rate Design'!$F$19</definedName>
    <definedName name="RevenueRequirement_10.1">'[1]Rate Design'!$C$8</definedName>
    <definedName name="Revised_Allowance">'[1]Rate Design'!$E$22</definedName>
    <definedName name="Revised_Block1_UsageMax">'[1]Rate Design'!$G$22</definedName>
    <definedName name="Revised_Block2_UsageMax">'[1]Rate Design'!$I$22</definedName>
    <definedName name="Revised_Block3_Rate">'[1]Rate Design'!$L$22</definedName>
    <definedName name="Revised_Block3_UsageMin">'[1]Rate Design'!$K$22</definedName>
    <definedName name="RTS_Count">'[1]Rate Design'!$AA$18</definedName>
    <definedName name="TestEOY">[1]Inputs!$AF$2</definedName>
    <definedName name="Unmetered_Count">'[1]Rate Design'!$AA$19</definedName>
    <definedName name="Unmetered_Rate_10.1">'[1]Rate Design'!$S$19</definedName>
    <definedName name="Usage_Unit_10.1">'[1]Rate Design'!$E$27</definedName>
    <definedName name="UTC_Reg_Fee_Tier1">'[1]Int Sync, NTG, Rev Req'!#REF!</definedName>
    <definedName name="UTC_Reg_Fee_Tier2">'[1]Int Sync, NTG, Rev Req'!#REF!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3" l="1"/>
  <c r="C20" i="3"/>
  <c r="C21" i="3"/>
  <c r="C22" i="3"/>
  <c r="C23" i="3"/>
  <c r="C24" i="3"/>
  <c r="C25" i="3"/>
  <c r="C26" i="3"/>
  <c r="C27" i="3"/>
  <c r="C28" i="3"/>
  <c r="C29" i="3"/>
  <c r="C30" i="3"/>
  <c r="C31" i="3"/>
  <c r="C33" i="3"/>
  <c r="C34" i="3"/>
  <c r="C35" i="3"/>
  <c r="C40" i="3"/>
  <c r="C41" i="3"/>
  <c r="C42" i="3"/>
  <c r="C43" i="3"/>
  <c r="C18" i="3"/>
  <c r="E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C14" i="3"/>
  <c r="B14" i="3"/>
  <c r="C13" i="3"/>
  <c r="B13" i="3"/>
  <c r="C12" i="3"/>
  <c r="B12" i="3"/>
  <c r="B11" i="3"/>
  <c r="C10" i="3"/>
  <c r="B10" i="3"/>
  <c r="C9" i="3"/>
  <c r="B9" i="3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B3" i="3"/>
  <c r="B2" i="3"/>
  <c r="B1" i="3"/>
  <c r="C19" i="2"/>
  <c r="C20" i="2"/>
  <c r="C22" i="2"/>
  <c r="C23" i="2"/>
  <c r="C24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10" i="2"/>
  <c r="C11" i="2"/>
  <c r="C12" i="2"/>
  <c r="C13" i="2"/>
  <c r="C14" i="2"/>
  <c r="C9" i="2"/>
  <c r="B1" i="2"/>
  <c r="B2" i="2"/>
  <c r="B3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B9" i="2"/>
  <c r="B10" i="2"/>
  <c r="B11" i="2"/>
  <c r="B12" i="2"/>
  <c r="B13" i="2"/>
  <c r="B14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K59" i="1" l="1"/>
  <c r="H58" i="1"/>
  <c r="I58" i="1" s="1"/>
  <c r="L58" i="1" s="1"/>
  <c r="F58" i="1"/>
  <c r="C58" i="1"/>
  <c r="H57" i="1"/>
  <c r="I57" i="1" s="1"/>
  <c r="F57" i="1"/>
  <c r="C57" i="1"/>
  <c r="C56" i="1"/>
  <c r="H55" i="1"/>
  <c r="F55" i="1"/>
  <c r="C55" i="1"/>
  <c r="H54" i="1"/>
  <c r="F54" i="1"/>
  <c r="C54" i="1"/>
  <c r="K48" i="1"/>
  <c r="K50" i="1" s="1"/>
  <c r="E48" i="1"/>
  <c r="C48" i="1"/>
  <c r="H47" i="1"/>
  <c r="E47" i="1"/>
  <c r="C47" i="1"/>
  <c r="H43" i="1"/>
  <c r="E43" i="1"/>
  <c r="C43" i="1"/>
  <c r="B43" i="1"/>
  <c r="H42" i="1"/>
  <c r="E42" i="1"/>
  <c r="C42" i="1"/>
  <c r="B42" i="1"/>
  <c r="H41" i="1"/>
  <c r="E41" i="1"/>
  <c r="C41" i="1"/>
  <c r="B41" i="1"/>
  <c r="H40" i="1"/>
  <c r="E40" i="1"/>
  <c r="C40" i="1"/>
  <c r="B40" i="1"/>
  <c r="K39" i="1"/>
  <c r="E39" i="1"/>
  <c r="C39" i="1"/>
  <c r="B39" i="1"/>
  <c r="I38" i="1"/>
  <c r="E38" i="1"/>
  <c r="C38" i="1"/>
  <c r="B38" i="1"/>
  <c r="H37" i="1"/>
  <c r="H37" i="3" s="1"/>
  <c r="E37" i="1"/>
  <c r="C37" i="1"/>
  <c r="B37" i="1"/>
  <c r="K36" i="1"/>
  <c r="C36" i="1"/>
  <c r="E36" i="1" s="1"/>
  <c r="B36" i="1"/>
  <c r="H35" i="1"/>
  <c r="E35" i="1"/>
  <c r="C35" i="1"/>
  <c r="B35" i="1"/>
  <c r="H34" i="1"/>
  <c r="E34" i="1"/>
  <c r="C34" i="1"/>
  <c r="B34" i="1"/>
  <c r="H33" i="1"/>
  <c r="E33" i="1"/>
  <c r="C33" i="1"/>
  <c r="B33" i="1"/>
  <c r="K32" i="1"/>
  <c r="E32" i="1"/>
  <c r="C32" i="1"/>
  <c r="B32" i="1"/>
  <c r="H31" i="1"/>
  <c r="E31" i="1"/>
  <c r="C31" i="1"/>
  <c r="B31" i="1"/>
  <c r="H30" i="1"/>
  <c r="E30" i="1"/>
  <c r="C30" i="1"/>
  <c r="B30" i="1"/>
  <c r="H29" i="1"/>
  <c r="E29" i="1"/>
  <c r="C29" i="1"/>
  <c r="B29" i="1"/>
  <c r="H28" i="1"/>
  <c r="C28" i="1"/>
  <c r="E28" i="1" s="1"/>
  <c r="F28" i="1" s="1"/>
  <c r="B28" i="1"/>
  <c r="H27" i="1"/>
  <c r="E27" i="1"/>
  <c r="C27" i="1"/>
  <c r="B27" i="1"/>
  <c r="H26" i="1"/>
  <c r="E26" i="1"/>
  <c r="C26" i="1"/>
  <c r="B26" i="1"/>
  <c r="H25" i="1"/>
  <c r="E25" i="1"/>
  <c r="F25" i="2" s="1"/>
  <c r="C25" i="1"/>
  <c r="B25" i="1"/>
  <c r="H24" i="1"/>
  <c r="E24" i="1"/>
  <c r="C24" i="1"/>
  <c r="B24" i="1"/>
  <c r="H23" i="1"/>
  <c r="E23" i="1"/>
  <c r="C23" i="1"/>
  <c r="B23" i="1"/>
  <c r="H22" i="1"/>
  <c r="E22" i="1"/>
  <c r="C22" i="1"/>
  <c r="B22" i="1"/>
  <c r="H21" i="1"/>
  <c r="E21" i="1"/>
  <c r="E21" i="2" s="1"/>
  <c r="C21" i="2" s="1"/>
  <c r="C21" i="1"/>
  <c r="B21" i="1"/>
  <c r="H20" i="1"/>
  <c r="E20" i="1"/>
  <c r="C20" i="1"/>
  <c r="B20" i="1"/>
  <c r="H19" i="1"/>
  <c r="E19" i="1"/>
  <c r="C19" i="1"/>
  <c r="B19" i="1"/>
  <c r="H18" i="1"/>
  <c r="E18" i="1"/>
  <c r="C18" i="1"/>
  <c r="B18" i="1"/>
  <c r="H14" i="1"/>
  <c r="E14" i="1"/>
  <c r="C14" i="1"/>
  <c r="B14" i="1"/>
  <c r="H13" i="1"/>
  <c r="C13" i="1"/>
  <c r="E13" i="1" s="1"/>
  <c r="F13" i="1" s="1"/>
  <c r="B13" i="1"/>
  <c r="H12" i="1"/>
  <c r="E12" i="1"/>
  <c r="C12" i="1"/>
  <c r="B12" i="1"/>
  <c r="H11" i="1"/>
  <c r="E11" i="3" s="1"/>
  <c r="E11" i="1"/>
  <c r="C11" i="1"/>
  <c r="B11" i="1"/>
  <c r="H10" i="1"/>
  <c r="E10" i="1"/>
  <c r="C10" i="1"/>
  <c r="B10" i="1"/>
  <c r="H9" i="1"/>
  <c r="E9" i="1"/>
  <c r="C9" i="1"/>
  <c r="B9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B3" i="1"/>
  <c r="B2" i="1"/>
  <c r="B1" i="1"/>
  <c r="E15" i="3" l="1"/>
  <c r="C11" i="3"/>
  <c r="C15" i="3" s="1"/>
  <c r="F36" i="1"/>
  <c r="H44" i="3"/>
  <c r="C37" i="3"/>
  <c r="C25" i="2"/>
  <c r="F44" i="2"/>
  <c r="E58" i="1"/>
  <c r="A51" i="1"/>
  <c r="I55" i="1"/>
  <c r="L55" i="1" s="1"/>
  <c r="C15" i="1"/>
  <c r="F10" i="1"/>
  <c r="I10" i="1" s="1"/>
  <c r="K10" i="1" s="1"/>
  <c r="I13" i="1"/>
  <c r="L13" i="1" s="1"/>
  <c r="F27" i="1"/>
  <c r="I27" i="1" s="1"/>
  <c r="L27" i="1" s="1"/>
  <c r="I28" i="1"/>
  <c r="L28" i="1" s="1"/>
  <c r="F29" i="1"/>
  <c r="I29" i="1" s="1"/>
  <c r="L29" i="1" s="1"/>
  <c r="F32" i="1"/>
  <c r="F35" i="1"/>
  <c r="I35" i="1" s="1"/>
  <c r="L35" i="1" s="1"/>
  <c r="F12" i="1"/>
  <c r="I12" i="1" s="1"/>
  <c r="L12" i="1" s="1"/>
  <c r="F18" i="1"/>
  <c r="I18" i="1" s="1"/>
  <c r="F21" i="1"/>
  <c r="I21" i="1" s="1"/>
  <c r="L21" i="1" s="1"/>
  <c r="F22" i="1"/>
  <c r="I22" i="1" s="1"/>
  <c r="L22" i="1" s="1"/>
  <c r="F47" i="1"/>
  <c r="I47" i="1" s="1"/>
  <c r="L47" i="1" s="1"/>
  <c r="F48" i="1"/>
  <c r="H59" i="1"/>
  <c r="F25" i="1"/>
  <c r="I25" i="1" s="1"/>
  <c r="L25" i="1" s="1"/>
  <c r="F26" i="1"/>
  <c r="I26" i="1" s="1"/>
  <c r="L26" i="1" s="1"/>
  <c r="F37" i="1"/>
  <c r="I37" i="1" s="1"/>
  <c r="L37" i="1" s="1"/>
  <c r="F39" i="1"/>
  <c r="F40" i="1"/>
  <c r="I40" i="1" s="1"/>
  <c r="L40" i="1" s="1"/>
  <c r="F41" i="1"/>
  <c r="I41" i="1" s="1"/>
  <c r="L41" i="1" s="1"/>
  <c r="F59" i="1"/>
  <c r="F11" i="1"/>
  <c r="I11" i="1" s="1"/>
  <c r="K11" i="1" s="1"/>
  <c r="F14" i="1"/>
  <c r="I14" i="1" s="1"/>
  <c r="L14" i="1" s="1"/>
  <c r="F19" i="1"/>
  <c r="I19" i="1" s="1"/>
  <c r="L19" i="1" s="1"/>
  <c r="F20" i="1"/>
  <c r="I20" i="1" s="1"/>
  <c r="L20" i="1" s="1"/>
  <c r="F30" i="1"/>
  <c r="I30" i="1" s="1"/>
  <c r="L30" i="1" s="1"/>
  <c r="F31" i="1"/>
  <c r="I31" i="1" s="1"/>
  <c r="L31" i="1" s="1"/>
  <c r="E55" i="1"/>
  <c r="F42" i="1"/>
  <c r="I42" i="1" s="1"/>
  <c r="L42" i="1" s="1"/>
  <c r="E15" i="1"/>
  <c r="F43" i="1"/>
  <c r="I43" i="1" s="1"/>
  <c r="L43" i="1" s="1"/>
  <c r="F23" i="1"/>
  <c r="I23" i="1" s="1"/>
  <c r="L23" i="1" s="1"/>
  <c r="F24" i="1"/>
  <c r="I24" i="1" s="1"/>
  <c r="L24" i="1" s="1"/>
  <c r="F33" i="1"/>
  <c r="I33" i="1" s="1"/>
  <c r="L33" i="1" s="1"/>
  <c r="F34" i="1"/>
  <c r="I34" i="1" s="1"/>
  <c r="L34" i="1" s="1"/>
  <c r="I54" i="1"/>
  <c r="L10" i="1"/>
  <c r="C59" i="1"/>
  <c r="E54" i="1"/>
  <c r="L57" i="1"/>
  <c r="F9" i="1"/>
  <c r="C44" i="1"/>
  <c r="C49" i="1" s="1"/>
  <c r="F38" i="1"/>
  <c r="E57" i="1"/>
  <c r="H15" i="1"/>
  <c r="E44" i="1"/>
  <c r="A52" i="1" l="1"/>
  <c r="A53" i="1" s="1"/>
  <c r="A54" i="1" s="1"/>
  <c r="A55" i="1" s="1"/>
  <c r="A56" i="1" s="1"/>
  <c r="A57" i="1" s="1"/>
  <c r="A58" i="1" s="1"/>
  <c r="A59" i="1" s="1"/>
  <c r="A60" i="1" s="1"/>
  <c r="C50" i="1"/>
  <c r="E46" i="1"/>
  <c r="E50" i="1" s="1"/>
  <c r="I59" i="1"/>
  <c r="K38" i="1" s="1"/>
  <c r="L38" i="1" s="1"/>
  <c r="L11" i="1"/>
  <c r="L54" i="1"/>
  <c r="L59" i="1" s="1"/>
  <c r="F44" i="1"/>
  <c r="F49" i="1" s="1"/>
  <c r="H38" i="1"/>
  <c r="I38" i="3" s="1"/>
  <c r="L18" i="1"/>
  <c r="E59" i="1"/>
  <c r="F15" i="1"/>
  <c r="I9" i="1"/>
  <c r="C46" i="1"/>
  <c r="C38" i="3" l="1"/>
  <c r="I44" i="3"/>
  <c r="K44" i="1"/>
  <c r="H39" i="1"/>
  <c r="I15" i="1"/>
  <c r="K9" i="1"/>
  <c r="H36" i="1"/>
  <c r="F50" i="1"/>
  <c r="F46" i="1"/>
  <c r="I36" i="1" l="1"/>
  <c r="L36" i="1" s="1"/>
  <c r="G36" i="3"/>
  <c r="I39" i="1"/>
  <c r="L39" i="1" s="1"/>
  <c r="J39" i="3"/>
  <c r="K15" i="1"/>
  <c r="L9" i="1"/>
  <c r="L15" i="1" s="1"/>
  <c r="H32" i="1"/>
  <c r="F32" i="3" s="1"/>
  <c r="C32" i="3" l="1"/>
  <c r="F44" i="3"/>
  <c r="G44" i="3"/>
  <c r="C36" i="3"/>
  <c r="J44" i="3"/>
  <c r="C39" i="3"/>
  <c r="I32" i="1"/>
  <c r="H44" i="1"/>
  <c r="H46" i="1" s="1"/>
  <c r="C44" i="3" l="1"/>
  <c r="L32" i="1"/>
  <c r="L44" i="1" s="1"/>
  <c r="I44" i="1"/>
  <c r="L46" i="1" l="1"/>
  <c r="I46" i="1"/>
  <c r="H48" i="1" l="1"/>
  <c r="I48" i="1" l="1"/>
  <c r="H50" i="1"/>
  <c r="L48" i="1" l="1"/>
  <c r="I49" i="1"/>
  <c r="I50" i="1" s="1"/>
  <c r="L49" i="1" l="1"/>
  <c r="L50" i="1" s="1"/>
  <c r="E44" i="2" l="1"/>
  <c r="C15" i="2" l="1"/>
  <c r="C18" i="2" l="1"/>
  <c r="C4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tc={2E0F9A1C-E6C4-42A8-A2E9-3EEA05103AE0}</author>
    <author>tc={1DE828CD-443F-48D6-B1E9-66169573EEB9}</author>
  </authors>
  <commentList>
    <comment ref="E21" authorId="0" shapeId="0" xr:uid="{2E0F9A1C-E6C4-42A8-A2E9-3EEA05103AE0}">
      <text>
        <t>[Threaded comment]
Your version of Excel allows you to read this threaded comment; however, any edits to it will get removed if the file is opened in a newer version of Excel. Learn more: https://go.microsoft.com/fwlink/?linkid=870924
Comment:
    Removed trucked water costs; recovered in surcharge</t>
      </text>
    </comment>
    <comment ref="F25" authorId="1" shapeId="0" xr:uid="{1DE828CD-443F-48D6-B1E9-66169573EEB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DR response stated no outside accounting </t>
      </text>
    </comment>
  </commentList>
</comments>
</file>

<file path=xl/sharedStrings.xml><?xml version="1.0" encoding="utf-8"?>
<sst xmlns="http://schemas.openxmlformats.org/spreadsheetml/2006/main" count="90" uniqueCount="62">
  <si>
    <t>Pro Forma Income Statement (Results of Operations) Schedule 1</t>
  </si>
  <si>
    <t>(a)</t>
  </si>
  <si>
    <t>(b)</t>
  </si>
  <si>
    <t>(c)</t>
  </si>
  <si>
    <t>(d)</t>
  </si>
  <si>
    <t>(e)</t>
  </si>
  <si>
    <t>(f)</t>
  </si>
  <si>
    <t>(g)</t>
  </si>
  <si>
    <t>(h)</t>
  </si>
  <si>
    <t>Line No.</t>
  </si>
  <si>
    <t>Description</t>
  </si>
  <si>
    <t>Company End of Year</t>
  </si>
  <si>
    <t>Total Restating Adjustment</t>
  </si>
  <si>
    <t>Restated Results</t>
  </si>
  <si>
    <t>Total Pro Forma Adjustment</t>
  </si>
  <si>
    <t>Pro Forma Results</t>
  </si>
  <si>
    <t>Revised Revenue (Staff)</t>
  </si>
  <si>
    <t>Results of Revised Rates</t>
  </si>
  <si>
    <t>Source</t>
  </si>
  <si>
    <t>JL-3</t>
  </si>
  <si>
    <t>Schedule 1.1</t>
  </si>
  <si>
    <t>(b) + (c)</t>
  </si>
  <si>
    <t>Schedule 1.2</t>
  </si>
  <si>
    <t>(d) + (e)</t>
  </si>
  <si>
    <t>Schedule 5</t>
  </si>
  <si>
    <t>(f) + (g)</t>
  </si>
  <si>
    <t>REVENUES</t>
  </si>
  <si>
    <t>OPERATING REVENUE</t>
  </si>
  <si>
    <t>EXPENSES</t>
  </si>
  <si>
    <t>OPERATING EXPENSES</t>
  </si>
  <si>
    <t>Operating Income Before Interest &amp; Taxes</t>
  </si>
  <si>
    <t>Interest Expense</t>
  </si>
  <si>
    <t>Fed Income Tax - 21%</t>
  </si>
  <si>
    <t>TOTAL OPERATING EXPENSE</t>
  </si>
  <si>
    <t>NET INCOME (LOSS)</t>
  </si>
  <si>
    <t>RATE BASE</t>
  </si>
  <si>
    <t>Utility Plant in Service (UPIS)</t>
  </si>
  <si>
    <t xml:space="preserve">    Accumulated Depreciation</t>
  </si>
  <si>
    <t>Acquisition Adjustment</t>
  </si>
  <si>
    <t>Contributions In Aid of Construction (CIAC) Plant in Service</t>
  </si>
  <si>
    <t xml:space="preserve">    Accumulated Amortization</t>
  </si>
  <si>
    <t>NET RATE BASE</t>
  </si>
  <si>
    <t>Schedule 1.1 Restating Adjustments</t>
  </si>
  <si>
    <t>Purchase Power/Water</t>
  </si>
  <si>
    <t>Contractual Accounting</t>
  </si>
  <si>
    <t>Schedule 1</t>
  </si>
  <si>
    <t>RS-1</t>
  </si>
  <si>
    <t>RS-2</t>
  </si>
  <si>
    <t>Schedule 1.2 Pro-Forma Adjustments</t>
  </si>
  <si>
    <t>Total Pro-Forma Adjustment</t>
  </si>
  <si>
    <t>Ready to Serve</t>
  </si>
  <si>
    <t>Regulatory Fees</t>
  </si>
  <si>
    <t>Bad Debt</t>
  </si>
  <si>
    <t>Repairs</t>
  </si>
  <si>
    <t xml:space="preserve">Depreciation </t>
  </si>
  <si>
    <t>Utility Excise Tax</t>
  </si>
  <si>
    <t>PF-1</t>
  </si>
  <si>
    <t>PF-2</t>
  </si>
  <si>
    <t>PF-3</t>
  </si>
  <si>
    <t>PF-4</t>
  </si>
  <si>
    <t>PF-5</t>
  </si>
  <si>
    <t>PF-6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</si>
</sst>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"/>
    <numFmt numFmtId="166" formatCode="&quot;$&quot;#,##0.00"/>
    <numFmt numFmtId="167" formatCode="_(* #,##0_);_(* \(#,##0\);_(* &quot;-&quot;??_);_(@_)"/>
  </numFmts>
  <fonts count="10" x14ac:knownFonts="1">
    <font>
      <sz val="12"/>
      <name val="Arial"/>
    </font>
    <font>
      <sz val="12"/>
      <name val="Times New Roman"/>
      <family val="1"/>
    </font>
    <font>
      <sz val="11"/>
      <name val="Times New Roman"/>
      <family val="1"/>
    </font>
    <font>
      <sz val="12"/>
      <color rgb="FF0000FF"/>
      <name val="Times New Roman"/>
      <family val="1"/>
    </font>
    <font>
      <sz val="12"/>
      <name val="Arial"/>
      <family val="2"/>
    </font>
    <font>
      <sz val="12"/>
      <color theme="8" tint="-0.249977111117893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Papyrus"/>
      <family val="4"/>
    </font>
    <font>
      <sz val="12"/>
      <name val="Papyrus"/>
      <family val="4"/>
    </font>
    <font>
      <sz val="8"/>
      <name val="Arial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3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37" fontId="1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15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10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10" fontId="1" fillId="0" borderId="0" xfId="3" applyNumberFormat="1" applyFont="1" applyFill="1" applyAlignment="1" applyProtection="1">
      <alignment vertical="center"/>
    </xf>
    <xf numFmtId="10" fontId="1" fillId="0" borderId="0" xfId="3" applyNumberFormat="1" applyFont="1" applyFill="1" applyAlignment="1" applyProtection="1">
      <alignment horizontal="left" vertical="center"/>
    </xf>
    <xf numFmtId="43" fontId="1" fillId="0" borderId="7" xfId="1" quotePrefix="1" applyFont="1" applyFill="1" applyBorder="1" applyAlignment="1">
      <alignment horizontal="center" vertical="center"/>
    </xf>
    <xf numFmtId="43" fontId="1" fillId="0" borderId="7" xfId="1" applyFont="1" applyFill="1" applyBorder="1" applyAlignment="1">
      <alignment vertical="center"/>
    </xf>
    <xf numFmtId="43" fontId="1" fillId="0" borderId="7" xfId="1" applyFont="1" applyFill="1" applyBorder="1" applyAlignment="1">
      <alignment horizontal="center" vertical="center"/>
    </xf>
    <xf numFmtId="43" fontId="3" fillId="0" borderId="7" xfId="1" applyFont="1" applyFill="1" applyBorder="1" applyAlignment="1">
      <alignment horizontal="center" vertical="center"/>
    </xf>
    <xf numFmtId="43" fontId="1" fillId="0" borderId="9" xfId="1" quotePrefix="1" applyFont="1" applyFill="1" applyBorder="1" applyAlignment="1">
      <alignment horizontal="center" vertical="center"/>
    </xf>
    <xf numFmtId="43" fontId="1" fillId="0" borderId="9" xfId="1" applyFont="1" applyFill="1" applyBorder="1" applyAlignment="1">
      <alignment vertical="center"/>
    </xf>
    <xf numFmtId="43" fontId="1" fillId="0" borderId="9" xfId="1" applyFont="1" applyFill="1" applyBorder="1" applyAlignment="1">
      <alignment horizontal="center" vertical="center"/>
    </xf>
    <xf numFmtId="43" fontId="3" fillId="0" borderId="9" xfId="1" quotePrefix="1" applyFont="1" applyFill="1" applyBorder="1" applyAlignment="1">
      <alignment horizontal="center" vertical="center"/>
    </xf>
    <xf numFmtId="43" fontId="3" fillId="0" borderId="9" xfId="1" applyFont="1" applyFill="1" applyBorder="1" applyAlignment="1">
      <alignment horizontal="center" vertical="center"/>
    </xf>
    <xf numFmtId="43" fontId="1" fillId="0" borderId="11" xfId="1" applyFont="1" applyFill="1" applyBorder="1" applyAlignment="1">
      <alignment vertical="center"/>
    </xf>
    <xf numFmtId="43" fontId="1" fillId="0" borderId="11" xfId="1" applyFont="1" applyFill="1" applyBorder="1" applyAlignment="1">
      <alignment horizontal="center" vertical="center"/>
    </xf>
    <xf numFmtId="3" fontId="1" fillId="0" borderId="6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" fillId="0" borderId="10" xfId="0" applyNumberFormat="1" applyFont="1" applyBorder="1" applyAlignment="1">
      <alignment vertical="center"/>
    </xf>
    <xf numFmtId="37" fontId="1" fillId="0" borderId="8" xfId="0" applyNumberFormat="1" applyFont="1" applyBorder="1" applyAlignment="1">
      <alignment vertical="center"/>
    </xf>
    <xf numFmtId="43" fontId="1" fillId="0" borderId="9" xfId="1" applyFont="1" applyFill="1" applyBorder="1" applyAlignment="1">
      <alignment horizontal="right" vertical="center"/>
    </xf>
    <xf numFmtId="43" fontId="1" fillId="0" borderId="12" xfId="1" applyFont="1" applyFill="1" applyBorder="1" applyAlignment="1">
      <alignment horizontal="center" vertical="center"/>
    </xf>
    <xf numFmtId="43" fontId="1" fillId="0" borderId="12" xfId="1" applyFont="1" applyFill="1" applyBorder="1" applyAlignment="1">
      <alignment vertical="center"/>
    </xf>
    <xf numFmtId="43" fontId="1" fillId="0" borderId="0" xfId="1" applyFont="1" applyFill="1" applyAlignment="1">
      <alignment horizontal="center" vertical="center"/>
    </xf>
    <xf numFmtId="43" fontId="1" fillId="0" borderId="0" xfId="1" applyFont="1" applyFill="1" applyAlignment="1">
      <alignment vertical="center"/>
    </xf>
    <xf numFmtId="10" fontId="1" fillId="0" borderId="7" xfId="3" applyNumberFormat="1" applyFont="1" applyFill="1" applyBorder="1" applyAlignment="1">
      <alignment horizontal="center" vertical="center"/>
    </xf>
    <xf numFmtId="10" fontId="1" fillId="0" borderId="7" xfId="3" applyNumberFormat="1" applyFont="1" applyFill="1" applyBorder="1" applyAlignment="1">
      <alignment vertical="center"/>
    </xf>
    <xf numFmtId="43" fontId="5" fillId="0" borderId="7" xfId="1" applyFont="1" applyFill="1" applyBorder="1" applyAlignment="1">
      <alignment horizontal="right" vertical="center"/>
    </xf>
    <xf numFmtId="43" fontId="5" fillId="0" borderId="9" xfId="1" applyFont="1" applyFill="1" applyBorder="1" applyAlignment="1">
      <alignment horizontal="right" vertical="center"/>
    </xf>
    <xf numFmtId="43" fontId="5" fillId="0" borderId="11" xfId="1" applyFont="1" applyFill="1" applyBorder="1" applyAlignment="1">
      <alignment horizontal="right" vertical="center"/>
    </xf>
    <xf numFmtId="43" fontId="1" fillId="0" borderId="0" xfId="1" applyFont="1" applyFill="1" applyAlignment="1" applyProtection="1">
      <alignment vertical="center"/>
    </xf>
    <xf numFmtId="44" fontId="1" fillId="0" borderId="12" xfId="2" applyFont="1" applyFill="1" applyBorder="1" applyAlignment="1">
      <alignment vertical="center"/>
    </xf>
    <xf numFmtId="165" fontId="1" fillId="0" borderId="12" xfId="0" applyNumberFormat="1" applyFont="1" applyBorder="1" applyAlignment="1">
      <alignment horizontal="center" vertical="center"/>
    </xf>
    <xf numFmtId="165" fontId="1" fillId="0" borderId="12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center" vertical="center"/>
    </xf>
    <xf numFmtId="5" fontId="1" fillId="0" borderId="12" xfId="0" applyNumberFormat="1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5" fontId="1" fillId="0" borderId="0" xfId="0" applyNumberFormat="1" applyFont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15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4" fontId="1" fillId="0" borderId="0" xfId="2" applyFont="1" applyFill="1" applyAlignment="1" applyProtection="1">
      <alignment vertical="center"/>
    </xf>
    <xf numFmtId="5" fontId="1" fillId="0" borderId="0" xfId="3" applyNumberFormat="1" applyFont="1" applyFill="1" applyAlignment="1" applyProtection="1">
      <alignment vertical="center"/>
    </xf>
    <xf numFmtId="167" fontId="1" fillId="0" borderId="0" xfId="1" applyNumberFormat="1" applyFont="1" applyFill="1" applyBorder="1" applyAlignment="1" applyProtection="1">
      <alignment vertical="center"/>
    </xf>
    <xf numFmtId="0" fontId="6" fillId="0" borderId="13" xfId="0" applyFont="1" applyBorder="1" applyAlignment="1">
      <alignment vertical="center"/>
    </xf>
    <xf numFmtId="43" fontId="7" fillId="0" borderId="14" xfId="1" applyFont="1" applyFill="1" applyBorder="1" applyAlignment="1">
      <alignment vertical="center"/>
    </xf>
    <xf numFmtId="43" fontId="7" fillId="0" borderId="14" xfId="1" applyFont="1" applyFill="1" applyBorder="1" applyAlignment="1">
      <alignment horizontal="center" vertical="center"/>
    </xf>
    <xf numFmtId="43" fontId="7" fillId="0" borderId="15" xfId="1" applyFont="1" applyFill="1" applyBorder="1" applyAlignment="1">
      <alignment vertical="center"/>
    </xf>
    <xf numFmtId="5" fontId="8" fillId="0" borderId="0" xfId="0" applyNumberFormat="1" applyFont="1" applyAlignment="1">
      <alignment vertical="center"/>
    </xf>
    <xf numFmtId="167" fontId="8" fillId="0" borderId="0" xfId="1" applyNumberFormat="1" applyFont="1" applyFill="1" applyBorder="1" applyAlignment="1" applyProtection="1">
      <alignment vertical="center"/>
    </xf>
    <xf numFmtId="0" fontId="8" fillId="0" borderId="0" xfId="0" applyFont="1" applyAlignment="1">
      <alignment vertical="center"/>
    </xf>
    <xf numFmtId="10" fontId="1" fillId="0" borderId="0" xfId="3" applyNumberFormat="1" applyFont="1" applyFill="1" applyBorder="1" applyAlignment="1" applyProtection="1">
      <alignment vertical="center"/>
    </xf>
    <xf numFmtId="43" fontId="1" fillId="0" borderId="0" xfId="1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utc-uw-240079/Staff%20Work%20Papers/UW-230598%20Staff%20Workbook%2012-10-2024.xlsx" TargetMode="External"/><Relationship Id="rId1" Type="http://schemas.openxmlformats.org/officeDocument/2006/relationships/externalLinkPath" Target="https://stateofwa.sharepoint.com/sites/utc-uw-240079/Staff%20Work%20Papers/UW-230598%20Staff%20Workbook%2012-10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9dQnBIURzkujg82e_QwDSHqDLb6tUspCjfR-RnBzXLXtGf6FsGuFRJ9THYbhiDN7" itemId="01IVWX2JIIFCAJTT7SJBHZ4H6NQMP33HQL">
      <xxl21:absoluteUrl r:id="rId2"/>
    </xxl21:alternateUrls>
    <sheetNames>
      <sheetName val="Calculations"/>
      <sheetName val="Inputs"/>
      <sheetName val="Output"/>
      <sheetName val="PFIS"/>
      <sheetName val="Capital Structure"/>
      <sheetName val="Int Sync, NTG, Rev Req"/>
      <sheetName val="Rate Design"/>
      <sheetName val="Rate Data Calculations"/>
      <sheetName val="Resources"/>
      <sheetName val="Bill Revised"/>
      <sheetName val="UW-230598 Staff Workbook 12-10-"/>
    </sheetNames>
    <sheetDataSet>
      <sheetData sheetId="0"/>
      <sheetData sheetId="1">
        <row r="2">
          <cell r="AF2">
            <v>45291</v>
          </cell>
        </row>
        <row r="6">
          <cell r="B6" t="str">
            <v>Washington Water Supply</v>
          </cell>
          <cell r="Y6">
            <v>317052</v>
          </cell>
          <cell r="AE6">
            <v>243350.35714285713</v>
          </cell>
          <cell r="AK6">
            <v>600</v>
          </cell>
          <cell r="AQ6">
            <v>520</v>
          </cell>
        </row>
        <row r="7">
          <cell r="B7">
            <v>230598</v>
          </cell>
        </row>
        <row r="8">
          <cell r="B8">
            <v>45291</v>
          </cell>
          <cell r="I8" t="str">
            <v>Metered Sales</v>
          </cell>
          <cell r="J8"/>
          <cell r="K8"/>
          <cell r="N8"/>
          <cell r="AC8">
            <v>0</v>
          </cell>
          <cell r="AO8">
            <v>20</v>
          </cell>
        </row>
        <row r="9">
          <cell r="I9" t="str">
            <v>Un-Metered Sales</v>
          </cell>
          <cell r="J9">
            <v>80796</v>
          </cell>
          <cell r="K9"/>
          <cell r="N9"/>
          <cell r="AC9">
            <v>478.17142857142858</v>
          </cell>
          <cell r="AO9">
            <v>0</v>
          </cell>
        </row>
        <row r="10">
          <cell r="I10" t="str">
            <v>Ready-to-Serve</v>
          </cell>
          <cell r="J10"/>
          <cell r="K10"/>
          <cell r="N10">
            <v>519</v>
          </cell>
          <cell r="AC10">
            <v>28.571428571428573</v>
          </cell>
          <cell r="AO10">
            <v>0</v>
          </cell>
        </row>
        <row r="11">
          <cell r="I11" t="str">
            <v>Fire Protection / Irrigation</v>
          </cell>
          <cell r="J11"/>
          <cell r="K11"/>
          <cell r="N11"/>
          <cell r="AC11">
            <v>28.571428571428573</v>
          </cell>
          <cell r="AO11">
            <v>0</v>
          </cell>
        </row>
        <row r="12">
          <cell r="I12" t="str">
            <v>Jobbing / Service Connections</v>
          </cell>
          <cell r="J12"/>
          <cell r="N12"/>
          <cell r="AC12">
            <v>9.2857142857142865</v>
          </cell>
          <cell r="AO12">
            <v>0</v>
          </cell>
        </row>
        <row r="13">
          <cell r="I13" t="str">
            <v>Other Income, Ancillary Charges</v>
          </cell>
          <cell r="J13">
            <v>20</v>
          </cell>
          <cell r="K13"/>
          <cell r="N13"/>
          <cell r="AC13">
            <v>280.57142857142856</v>
          </cell>
          <cell r="AO13">
            <v>0</v>
          </cell>
        </row>
        <row r="14">
          <cell r="AC14">
            <v>28.571428571428573</v>
          </cell>
          <cell r="AO14">
            <v>0</v>
          </cell>
        </row>
        <row r="15">
          <cell r="AC15">
            <v>28.571428571428573</v>
          </cell>
          <cell r="AO15">
            <v>0</v>
          </cell>
        </row>
        <row r="16">
          <cell r="AC16">
            <v>14.285714285714286</v>
          </cell>
          <cell r="AO16">
            <v>0</v>
          </cell>
        </row>
        <row r="17">
          <cell r="I17" t="str">
            <v>Salary and Wages - Employees</v>
          </cell>
          <cell r="J17"/>
          <cell r="K17"/>
          <cell r="N17"/>
          <cell r="AC17">
            <v>14.285714285714286</v>
          </cell>
          <cell r="AO17">
            <v>0</v>
          </cell>
        </row>
        <row r="18">
          <cell r="I18" t="str">
            <v>Salary and Wages - Officers</v>
          </cell>
          <cell r="J18">
            <v>12000</v>
          </cell>
          <cell r="K18"/>
          <cell r="N18"/>
          <cell r="AC18">
            <v>278.82857142857142</v>
          </cell>
          <cell r="AO18">
            <v>0</v>
          </cell>
        </row>
        <row r="19">
          <cell r="I19" t="str">
            <v>Employee Pensions and Benefits</v>
          </cell>
          <cell r="J19"/>
          <cell r="K19"/>
          <cell r="N19"/>
          <cell r="AC19">
            <v>28.571428571428573</v>
          </cell>
          <cell r="AO19">
            <v>0</v>
          </cell>
        </row>
        <row r="20">
          <cell r="I20" t="str">
            <v>Purchased Power/Water</v>
          </cell>
          <cell r="J20">
            <v>29659.9</v>
          </cell>
          <cell r="K20">
            <v>-19289.900000000001</v>
          </cell>
          <cell r="N20"/>
          <cell r="AC20">
            <v>60.657142857142858</v>
          </cell>
          <cell r="AO20">
            <v>0</v>
          </cell>
        </row>
        <row r="21">
          <cell r="I21" t="str">
            <v>Chemicals &amp; Testing</v>
          </cell>
          <cell r="J21">
            <v>2284</v>
          </cell>
          <cell r="K21"/>
          <cell r="N21"/>
          <cell r="AC21">
            <v>9.0285714285714285</v>
          </cell>
          <cell r="AO21">
            <v>0</v>
          </cell>
        </row>
        <row r="22">
          <cell r="I22" t="str">
            <v>Material &amp; Supplies</v>
          </cell>
          <cell r="J22">
            <v>4637.01</v>
          </cell>
          <cell r="K22"/>
          <cell r="N22"/>
          <cell r="AC22">
            <v>7.1428571428571432</v>
          </cell>
          <cell r="AO22">
            <v>0</v>
          </cell>
        </row>
        <row r="23">
          <cell r="I23" t="str">
            <v>Contractual Engineer</v>
          </cell>
          <cell r="J23"/>
          <cell r="K23"/>
          <cell r="N23"/>
          <cell r="AC23">
            <v>21.428571428571427</v>
          </cell>
          <cell r="AO23">
            <v>0</v>
          </cell>
        </row>
        <row r="24">
          <cell r="I24" t="str">
            <v>Contractual Accounting</v>
          </cell>
          <cell r="J24">
            <v>7627</v>
          </cell>
          <cell r="K24">
            <v>-7627</v>
          </cell>
          <cell r="N24"/>
          <cell r="AC24">
            <v>163.42857142857142</v>
          </cell>
          <cell r="AO24">
            <v>0</v>
          </cell>
        </row>
        <row r="25">
          <cell r="I25" t="str">
            <v>Contractual Legal</v>
          </cell>
          <cell r="J25">
            <v>1500</v>
          </cell>
          <cell r="K25"/>
          <cell r="N25"/>
          <cell r="AC25">
            <v>582.74285714285713</v>
          </cell>
          <cell r="AO25">
            <v>0</v>
          </cell>
        </row>
        <row r="26">
          <cell r="I26" t="str">
            <v>Contractual Operations</v>
          </cell>
          <cell r="J26"/>
          <cell r="K26"/>
          <cell r="N26"/>
          <cell r="AC26">
            <v>377.08571428571429</v>
          </cell>
          <cell r="AO26">
            <v>0</v>
          </cell>
        </row>
        <row r="27">
          <cell r="I27" t="str">
            <v>Jobbing</v>
          </cell>
          <cell r="J27"/>
          <cell r="N27"/>
          <cell r="AC27">
            <v>99.314285714285717</v>
          </cell>
          <cell r="AO27">
            <v>0</v>
          </cell>
        </row>
        <row r="28">
          <cell r="I28" t="str">
            <v>Rental of Building, Property, and Equipment</v>
          </cell>
          <cell r="J28">
            <v>6720</v>
          </cell>
          <cell r="K28"/>
          <cell r="N28"/>
          <cell r="AC28">
            <v>48.971428571428568</v>
          </cell>
          <cell r="AO28">
            <v>0</v>
          </cell>
        </row>
        <row r="29">
          <cell r="I29" t="str">
            <v>Transportation</v>
          </cell>
          <cell r="J29">
            <v>8681</v>
          </cell>
          <cell r="K29"/>
          <cell r="N29"/>
          <cell r="AC29">
            <v>28.571428571428573</v>
          </cell>
          <cell r="AO29">
            <v>0</v>
          </cell>
        </row>
        <row r="30">
          <cell r="I30" t="str">
            <v>Insurance - Vehicle, General Liability</v>
          </cell>
          <cell r="J30"/>
          <cell r="K30"/>
          <cell r="N30"/>
          <cell r="AC30">
            <v>162.62857142857143</v>
          </cell>
          <cell r="AO30">
            <v>0</v>
          </cell>
        </row>
        <row r="31">
          <cell r="I31" t="str">
            <v>Regulatory Commission Expenses - Fees</v>
          </cell>
          <cell r="J31"/>
          <cell r="K31"/>
          <cell r="AC31">
            <v>151.94285714285715</v>
          </cell>
          <cell r="AO31">
            <v>0</v>
          </cell>
        </row>
        <row r="32">
          <cell r="I32" t="str">
            <v>Regulatory Commission Expenses - Amort. Rate Case</v>
          </cell>
          <cell r="J32"/>
          <cell r="K32"/>
          <cell r="N32"/>
          <cell r="AC32">
            <v>101.17142857142858</v>
          </cell>
          <cell r="AO32">
            <v>0</v>
          </cell>
        </row>
        <row r="33">
          <cell r="I33" t="str">
            <v>Travel, Education, CCR, and Public Relations</v>
          </cell>
          <cell r="J33">
            <v>2400</v>
          </cell>
          <cell r="K33"/>
          <cell r="N33"/>
          <cell r="AC33">
            <v>182.31428571428572</v>
          </cell>
          <cell r="AO33">
            <v>0</v>
          </cell>
        </row>
        <row r="34">
          <cell r="I34" t="str">
            <v>Office, Postage, Phone, and Bank Charges</v>
          </cell>
          <cell r="J34">
            <v>6130</v>
          </cell>
          <cell r="K34"/>
          <cell r="N34"/>
          <cell r="AC34">
            <v>196.22857142857143</v>
          </cell>
          <cell r="AO34">
            <v>0</v>
          </cell>
        </row>
        <row r="35">
          <cell r="I35" t="str">
            <v>Bad Debt</v>
          </cell>
          <cell r="J35"/>
          <cell r="AC35">
            <v>0</v>
          </cell>
          <cell r="AO35">
            <v>0</v>
          </cell>
        </row>
        <row r="36">
          <cell r="I36" t="str">
            <v>Repairs</v>
          </cell>
          <cell r="J36">
            <v>13481.92</v>
          </cell>
          <cell r="K36"/>
          <cell r="N36">
            <v>-4400</v>
          </cell>
          <cell r="AC36">
            <v>0</v>
          </cell>
          <cell r="AO36">
            <v>0</v>
          </cell>
        </row>
        <row r="37">
          <cell r="I37" t="str">
            <v>Net Depreciation/Amortization</v>
          </cell>
          <cell r="J37">
            <v>6047</v>
          </cell>
          <cell r="AC37">
            <v>0</v>
          </cell>
          <cell r="AO37">
            <v>0</v>
          </cell>
        </row>
        <row r="38">
          <cell r="I38" t="str">
            <v>Utility Excise Tax</v>
          </cell>
          <cell r="J38">
            <v>167</v>
          </cell>
          <cell r="K38"/>
          <cell r="AC38">
            <v>0</v>
          </cell>
          <cell r="AO38">
            <v>0</v>
          </cell>
        </row>
        <row r="39">
          <cell r="I39" t="str">
            <v>Property Tax</v>
          </cell>
          <cell r="J39">
            <v>1520</v>
          </cell>
          <cell r="K39"/>
          <cell r="N39"/>
          <cell r="AC39">
            <v>0</v>
          </cell>
          <cell r="AO39">
            <v>0</v>
          </cell>
        </row>
        <row r="40">
          <cell r="I40" t="str">
            <v>Payroll Tax (ESD, L&amp;I, Workman's Comp)</v>
          </cell>
          <cell r="J40">
            <v>1338</v>
          </cell>
          <cell r="K40"/>
          <cell r="N40"/>
          <cell r="AC40">
            <v>0</v>
          </cell>
          <cell r="AO40">
            <v>0</v>
          </cell>
        </row>
        <row r="41">
          <cell r="I41" t="str">
            <v>Other Licenses (DOH, DOE, County or City)</v>
          </cell>
          <cell r="J41">
            <v>1102</v>
          </cell>
          <cell r="K41"/>
          <cell r="N41"/>
          <cell r="AC41">
            <v>0</v>
          </cell>
          <cell r="AO41">
            <v>0</v>
          </cell>
        </row>
        <row r="42">
          <cell r="I42" t="str">
            <v>Miscellaneous</v>
          </cell>
          <cell r="J42">
            <v>2438</v>
          </cell>
          <cell r="K42"/>
          <cell r="N42"/>
          <cell r="AC42">
            <v>0</v>
          </cell>
          <cell r="AO42">
            <v>0</v>
          </cell>
        </row>
        <row r="43">
          <cell r="AC43">
            <v>0</v>
          </cell>
          <cell r="AO43">
            <v>0</v>
          </cell>
        </row>
        <row r="44">
          <cell r="AC44">
            <v>0</v>
          </cell>
          <cell r="AO44">
            <v>0</v>
          </cell>
        </row>
        <row r="45">
          <cell r="AC45">
            <v>0</v>
          </cell>
          <cell r="AO45">
            <v>0</v>
          </cell>
        </row>
        <row r="46">
          <cell r="J46"/>
          <cell r="K46"/>
          <cell r="N46"/>
          <cell r="AC46">
            <v>0</v>
          </cell>
          <cell r="AO46">
            <v>0</v>
          </cell>
        </row>
        <row r="47">
          <cell r="J47"/>
          <cell r="K47"/>
          <cell r="AC47">
            <v>0</v>
          </cell>
          <cell r="AO47">
            <v>0</v>
          </cell>
        </row>
        <row r="48">
          <cell r="AC48">
            <v>0</v>
          </cell>
          <cell r="AO48">
            <v>0</v>
          </cell>
        </row>
        <row r="49">
          <cell r="AC49">
            <v>0</v>
          </cell>
          <cell r="AO49">
            <v>0</v>
          </cell>
        </row>
        <row r="50">
          <cell r="AC50">
            <v>0</v>
          </cell>
          <cell r="AO50">
            <v>0</v>
          </cell>
        </row>
        <row r="51">
          <cell r="AC51">
            <v>0</v>
          </cell>
          <cell r="AO51">
            <v>0</v>
          </cell>
        </row>
        <row r="52">
          <cell r="AC52">
            <v>0</v>
          </cell>
          <cell r="AO52">
            <v>0</v>
          </cell>
        </row>
        <row r="53">
          <cell r="J53">
            <v>317052</v>
          </cell>
          <cell r="N53"/>
          <cell r="AC53">
            <v>0</v>
          </cell>
          <cell r="AO53">
            <v>0</v>
          </cell>
        </row>
        <row r="54">
          <cell r="J54">
            <v>-239748</v>
          </cell>
          <cell r="N54"/>
          <cell r="AC54">
            <v>0</v>
          </cell>
          <cell r="AO54">
            <v>0</v>
          </cell>
        </row>
        <row r="55">
          <cell r="J55">
            <v>0</v>
          </cell>
          <cell r="AC55">
            <v>0</v>
          </cell>
          <cell r="AO55">
            <v>0</v>
          </cell>
        </row>
        <row r="56">
          <cell r="J56">
            <v>-600</v>
          </cell>
          <cell r="N56"/>
          <cell r="AC56">
            <v>0</v>
          </cell>
          <cell r="AO56">
            <v>0</v>
          </cell>
        </row>
        <row r="57">
          <cell r="J57">
            <v>480</v>
          </cell>
          <cell r="N57"/>
          <cell r="AC57">
            <v>0</v>
          </cell>
          <cell r="AO57">
            <v>0</v>
          </cell>
        </row>
        <row r="58">
          <cell r="AC58">
            <v>0</v>
          </cell>
          <cell r="AO58">
            <v>0</v>
          </cell>
        </row>
        <row r="59">
          <cell r="AC59">
            <v>0</v>
          </cell>
          <cell r="AO59">
            <v>0</v>
          </cell>
        </row>
        <row r="60">
          <cell r="AC60">
            <v>0</v>
          </cell>
          <cell r="AO60">
            <v>0</v>
          </cell>
        </row>
        <row r="61">
          <cell r="AC61">
            <v>0</v>
          </cell>
          <cell r="AO61">
            <v>0</v>
          </cell>
        </row>
        <row r="62">
          <cell r="AC62">
            <v>0</v>
          </cell>
          <cell r="AO62">
            <v>0</v>
          </cell>
        </row>
        <row r="63">
          <cell r="AC63">
            <v>0</v>
          </cell>
          <cell r="AO63">
            <v>0</v>
          </cell>
        </row>
        <row r="64">
          <cell r="AC64">
            <v>0</v>
          </cell>
          <cell r="AO64">
            <v>0</v>
          </cell>
        </row>
        <row r="65">
          <cell r="AC65">
            <v>0</v>
          </cell>
          <cell r="AO65">
            <v>0</v>
          </cell>
        </row>
        <row r="66">
          <cell r="AC66">
            <v>0</v>
          </cell>
          <cell r="AO66">
            <v>0</v>
          </cell>
        </row>
        <row r="67">
          <cell r="AC67">
            <v>0</v>
          </cell>
          <cell r="AO67">
            <v>0</v>
          </cell>
        </row>
        <row r="68">
          <cell r="AC68">
            <v>0</v>
          </cell>
          <cell r="AO68">
            <v>0</v>
          </cell>
        </row>
        <row r="69">
          <cell r="AC69">
            <v>0</v>
          </cell>
          <cell r="AO69">
            <v>0</v>
          </cell>
        </row>
        <row r="70">
          <cell r="AC70">
            <v>0</v>
          </cell>
          <cell r="AO70">
            <v>0</v>
          </cell>
        </row>
        <row r="71">
          <cell r="AC71">
            <v>105.4</v>
          </cell>
          <cell r="AO71">
            <v>0</v>
          </cell>
        </row>
        <row r="72">
          <cell r="AC72">
            <v>556.25</v>
          </cell>
          <cell r="AO72">
            <v>0</v>
          </cell>
        </row>
        <row r="73">
          <cell r="AC73">
            <v>259.5</v>
          </cell>
          <cell r="AO73">
            <v>0</v>
          </cell>
        </row>
        <row r="74">
          <cell r="AC74">
            <v>1225</v>
          </cell>
          <cell r="AO74">
            <v>0</v>
          </cell>
        </row>
        <row r="75">
          <cell r="AC75">
            <v>0</v>
          </cell>
          <cell r="AO75">
            <v>0</v>
          </cell>
        </row>
        <row r="76">
          <cell r="AC76">
            <v>0</v>
          </cell>
          <cell r="AO76">
            <v>0</v>
          </cell>
        </row>
        <row r="77">
          <cell r="AC77">
            <v>0</v>
          </cell>
          <cell r="AO77">
            <v>0</v>
          </cell>
        </row>
        <row r="78">
          <cell r="AC78">
            <v>0</v>
          </cell>
          <cell r="AO78">
            <v>0</v>
          </cell>
        </row>
        <row r="79">
          <cell r="AC79">
            <v>0</v>
          </cell>
          <cell r="AO79">
            <v>0</v>
          </cell>
        </row>
        <row r="80">
          <cell r="AC80">
            <v>0</v>
          </cell>
          <cell r="AO80">
            <v>0</v>
          </cell>
        </row>
        <row r="81">
          <cell r="AC81">
            <v>0</v>
          </cell>
          <cell r="AO81">
            <v>0</v>
          </cell>
        </row>
        <row r="82">
          <cell r="AC82">
            <v>0</v>
          </cell>
          <cell r="AO82">
            <v>0</v>
          </cell>
        </row>
        <row r="83">
          <cell r="AC83">
            <v>0</v>
          </cell>
          <cell r="AO83">
            <v>0</v>
          </cell>
        </row>
        <row r="84">
          <cell r="AC84">
            <v>0</v>
          </cell>
          <cell r="AO84">
            <v>0</v>
          </cell>
        </row>
        <row r="85">
          <cell r="AC85">
            <v>0</v>
          </cell>
          <cell r="AO85">
            <v>0</v>
          </cell>
        </row>
        <row r="86">
          <cell r="AC86">
            <v>0</v>
          </cell>
          <cell r="AO86">
            <v>0</v>
          </cell>
        </row>
        <row r="87">
          <cell r="AC87">
            <v>0</v>
          </cell>
          <cell r="AO87">
            <v>0</v>
          </cell>
        </row>
        <row r="88">
          <cell r="AC88">
            <v>0</v>
          </cell>
          <cell r="AO88">
            <v>0</v>
          </cell>
        </row>
        <row r="89">
          <cell r="AC89">
            <v>0</v>
          </cell>
          <cell r="AO89">
            <v>0</v>
          </cell>
        </row>
        <row r="90">
          <cell r="AC90">
            <v>0</v>
          </cell>
          <cell r="AO90">
            <v>0</v>
          </cell>
        </row>
        <row r="91">
          <cell r="AC91">
            <v>0</v>
          </cell>
          <cell r="AO91">
            <v>0</v>
          </cell>
        </row>
        <row r="92">
          <cell r="AC92">
            <v>0</v>
          </cell>
          <cell r="AO92">
            <v>0</v>
          </cell>
        </row>
        <row r="93">
          <cell r="AC93">
            <v>0</v>
          </cell>
          <cell r="AO93">
            <v>0</v>
          </cell>
        </row>
        <row r="94">
          <cell r="AC94">
            <v>0</v>
          </cell>
          <cell r="AO94">
            <v>0</v>
          </cell>
        </row>
        <row r="95">
          <cell r="AC95">
            <v>0</v>
          </cell>
          <cell r="AO95">
            <v>0</v>
          </cell>
        </row>
        <row r="96">
          <cell r="AC96">
            <v>0</v>
          </cell>
          <cell r="AO96">
            <v>0</v>
          </cell>
        </row>
        <row r="97">
          <cell r="AC97">
            <v>0</v>
          </cell>
          <cell r="AO97">
            <v>0</v>
          </cell>
        </row>
        <row r="98">
          <cell r="AC98">
            <v>0</v>
          </cell>
          <cell r="AO98">
            <v>0</v>
          </cell>
        </row>
        <row r="99">
          <cell r="AC99">
            <v>0</v>
          </cell>
          <cell r="AO99">
            <v>0</v>
          </cell>
        </row>
        <row r="100">
          <cell r="AC100">
            <v>0</v>
          </cell>
          <cell r="AO100">
            <v>0</v>
          </cell>
        </row>
        <row r="101">
          <cell r="AC101">
            <v>0</v>
          </cell>
          <cell r="AO101">
            <v>0</v>
          </cell>
        </row>
        <row r="102">
          <cell r="AC102">
            <v>0</v>
          </cell>
          <cell r="AO102">
            <v>0</v>
          </cell>
        </row>
        <row r="103">
          <cell r="AC103">
            <v>0</v>
          </cell>
          <cell r="AO103">
            <v>0</v>
          </cell>
        </row>
        <row r="104">
          <cell r="AC104">
            <v>0</v>
          </cell>
          <cell r="AO104">
            <v>0</v>
          </cell>
        </row>
        <row r="105">
          <cell r="AC105">
            <v>0</v>
          </cell>
          <cell r="AO105">
            <v>0</v>
          </cell>
        </row>
        <row r="106">
          <cell r="AC106">
            <v>0</v>
          </cell>
          <cell r="AO106">
            <v>0</v>
          </cell>
        </row>
        <row r="107">
          <cell r="AC107">
            <v>0</v>
          </cell>
          <cell r="AO107">
            <v>0</v>
          </cell>
        </row>
        <row r="108">
          <cell r="AC108">
            <v>0</v>
          </cell>
          <cell r="AO108">
            <v>0</v>
          </cell>
        </row>
        <row r="109">
          <cell r="AC109">
            <v>0</v>
          </cell>
          <cell r="AO109">
            <v>0</v>
          </cell>
        </row>
        <row r="110">
          <cell r="AC110">
            <v>0</v>
          </cell>
          <cell r="AO110">
            <v>0</v>
          </cell>
        </row>
        <row r="111">
          <cell r="AC111">
            <v>0</v>
          </cell>
          <cell r="AO111">
            <v>0</v>
          </cell>
        </row>
        <row r="112">
          <cell r="AC112">
            <v>0</v>
          </cell>
          <cell r="AO112">
            <v>0</v>
          </cell>
        </row>
        <row r="113">
          <cell r="AC113">
            <v>0</v>
          </cell>
          <cell r="AO113">
            <v>0</v>
          </cell>
        </row>
        <row r="114">
          <cell r="AC114">
            <v>0</v>
          </cell>
          <cell r="AO114">
            <v>0</v>
          </cell>
        </row>
        <row r="115">
          <cell r="AC115">
            <v>0</v>
          </cell>
          <cell r="AO115">
            <v>0</v>
          </cell>
        </row>
        <row r="116">
          <cell r="AC116">
            <v>0</v>
          </cell>
          <cell r="AO116">
            <v>0</v>
          </cell>
        </row>
        <row r="117">
          <cell r="AC117">
            <v>0</v>
          </cell>
          <cell r="AO117">
            <v>0</v>
          </cell>
        </row>
        <row r="118">
          <cell r="AC118">
            <v>0</v>
          </cell>
          <cell r="AO118">
            <v>0</v>
          </cell>
        </row>
        <row r="119">
          <cell r="AC119">
            <v>0</v>
          </cell>
          <cell r="AO119">
            <v>0</v>
          </cell>
        </row>
        <row r="120">
          <cell r="AC120">
            <v>0</v>
          </cell>
          <cell r="AO120">
            <v>0</v>
          </cell>
        </row>
        <row r="121">
          <cell r="AC121">
            <v>0</v>
          </cell>
          <cell r="AO121">
            <v>0</v>
          </cell>
        </row>
        <row r="122">
          <cell r="AC122">
            <v>0</v>
          </cell>
          <cell r="AO122">
            <v>0</v>
          </cell>
        </row>
        <row r="123">
          <cell r="AC123">
            <v>0</v>
          </cell>
          <cell r="AO123">
            <v>0</v>
          </cell>
        </row>
        <row r="124">
          <cell r="AC124">
            <v>0</v>
          </cell>
          <cell r="AO124">
            <v>0</v>
          </cell>
        </row>
        <row r="125">
          <cell r="AC125">
            <v>0</v>
          </cell>
          <cell r="AO125">
            <v>0</v>
          </cell>
        </row>
        <row r="126">
          <cell r="AC126">
            <v>0</v>
          </cell>
          <cell r="AO126">
            <v>0</v>
          </cell>
        </row>
        <row r="127">
          <cell r="AC127">
            <v>0</v>
          </cell>
          <cell r="AO127">
            <v>0</v>
          </cell>
        </row>
        <row r="128">
          <cell r="AC128">
            <v>0</v>
          </cell>
          <cell r="AO128">
            <v>0</v>
          </cell>
        </row>
        <row r="129">
          <cell r="AC129">
            <v>0</v>
          </cell>
          <cell r="AO129">
            <v>0</v>
          </cell>
        </row>
        <row r="130">
          <cell r="AC130">
            <v>0</v>
          </cell>
          <cell r="AO130">
            <v>0</v>
          </cell>
        </row>
        <row r="131">
          <cell r="AC131">
            <v>0</v>
          </cell>
          <cell r="AO131">
            <v>0</v>
          </cell>
        </row>
        <row r="132">
          <cell r="AC132">
            <v>0</v>
          </cell>
          <cell r="AO132">
            <v>0</v>
          </cell>
        </row>
        <row r="133">
          <cell r="AC133">
            <v>0</v>
          </cell>
          <cell r="AO133">
            <v>0</v>
          </cell>
        </row>
        <row r="134">
          <cell r="AC134">
            <v>0</v>
          </cell>
          <cell r="AO134">
            <v>0</v>
          </cell>
        </row>
        <row r="135">
          <cell r="AC135">
            <v>0</v>
          </cell>
          <cell r="AO135">
            <v>0</v>
          </cell>
        </row>
        <row r="136">
          <cell r="AC136">
            <v>0</v>
          </cell>
          <cell r="AO136">
            <v>0</v>
          </cell>
        </row>
        <row r="137">
          <cell r="AC137">
            <v>0</v>
          </cell>
          <cell r="AO137">
            <v>0</v>
          </cell>
        </row>
        <row r="138">
          <cell r="AC138">
            <v>0</v>
          </cell>
          <cell r="AO138">
            <v>0</v>
          </cell>
        </row>
        <row r="139">
          <cell r="AC139">
            <v>0</v>
          </cell>
          <cell r="AO139">
            <v>0</v>
          </cell>
        </row>
        <row r="140">
          <cell r="AC140">
            <v>0</v>
          </cell>
          <cell r="AO140">
            <v>0</v>
          </cell>
        </row>
        <row r="141">
          <cell r="AC141">
            <v>0</v>
          </cell>
          <cell r="AO141">
            <v>0</v>
          </cell>
        </row>
        <row r="142">
          <cell r="AC142">
            <v>0</v>
          </cell>
          <cell r="AO142">
            <v>0</v>
          </cell>
        </row>
        <row r="143">
          <cell r="AC143">
            <v>0</v>
          </cell>
          <cell r="AO143">
            <v>0</v>
          </cell>
        </row>
        <row r="144">
          <cell r="AC144">
            <v>0</v>
          </cell>
          <cell r="AO144">
            <v>0</v>
          </cell>
        </row>
        <row r="145">
          <cell r="AC145">
            <v>0</v>
          </cell>
          <cell r="AO145">
            <v>0</v>
          </cell>
        </row>
        <row r="146">
          <cell r="AC146">
            <v>0</v>
          </cell>
          <cell r="AO146">
            <v>0</v>
          </cell>
        </row>
        <row r="147">
          <cell r="AC147">
            <v>0</v>
          </cell>
          <cell r="AO147">
            <v>0</v>
          </cell>
        </row>
        <row r="148">
          <cell r="AC148">
            <v>0</v>
          </cell>
          <cell r="AO148">
            <v>0</v>
          </cell>
        </row>
        <row r="149">
          <cell r="AC149">
            <v>0</v>
          </cell>
          <cell r="AO149">
            <v>0</v>
          </cell>
        </row>
        <row r="150">
          <cell r="AC150">
            <v>0</v>
          </cell>
          <cell r="AO150">
            <v>0</v>
          </cell>
        </row>
        <row r="151">
          <cell r="AC151">
            <v>0</v>
          </cell>
          <cell r="AO151">
            <v>0</v>
          </cell>
        </row>
        <row r="152">
          <cell r="AC152">
            <v>0</v>
          </cell>
          <cell r="AO152">
            <v>0</v>
          </cell>
        </row>
        <row r="153">
          <cell r="AC153">
            <v>0</v>
          </cell>
          <cell r="AO153">
            <v>0</v>
          </cell>
        </row>
        <row r="154">
          <cell r="AC154">
            <v>0</v>
          </cell>
          <cell r="AO154">
            <v>0</v>
          </cell>
        </row>
        <row r="155">
          <cell r="AC155">
            <v>0</v>
          </cell>
          <cell r="AO155">
            <v>0</v>
          </cell>
        </row>
        <row r="156">
          <cell r="AC156">
            <v>0</v>
          </cell>
          <cell r="AO156">
            <v>0</v>
          </cell>
        </row>
        <row r="157">
          <cell r="AC157">
            <v>0</v>
          </cell>
          <cell r="AO157">
            <v>0</v>
          </cell>
        </row>
        <row r="158">
          <cell r="AC158">
            <v>0</v>
          </cell>
          <cell r="AO158">
            <v>0</v>
          </cell>
        </row>
        <row r="159">
          <cell r="AC159">
            <v>0</v>
          </cell>
          <cell r="AO159">
            <v>0</v>
          </cell>
        </row>
        <row r="160">
          <cell r="AC160">
            <v>0</v>
          </cell>
          <cell r="AO160">
            <v>0</v>
          </cell>
        </row>
        <row r="161">
          <cell r="AC161">
            <v>0</v>
          </cell>
          <cell r="AO161">
            <v>0</v>
          </cell>
        </row>
        <row r="162">
          <cell r="AC162">
            <v>0</v>
          </cell>
          <cell r="AO162">
            <v>0</v>
          </cell>
        </row>
        <row r="163">
          <cell r="AC163">
            <v>0</v>
          </cell>
          <cell r="AO163">
            <v>0</v>
          </cell>
        </row>
        <row r="164">
          <cell r="AC164">
            <v>0</v>
          </cell>
          <cell r="AO164">
            <v>0</v>
          </cell>
        </row>
        <row r="165">
          <cell r="AC165">
            <v>0</v>
          </cell>
          <cell r="AO165">
            <v>0</v>
          </cell>
        </row>
        <row r="166">
          <cell r="AC166">
            <v>0</v>
          </cell>
          <cell r="AO166">
            <v>0</v>
          </cell>
        </row>
        <row r="167">
          <cell r="AC167">
            <v>0</v>
          </cell>
          <cell r="AO167">
            <v>0</v>
          </cell>
        </row>
        <row r="168">
          <cell r="AC168">
            <v>0</v>
          </cell>
          <cell r="AO168">
            <v>0</v>
          </cell>
        </row>
        <row r="169">
          <cell r="AC169">
            <v>0</v>
          </cell>
          <cell r="AO169">
            <v>0</v>
          </cell>
        </row>
        <row r="170">
          <cell r="AC170">
            <v>0</v>
          </cell>
          <cell r="AO170">
            <v>0</v>
          </cell>
        </row>
        <row r="171">
          <cell r="AC171">
            <v>0</v>
          </cell>
          <cell r="AO171">
            <v>0</v>
          </cell>
        </row>
        <row r="172">
          <cell r="AC172">
            <v>0</v>
          </cell>
          <cell r="AO172">
            <v>0</v>
          </cell>
        </row>
        <row r="173">
          <cell r="AC173">
            <v>0</v>
          </cell>
          <cell r="AO173">
            <v>0</v>
          </cell>
        </row>
        <row r="174">
          <cell r="AC174">
            <v>0</v>
          </cell>
          <cell r="AO174">
            <v>0</v>
          </cell>
        </row>
        <row r="175">
          <cell r="AC175">
            <v>0</v>
          </cell>
          <cell r="AO175">
            <v>0</v>
          </cell>
        </row>
        <row r="176">
          <cell r="AC176">
            <v>0</v>
          </cell>
          <cell r="AO176">
            <v>0</v>
          </cell>
        </row>
        <row r="177">
          <cell r="AC177">
            <v>0</v>
          </cell>
          <cell r="AO177">
            <v>0</v>
          </cell>
        </row>
        <row r="178">
          <cell r="AC178">
            <v>0</v>
          </cell>
          <cell r="AO178">
            <v>0</v>
          </cell>
        </row>
        <row r="179">
          <cell r="AC179">
            <v>0</v>
          </cell>
          <cell r="AO179">
            <v>0</v>
          </cell>
        </row>
        <row r="180">
          <cell r="AC180">
            <v>0</v>
          </cell>
          <cell r="AO180">
            <v>0</v>
          </cell>
        </row>
        <row r="181">
          <cell r="AC181">
            <v>0</v>
          </cell>
          <cell r="AO181">
            <v>0</v>
          </cell>
        </row>
        <row r="182">
          <cell r="AC182">
            <v>0</v>
          </cell>
          <cell r="AO182">
            <v>0</v>
          </cell>
        </row>
        <row r="183">
          <cell r="AC183">
            <v>0</v>
          </cell>
          <cell r="AO183">
            <v>0</v>
          </cell>
        </row>
        <row r="184">
          <cell r="AC184">
            <v>0</v>
          </cell>
          <cell r="AO184">
            <v>0</v>
          </cell>
        </row>
        <row r="185">
          <cell r="AC185">
            <v>0</v>
          </cell>
          <cell r="AO185">
            <v>0</v>
          </cell>
        </row>
        <row r="186">
          <cell r="AC186">
            <v>0</v>
          </cell>
          <cell r="AO186">
            <v>0</v>
          </cell>
        </row>
        <row r="187">
          <cell r="AC187">
            <v>0</v>
          </cell>
          <cell r="AO187">
            <v>0</v>
          </cell>
        </row>
        <row r="188">
          <cell r="AC188">
            <v>0</v>
          </cell>
          <cell r="AO188">
            <v>0</v>
          </cell>
        </row>
        <row r="189">
          <cell r="AC189">
            <v>0</v>
          </cell>
          <cell r="AO189">
            <v>0</v>
          </cell>
        </row>
        <row r="190">
          <cell r="AC190">
            <v>0</v>
          </cell>
          <cell r="AO190">
            <v>0</v>
          </cell>
        </row>
        <row r="191">
          <cell r="AC191">
            <v>0</v>
          </cell>
          <cell r="AO191">
            <v>0</v>
          </cell>
        </row>
        <row r="192">
          <cell r="AC192">
            <v>0</v>
          </cell>
          <cell r="AO192">
            <v>0</v>
          </cell>
        </row>
        <row r="193">
          <cell r="AC193">
            <v>0</v>
          </cell>
          <cell r="AO193">
            <v>0</v>
          </cell>
        </row>
        <row r="194">
          <cell r="AC194">
            <v>0</v>
          </cell>
          <cell r="AO194">
            <v>0</v>
          </cell>
        </row>
        <row r="195">
          <cell r="AC195">
            <v>0</v>
          </cell>
          <cell r="AO195">
            <v>0</v>
          </cell>
        </row>
        <row r="196">
          <cell r="AC196">
            <v>0</v>
          </cell>
          <cell r="AO196">
            <v>0</v>
          </cell>
        </row>
        <row r="197">
          <cell r="AC197">
            <v>0</v>
          </cell>
          <cell r="AO197">
            <v>0</v>
          </cell>
        </row>
        <row r="198">
          <cell r="AC198">
            <v>0</v>
          </cell>
          <cell r="AO198">
            <v>0</v>
          </cell>
        </row>
        <row r="199">
          <cell r="AC199">
            <v>0</v>
          </cell>
          <cell r="AO199">
            <v>0</v>
          </cell>
        </row>
        <row r="200">
          <cell r="AC200">
            <v>0</v>
          </cell>
          <cell r="AO200">
            <v>0</v>
          </cell>
        </row>
        <row r="201">
          <cell r="AC201">
            <v>0</v>
          </cell>
          <cell r="AO201">
            <v>0</v>
          </cell>
        </row>
        <row r="202">
          <cell r="AC202">
            <v>0</v>
          </cell>
          <cell r="AO202">
            <v>0</v>
          </cell>
        </row>
        <row r="203">
          <cell r="AC203">
            <v>0</v>
          </cell>
          <cell r="AO203">
            <v>0</v>
          </cell>
        </row>
        <row r="204">
          <cell r="AC204">
            <v>0</v>
          </cell>
          <cell r="AO204">
            <v>0</v>
          </cell>
        </row>
        <row r="205">
          <cell r="AC205">
            <v>0</v>
          </cell>
          <cell r="AO205">
            <v>0</v>
          </cell>
        </row>
        <row r="206">
          <cell r="AC206">
            <v>0</v>
          </cell>
          <cell r="AO206">
            <v>0</v>
          </cell>
        </row>
        <row r="207">
          <cell r="AC207">
            <v>0</v>
          </cell>
          <cell r="AO207">
            <v>0</v>
          </cell>
        </row>
        <row r="208">
          <cell r="AC208">
            <v>0</v>
          </cell>
          <cell r="AO208">
            <v>0</v>
          </cell>
        </row>
        <row r="209">
          <cell r="AC209">
            <v>0</v>
          </cell>
          <cell r="AO209">
            <v>0</v>
          </cell>
        </row>
        <row r="210">
          <cell r="AC210">
            <v>0</v>
          </cell>
          <cell r="AO210">
            <v>0</v>
          </cell>
        </row>
        <row r="211">
          <cell r="AC211">
            <v>0</v>
          </cell>
          <cell r="AO211">
            <v>0</v>
          </cell>
        </row>
        <row r="212">
          <cell r="AC212">
            <v>0</v>
          </cell>
          <cell r="AO212">
            <v>0</v>
          </cell>
        </row>
        <row r="213">
          <cell r="AC213">
            <v>0</v>
          </cell>
          <cell r="AO213">
            <v>0</v>
          </cell>
        </row>
        <row r="214">
          <cell r="AC214">
            <v>0</v>
          </cell>
          <cell r="AO214">
            <v>0</v>
          </cell>
        </row>
        <row r="215">
          <cell r="AC215">
            <v>0</v>
          </cell>
          <cell r="AO215">
            <v>0</v>
          </cell>
        </row>
        <row r="216">
          <cell r="AC216">
            <v>0</v>
          </cell>
          <cell r="AO216">
            <v>0</v>
          </cell>
        </row>
        <row r="217">
          <cell r="AC217">
            <v>0</v>
          </cell>
          <cell r="AO217">
            <v>0</v>
          </cell>
        </row>
        <row r="218">
          <cell r="AC218">
            <v>0</v>
          </cell>
          <cell r="AO218">
            <v>0</v>
          </cell>
        </row>
        <row r="219">
          <cell r="AC219">
            <v>0</v>
          </cell>
          <cell r="AO219">
            <v>0</v>
          </cell>
        </row>
        <row r="220">
          <cell r="AC220">
            <v>0</v>
          </cell>
          <cell r="AO220">
            <v>0</v>
          </cell>
        </row>
        <row r="221">
          <cell r="AC221">
            <v>0</v>
          </cell>
          <cell r="AO221">
            <v>0</v>
          </cell>
        </row>
        <row r="222">
          <cell r="AC222">
            <v>0</v>
          </cell>
          <cell r="AO222">
            <v>0</v>
          </cell>
        </row>
        <row r="223">
          <cell r="AC223">
            <v>0</v>
          </cell>
          <cell r="AO223">
            <v>0</v>
          </cell>
        </row>
        <row r="224">
          <cell r="AC224">
            <v>0</v>
          </cell>
          <cell r="AO224">
            <v>0</v>
          </cell>
        </row>
        <row r="225">
          <cell r="AC225">
            <v>0</v>
          </cell>
          <cell r="AO225">
            <v>0</v>
          </cell>
        </row>
        <row r="226">
          <cell r="AC226">
            <v>0</v>
          </cell>
          <cell r="AO226">
            <v>0</v>
          </cell>
        </row>
        <row r="227">
          <cell r="AC227">
            <v>0</v>
          </cell>
          <cell r="AO227">
            <v>0</v>
          </cell>
        </row>
        <row r="228">
          <cell r="AC228">
            <v>0</v>
          </cell>
          <cell r="AO228">
            <v>0</v>
          </cell>
        </row>
        <row r="229">
          <cell r="AC229">
            <v>0</v>
          </cell>
          <cell r="AO229">
            <v>0</v>
          </cell>
        </row>
        <row r="230">
          <cell r="AC230">
            <v>0</v>
          </cell>
          <cell r="AO230">
            <v>0</v>
          </cell>
        </row>
        <row r="231">
          <cell r="AC231">
            <v>0</v>
          </cell>
          <cell r="AO231">
            <v>0</v>
          </cell>
        </row>
        <row r="232">
          <cell r="AC232">
            <v>0</v>
          </cell>
          <cell r="AO232">
            <v>0</v>
          </cell>
        </row>
        <row r="233">
          <cell r="AC233">
            <v>0</v>
          </cell>
          <cell r="AO233">
            <v>0</v>
          </cell>
        </row>
        <row r="234">
          <cell r="AC234">
            <v>0</v>
          </cell>
          <cell r="AO234">
            <v>0</v>
          </cell>
        </row>
        <row r="235">
          <cell r="AC235">
            <v>0</v>
          </cell>
          <cell r="AO235">
            <v>0</v>
          </cell>
        </row>
        <row r="236">
          <cell r="AC236">
            <v>0</v>
          </cell>
          <cell r="AO236">
            <v>0</v>
          </cell>
        </row>
        <row r="237">
          <cell r="AC237">
            <v>0</v>
          </cell>
          <cell r="AO237">
            <v>0</v>
          </cell>
        </row>
        <row r="238">
          <cell r="AC238">
            <v>0</v>
          </cell>
          <cell r="AO238">
            <v>0</v>
          </cell>
        </row>
        <row r="239">
          <cell r="AC239">
            <v>0</v>
          </cell>
          <cell r="AO239">
            <v>0</v>
          </cell>
        </row>
        <row r="240">
          <cell r="AC240">
            <v>0</v>
          </cell>
          <cell r="AO240">
            <v>0</v>
          </cell>
        </row>
        <row r="241">
          <cell r="AC241">
            <v>0</v>
          </cell>
          <cell r="AO241">
            <v>0</v>
          </cell>
        </row>
        <row r="242">
          <cell r="AC242">
            <v>0</v>
          </cell>
          <cell r="AO242">
            <v>0</v>
          </cell>
        </row>
        <row r="243">
          <cell r="AC243">
            <v>0</v>
          </cell>
          <cell r="AO243">
            <v>0</v>
          </cell>
        </row>
        <row r="244">
          <cell r="AC244">
            <v>0</v>
          </cell>
          <cell r="AO244">
            <v>0</v>
          </cell>
        </row>
        <row r="245">
          <cell r="AC245">
            <v>0</v>
          </cell>
          <cell r="AO245">
            <v>0</v>
          </cell>
        </row>
        <row r="246">
          <cell r="AC246">
            <v>0</v>
          </cell>
          <cell r="AO246">
            <v>0</v>
          </cell>
        </row>
        <row r="247">
          <cell r="AC247">
            <v>0</v>
          </cell>
          <cell r="AO247">
            <v>0</v>
          </cell>
        </row>
        <row r="248">
          <cell r="AC248">
            <v>0</v>
          </cell>
          <cell r="AO248">
            <v>0</v>
          </cell>
        </row>
        <row r="249">
          <cell r="AC249">
            <v>0</v>
          </cell>
          <cell r="AO249">
            <v>0</v>
          </cell>
        </row>
        <row r="250">
          <cell r="AC250">
            <v>0</v>
          </cell>
          <cell r="AO250">
            <v>0</v>
          </cell>
        </row>
        <row r="251">
          <cell r="AC251">
            <v>0</v>
          </cell>
          <cell r="AO251">
            <v>0</v>
          </cell>
        </row>
        <row r="252">
          <cell r="AC252">
            <v>0</v>
          </cell>
          <cell r="AO252">
            <v>0</v>
          </cell>
        </row>
        <row r="253">
          <cell r="AC253">
            <v>0</v>
          </cell>
          <cell r="AO253">
            <v>0</v>
          </cell>
        </row>
        <row r="254">
          <cell r="AC254">
            <v>0</v>
          </cell>
          <cell r="AO254">
            <v>0</v>
          </cell>
        </row>
        <row r="255">
          <cell r="AC255">
            <v>0</v>
          </cell>
          <cell r="AO255">
            <v>0</v>
          </cell>
        </row>
        <row r="256">
          <cell r="AC256">
            <v>0</v>
          </cell>
          <cell r="AO256">
            <v>0</v>
          </cell>
        </row>
        <row r="257">
          <cell r="AC257">
            <v>0</v>
          </cell>
          <cell r="AO257">
            <v>0</v>
          </cell>
        </row>
        <row r="258">
          <cell r="AC258">
            <v>0</v>
          </cell>
          <cell r="AO258">
            <v>0</v>
          </cell>
        </row>
        <row r="259">
          <cell r="AC259">
            <v>0</v>
          </cell>
          <cell r="AO259">
            <v>0</v>
          </cell>
        </row>
        <row r="260">
          <cell r="AC260">
            <v>0</v>
          </cell>
          <cell r="AO260">
            <v>0</v>
          </cell>
        </row>
        <row r="261">
          <cell r="AC261">
            <v>0</v>
          </cell>
          <cell r="AO261">
            <v>0</v>
          </cell>
        </row>
        <row r="262">
          <cell r="AC262">
            <v>0</v>
          </cell>
          <cell r="AO262">
            <v>0</v>
          </cell>
        </row>
        <row r="263">
          <cell r="AC263">
            <v>0</v>
          </cell>
          <cell r="AO263">
            <v>0</v>
          </cell>
        </row>
        <row r="264">
          <cell r="AC264">
            <v>0</v>
          </cell>
          <cell r="AO264">
            <v>0</v>
          </cell>
        </row>
        <row r="265">
          <cell r="AC265">
            <v>0</v>
          </cell>
          <cell r="AO265">
            <v>0</v>
          </cell>
        </row>
        <row r="266">
          <cell r="AC266">
            <v>0</v>
          </cell>
          <cell r="AO266">
            <v>0</v>
          </cell>
        </row>
        <row r="267">
          <cell r="AC267">
            <v>0</v>
          </cell>
          <cell r="AO267">
            <v>0</v>
          </cell>
        </row>
        <row r="268">
          <cell r="AC268">
            <v>0</v>
          </cell>
          <cell r="AO268">
            <v>0</v>
          </cell>
        </row>
        <row r="269">
          <cell r="AC269">
            <v>0</v>
          </cell>
          <cell r="AO269">
            <v>0</v>
          </cell>
        </row>
        <row r="270">
          <cell r="AC270">
            <v>0</v>
          </cell>
          <cell r="AO270">
            <v>0</v>
          </cell>
        </row>
        <row r="271">
          <cell r="AC271">
            <v>0</v>
          </cell>
          <cell r="AO271">
            <v>0</v>
          </cell>
        </row>
        <row r="272">
          <cell r="AC272">
            <v>0</v>
          </cell>
          <cell r="AO272">
            <v>0</v>
          </cell>
        </row>
        <row r="273">
          <cell r="AC273">
            <v>0</v>
          </cell>
          <cell r="AO273">
            <v>0</v>
          </cell>
        </row>
        <row r="274">
          <cell r="AC274">
            <v>0</v>
          </cell>
          <cell r="AO274">
            <v>0</v>
          </cell>
        </row>
        <row r="275">
          <cell r="AC275">
            <v>0</v>
          </cell>
          <cell r="AO275">
            <v>0</v>
          </cell>
        </row>
        <row r="276">
          <cell r="AC276">
            <v>0</v>
          </cell>
          <cell r="AO276">
            <v>0</v>
          </cell>
        </row>
        <row r="277">
          <cell r="AC277">
            <v>0</v>
          </cell>
          <cell r="AO277">
            <v>0</v>
          </cell>
        </row>
        <row r="278">
          <cell r="AC278">
            <v>0</v>
          </cell>
          <cell r="AO278">
            <v>0</v>
          </cell>
        </row>
        <row r="279">
          <cell r="AC279">
            <v>0</v>
          </cell>
          <cell r="AO279">
            <v>0</v>
          </cell>
        </row>
        <row r="280">
          <cell r="AC280">
            <v>0</v>
          </cell>
          <cell r="AO280">
            <v>0</v>
          </cell>
        </row>
        <row r="281">
          <cell r="AC281">
            <v>0</v>
          </cell>
          <cell r="AO281">
            <v>0</v>
          </cell>
        </row>
        <row r="282">
          <cell r="AC282">
            <v>0</v>
          </cell>
          <cell r="AO282">
            <v>0</v>
          </cell>
        </row>
        <row r="283">
          <cell r="AC283">
            <v>0</v>
          </cell>
          <cell r="AO283">
            <v>0</v>
          </cell>
        </row>
        <row r="284">
          <cell r="AC284">
            <v>0</v>
          </cell>
          <cell r="AO284">
            <v>0</v>
          </cell>
        </row>
        <row r="285">
          <cell r="AC285">
            <v>0</v>
          </cell>
          <cell r="AO285">
            <v>0</v>
          </cell>
        </row>
        <row r="286">
          <cell r="AC286">
            <v>0</v>
          </cell>
          <cell r="AO286">
            <v>0</v>
          </cell>
        </row>
        <row r="287">
          <cell r="AC287">
            <v>0</v>
          </cell>
          <cell r="AO287">
            <v>0</v>
          </cell>
        </row>
        <row r="288">
          <cell r="AC288">
            <v>0</v>
          </cell>
          <cell r="AO288">
            <v>0</v>
          </cell>
        </row>
        <row r="289">
          <cell r="AC289">
            <v>0</v>
          </cell>
          <cell r="AO289">
            <v>0</v>
          </cell>
        </row>
        <row r="290">
          <cell r="AC290">
            <v>0</v>
          </cell>
          <cell r="AO290">
            <v>0</v>
          </cell>
        </row>
        <row r="291">
          <cell r="AC291">
            <v>0</v>
          </cell>
          <cell r="AO291">
            <v>0</v>
          </cell>
        </row>
        <row r="292">
          <cell r="AC292">
            <v>0</v>
          </cell>
          <cell r="AO292">
            <v>0</v>
          </cell>
        </row>
        <row r="293">
          <cell r="AC293">
            <v>0</v>
          </cell>
          <cell r="AO293">
            <v>0</v>
          </cell>
        </row>
        <row r="294">
          <cell r="AC294">
            <v>0</v>
          </cell>
          <cell r="AO294">
            <v>0</v>
          </cell>
        </row>
        <row r="295">
          <cell r="AC295">
            <v>0</v>
          </cell>
          <cell r="AO295">
            <v>0</v>
          </cell>
        </row>
        <row r="296">
          <cell r="AC296">
            <v>0</v>
          </cell>
          <cell r="AO296">
            <v>0</v>
          </cell>
        </row>
        <row r="297">
          <cell r="AC297">
            <v>0</v>
          </cell>
          <cell r="AO297">
            <v>0</v>
          </cell>
        </row>
        <row r="298">
          <cell r="AC298">
            <v>0</v>
          </cell>
          <cell r="AO298">
            <v>0</v>
          </cell>
        </row>
        <row r="299">
          <cell r="AC299">
            <v>0</v>
          </cell>
          <cell r="AO299">
            <v>0</v>
          </cell>
        </row>
        <row r="300">
          <cell r="AC300">
            <v>0</v>
          </cell>
          <cell r="AO300">
            <v>0</v>
          </cell>
        </row>
        <row r="301">
          <cell r="AC301">
            <v>0</v>
          </cell>
          <cell r="AO301">
            <v>0</v>
          </cell>
        </row>
        <row r="302">
          <cell r="AC302">
            <v>0</v>
          </cell>
          <cell r="AO302">
            <v>0</v>
          </cell>
        </row>
        <row r="303">
          <cell r="AC303">
            <v>0</v>
          </cell>
          <cell r="AO303">
            <v>0</v>
          </cell>
        </row>
        <row r="304">
          <cell r="AC304">
            <v>0</v>
          </cell>
          <cell r="AO304">
            <v>0</v>
          </cell>
        </row>
        <row r="305">
          <cell r="AC305">
            <v>0</v>
          </cell>
          <cell r="AO305">
            <v>0</v>
          </cell>
        </row>
        <row r="306">
          <cell r="AC306">
            <v>0</v>
          </cell>
          <cell r="AO306">
            <v>0</v>
          </cell>
        </row>
        <row r="307">
          <cell r="AC307">
            <v>0</v>
          </cell>
          <cell r="AO307">
            <v>0</v>
          </cell>
        </row>
        <row r="308">
          <cell r="AC308">
            <v>0</v>
          </cell>
          <cell r="AO308">
            <v>0</v>
          </cell>
        </row>
        <row r="309">
          <cell r="AC309">
            <v>0</v>
          </cell>
          <cell r="AO309">
            <v>0</v>
          </cell>
        </row>
        <row r="310">
          <cell r="AC310">
            <v>0</v>
          </cell>
          <cell r="AO310">
            <v>0</v>
          </cell>
        </row>
        <row r="311">
          <cell r="AC311">
            <v>0</v>
          </cell>
          <cell r="AO311">
            <v>0</v>
          </cell>
        </row>
        <row r="312">
          <cell r="AC312">
            <v>0</v>
          </cell>
          <cell r="AO312">
            <v>0</v>
          </cell>
        </row>
        <row r="313">
          <cell r="AC313">
            <v>0</v>
          </cell>
          <cell r="AO313">
            <v>0</v>
          </cell>
        </row>
        <row r="314">
          <cell r="AC314">
            <v>0</v>
          </cell>
          <cell r="AO314">
            <v>0</v>
          </cell>
        </row>
        <row r="315">
          <cell r="AC315">
            <v>0</v>
          </cell>
          <cell r="AO315">
            <v>0</v>
          </cell>
        </row>
        <row r="316">
          <cell r="AC316">
            <v>0</v>
          </cell>
          <cell r="AO316">
            <v>0</v>
          </cell>
        </row>
        <row r="317">
          <cell r="AC317">
            <v>0</v>
          </cell>
          <cell r="AO317">
            <v>0</v>
          </cell>
        </row>
        <row r="318">
          <cell r="AC318">
            <v>0</v>
          </cell>
          <cell r="AO318">
            <v>0</v>
          </cell>
        </row>
        <row r="319">
          <cell r="AC319">
            <v>0</v>
          </cell>
          <cell r="AO319">
            <v>0</v>
          </cell>
        </row>
        <row r="320">
          <cell r="AC320">
            <v>0</v>
          </cell>
          <cell r="AO320">
            <v>0</v>
          </cell>
        </row>
        <row r="321">
          <cell r="AC321">
            <v>0</v>
          </cell>
          <cell r="AO321">
            <v>0</v>
          </cell>
        </row>
        <row r="322">
          <cell r="AC322">
            <v>0</v>
          </cell>
          <cell r="AO322">
            <v>0</v>
          </cell>
        </row>
        <row r="323">
          <cell r="AC323">
            <v>0</v>
          </cell>
          <cell r="AO323">
            <v>0</v>
          </cell>
        </row>
        <row r="324">
          <cell r="AC324">
            <v>0</v>
          </cell>
          <cell r="AO324">
            <v>0</v>
          </cell>
        </row>
        <row r="325">
          <cell r="AC325">
            <v>0</v>
          </cell>
          <cell r="AO325">
            <v>0</v>
          </cell>
        </row>
        <row r="326">
          <cell r="AC326">
            <v>0</v>
          </cell>
          <cell r="AO326">
            <v>0</v>
          </cell>
        </row>
        <row r="327">
          <cell r="AC327">
            <v>0</v>
          </cell>
          <cell r="AO327">
            <v>0</v>
          </cell>
        </row>
        <row r="328">
          <cell r="AC328">
            <v>0</v>
          </cell>
          <cell r="AO328">
            <v>0</v>
          </cell>
        </row>
        <row r="329">
          <cell r="AC329">
            <v>0</v>
          </cell>
          <cell r="AO329">
            <v>0</v>
          </cell>
        </row>
        <row r="330">
          <cell r="AC330">
            <v>0</v>
          </cell>
          <cell r="AO330">
            <v>0</v>
          </cell>
        </row>
        <row r="331">
          <cell r="AC331">
            <v>0</v>
          </cell>
          <cell r="AO331">
            <v>0</v>
          </cell>
        </row>
        <row r="332">
          <cell r="AC332">
            <v>0</v>
          </cell>
          <cell r="AO332">
            <v>0</v>
          </cell>
        </row>
        <row r="333">
          <cell r="AC333">
            <v>0</v>
          </cell>
          <cell r="AO333">
            <v>0</v>
          </cell>
        </row>
        <row r="334">
          <cell r="AC334">
            <v>0</v>
          </cell>
          <cell r="AO334">
            <v>0</v>
          </cell>
        </row>
        <row r="335">
          <cell r="AC335">
            <v>0</v>
          </cell>
          <cell r="AO335">
            <v>0</v>
          </cell>
        </row>
        <row r="336">
          <cell r="AC336">
            <v>0</v>
          </cell>
          <cell r="AO336">
            <v>0</v>
          </cell>
        </row>
        <row r="337">
          <cell r="AC337">
            <v>0</v>
          </cell>
          <cell r="AO337">
            <v>0</v>
          </cell>
        </row>
        <row r="338">
          <cell r="AC338">
            <v>0</v>
          </cell>
          <cell r="AO338">
            <v>0</v>
          </cell>
        </row>
        <row r="339">
          <cell r="AC339">
            <v>0</v>
          </cell>
          <cell r="AO339">
            <v>0</v>
          </cell>
        </row>
        <row r="340">
          <cell r="AC340">
            <v>0</v>
          </cell>
          <cell r="AO340">
            <v>0</v>
          </cell>
        </row>
        <row r="341">
          <cell r="AC341">
            <v>0</v>
          </cell>
          <cell r="AO341">
            <v>0</v>
          </cell>
        </row>
        <row r="342">
          <cell r="AC342">
            <v>0</v>
          </cell>
          <cell r="AO342">
            <v>0</v>
          </cell>
        </row>
        <row r="343">
          <cell r="AC343">
            <v>0</v>
          </cell>
          <cell r="AO343">
            <v>0</v>
          </cell>
        </row>
        <row r="344">
          <cell r="AC344">
            <v>0</v>
          </cell>
          <cell r="AO344">
            <v>0</v>
          </cell>
        </row>
        <row r="345">
          <cell r="AC345">
            <v>0</v>
          </cell>
          <cell r="AO345">
            <v>0</v>
          </cell>
        </row>
        <row r="346">
          <cell r="AC346">
            <v>0</v>
          </cell>
          <cell r="AO346">
            <v>0</v>
          </cell>
        </row>
        <row r="347">
          <cell r="AC347">
            <v>0</v>
          </cell>
          <cell r="AO347">
            <v>0</v>
          </cell>
        </row>
        <row r="348">
          <cell r="AC348">
            <v>0</v>
          </cell>
          <cell r="AO348">
            <v>0</v>
          </cell>
        </row>
        <row r="349">
          <cell r="AC349">
            <v>0</v>
          </cell>
          <cell r="AO349">
            <v>0</v>
          </cell>
        </row>
        <row r="350">
          <cell r="AC350">
            <v>0</v>
          </cell>
          <cell r="AO350">
            <v>0</v>
          </cell>
        </row>
        <row r="351">
          <cell r="AC351">
            <v>0</v>
          </cell>
          <cell r="AO351">
            <v>0</v>
          </cell>
        </row>
        <row r="352">
          <cell r="AC352">
            <v>0</v>
          </cell>
          <cell r="AO352">
            <v>0</v>
          </cell>
        </row>
        <row r="353">
          <cell r="AC353">
            <v>0</v>
          </cell>
          <cell r="AO353">
            <v>0</v>
          </cell>
        </row>
        <row r="354">
          <cell r="AC354">
            <v>0</v>
          </cell>
          <cell r="AO354">
            <v>0</v>
          </cell>
        </row>
        <row r="355">
          <cell r="AC355">
            <v>0</v>
          </cell>
          <cell r="AO355">
            <v>0</v>
          </cell>
        </row>
        <row r="356">
          <cell r="AC356">
            <v>0</v>
          </cell>
          <cell r="AO356">
            <v>0</v>
          </cell>
        </row>
        <row r="357">
          <cell r="AC357">
            <v>0</v>
          </cell>
          <cell r="AO357">
            <v>0</v>
          </cell>
        </row>
        <row r="358">
          <cell r="AC358">
            <v>0</v>
          </cell>
          <cell r="AO358">
            <v>0</v>
          </cell>
        </row>
        <row r="359">
          <cell r="AC359">
            <v>0</v>
          </cell>
          <cell r="AO359">
            <v>0</v>
          </cell>
        </row>
        <row r="360">
          <cell r="AC360">
            <v>0</v>
          </cell>
          <cell r="AO360">
            <v>0</v>
          </cell>
        </row>
        <row r="361">
          <cell r="AC361">
            <v>0</v>
          </cell>
          <cell r="AO361">
            <v>0</v>
          </cell>
        </row>
        <row r="362">
          <cell r="AC362">
            <v>0</v>
          </cell>
          <cell r="AO362">
            <v>0</v>
          </cell>
        </row>
        <row r="363">
          <cell r="AC363">
            <v>0</v>
          </cell>
          <cell r="AO363">
            <v>0</v>
          </cell>
        </row>
        <row r="364">
          <cell r="AC364">
            <v>0</v>
          </cell>
          <cell r="AO364">
            <v>0</v>
          </cell>
        </row>
        <row r="365">
          <cell r="AC365">
            <v>0</v>
          </cell>
          <cell r="AO365">
            <v>0</v>
          </cell>
        </row>
        <row r="366">
          <cell r="AC366">
            <v>0</v>
          </cell>
          <cell r="AO366">
            <v>0</v>
          </cell>
        </row>
        <row r="367">
          <cell r="AC367">
            <v>0</v>
          </cell>
          <cell r="AO367">
            <v>0</v>
          </cell>
        </row>
        <row r="368">
          <cell r="AC368">
            <v>0</v>
          </cell>
          <cell r="AO368">
            <v>0</v>
          </cell>
        </row>
        <row r="369">
          <cell r="AC369">
            <v>0</v>
          </cell>
          <cell r="AO369">
            <v>0</v>
          </cell>
        </row>
        <row r="370">
          <cell r="AC370">
            <v>0</v>
          </cell>
          <cell r="AO370">
            <v>0</v>
          </cell>
        </row>
        <row r="371">
          <cell r="AC371">
            <v>0</v>
          </cell>
          <cell r="AO371">
            <v>0</v>
          </cell>
        </row>
        <row r="372">
          <cell r="AC372">
            <v>0</v>
          </cell>
          <cell r="AO372">
            <v>0</v>
          </cell>
        </row>
        <row r="373">
          <cell r="AC373">
            <v>0</v>
          </cell>
          <cell r="AO373">
            <v>0</v>
          </cell>
        </row>
        <row r="374">
          <cell r="AC374">
            <v>0</v>
          </cell>
          <cell r="AO374">
            <v>0</v>
          </cell>
        </row>
        <row r="375">
          <cell r="AC375">
            <v>0</v>
          </cell>
          <cell r="AO375">
            <v>0</v>
          </cell>
        </row>
        <row r="376">
          <cell r="AC376">
            <v>0</v>
          </cell>
          <cell r="AO376">
            <v>0</v>
          </cell>
        </row>
        <row r="377">
          <cell r="AC377">
            <v>0</v>
          </cell>
          <cell r="AO377">
            <v>0</v>
          </cell>
        </row>
        <row r="378">
          <cell r="AC378">
            <v>0</v>
          </cell>
          <cell r="AO378">
            <v>0</v>
          </cell>
        </row>
        <row r="379">
          <cell r="AC379">
            <v>0</v>
          </cell>
          <cell r="AO379">
            <v>0</v>
          </cell>
        </row>
        <row r="380">
          <cell r="AC380">
            <v>0</v>
          </cell>
          <cell r="AO380">
            <v>0</v>
          </cell>
        </row>
        <row r="381">
          <cell r="AC381">
            <v>0</v>
          </cell>
          <cell r="AO381">
            <v>0</v>
          </cell>
        </row>
        <row r="382">
          <cell r="AC382">
            <v>0</v>
          </cell>
          <cell r="AO382">
            <v>0</v>
          </cell>
        </row>
        <row r="383">
          <cell r="AC383">
            <v>0</v>
          </cell>
          <cell r="AO383">
            <v>0</v>
          </cell>
        </row>
        <row r="384">
          <cell r="AC384">
            <v>0</v>
          </cell>
          <cell r="AO384">
            <v>0</v>
          </cell>
        </row>
        <row r="385">
          <cell r="AC385">
            <v>0</v>
          </cell>
          <cell r="AO385">
            <v>0</v>
          </cell>
        </row>
        <row r="386">
          <cell r="AC386">
            <v>0</v>
          </cell>
          <cell r="AO386">
            <v>0</v>
          </cell>
        </row>
        <row r="387">
          <cell r="AC387">
            <v>0</v>
          </cell>
          <cell r="AO387">
            <v>0</v>
          </cell>
        </row>
        <row r="388">
          <cell r="AC388">
            <v>0</v>
          </cell>
          <cell r="AO388">
            <v>0</v>
          </cell>
        </row>
        <row r="389">
          <cell r="AC389">
            <v>0</v>
          </cell>
          <cell r="AO389">
            <v>0</v>
          </cell>
        </row>
        <row r="390">
          <cell r="AC390">
            <v>0</v>
          </cell>
          <cell r="AO390">
            <v>0</v>
          </cell>
        </row>
        <row r="391">
          <cell r="AC391">
            <v>0</v>
          </cell>
          <cell r="AO391">
            <v>0</v>
          </cell>
        </row>
        <row r="392">
          <cell r="AC392">
            <v>0</v>
          </cell>
          <cell r="AO392">
            <v>0</v>
          </cell>
        </row>
        <row r="393">
          <cell r="AC393">
            <v>0</v>
          </cell>
          <cell r="AO393">
            <v>0</v>
          </cell>
        </row>
        <row r="394">
          <cell r="AC394">
            <v>0</v>
          </cell>
          <cell r="AO394">
            <v>0</v>
          </cell>
        </row>
        <row r="395">
          <cell r="AC395">
            <v>0</v>
          </cell>
          <cell r="AO395">
            <v>0</v>
          </cell>
        </row>
        <row r="396">
          <cell r="AC396">
            <v>0</v>
          </cell>
          <cell r="AO396">
            <v>0</v>
          </cell>
        </row>
        <row r="397">
          <cell r="AC397">
            <v>0</v>
          </cell>
          <cell r="AO397">
            <v>0</v>
          </cell>
        </row>
        <row r="398">
          <cell r="AC398">
            <v>0</v>
          </cell>
          <cell r="AO398">
            <v>0</v>
          </cell>
        </row>
        <row r="399">
          <cell r="AC399">
            <v>0</v>
          </cell>
          <cell r="AO399">
            <v>0</v>
          </cell>
        </row>
        <row r="400">
          <cell r="AC400">
            <v>0</v>
          </cell>
          <cell r="AO400">
            <v>0</v>
          </cell>
        </row>
        <row r="401">
          <cell r="AC401">
            <v>0</v>
          </cell>
          <cell r="AO401">
            <v>0</v>
          </cell>
        </row>
        <row r="402">
          <cell r="AC402">
            <v>0</v>
          </cell>
          <cell r="AO402">
            <v>0</v>
          </cell>
        </row>
        <row r="403">
          <cell r="AC403">
            <v>0</v>
          </cell>
          <cell r="AO403">
            <v>0</v>
          </cell>
        </row>
        <row r="404">
          <cell r="AC404">
            <v>0</v>
          </cell>
          <cell r="AO404">
            <v>0</v>
          </cell>
        </row>
        <row r="405">
          <cell r="AC405">
            <v>0</v>
          </cell>
          <cell r="AO405">
            <v>0</v>
          </cell>
        </row>
        <row r="406">
          <cell r="AC406">
            <v>0</v>
          </cell>
          <cell r="AO406">
            <v>0</v>
          </cell>
        </row>
        <row r="407">
          <cell r="AC407">
            <v>0</v>
          </cell>
          <cell r="AO407">
            <v>0</v>
          </cell>
        </row>
        <row r="408">
          <cell r="AC408">
            <v>0</v>
          </cell>
          <cell r="AO408">
            <v>0</v>
          </cell>
        </row>
        <row r="409">
          <cell r="AC409">
            <v>0</v>
          </cell>
          <cell r="AO409">
            <v>0</v>
          </cell>
        </row>
        <row r="410">
          <cell r="AC410">
            <v>0</v>
          </cell>
          <cell r="AO410">
            <v>0</v>
          </cell>
        </row>
        <row r="411">
          <cell r="AC411">
            <v>0</v>
          </cell>
          <cell r="AO411">
            <v>0</v>
          </cell>
        </row>
        <row r="412">
          <cell r="AC412">
            <v>0</v>
          </cell>
          <cell r="AO412">
            <v>0</v>
          </cell>
        </row>
        <row r="413">
          <cell r="AC413">
            <v>0</v>
          </cell>
          <cell r="AO413">
            <v>0</v>
          </cell>
        </row>
        <row r="414">
          <cell r="AC414">
            <v>0</v>
          </cell>
          <cell r="AO414">
            <v>0</v>
          </cell>
        </row>
        <row r="415">
          <cell r="AC415">
            <v>0</v>
          </cell>
          <cell r="AO415">
            <v>0</v>
          </cell>
        </row>
        <row r="416">
          <cell r="AC416">
            <v>0</v>
          </cell>
          <cell r="AO416">
            <v>0</v>
          </cell>
        </row>
        <row r="417">
          <cell r="AC417">
            <v>0</v>
          </cell>
          <cell r="AO417">
            <v>0</v>
          </cell>
        </row>
        <row r="418">
          <cell r="AC418">
            <v>0</v>
          </cell>
          <cell r="AO418">
            <v>0</v>
          </cell>
        </row>
        <row r="419">
          <cell r="AC419">
            <v>0</v>
          </cell>
          <cell r="AO419">
            <v>0</v>
          </cell>
        </row>
        <row r="420">
          <cell r="AC420">
            <v>0</v>
          </cell>
          <cell r="AO420">
            <v>0</v>
          </cell>
        </row>
        <row r="421">
          <cell r="AC421">
            <v>0</v>
          </cell>
          <cell r="AO421">
            <v>0</v>
          </cell>
        </row>
        <row r="422">
          <cell r="AC422">
            <v>0</v>
          </cell>
          <cell r="AO422">
            <v>0</v>
          </cell>
        </row>
        <row r="423">
          <cell r="AC423">
            <v>0</v>
          </cell>
          <cell r="AO423">
            <v>0</v>
          </cell>
        </row>
        <row r="424">
          <cell r="AC424">
            <v>0</v>
          </cell>
          <cell r="AO424">
            <v>0</v>
          </cell>
        </row>
        <row r="425">
          <cell r="AC425">
            <v>0</v>
          </cell>
          <cell r="AO425">
            <v>0</v>
          </cell>
        </row>
        <row r="426">
          <cell r="AC426">
            <v>0</v>
          </cell>
          <cell r="AO426">
            <v>0</v>
          </cell>
        </row>
        <row r="427">
          <cell r="AC427">
            <v>0</v>
          </cell>
          <cell r="AO427">
            <v>0</v>
          </cell>
        </row>
        <row r="428">
          <cell r="AC428">
            <v>0</v>
          </cell>
          <cell r="AO428">
            <v>0</v>
          </cell>
        </row>
        <row r="429">
          <cell r="AC429">
            <v>0</v>
          </cell>
          <cell r="AO429">
            <v>0</v>
          </cell>
        </row>
        <row r="430">
          <cell r="AC430">
            <v>0</v>
          </cell>
          <cell r="AO430">
            <v>0</v>
          </cell>
        </row>
        <row r="431">
          <cell r="AC431">
            <v>0</v>
          </cell>
          <cell r="AO431">
            <v>0</v>
          </cell>
        </row>
        <row r="432">
          <cell r="AC432">
            <v>0</v>
          </cell>
          <cell r="AO432">
            <v>0</v>
          </cell>
        </row>
        <row r="433">
          <cell r="AC433">
            <v>0</v>
          </cell>
          <cell r="AO433">
            <v>0</v>
          </cell>
        </row>
        <row r="434">
          <cell r="AC434">
            <v>0</v>
          </cell>
          <cell r="AO434">
            <v>0</v>
          </cell>
        </row>
        <row r="435">
          <cell r="AC435">
            <v>0</v>
          </cell>
          <cell r="AO435">
            <v>0</v>
          </cell>
        </row>
        <row r="436">
          <cell r="AC436">
            <v>0</v>
          </cell>
          <cell r="AO436">
            <v>0</v>
          </cell>
        </row>
        <row r="437">
          <cell r="AC437">
            <v>0</v>
          </cell>
          <cell r="AO437">
            <v>0</v>
          </cell>
        </row>
        <row r="438">
          <cell r="AC438">
            <v>0</v>
          </cell>
          <cell r="AO438">
            <v>0</v>
          </cell>
        </row>
        <row r="439">
          <cell r="AC439">
            <v>0</v>
          </cell>
          <cell r="AO439">
            <v>0</v>
          </cell>
        </row>
        <row r="440">
          <cell r="AC440">
            <v>0</v>
          </cell>
          <cell r="AO440">
            <v>0</v>
          </cell>
        </row>
        <row r="441">
          <cell r="AC441">
            <v>0</v>
          </cell>
          <cell r="AO441">
            <v>0</v>
          </cell>
        </row>
        <row r="442">
          <cell r="AC442">
            <v>0</v>
          </cell>
          <cell r="AO442">
            <v>0</v>
          </cell>
        </row>
        <row r="443">
          <cell r="AC443">
            <v>0</v>
          </cell>
          <cell r="AO443">
            <v>0</v>
          </cell>
        </row>
        <row r="444">
          <cell r="AC444">
            <v>0</v>
          </cell>
          <cell r="AO444">
            <v>0</v>
          </cell>
        </row>
        <row r="445">
          <cell r="AC445">
            <v>0</v>
          </cell>
          <cell r="AO445">
            <v>0</v>
          </cell>
        </row>
        <row r="446">
          <cell r="AC446">
            <v>0</v>
          </cell>
          <cell r="AO446">
            <v>0</v>
          </cell>
        </row>
        <row r="447">
          <cell r="AC447">
            <v>0</v>
          </cell>
          <cell r="AO447">
            <v>0</v>
          </cell>
        </row>
        <row r="448">
          <cell r="AC448">
            <v>0</v>
          </cell>
          <cell r="AO448">
            <v>0</v>
          </cell>
        </row>
        <row r="449">
          <cell r="AC449">
            <v>0</v>
          </cell>
          <cell r="AO449">
            <v>0</v>
          </cell>
        </row>
        <row r="450">
          <cell r="AC450">
            <v>0</v>
          </cell>
          <cell r="AO450">
            <v>0</v>
          </cell>
        </row>
        <row r="451">
          <cell r="AC451">
            <v>0</v>
          </cell>
          <cell r="AO451">
            <v>0</v>
          </cell>
        </row>
        <row r="452">
          <cell r="AC452">
            <v>0</v>
          </cell>
          <cell r="AO452">
            <v>0</v>
          </cell>
        </row>
        <row r="453">
          <cell r="AC453">
            <v>0</v>
          </cell>
          <cell r="AO453">
            <v>0</v>
          </cell>
        </row>
        <row r="454">
          <cell r="AC454">
            <v>0</v>
          </cell>
          <cell r="AO454">
            <v>0</v>
          </cell>
        </row>
        <row r="455">
          <cell r="AC455">
            <v>0</v>
          </cell>
          <cell r="AO455">
            <v>0</v>
          </cell>
        </row>
        <row r="456">
          <cell r="AC456">
            <v>0</v>
          </cell>
          <cell r="AO456">
            <v>0</v>
          </cell>
        </row>
        <row r="457">
          <cell r="AC457">
            <v>0</v>
          </cell>
          <cell r="AO457">
            <v>0</v>
          </cell>
        </row>
        <row r="458">
          <cell r="AC458">
            <v>0</v>
          </cell>
          <cell r="AO458">
            <v>0</v>
          </cell>
        </row>
        <row r="459">
          <cell r="AC459">
            <v>0</v>
          </cell>
          <cell r="AO459">
            <v>0</v>
          </cell>
        </row>
        <row r="460">
          <cell r="AC460">
            <v>0</v>
          </cell>
          <cell r="AO460">
            <v>0</v>
          </cell>
        </row>
        <row r="461">
          <cell r="AC461">
            <v>0</v>
          </cell>
          <cell r="AO461">
            <v>0</v>
          </cell>
        </row>
        <row r="462">
          <cell r="AC462">
            <v>0</v>
          </cell>
          <cell r="AO462">
            <v>0</v>
          </cell>
        </row>
        <row r="463">
          <cell r="AC463">
            <v>0</v>
          </cell>
          <cell r="AO463">
            <v>0</v>
          </cell>
        </row>
        <row r="464">
          <cell r="AC464">
            <v>0</v>
          </cell>
          <cell r="AO464">
            <v>0</v>
          </cell>
        </row>
        <row r="465">
          <cell r="AC465">
            <v>0</v>
          </cell>
          <cell r="AO465">
            <v>0</v>
          </cell>
        </row>
        <row r="466">
          <cell r="AC466">
            <v>0</v>
          </cell>
          <cell r="AO466">
            <v>0</v>
          </cell>
        </row>
        <row r="467">
          <cell r="AC467">
            <v>0</v>
          </cell>
          <cell r="AO467">
            <v>0</v>
          </cell>
        </row>
        <row r="468">
          <cell r="AC468">
            <v>0</v>
          </cell>
          <cell r="AO468">
            <v>0</v>
          </cell>
        </row>
        <row r="469">
          <cell r="AC469">
            <v>0</v>
          </cell>
          <cell r="AO469">
            <v>0</v>
          </cell>
        </row>
        <row r="470">
          <cell r="AC470">
            <v>0</v>
          </cell>
          <cell r="AO470">
            <v>0</v>
          </cell>
        </row>
        <row r="471">
          <cell r="AC471">
            <v>0</v>
          </cell>
          <cell r="AO471">
            <v>0</v>
          </cell>
        </row>
        <row r="472">
          <cell r="AC472">
            <v>0</v>
          </cell>
          <cell r="AO472">
            <v>0</v>
          </cell>
        </row>
        <row r="473">
          <cell r="AC473">
            <v>0</v>
          </cell>
          <cell r="AO473">
            <v>0</v>
          </cell>
        </row>
        <row r="474">
          <cell r="AC474">
            <v>0</v>
          </cell>
          <cell r="AO474">
            <v>0</v>
          </cell>
        </row>
        <row r="475">
          <cell r="AC475">
            <v>0</v>
          </cell>
          <cell r="AO475">
            <v>0</v>
          </cell>
        </row>
        <row r="476">
          <cell r="AC476">
            <v>0</v>
          </cell>
          <cell r="AO476">
            <v>0</v>
          </cell>
        </row>
        <row r="477">
          <cell r="AC477">
            <v>0</v>
          </cell>
          <cell r="AO477">
            <v>0</v>
          </cell>
        </row>
        <row r="478">
          <cell r="AC478">
            <v>0</v>
          </cell>
          <cell r="AO478">
            <v>0</v>
          </cell>
        </row>
        <row r="479">
          <cell r="AC479">
            <v>0</v>
          </cell>
          <cell r="AO479">
            <v>0</v>
          </cell>
        </row>
        <row r="480">
          <cell r="AC480">
            <v>0</v>
          </cell>
          <cell r="AO480">
            <v>0</v>
          </cell>
        </row>
        <row r="481">
          <cell r="AC481">
            <v>0</v>
          </cell>
          <cell r="AO481">
            <v>0</v>
          </cell>
        </row>
        <row r="482">
          <cell r="AC482">
            <v>0</v>
          </cell>
          <cell r="AO482">
            <v>0</v>
          </cell>
        </row>
        <row r="483">
          <cell r="AC483">
            <v>0</v>
          </cell>
          <cell r="AO483">
            <v>0</v>
          </cell>
        </row>
        <row r="484">
          <cell r="AC484">
            <v>0</v>
          </cell>
          <cell r="AO484">
            <v>0</v>
          </cell>
        </row>
        <row r="485">
          <cell r="AC485">
            <v>0</v>
          </cell>
          <cell r="AO485">
            <v>0</v>
          </cell>
        </row>
        <row r="486">
          <cell r="AC486">
            <v>0</v>
          </cell>
          <cell r="AO486">
            <v>0</v>
          </cell>
        </row>
        <row r="487">
          <cell r="AC487">
            <v>0</v>
          </cell>
          <cell r="AO487">
            <v>0</v>
          </cell>
        </row>
        <row r="488">
          <cell r="AC488">
            <v>0</v>
          </cell>
          <cell r="AO488">
            <v>0</v>
          </cell>
        </row>
        <row r="489">
          <cell r="AC489">
            <v>0</v>
          </cell>
          <cell r="AO489">
            <v>0</v>
          </cell>
        </row>
        <row r="490">
          <cell r="AC490">
            <v>0</v>
          </cell>
          <cell r="AO490">
            <v>0</v>
          </cell>
        </row>
        <row r="491">
          <cell r="AC491">
            <v>0</v>
          </cell>
          <cell r="AO491">
            <v>0</v>
          </cell>
        </row>
        <row r="492">
          <cell r="AC492">
            <v>0</v>
          </cell>
          <cell r="AO492">
            <v>0</v>
          </cell>
        </row>
        <row r="493">
          <cell r="AC493">
            <v>0</v>
          </cell>
          <cell r="AO493">
            <v>0</v>
          </cell>
        </row>
        <row r="494">
          <cell r="AC494">
            <v>0</v>
          </cell>
          <cell r="AO494">
            <v>0</v>
          </cell>
        </row>
        <row r="495">
          <cell r="AC495">
            <v>0</v>
          </cell>
          <cell r="AO495">
            <v>0</v>
          </cell>
        </row>
        <row r="496">
          <cell r="AC496">
            <v>0</v>
          </cell>
          <cell r="AO496">
            <v>0</v>
          </cell>
        </row>
        <row r="497">
          <cell r="AC497">
            <v>0</v>
          </cell>
          <cell r="AO497">
            <v>0</v>
          </cell>
        </row>
        <row r="498">
          <cell r="AC498">
            <v>0</v>
          </cell>
          <cell r="AO498">
            <v>0</v>
          </cell>
        </row>
        <row r="499">
          <cell r="AC499">
            <v>0</v>
          </cell>
          <cell r="AO499">
            <v>0</v>
          </cell>
        </row>
        <row r="500">
          <cell r="AC500">
            <v>0</v>
          </cell>
          <cell r="AO500">
            <v>0</v>
          </cell>
        </row>
        <row r="501">
          <cell r="AC501">
            <v>0</v>
          </cell>
          <cell r="AO501">
            <v>0</v>
          </cell>
        </row>
        <row r="502">
          <cell r="AC502">
            <v>0</v>
          </cell>
          <cell r="AO502">
            <v>0</v>
          </cell>
        </row>
        <row r="503">
          <cell r="AC503">
            <v>0</v>
          </cell>
          <cell r="AO503">
            <v>0</v>
          </cell>
        </row>
        <row r="504">
          <cell r="AC504">
            <v>0</v>
          </cell>
          <cell r="AO504">
            <v>0</v>
          </cell>
        </row>
        <row r="505">
          <cell r="AC505">
            <v>0</v>
          </cell>
          <cell r="AO505">
            <v>0</v>
          </cell>
        </row>
        <row r="506">
          <cell r="AC506">
            <v>0</v>
          </cell>
          <cell r="AO506">
            <v>0</v>
          </cell>
        </row>
        <row r="507">
          <cell r="AC507">
            <v>0</v>
          </cell>
          <cell r="AO507">
            <v>0</v>
          </cell>
        </row>
        <row r="508">
          <cell r="AC508">
            <v>0</v>
          </cell>
          <cell r="AO508">
            <v>0</v>
          </cell>
        </row>
        <row r="509">
          <cell r="AC509">
            <v>0</v>
          </cell>
          <cell r="AO509">
            <v>0</v>
          </cell>
        </row>
        <row r="510">
          <cell r="AC510">
            <v>0</v>
          </cell>
          <cell r="AO510">
            <v>0</v>
          </cell>
        </row>
        <row r="511">
          <cell r="AC511">
            <v>0</v>
          </cell>
          <cell r="AO511">
            <v>0</v>
          </cell>
        </row>
        <row r="512">
          <cell r="AC512">
            <v>0</v>
          </cell>
          <cell r="AO512">
            <v>0</v>
          </cell>
        </row>
        <row r="513">
          <cell r="AC513">
            <v>0</v>
          </cell>
          <cell r="AO513">
            <v>0</v>
          </cell>
        </row>
        <row r="514">
          <cell r="AC514">
            <v>0</v>
          </cell>
          <cell r="AO514">
            <v>0</v>
          </cell>
        </row>
        <row r="515">
          <cell r="AC515">
            <v>0</v>
          </cell>
          <cell r="AO515">
            <v>0</v>
          </cell>
        </row>
        <row r="516">
          <cell r="AC516">
            <v>0</v>
          </cell>
          <cell r="AO516">
            <v>0</v>
          </cell>
        </row>
        <row r="517">
          <cell r="AC517">
            <v>0</v>
          </cell>
          <cell r="AO517">
            <v>0</v>
          </cell>
        </row>
        <row r="518">
          <cell r="AC518">
            <v>0</v>
          </cell>
          <cell r="AO518">
            <v>0</v>
          </cell>
        </row>
        <row r="519">
          <cell r="AC519">
            <v>0</v>
          </cell>
          <cell r="AO519">
            <v>0</v>
          </cell>
        </row>
        <row r="520">
          <cell r="AC520">
            <v>0</v>
          </cell>
          <cell r="AO520">
            <v>0</v>
          </cell>
        </row>
        <row r="521">
          <cell r="AC521">
            <v>0</v>
          </cell>
          <cell r="AO521">
            <v>0</v>
          </cell>
        </row>
        <row r="522">
          <cell r="AC522">
            <v>0</v>
          </cell>
          <cell r="AO522">
            <v>0</v>
          </cell>
        </row>
        <row r="523">
          <cell r="AC523">
            <v>0</v>
          </cell>
          <cell r="AO523">
            <v>0</v>
          </cell>
        </row>
        <row r="524">
          <cell r="AC524">
            <v>0</v>
          </cell>
          <cell r="AO524">
            <v>0</v>
          </cell>
        </row>
        <row r="525">
          <cell r="AC525">
            <v>0</v>
          </cell>
          <cell r="AO525">
            <v>0</v>
          </cell>
        </row>
        <row r="526">
          <cell r="AC526">
            <v>0</v>
          </cell>
          <cell r="AO526">
            <v>0</v>
          </cell>
        </row>
        <row r="527">
          <cell r="AC527">
            <v>0</v>
          </cell>
          <cell r="AO527">
            <v>0</v>
          </cell>
        </row>
        <row r="528">
          <cell r="AC528">
            <v>0</v>
          </cell>
          <cell r="AO528">
            <v>0</v>
          </cell>
        </row>
        <row r="529">
          <cell r="AC529">
            <v>0</v>
          </cell>
          <cell r="AO529">
            <v>0</v>
          </cell>
        </row>
        <row r="530">
          <cell r="AC530">
            <v>0</v>
          </cell>
          <cell r="AO530">
            <v>0</v>
          </cell>
        </row>
        <row r="531">
          <cell r="AC531">
            <v>0</v>
          </cell>
          <cell r="AO531">
            <v>0</v>
          </cell>
        </row>
        <row r="532">
          <cell r="AC532">
            <v>0</v>
          </cell>
          <cell r="AO532">
            <v>0</v>
          </cell>
        </row>
        <row r="533">
          <cell r="AC533">
            <v>0</v>
          </cell>
          <cell r="AO533">
            <v>0</v>
          </cell>
        </row>
        <row r="534">
          <cell r="AC534">
            <v>0</v>
          </cell>
          <cell r="AO534">
            <v>0</v>
          </cell>
        </row>
        <row r="535">
          <cell r="AC535">
            <v>0</v>
          </cell>
          <cell r="AO535">
            <v>0</v>
          </cell>
        </row>
        <row r="536">
          <cell r="AC536">
            <v>0</v>
          </cell>
          <cell r="AO536">
            <v>0</v>
          </cell>
        </row>
        <row r="537">
          <cell r="AC537">
            <v>0</v>
          </cell>
          <cell r="AO537">
            <v>0</v>
          </cell>
        </row>
        <row r="538">
          <cell r="AC538">
            <v>0</v>
          </cell>
          <cell r="AO538">
            <v>0</v>
          </cell>
        </row>
        <row r="539">
          <cell r="AC539">
            <v>0</v>
          </cell>
          <cell r="AO539">
            <v>0</v>
          </cell>
        </row>
        <row r="540">
          <cell r="AC540">
            <v>0</v>
          </cell>
          <cell r="AO540">
            <v>0</v>
          </cell>
        </row>
        <row r="541">
          <cell r="AC541">
            <v>0</v>
          </cell>
          <cell r="AO541">
            <v>0</v>
          </cell>
        </row>
        <row r="542">
          <cell r="AC542">
            <v>0</v>
          </cell>
          <cell r="AO542">
            <v>0</v>
          </cell>
        </row>
        <row r="543">
          <cell r="AC543">
            <v>0</v>
          </cell>
          <cell r="AO543">
            <v>0</v>
          </cell>
        </row>
        <row r="544">
          <cell r="AC544">
            <v>0</v>
          </cell>
          <cell r="AO544">
            <v>0</v>
          </cell>
        </row>
        <row r="545">
          <cell r="AC545">
            <v>0</v>
          </cell>
          <cell r="AO545">
            <v>0</v>
          </cell>
        </row>
        <row r="546">
          <cell r="AC546">
            <v>0</v>
          </cell>
          <cell r="AO546">
            <v>0</v>
          </cell>
        </row>
        <row r="547">
          <cell r="AC547">
            <v>0</v>
          </cell>
          <cell r="AO547">
            <v>0</v>
          </cell>
        </row>
        <row r="548">
          <cell r="AC548">
            <v>0</v>
          </cell>
          <cell r="AO548">
            <v>0</v>
          </cell>
        </row>
        <row r="549">
          <cell r="AC549">
            <v>0</v>
          </cell>
          <cell r="AO549">
            <v>0</v>
          </cell>
        </row>
        <row r="550">
          <cell r="AC550">
            <v>0</v>
          </cell>
          <cell r="AO550">
            <v>0</v>
          </cell>
        </row>
        <row r="551">
          <cell r="AC551">
            <v>0</v>
          </cell>
          <cell r="AO551">
            <v>0</v>
          </cell>
        </row>
        <row r="552">
          <cell r="AC552">
            <v>0</v>
          </cell>
          <cell r="AO552">
            <v>0</v>
          </cell>
        </row>
        <row r="553">
          <cell r="AC553">
            <v>0</v>
          </cell>
          <cell r="AO553">
            <v>0</v>
          </cell>
        </row>
        <row r="554">
          <cell r="AC554">
            <v>0</v>
          </cell>
          <cell r="AO554">
            <v>0</v>
          </cell>
        </row>
        <row r="555">
          <cell r="AC555">
            <v>0</v>
          </cell>
          <cell r="AO555">
            <v>0</v>
          </cell>
        </row>
        <row r="556">
          <cell r="AC556">
            <v>0</v>
          </cell>
          <cell r="AO556">
            <v>0</v>
          </cell>
        </row>
        <row r="557">
          <cell r="AC557">
            <v>0</v>
          </cell>
          <cell r="AO557">
            <v>0</v>
          </cell>
        </row>
        <row r="558">
          <cell r="AC558">
            <v>0</v>
          </cell>
          <cell r="AO558">
            <v>0</v>
          </cell>
        </row>
        <row r="559">
          <cell r="AC559">
            <v>0</v>
          </cell>
          <cell r="AO559">
            <v>0</v>
          </cell>
        </row>
        <row r="560">
          <cell r="AC560">
            <v>0</v>
          </cell>
          <cell r="AO560">
            <v>0</v>
          </cell>
        </row>
        <row r="561">
          <cell r="AC561">
            <v>0</v>
          </cell>
          <cell r="AO561">
            <v>0</v>
          </cell>
        </row>
        <row r="562">
          <cell r="AC562">
            <v>0</v>
          </cell>
          <cell r="AO562">
            <v>0</v>
          </cell>
        </row>
        <row r="563">
          <cell r="AC563">
            <v>0</v>
          </cell>
          <cell r="AO563">
            <v>0</v>
          </cell>
        </row>
        <row r="564">
          <cell r="AC564">
            <v>0</v>
          </cell>
          <cell r="AO564">
            <v>0</v>
          </cell>
        </row>
        <row r="565">
          <cell r="AC565">
            <v>0</v>
          </cell>
          <cell r="AO565">
            <v>0</v>
          </cell>
        </row>
        <row r="566">
          <cell r="AC566">
            <v>0</v>
          </cell>
          <cell r="AO566">
            <v>0</v>
          </cell>
        </row>
        <row r="567">
          <cell r="AC567">
            <v>0</v>
          </cell>
          <cell r="AO567">
            <v>0</v>
          </cell>
        </row>
        <row r="568">
          <cell r="AC568">
            <v>0</v>
          </cell>
          <cell r="AO568">
            <v>0</v>
          </cell>
        </row>
        <row r="569">
          <cell r="AC569">
            <v>0</v>
          </cell>
          <cell r="AO569">
            <v>0</v>
          </cell>
        </row>
        <row r="570">
          <cell r="AC570">
            <v>0</v>
          </cell>
          <cell r="AO570">
            <v>0</v>
          </cell>
        </row>
        <row r="571">
          <cell r="AC571">
            <v>0</v>
          </cell>
          <cell r="AO571">
            <v>0</v>
          </cell>
        </row>
        <row r="572">
          <cell r="AC572">
            <v>0</v>
          </cell>
          <cell r="AO572">
            <v>0</v>
          </cell>
        </row>
        <row r="573">
          <cell r="AC573">
            <v>0</v>
          </cell>
          <cell r="AO573">
            <v>0</v>
          </cell>
        </row>
        <row r="574">
          <cell r="AC574">
            <v>0</v>
          </cell>
          <cell r="AO574">
            <v>0</v>
          </cell>
        </row>
        <row r="575">
          <cell r="AC575">
            <v>0</v>
          </cell>
          <cell r="AO575">
            <v>0</v>
          </cell>
        </row>
        <row r="576">
          <cell r="AC576">
            <v>0</v>
          </cell>
          <cell r="AO576">
            <v>0</v>
          </cell>
        </row>
        <row r="577">
          <cell r="AC577">
            <v>0</v>
          </cell>
          <cell r="AO577">
            <v>0</v>
          </cell>
        </row>
        <row r="578">
          <cell r="AC578">
            <v>0</v>
          </cell>
          <cell r="AO578">
            <v>0</v>
          </cell>
        </row>
        <row r="579">
          <cell r="AC579">
            <v>0</v>
          </cell>
          <cell r="AO579">
            <v>0</v>
          </cell>
        </row>
        <row r="580">
          <cell r="AC580">
            <v>0</v>
          </cell>
          <cell r="AO580">
            <v>0</v>
          </cell>
        </row>
        <row r="581">
          <cell r="AC581">
            <v>0</v>
          </cell>
          <cell r="AO581">
            <v>0</v>
          </cell>
        </row>
        <row r="582">
          <cell r="AC582">
            <v>0</v>
          </cell>
          <cell r="AO582">
            <v>0</v>
          </cell>
        </row>
        <row r="583">
          <cell r="AC583">
            <v>0</v>
          </cell>
          <cell r="AO583">
            <v>0</v>
          </cell>
        </row>
        <row r="584">
          <cell r="AC584">
            <v>0</v>
          </cell>
          <cell r="AO584">
            <v>0</v>
          </cell>
        </row>
        <row r="585">
          <cell r="AC585">
            <v>0</v>
          </cell>
          <cell r="AO585">
            <v>0</v>
          </cell>
        </row>
        <row r="586">
          <cell r="AC586">
            <v>0</v>
          </cell>
          <cell r="AO586">
            <v>0</v>
          </cell>
        </row>
        <row r="587">
          <cell r="AC587">
            <v>0</v>
          </cell>
          <cell r="AO587">
            <v>0</v>
          </cell>
        </row>
        <row r="588">
          <cell r="AC588">
            <v>0</v>
          </cell>
          <cell r="AO588">
            <v>0</v>
          </cell>
        </row>
        <row r="589">
          <cell r="AC589">
            <v>0</v>
          </cell>
          <cell r="AO589">
            <v>0</v>
          </cell>
        </row>
        <row r="590">
          <cell r="AC590">
            <v>0</v>
          </cell>
          <cell r="AO590">
            <v>0</v>
          </cell>
        </row>
        <row r="591">
          <cell r="AC591">
            <v>0</v>
          </cell>
          <cell r="AO591">
            <v>0</v>
          </cell>
        </row>
        <row r="592">
          <cell r="AC592">
            <v>0</v>
          </cell>
          <cell r="AO592">
            <v>0</v>
          </cell>
        </row>
        <row r="593">
          <cell r="AC593">
            <v>0</v>
          </cell>
          <cell r="AO593">
            <v>0</v>
          </cell>
        </row>
        <row r="594">
          <cell r="AC594">
            <v>0</v>
          </cell>
          <cell r="AO594">
            <v>0</v>
          </cell>
        </row>
        <row r="595">
          <cell r="AC595">
            <v>0</v>
          </cell>
          <cell r="AO595">
            <v>0</v>
          </cell>
        </row>
        <row r="596">
          <cell r="AC596">
            <v>0</v>
          </cell>
          <cell r="AO596">
            <v>0</v>
          </cell>
        </row>
        <row r="597">
          <cell r="AC597">
            <v>0</v>
          </cell>
          <cell r="AO597">
            <v>0</v>
          </cell>
        </row>
        <row r="598">
          <cell r="AC598">
            <v>0</v>
          </cell>
          <cell r="AO598">
            <v>0</v>
          </cell>
        </row>
        <row r="599">
          <cell r="AC599">
            <v>0</v>
          </cell>
          <cell r="AO599">
            <v>0</v>
          </cell>
        </row>
        <row r="600">
          <cell r="AC600">
            <v>0</v>
          </cell>
          <cell r="AO600">
            <v>0</v>
          </cell>
        </row>
        <row r="601">
          <cell r="AC601">
            <v>0</v>
          </cell>
          <cell r="AO601">
            <v>0</v>
          </cell>
        </row>
        <row r="602">
          <cell r="AC602">
            <v>0</v>
          </cell>
          <cell r="AO602">
            <v>0</v>
          </cell>
        </row>
        <row r="603">
          <cell r="AC603">
            <v>0</v>
          </cell>
          <cell r="AO603">
            <v>0</v>
          </cell>
        </row>
        <row r="604">
          <cell r="AC604">
            <v>0</v>
          </cell>
          <cell r="AO604">
            <v>0</v>
          </cell>
        </row>
        <row r="605">
          <cell r="AC605">
            <v>0</v>
          </cell>
          <cell r="AO605">
            <v>0</v>
          </cell>
        </row>
        <row r="606">
          <cell r="AC606">
            <v>0</v>
          </cell>
          <cell r="AO606">
            <v>0</v>
          </cell>
        </row>
        <row r="607">
          <cell r="AC607">
            <v>0</v>
          </cell>
          <cell r="AO607">
            <v>0</v>
          </cell>
        </row>
        <row r="608">
          <cell r="AC608">
            <v>0</v>
          </cell>
          <cell r="AO608">
            <v>0</v>
          </cell>
        </row>
        <row r="609">
          <cell r="AC609">
            <v>0</v>
          </cell>
          <cell r="AO609">
            <v>0</v>
          </cell>
        </row>
        <row r="610">
          <cell r="AC610">
            <v>0</v>
          </cell>
          <cell r="AO610">
            <v>0</v>
          </cell>
        </row>
        <row r="611">
          <cell r="AC611">
            <v>0</v>
          </cell>
          <cell r="AO611">
            <v>0</v>
          </cell>
        </row>
        <row r="612">
          <cell r="AC612">
            <v>0</v>
          </cell>
          <cell r="AO612">
            <v>0</v>
          </cell>
        </row>
        <row r="613">
          <cell r="AC613">
            <v>0</v>
          </cell>
          <cell r="AO613">
            <v>0</v>
          </cell>
        </row>
        <row r="614">
          <cell r="AC614">
            <v>0</v>
          </cell>
          <cell r="AO614">
            <v>0</v>
          </cell>
        </row>
        <row r="615">
          <cell r="AC615">
            <v>0</v>
          </cell>
          <cell r="AO615">
            <v>0</v>
          </cell>
        </row>
        <row r="616">
          <cell r="AC616">
            <v>0</v>
          </cell>
          <cell r="AO616">
            <v>0</v>
          </cell>
        </row>
        <row r="617">
          <cell r="AC617">
            <v>0</v>
          </cell>
          <cell r="AO617">
            <v>0</v>
          </cell>
        </row>
        <row r="618">
          <cell r="AC618">
            <v>0</v>
          </cell>
          <cell r="AO618">
            <v>0</v>
          </cell>
        </row>
        <row r="619">
          <cell r="AC619">
            <v>0</v>
          </cell>
          <cell r="AO619">
            <v>0</v>
          </cell>
        </row>
        <row r="620">
          <cell r="AC620">
            <v>0</v>
          </cell>
          <cell r="AO620">
            <v>0</v>
          </cell>
        </row>
        <row r="621">
          <cell r="AC621">
            <v>0</v>
          </cell>
          <cell r="AO621">
            <v>0</v>
          </cell>
        </row>
        <row r="622">
          <cell r="AC622">
            <v>0</v>
          </cell>
          <cell r="AO622">
            <v>0</v>
          </cell>
        </row>
        <row r="623">
          <cell r="AC623">
            <v>0</v>
          </cell>
          <cell r="AO623">
            <v>0</v>
          </cell>
        </row>
        <row r="624">
          <cell r="AC624">
            <v>0</v>
          </cell>
          <cell r="AO624">
            <v>0</v>
          </cell>
        </row>
        <row r="625">
          <cell r="AC625">
            <v>0</v>
          </cell>
          <cell r="AO625">
            <v>0</v>
          </cell>
        </row>
        <row r="626">
          <cell r="AC626">
            <v>0</v>
          </cell>
          <cell r="AO626">
            <v>0</v>
          </cell>
        </row>
        <row r="627">
          <cell r="AC627">
            <v>0</v>
          </cell>
          <cell r="AO627">
            <v>0</v>
          </cell>
        </row>
        <row r="628">
          <cell r="AC628">
            <v>0</v>
          </cell>
          <cell r="AO628">
            <v>0</v>
          </cell>
        </row>
        <row r="629">
          <cell r="AC629">
            <v>0</v>
          </cell>
          <cell r="AO629">
            <v>0</v>
          </cell>
        </row>
        <row r="630">
          <cell r="AC630">
            <v>0</v>
          </cell>
          <cell r="AO630">
            <v>0</v>
          </cell>
        </row>
        <row r="631">
          <cell r="AC631">
            <v>0</v>
          </cell>
          <cell r="AO631">
            <v>0</v>
          </cell>
        </row>
        <row r="632">
          <cell r="AC632">
            <v>0</v>
          </cell>
          <cell r="AO632">
            <v>0</v>
          </cell>
        </row>
        <row r="633">
          <cell r="AC633">
            <v>0</v>
          </cell>
          <cell r="AO633">
            <v>0</v>
          </cell>
        </row>
        <row r="634">
          <cell r="AC634">
            <v>0</v>
          </cell>
          <cell r="AO634">
            <v>0</v>
          </cell>
        </row>
        <row r="635">
          <cell r="AC635">
            <v>0</v>
          </cell>
          <cell r="AO635">
            <v>0</v>
          </cell>
        </row>
        <row r="636">
          <cell r="AC636">
            <v>0</v>
          </cell>
          <cell r="AO636">
            <v>0</v>
          </cell>
        </row>
        <row r="637">
          <cell r="AC637">
            <v>0</v>
          </cell>
          <cell r="AO637">
            <v>0</v>
          </cell>
        </row>
        <row r="638">
          <cell r="AC638">
            <v>0</v>
          </cell>
          <cell r="AO638">
            <v>0</v>
          </cell>
        </row>
        <row r="639">
          <cell r="AC639">
            <v>0</v>
          </cell>
          <cell r="AO639">
            <v>0</v>
          </cell>
        </row>
        <row r="640">
          <cell r="AC640">
            <v>0</v>
          </cell>
          <cell r="AO640">
            <v>0</v>
          </cell>
        </row>
        <row r="641">
          <cell r="AC641">
            <v>0</v>
          </cell>
          <cell r="AO641">
            <v>0</v>
          </cell>
        </row>
        <row r="642">
          <cell r="AC642">
            <v>0</v>
          </cell>
          <cell r="AO642">
            <v>0</v>
          </cell>
        </row>
        <row r="643">
          <cell r="AC643">
            <v>0</v>
          </cell>
          <cell r="AO643">
            <v>0</v>
          </cell>
        </row>
        <row r="644">
          <cell r="AC644">
            <v>0</v>
          </cell>
          <cell r="AO644">
            <v>0</v>
          </cell>
        </row>
        <row r="645">
          <cell r="AC645">
            <v>0</v>
          </cell>
          <cell r="AO645">
            <v>0</v>
          </cell>
        </row>
        <row r="646">
          <cell r="AC646">
            <v>0</v>
          </cell>
          <cell r="AO646">
            <v>0</v>
          </cell>
        </row>
        <row r="647">
          <cell r="AC647">
            <v>0</v>
          </cell>
          <cell r="AO647">
            <v>0</v>
          </cell>
        </row>
        <row r="648">
          <cell r="AC648">
            <v>0</v>
          </cell>
          <cell r="AO648">
            <v>0</v>
          </cell>
        </row>
        <row r="649">
          <cell r="AC649">
            <v>0</v>
          </cell>
          <cell r="AO649">
            <v>0</v>
          </cell>
        </row>
        <row r="650">
          <cell r="AC650">
            <v>0</v>
          </cell>
          <cell r="AO650">
            <v>0</v>
          </cell>
        </row>
        <row r="651">
          <cell r="AC651">
            <v>0</v>
          </cell>
          <cell r="AO651">
            <v>0</v>
          </cell>
        </row>
        <row r="652">
          <cell r="AC652">
            <v>0</v>
          </cell>
          <cell r="AO652">
            <v>0</v>
          </cell>
        </row>
        <row r="653">
          <cell r="AC653">
            <v>0</v>
          </cell>
          <cell r="AO653">
            <v>0</v>
          </cell>
        </row>
        <row r="654">
          <cell r="AC654">
            <v>0</v>
          </cell>
          <cell r="AO654">
            <v>0</v>
          </cell>
        </row>
        <row r="655">
          <cell r="AC655">
            <v>0</v>
          </cell>
          <cell r="AO655">
            <v>0</v>
          </cell>
        </row>
        <row r="656">
          <cell r="AC656">
            <v>0</v>
          </cell>
          <cell r="AO656">
            <v>0</v>
          </cell>
        </row>
        <row r="657">
          <cell r="AC657">
            <v>0</v>
          </cell>
          <cell r="AO657">
            <v>0</v>
          </cell>
        </row>
        <row r="658">
          <cell r="AC658">
            <v>0</v>
          </cell>
          <cell r="AO658">
            <v>0</v>
          </cell>
        </row>
        <row r="659">
          <cell r="AC659">
            <v>0</v>
          </cell>
          <cell r="AO659">
            <v>0</v>
          </cell>
        </row>
        <row r="660">
          <cell r="AC660">
            <v>0</v>
          </cell>
          <cell r="AO660">
            <v>0</v>
          </cell>
        </row>
        <row r="661">
          <cell r="AC661">
            <v>0</v>
          </cell>
          <cell r="AO661">
            <v>0</v>
          </cell>
        </row>
        <row r="662">
          <cell r="AC662">
            <v>0</v>
          </cell>
          <cell r="AO662">
            <v>0</v>
          </cell>
        </row>
        <row r="663">
          <cell r="AC663">
            <v>0</v>
          </cell>
          <cell r="AO663">
            <v>0</v>
          </cell>
        </row>
        <row r="664">
          <cell r="AC664">
            <v>0</v>
          </cell>
          <cell r="AO664">
            <v>0</v>
          </cell>
        </row>
        <row r="665">
          <cell r="AC665">
            <v>0</v>
          </cell>
          <cell r="AO665">
            <v>0</v>
          </cell>
        </row>
        <row r="666">
          <cell r="AC666">
            <v>0</v>
          </cell>
          <cell r="AO666">
            <v>0</v>
          </cell>
        </row>
        <row r="667">
          <cell r="AC667">
            <v>0</v>
          </cell>
          <cell r="AO667">
            <v>0</v>
          </cell>
        </row>
        <row r="668">
          <cell r="AC668">
            <v>0</v>
          </cell>
          <cell r="AO668">
            <v>0</v>
          </cell>
        </row>
        <row r="669">
          <cell r="AC669">
            <v>0</v>
          </cell>
          <cell r="AO669">
            <v>0</v>
          </cell>
        </row>
        <row r="670">
          <cell r="AC670">
            <v>0</v>
          </cell>
          <cell r="AO670">
            <v>0</v>
          </cell>
        </row>
        <row r="671">
          <cell r="AC671">
            <v>0</v>
          </cell>
          <cell r="AO671">
            <v>0</v>
          </cell>
        </row>
        <row r="672">
          <cell r="AC672">
            <v>0</v>
          </cell>
          <cell r="AO672">
            <v>0</v>
          </cell>
        </row>
        <row r="673">
          <cell r="AC673">
            <v>0</v>
          </cell>
          <cell r="AO673">
            <v>0</v>
          </cell>
        </row>
        <row r="674">
          <cell r="AC674">
            <v>0</v>
          </cell>
          <cell r="AO674">
            <v>0</v>
          </cell>
        </row>
        <row r="675">
          <cell r="AC675">
            <v>0</v>
          </cell>
          <cell r="AO675">
            <v>0</v>
          </cell>
        </row>
        <row r="676">
          <cell r="AC676">
            <v>0</v>
          </cell>
          <cell r="AO676">
            <v>0</v>
          </cell>
        </row>
        <row r="677">
          <cell r="AC677">
            <v>0</v>
          </cell>
          <cell r="AO677">
            <v>0</v>
          </cell>
        </row>
        <row r="678">
          <cell r="AC678">
            <v>0</v>
          </cell>
          <cell r="AO678">
            <v>0</v>
          </cell>
        </row>
        <row r="679">
          <cell r="AC679">
            <v>0</v>
          </cell>
          <cell r="AO679">
            <v>0</v>
          </cell>
        </row>
        <row r="680">
          <cell r="AC680">
            <v>0</v>
          </cell>
          <cell r="AO680">
            <v>0</v>
          </cell>
        </row>
        <row r="681">
          <cell r="AC681">
            <v>0</v>
          </cell>
          <cell r="AO681">
            <v>0</v>
          </cell>
        </row>
        <row r="682">
          <cell r="AC682">
            <v>0</v>
          </cell>
          <cell r="AO682">
            <v>0</v>
          </cell>
        </row>
        <row r="683">
          <cell r="AC683">
            <v>0</v>
          </cell>
          <cell r="AO683">
            <v>0</v>
          </cell>
        </row>
        <row r="684">
          <cell r="AC684">
            <v>0</v>
          </cell>
          <cell r="AO684">
            <v>0</v>
          </cell>
        </row>
        <row r="685">
          <cell r="AC685">
            <v>0</v>
          </cell>
          <cell r="AO685">
            <v>0</v>
          </cell>
        </row>
        <row r="686">
          <cell r="AC686">
            <v>0</v>
          </cell>
          <cell r="AO686">
            <v>0</v>
          </cell>
        </row>
        <row r="687">
          <cell r="AC687">
            <v>0</v>
          </cell>
          <cell r="AO687">
            <v>0</v>
          </cell>
        </row>
        <row r="688">
          <cell r="AC688">
            <v>0</v>
          </cell>
          <cell r="AO688">
            <v>0</v>
          </cell>
        </row>
        <row r="689">
          <cell r="AC689">
            <v>0</v>
          </cell>
          <cell r="AO689">
            <v>0</v>
          </cell>
        </row>
        <row r="690">
          <cell r="AC690">
            <v>0</v>
          </cell>
          <cell r="AO690">
            <v>0</v>
          </cell>
        </row>
        <row r="691">
          <cell r="AC691">
            <v>0</v>
          </cell>
          <cell r="AO691">
            <v>0</v>
          </cell>
        </row>
        <row r="692">
          <cell r="AC692">
            <v>0</v>
          </cell>
          <cell r="AO692">
            <v>0</v>
          </cell>
        </row>
        <row r="693">
          <cell r="AC693">
            <v>0</v>
          </cell>
          <cell r="AO693">
            <v>0</v>
          </cell>
        </row>
        <row r="694">
          <cell r="AC694">
            <v>0</v>
          </cell>
          <cell r="AO694">
            <v>0</v>
          </cell>
        </row>
        <row r="695">
          <cell r="AC695">
            <v>0</v>
          </cell>
          <cell r="AO695">
            <v>0</v>
          </cell>
        </row>
        <row r="696">
          <cell r="AC696">
            <v>0</v>
          </cell>
          <cell r="AO696">
            <v>0</v>
          </cell>
        </row>
        <row r="697">
          <cell r="AC697">
            <v>0</v>
          </cell>
          <cell r="AO697">
            <v>0</v>
          </cell>
        </row>
        <row r="698">
          <cell r="AC698">
            <v>0</v>
          </cell>
          <cell r="AO698">
            <v>0</v>
          </cell>
        </row>
        <row r="699">
          <cell r="AC699">
            <v>0</v>
          </cell>
          <cell r="AO699">
            <v>0</v>
          </cell>
        </row>
        <row r="700">
          <cell r="AC700">
            <v>0</v>
          </cell>
          <cell r="AO700">
            <v>0</v>
          </cell>
        </row>
        <row r="701">
          <cell r="AC701">
            <v>0</v>
          </cell>
          <cell r="AO701">
            <v>0</v>
          </cell>
        </row>
        <row r="702">
          <cell r="AC702">
            <v>0</v>
          </cell>
          <cell r="AO702">
            <v>0</v>
          </cell>
        </row>
        <row r="703">
          <cell r="AC703">
            <v>0</v>
          </cell>
          <cell r="AO703">
            <v>0</v>
          </cell>
        </row>
        <row r="704">
          <cell r="AC704">
            <v>0</v>
          </cell>
          <cell r="AO704">
            <v>0</v>
          </cell>
        </row>
        <row r="705">
          <cell r="AC705">
            <v>0</v>
          </cell>
          <cell r="AO705">
            <v>0</v>
          </cell>
        </row>
        <row r="706">
          <cell r="AC706">
            <v>0</v>
          </cell>
          <cell r="AO706">
            <v>0</v>
          </cell>
        </row>
        <row r="707">
          <cell r="AC707">
            <v>0</v>
          </cell>
          <cell r="AO707">
            <v>0</v>
          </cell>
        </row>
        <row r="708">
          <cell r="AC708">
            <v>0</v>
          </cell>
          <cell r="AO708">
            <v>0</v>
          </cell>
        </row>
        <row r="709">
          <cell r="AC709">
            <v>0</v>
          </cell>
          <cell r="AO709">
            <v>0</v>
          </cell>
        </row>
        <row r="710">
          <cell r="AC710">
            <v>0</v>
          </cell>
          <cell r="AO710">
            <v>0</v>
          </cell>
        </row>
        <row r="711">
          <cell r="AC711">
            <v>0</v>
          </cell>
          <cell r="AO711">
            <v>0</v>
          </cell>
        </row>
        <row r="712">
          <cell r="AC712">
            <v>0</v>
          </cell>
          <cell r="AO712">
            <v>0</v>
          </cell>
        </row>
        <row r="713">
          <cell r="AC713">
            <v>0</v>
          </cell>
          <cell r="AO713">
            <v>0</v>
          </cell>
        </row>
        <row r="714">
          <cell r="AC714">
            <v>0</v>
          </cell>
          <cell r="AO714">
            <v>0</v>
          </cell>
        </row>
        <row r="715">
          <cell r="AC715">
            <v>0</v>
          </cell>
          <cell r="AO715">
            <v>0</v>
          </cell>
        </row>
        <row r="716">
          <cell r="AC716">
            <v>0</v>
          </cell>
          <cell r="AO716">
            <v>0</v>
          </cell>
        </row>
        <row r="717">
          <cell r="AC717">
            <v>0</v>
          </cell>
          <cell r="AO717">
            <v>0</v>
          </cell>
        </row>
        <row r="718">
          <cell r="AC718">
            <v>0</v>
          </cell>
          <cell r="AO718">
            <v>0</v>
          </cell>
        </row>
        <row r="719">
          <cell r="AC719">
            <v>0</v>
          </cell>
          <cell r="AO719">
            <v>0</v>
          </cell>
        </row>
        <row r="720">
          <cell r="AC720">
            <v>0</v>
          </cell>
          <cell r="AO720">
            <v>0</v>
          </cell>
        </row>
        <row r="721">
          <cell r="AC721">
            <v>0</v>
          </cell>
          <cell r="AO721">
            <v>0</v>
          </cell>
        </row>
        <row r="722">
          <cell r="AC722">
            <v>0</v>
          </cell>
          <cell r="AO722">
            <v>0</v>
          </cell>
        </row>
        <row r="723">
          <cell r="AC723">
            <v>0</v>
          </cell>
          <cell r="AO723">
            <v>0</v>
          </cell>
        </row>
        <row r="724">
          <cell r="AC724">
            <v>0</v>
          </cell>
          <cell r="AO724">
            <v>0</v>
          </cell>
        </row>
        <row r="725">
          <cell r="AC725">
            <v>0</v>
          </cell>
          <cell r="AO725">
            <v>0</v>
          </cell>
        </row>
        <row r="726">
          <cell r="AC726">
            <v>0</v>
          </cell>
          <cell r="AO726">
            <v>0</v>
          </cell>
        </row>
        <row r="727">
          <cell r="AC727">
            <v>0</v>
          </cell>
          <cell r="AO727">
            <v>0</v>
          </cell>
        </row>
        <row r="728">
          <cell r="AC728">
            <v>0</v>
          </cell>
          <cell r="AO728">
            <v>0</v>
          </cell>
        </row>
        <row r="729">
          <cell r="AC729">
            <v>0</v>
          </cell>
          <cell r="AO729">
            <v>0</v>
          </cell>
        </row>
        <row r="730">
          <cell r="AC730">
            <v>0</v>
          </cell>
          <cell r="AO730">
            <v>0</v>
          </cell>
        </row>
        <row r="731">
          <cell r="AC731">
            <v>0</v>
          </cell>
          <cell r="AO731">
            <v>0</v>
          </cell>
        </row>
        <row r="732">
          <cell r="AC732">
            <v>0</v>
          </cell>
          <cell r="AO732">
            <v>0</v>
          </cell>
        </row>
        <row r="733">
          <cell r="AC733">
            <v>0</v>
          </cell>
          <cell r="AO733">
            <v>0</v>
          </cell>
        </row>
        <row r="734">
          <cell r="AC734">
            <v>0</v>
          </cell>
          <cell r="AO734">
            <v>0</v>
          </cell>
        </row>
        <row r="735">
          <cell r="AC735">
            <v>0</v>
          </cell>
          <cell r="AO735">
            <v>0</v>
          </cell>
        </row>
        <row r="736">
          <cell r="AC736">
            <v>0</v>
          </cell>
          <cell r="AO736">
            <v>0</v>
          </cell>
        </row>
        <row r="737">
          <cell r="AC737">
            <v>0</v>
          </cell>
          <cell r="AO737">
            <v>0</v>
          </cell>
        </row>
        <row r="738">
          <cell r="AC738">
            <v>0</v>
          </cell>
          <cell r="AO738">
            <v>0</v>
          </cell>
        </row>
        <row r="739">
          <cell r="AC739">
            <v>0</v>
          </cell>
          <cell r="AO739">
            <v>0</v>
          </cell>
        </row>
        <row r="740">
          <cell r="AC740">
            <v>0</v>
          </cell>
          <cell r="AO740">
            <v>0</v>
          </cell>
        </row>
        <row r="741">
          <cell r="AC741">
            <v>0</v>
          </cell>
          <cell r="AO741">
            <v>0</v>
          </cell>
        </row>
        <row r="742">
          <cell r="AC742">
            <v>0</v>
          </cell>
          <cell r="AO742">
            <v>0</v>
          </cell>
        </row>
        <row r="743">
          <cell r="AC743">
            <v>0</v>
          </cell>
          <cell r="AO743">
            <v>0</v>
          </cell>
        </row>
        <row r="744">
          <cell r="AC744">
            <v>0</v>
          </cell>
          <cell r="AO744">
            <v>0</v>
          </cell>
        </row>
        <row r="745">
          <cell r="AC745">
            <v>0</v>
          </cell>
          <cell r="AO745">
            <v>0</v>
          </cell>
        </row>
        <row r="746">
          <cell r="AC746">
            <v>0</v>
          </cell>
          <cell r="AO746">
            <v>0</v>
          </cell>
        </row>
        <row r="747">
          <cell r="AC747">
            <v>0</v>
          </cell>
          <cell r="AO747">
            <v>0</v>
          </cell>
        </row>
        <row r="748">
          <cell r="AC748">
            <v>0</v>
          </cell>
          <cell r="AO748">
            <v>0</v>
          </cell>
        </row>
        <row r="749">
          <cell r="AC749">
            <v>0</v>
          </cell>
          <cell r="AO749">
            <v>0</v>
          </cell>
        </row>
        <row r="750">
          <cell r="AC750">
            <v>0</v>
          </cell>
          <cell r="AO750">
            <v>0</v>
          </cell>
        </row>
        <row r="751">
          <cell r="AC751">
            <v>0</v>
          </cell>
          <cell r="AO751">
            <v>0</v>
          </cell>
        </row>
        <row r="752">
          <cell r="AC752">
            <v>0</v>
          </cell>
          <cell r="AO752">
            <v>0</v>
          </cell>
        </row>
        <row r="753">
          <cell r="AC753">
            <v>0</v>
          </cell>
          <cell r="AO753">
            <v>0</v>
          </cell>
        </row>
        <row r="754">
          <cell r="AC754">
            <v>0</v>
          </cell>
          <cell r="AO754">
            <v>0</v>
          </cell>
        </row>
        <row r="755">
          <cell r="AC755">
            <v>0</v>
          </cell>
          <cell r="AO755">
            <v>0</v>
          </cell>
        </row>
        <row r="756">
          <cell r="AC756">
            <v>0</v>
          </cell>
          <cell r="AO756">
            <v>0</v>
          </cell>
        </row>
        <row r="757">
          <cell r="AC757">
            <v>0</v>
          </cell>
          <cell r="AO757">
            <v>0</v>
          </cell>
        </row>
        <row r="758">
          <cell r="AC758">
            <v>0</v>
          </cell>
          <cell r="AO758">
            <v>0</v>
          </cell>
        </row>
        <row r="759">
          <cell r="AC759">
            <v>0</v>
          </cell>
          <cell r="AO759">
            <v>0</v>
          </cell>
        </row>
        <row r="760">
          <cell r="AC760">
            <v>0</v>
          </cell>
          <cell r="AO760">
            <v>0</v>
          </cell>
        </row>
        <row r="761">
          <cell r="AC761">
            <v>0</v>
          </cell>
          <cell r="AO761">
            <v>0</v>
          </cell>
        </row>
        <row r="762">
          <cell r="AC762">
            <v>0</v>
          </cell>
          <cell r="AO762">
            <v>0</v>
          </cell>
        </row>
        <row r="763">
          <cell r="AC763">
            <v>0</v>
          </cell>
          <cell r="AO763">
            <v>0</v>
          </cell>
        </row>
        <row r="764">
          <cell r="AC764">
            <v>0</v>
          </cell>
          <cell r="AO764">
            <v>0</v>
          </cell>
        </row>
        <row r="765">
          <cell r="AC765">
            <v>0</v>
          </cell>
          <cell r="AO765">
            <v>0</v>
          </cell>
        </row>
        <row r="766">
          <cell r="AC766">
            <v>0</v>
          </cell>
          <cell r="AO766">
            <v>0</v>
          </cell>
        </row>
        <row r="767">
          <cell r="AC767">
            <v>0</v>
          </cell>
          <cell r="AO767">
            <v>0</v>
          </cell>
        </row>
        <row r="768">
          <cell r="AC768">
            <v>0</v>
          </cell>
          <cell r="AO768">
            <v>0</v>
          </cell>
        </row>
        <row r="769">
          <cell r="AC769">
            <v>0</v>
          </cell>
          <cell r="AO769">
            <v>0</v>
          </cell>
        </row>
        <row r="770">
          <cell r="AC770">
            <v>0</v>
          </cell>
          <cell r="AO770">
            <v>0</v>
          </cell>
        </row>
        <row r="771">
          <cell r="AC771">
            <v>0</v>
          </cell>
          <cell r="AO771">
            <v>0</v>
          </cell>
        </row>
        <row r="772">
          <cell r="AC772">
            <v>0</v>
          </cell>
          <cell r="AO772">
            <v>0</v>
          </cell>
        </row>
        <row r="773">
          <cell r="AC773">
            <v>0</v>
          </cell>
          <cell r="AO773">
            <v>0</v>
          </cell>
        </row>
        <row r="774">
          <cell r="AC774">
            <v>0</v>
          </cell>
          <cell r="AO774">
            <v>0</v>
          </cell>
        </row>
        <row r="775">
          <cell r="AC775">
            <v>0</v>
          </cell>
          <cell r="AO775">
            <v>0</v>
          </cell>
        </row>
        <row r="776">
          <cell r="AC776">
            <v>0</v>
          </cell>
          <cell r="AO776">
            <v>0</v>
          </cell>
        </row>
        <row r="777">
          <cell r="AC777">
            <v>0</v>
          </cell>
          <cell r="AO777">
            <v>0</v>
          </cell>
        </row>
        <row r="778">
          <cell r="AC778">
            <v>0</v>
          </cell>
          <cell r="AO778">
            <v>0</v>
          </cell>
        </row>
        <row r="779">
          <cell r="AC779">
            <v>0</v>
          </cell>
          <cell r="AO779">
            <v>0</v>
          </cell>
        </row>
        <row r="780">
          <cell r="AC780">
            <v>0</v>
          </cell>
          <cell r="AO780">
            <v>0</v>
          </cell>
        </row>
        <row r="781">
          <cell r="AC781">
            <v>0</v>
          </cell>
          <cell r="AO781">
            <v>0</v>
          </cell>
        </row>
        <row r="782">
          <cell r="AC782">
            <v>0</v>
          </cell>
          <cell r="AO782">
            <v>0</v>
          </cell>
        </row>
        <row r="783">
          <cell r="AC783">
            <v>0</v>
          </cell>
          <cell r="AO783">
            <v>0</v>
          </cell>
        </row>
        <row r="784">
          <cell r="AC784">
            <v>0</v>
          </cell>
          <cell r="AO784">
            <v>0</v>
          </cell>
        </row>
        <row r="785">
          <cell r="AC785">
            <v>0</v>
          </cell>
          <cell r="AO785">
            <v>0</v>
          </cell>
        </row>
        <row r="786">
          <cell r="AC786">
            <v>0</v>
          </cell>
          <cell r="AO786">
            <v>0</v>
          </cell>
        </row>
        <row r="787">
          <cell r="AC787">
            <v>0</v>
          </cell>
          <cell r="AO787">
            <v>0</v>
          </cell>
        </row>
        <row r="788">
          <cell r="AC788">
            <v>0</v>
          </cell>
          <cell r="AO788">
            <v>0</v>
          </cell>
        </row>
        <row r="789">
          <cell r="AC789">
            <v>0</v>
          </cell>
          <cell r="AO789">
            <v>0</v>
          </cell>
        </row>
        <row r="790">
          <cell r="AC790">
            <v>0</v>
          </cell>
          <cell r="AO790">
            <v>0</v>
          </cell>
        </row>
        <row r="791">
          <cell r="AC791">
            <v>0</v>
          </cell>
          <cell r="AO791">
            <v>0</v>
          </cell>
        </row>
        <row r="792">
          <cell r="AC792">
            <v>0</v>
          </cell>
          <cell r="AO792">
            <v>0</v>
          </cell>
        </row>
        <row r="793">
          <cell r="AC793">
            <v>0</v>
          </cell>
          <cell r="AO793">
            <v>0</v>
          </cell>
        </row>
        <row r="794">
          <cell r="AC794">
            <v>0</v>
          </cell>
          <cell r="AO794">
            <v>0</v>
          </cell>
        </row>
        <row r="795">
          <cell r="AC795">
            <v>0</v>
          </cell>
          <cell r="AO795">
            <v>0</v>
          </cell>
        </row>
        <row r="796">
          <cell r="AC796">
            <v>0</v>
          </cell>
          <cell r="AO796">
            <v>0</v>
          </cell>
        </row>
        <row r="797">
          <cell r="AC797">
            <v>0</v>
          </cell>
          <cell r="AO797">
            <v>0</v>
          </cell>
        </row>
        <row r="798">
          <cell r="AC798">
            <v>0</v>
          </cell>
          <cell r="AO798">
            <v>0</v>
          </cell>
        </row>
        <row r="799">
          <cell r="AC799">
            <v>0</v>
          </cell>
          <cell r="AO799">
            <v>0</v>
          </cell>
        </row>
        <row r="800">
          <cell r="AC800">
            <v>0</v>
          </cell>
          <cell r="AO800">
            <v>0</v>
          </cell>
        </row>
        <row r="801">
          <cell r="AC801">
            <v>0</v>
          </cell>
          <cell r="AO801">
            <v>0</v>
          </cell>
        </row>
        <row r="802">
          <cell r="AC802">
            <v>0</v>
          </cell>
          <cell r="AO802">
            <v>0</v>
          </cell>
        </row>
        <row r="803">
          <cell r="AC803">
            <v>0</v>
          </cell>
          <cell r="AO803">
            <v>0</v>
          </cell>
        </row>
        <row r="804">
          <cell r="AC804">
            <v>0</v>
          </cell>
          <cell r="AO804">
            <v>0</v>
          </cell>
        </row>
        <row r="805">
          <cell r="AC805">
            <v>0</v>
          </cell>
          <cell r="AO805">
            <v>0</v>
          </cell>
        </row>
        <row r="806">
          <cell r="AC806">
            <v>0</v>
          </cell>
          <cell r="AO806">
            <v>0</v>
          </cell>
        </row>
        <row r="807">
          <cell r="AC807">
            <v>0</v>
          </cell>
          <cell r="AO807">
            <v>0</v>
          </cell>
        </row>
        <row r="808">
          <cell r="AC808">
            <v>0</v>
          </cell>
          <cell r="AO808">
            <v>0</v>
          </cell>
        </row>
        <row r="809">
          <cell r="AC809">
            <v>0</v>
          </cell>
          <cell r="AO809">
            <v>0</v>
          </cell>
        </row>
        <row r="810">
          <cell r="AC810">
            <v>0</v>
          </cell>
          <cell r="AO810">
            <v>0</v>
          </cell>
        </row>
        <row r="811">
          <cell r="AC811">
            <v>0</v>
          </cell>
          <cell r="AO811">
            <v>0</v>
          </cell>
        </row>
        <row r="812">
          <cell r="AC812">
            <v>0</v>
          </cell>
          <cell r="AO812">
            <v>0</v>
          </cell>
        </row>
        <row r="813">
          <cell r="AC813">
            <v>0</v>
          </cell>
          <cell r="AO813">
            <v>0</v>
          </cell>
        </row>
        <row r="814">
          <cell r="AC814">
            <v>0</v>
          </cell>
          <cell r="AO814">
            <v>0</v>
          </cell>
        </row>
        <row r="815">
          <cell r="AC815">
            <v>0</v>
          </cell>
          <cell r="AO815">
            <v>0</v>
          </cell>
        </row>
        <row r="816">
          <cell r="AC816">
            <v>0</v>
          </cell>
          <cell r="AO816">
            <v>0</v>
          </cell>
        </row>
        <row r="817">
          <cell r="AC817">
            <v>0</v>
          </cell>
          <cell r="AO817">
            <v>0</v>
          </cell>
        </row>
        <row r="818">
          <cell r="AC818">
            <v>0</v>
          </cell>
          <cell r="AO818">
            <v>0</v>
          </cell>
        </row>
        <row r="819">
          <cell r="AC819">
            <v>0</v>
          </cell>
          <cell r="AO819">
            <v>0</v>
          </cell>
        </row>
        <row r="820">
          <cell r="AC820">
            <v>0</v>
          </cell>
          <cell r="AO820">
            <v>0</v>
          </cell>
        </row>
        <row r="821">
          <cell r="AC821">
            <v>0</v>
          </cell>
          <cell r="AO821">
            <v>0</v>
          </cell>
        </row>
        <row r="822">
          <cell r="AC822">
            <v>0</v>
          </cell>
          <cell r="AO822">
            <v>0</v>
          </cell>
        </row>
        <row r="823">
          <cell r="AC823">
            <v>0</v>
          </cell>
          <cell r="AO823">
            <v>0</v>
          </cell>
        </row>
        <row r="824">
          <cell r="AC824">
            <v>0</v>
          </cell>
          <cell r="AO824">
            <v>0</v>
          </cell>
        </row>
        <row r="825">
          <cell r="AC825">
            <v>0</v>
          </cell>
          <cell r="AO825">
            <v>0</v>
          </cell>
        </row>
        <row r="826">
          <cell r="AC826">
            <v>0</v>
          </cell>
          <cell r="AO826">
            <v>0</v>
          </cell>
        </row>
        <row r="827">
          <cell r="AC827">
            <v>0</v>
          </cell>
          <cell r="AO827">
            <v>0</v>
          </cell>
        </row>
        <row r="828">
          <cell r="AC828">
            <v>0</v>
          </cell>
          <cell r="AO828">
            <v>0</v>
          </cell>
        </row>
        <row r="829">
          <cell r="AC829">
            <v>0</v>
          </cell>
          <cell r="AO829">
            <v>0</v>
          </cell>
        </row>
        <row r="830">
          <cell r="AC830">
            <v>0</v>
          </cell>
          <cell r="AO830">
            <v>0</v>
          </cell>
        </row>
        <row r="831">
          <cell r="AC831">
            <v>0</v>
          </cell>
          <cell r="AO831">
            <v>0</v>
          </cell>
        </row>
        <row r="832">
          <cell r="AC832">
            <v>0</v>
          </cell>
          <cell r="AO832">
            <v>0</v>
          </cell>
        </row>
        <row r="833">
          <cell r="AC833">
            <v>0</v>
          </cell>
          <cell r="AO833">
            <v>0</v>
          </cell>
        </row>
        <row r="834">
          <cell r="AC834">
            <v>0</v>
          </cell>
          <cell r="AO834">
            <v>0</v>
          </cell>
        </row>
        <row r="835">
          <cell r="AC835">
            <v>0</v>
          </cell>
          <cell r="AO835">
            <v>0</v>
          </cell>
        </row>
        <row r="836">
          <cell r="AC836">
            <v>0</v>
          </cell>
          <cell r="AO836">
            <v>0</v>
          </cell>
        </row>
        <row r="837">
          <cell r="AC837">
            <v>0</v>
          </cell>
          <cell r="AO837">
            <v>0</v>
          </cell>
        </row>
        <row r="838">
          <cell r="AC838">
            <v>0</v>
          </cell>
          <cell r="AO838">
            <v>0</v>
          </cell>
        </row>
        <row r="839">
          <cell r="AC839">
            <v>0</v>
          </cell>
          <cell r="AO839">
            <v>0</v>
          </cell>
        </row>
        <row r="840">
          <cell r="AC840">
            <v>0</v>
          </cell>
          <cell r="AO840">
            <v>0</v>
          </cell>
        </row>
        <row r="841">
          <cell r="AC841">
            <v>0</v>
          </cell>
          <cell r="AO841">
            <v>0</v>
          </cell>
        </row>
        <row r="842">
          <cell r="AC842">
            <v>0</v>
          </cell>
          <cell r="AO842">
            <v>0</v>
          </cell>
        </row>
        <row r="843">
          <cell r="AC843">
            <v>0</v>
          </cell>
          <cell r="AO843">
            <v>0</v>
          </cell>
        </row>
        <row r="844">
          <cell r="AC844">
            <v>0</v>
          </cell>
          <cell r="AO844">
            <v>0</v>
          </cell>
        </row>
        <row r="845">
          <cell r="AC845">
            <v>0</v>
          </cell>
          <cell r="AO845">
            <v>0</v>
          </cell>
        </row>
        <row r="846">
          <cell r="AC846">
            <v>0</v>
          </cell>
          <cell r="AO846">
            <v>0</v>
          </cell>
        </row>
        <row r="847">
          <cell r="AC847">
            <v>0</v>
          </cell>
          <cell r="AO847">
            <v>0</v>
          </cell>
        </row>
        <row r="848">
          <cell r="AC848">
            <v>0</v>
          </cell>
          <cell r="AO848">
            <v>0</v>
          </cell>
        </row>
        <row r="849">
          <cell r="AC849">
            <v>0</v>
          </cell>
          <cell r="AO849">
            <v>0</v>
          </cell>
        </row>
        <row r="850">
          <cell r="AC850">
            <v>0</v>
          </cell>
          <cell r="AO850">
            <v>0</v>
          </cell>
        </row>
        <row r="851">
          <cell r="AC851">
            <v>0</v>
          </cell>
          <cell r="AO851">
            <v>0</v>
          </cell>
        </row>
        <row r="852">
          <cell r="AC852">
            <v>0</v>
          </cell>
          <cell r="AO852">
            <v>0</v>
          </cell>
        </row>
        <row r="853">
          <cell r="AC853">
            <v>0</v>
          </cell>
          <cell r="AO853">
            <v>0</v>
          </cell>
        </row>
        <row r="854">
          <cell r="AC854">
            <v>0</v>
          </cell>
          <cell r="AO854">
            <v>0</v>
          </cell>
        </row>
        <row r="855">
          <cell r="AC855">
            <v>0</v>
          </cell>
          <cell r="AO855">
            <v>0</v>
          </cell>
        </row>
        <row r="856">
          <cell r="AC856">
            <v>0</v>
          </cell>
          <cell r="AO856">
            <v>0</v>
          </cell>
        </row>
        <row r="857">
          <cell r="AC857">
            <v>0</v>
          </cell>
          <cell r="AO857">
            <v>0</v>
          </cell>
        </row>
        <row r="858">
          <cell r="AC858">
            <v>0</v>
          </cell>
          <cell r="AO858">
            <v>0</v>
          </cell>
        </row>
        <row r="859">
          <cell r="AC859">
            <v>0</v>
          </cell>
          <cell r="AO859">
            <v>0</v>
          </cell>
        </row>
        <row r="860">
          <cell r="AC860">
            <v>0</v>
          </cell>
          <cell r="AO860">
            <v>0</v>
          </cell>
        </row>
        <row r="861">
          <cell r="AC861">
            <v>0</v>
          </cell>
          <cell r="AO861">
            <v>0</v>
          </cell>
        </row>
        <row r="862">
          <cell r="AC862">
            <v>0</v>
          </cell>
          <cell r="AO862">
            <v>0</v>
          </cell>
        </row>
        <row r="863">
          <cell r="AC863">
            <v>0</v>
          </cell>
          <cell r="AO863">
            <v>0</v>
          </cell>
        </row>
        <row r="864">
          <cell r="AC864">
            <v>0</v>
          </cell>
          <cell r="AO864">
            <v>0</v>
          </cell>
        </row>
        <row r="865">
          <cell r="AC865">
            <v>0</v>
          </cell>
          <cell r="AO865">
            <v>0</v>
          </cell>
        </row>
        <row r="866">
          <cell r="AC866">
            <v>0</v>
          </cell>
          <cell r="AO866">
            <v>0</v>
          </cell>
        </row>
        <row r="867">
          <cell r="AC867">
            <v>0</v>
          </cell>
          <cell r="AO867">
            <v>0</v>
          </cell>
        </row>
        <row r="868">
          <cell r="AC868">
            <v>0</v>
          </cell>
          <cell r="AO868">
            <v>0</v>
          </cell>
        </row>
        <row r="869">
          <cell r="AC869">
            <v>0</v>
          </cell>
          <cell r="AO869">
            <v>0</v>
          </cell>
        </row>
        <row r="870">
          <cell r="AC870">
            <v>0</v>
          </cell>
          <cell r="AO870">
            <v>0</v>
          </cell>
        </row>
        <row r="871">
          <cell r="AC871">
            <v>0</v>
          </cell>
          <cell r="AO871">
            <v>0</v>
          </cell>
        </row>
        <row r="872">
          <cell r="AC872">
            <v>0</v>
          </cell>
          <cell r="AO872">
            <v>0</v>
          </cell>
        </row>
        <row r="873">
          <cell r="AC873">
            <v>0</v>
          </cell>
          <cell r="AO873">
            <v>0</v>
          </cell>
        </row>
        <row r="874">
          <cell r="AC874">
            <v>0</v>
          </cell>
          <cell r="AO874">
            <v>0</v>
          </cell>
        </row>
        <row r="875">
          <cell r="AC875">
            <v>0</v>
          </cell>
          <cell r="AO875">
            <v>0</v>
          </cell>
        </row>
        <row r="876">
          <cell r="AC876">
            <v>0</v>
          </cell>
          <cell r="AO876">
            <v>0</v>
          </cell>
        </row>
        <row r="877">
          <cell r="AC877">
            <v>0</v>
          </cell>
          <cell r="AO877">
            <v>0</v>
          </cell>
        </row>
        <row r="878">
          <cell r="AC878">
            <v>0</v>
          </cell>
          <cell r="AO878">
            <v>0</v>
          </cell>
        </row>
        <row r="879">
          <cell r="AC879">
            <v>0</v>
          </cell>
          <cell r="AO879">
            <v>0</v>
          </cell>
        </row>
        <row r="880">
          <cell r="AC880">
            <v>0</v>
          </cell>
          <cell r="AO880">
            <v>0</v>
          </cell>
        </row>
        <row r="881">
          <cell r="AC881">
            <v>0</v>
          </cell>
          <cell r="AO881">
            <v>0</v>
          </cell>
        </row>
        <row r="882">
          <cell r="AC882">
            <v>0</v>
          </cell>
          <cell r="AO882">
            <v>0</v>
          </cell>
        </row>
        <row r="883">
          <cell r="AC883">
            <v>0</v>
          </cell>
          <cell r="AO883">
            <v>0</v>
          </cell>
        </row>
        <row r="884">
          <cell r="AC884">
            <v>0</v>
          </cell>
          <cell r="AO884">
            <v>0</v>
          </cell>
        </row>
        <row r="885">
          <cell r="AC885">
            <v>0</v>
          </cell>
          <cell r="AO885">
            <v>0</v>
          </cell>
        </row>
        <row r="886">
          <cell r="AC886">
            <v>0</v>
          </cell>
          <cell r="AO886">
            <v>0</v>
          </cell>
        </row>
        <row r="887">
          <cell r="AC887">
            <v>0</v>
          </cell>
          <cell r="AO887">
            <v>0</v>
          </cell>
        </row>
        <row r="888">
          <cell r="AC888">
            <v>0</v>
          </cell>
          <cell r="AO888">
            <v>0</v>
          </cell>
        </row>
        <row r="889">
          <cell r="AC889">
            <v>0</v>
          </cell>
          <cell r="AO889">
            <v>0</v>
          </cell>
        </row>
        <row r="890">
          <cell r="AC890">
            <v>0</v>
          </cell>
          <cell r="AO890">
            <v>0</v>
          </cell>
        </row>
        <row r="891">
          <cell r="AC891">
            <v>0</v>
          </cell>
          <cell r="AO891">
            <v>0</v>
          </cell>
        </row>
        <row r="892">
          <cell r="AC892">
            <v>0</v>
          </cell>
          <cell r="AO892">
            <v>0</v>
          </cell>
        </row>
        <row r="893">
          <cell r="AC893">
            <v>0</v>
          </cell>
          <cell r="AO893">
            <v>0</v>
          </cell>
        </row>
        <row r="894">
          <cell r="AC894">
            <v>0</v>
          </cell>
          <cell r="AO894">
            <v>0</v>
          </cell>
        </row>
        <row r="895">
          <cell r="AC895">
            <v>0</v>
          </cell>
          <cell r="AO895">
            <v>0</v>
          </cell>
        </row>
        <row r="896">
          <cell r="AC896">
            <v>0</v>
          </cell>
          <cell r="AO896">
            <v>0</v>
          </cell>
        </row>
        <row r="897">
          <cell r="AC897">
            <v>0</v>
          </cell>
          <cell r="AO897">
            <v>0</v>
          </cell>
        </row>
        <row r="898">
          <cell r="AC898">
            <v>0</v>
          </cell>
          <cell r="AO898">
            <v>0</v>
          </cell>
        </row>
        <row r="899">
          <cell r="AC899">
            <v>0</v>
          </cell>
          <cell r="AO899">
            <v>0</v>
          </cell>
        </row>
        <row r="900">
          <cell r="AC900">
            <v>0</v>
          </cell>
          <cell r="AO900">
            <v>0</v>
          </cell>
        </row>
        <row r="901">
          <cell r="AC901">
            <v>0</v>
          </cell>
          <cell r="AO901">
            <v>0</v>
          </cell>
        </row>
        <row r="902">
          <cell r="AC902">
            <v>0</v>
          </cell>
          <cell r="AO902">
            <v>0</v>
          </cell>
        </row>
        <row r="903">
          <cell r="AC903">
            <v>0</v>
          </cell>
          <cell r="AO903">
            <v>0</v>
          </cell>
        </row>
        <row r="904">
          <cell r="AC904">
            <v>0</v>
          </cell>
          <cell r="AO904">
            <v>0</v>
          </cell>
        </row>
        <row r="905">
          <cell r="AC905">
            <v>0</v>
          </cell>
          <cell r="AO905">
            <v>0</v>
          </cell>
        </row>
        <row r="906">
          <cell r="AC906">
            <v>0</v>
          </cell>
          <cell r="AO906">
            <v>0</v>
          </cell>
        </row>
        <row r="907">
          <cell r="AC907">
            <v>0</v>
          </cell>
          <cell r="AO907">
            <v>0</v>
          </cell>
        </row>
        <row r="908">
          <cell r="AC908">
            <v>0</v>
          </cell>
          <cell r="AO908">
            <v>0</v>
          </cell>
        </row>
        <row r="909">
          <cell r="AC909">
            <v>0</v>
          </cell>
          <cell r="AO909">
            <v>0</v>
          </cell>
        </row>
        <row r="910">
          <cell r="AC910">
            <v>0</v>
          </cell>
          <cell r="AO910">
            <v>0</v>
          </cell>
        </row>
        <row r="911">
          <cell r="AC911">
            <v>0</v>
          </cell>
          <cell r="AO911">
            <v>0</v>
          </cell>
        </row>
        <row r="912">
          <cell r="AC912">
            <v>0</v>
          </cell>
          <cell r="AO912">
            <v>0</v>
          </cell>
        </row>
        <row r="913">
          <cell r="AC913">
            <v>0</v>
          </cell>
          <cell r="AO913">
            <v>0</v>
          </cell>
        </row>
        <row r="914">
          <cell r="AC914">
            <v>0</v>
          </cell>
          <cell r="AO914">
            <v>0</v>
          </cell>
        </row>
        <row r="915">
          <cell r="AC915">
            <v>0</v>
          </cell>
          <cell r="AO915">
            <v>0</v>
          </cell>
        </row>
        <row r="916">
          <cell r="AC916">
            <v>0</v>
          </cell>
          <cell r="AO916">
            <v>0</v>
          </cell>
        </row>
        <row r="917">
          <cell r="AC917">
            <v>0</v>
          </cell>
          <cell r="AO917">
            <v>0</v>
          </cell>
        </row>
        <row r="918">
          <cell r="AC918">
            <v>0</v>
          </cell>
          <cell r="AO918">
            <v>0</v>
          </cell>
        </row>
        <row r="919">
          <cell r="AC919">
            <v>0</v>
          </cell>
          <cell r="AO919">
            <v>0</v>
          </cell>
        </row>
        <row r="920">
          <cell r="AC920">
            <v>0</v>
          </cell>
          <cell r="AO920">
            <v>0</v>
          </cell>
        </row>
        <row r="921">
          <cell r="AC921">
            <v>0</v>
          </cell>
          <cell r="AO921">
            <v>0</v>
          </cell>
        </row>
        <row r="922">
          <cell r="AC922">
            <v>0</v>
          </cell>
          <cell r="AO922">
            <v>0</v>
          </cell>
        </row>
        <row r="923">
          <cell r="AC923">
            <v>0</v>
          </cell>
          <cell r="AO923">
            <v>0</v>
          </cell>
        </row>
        <row r="924">
          <cell r="AC924">
            <v>0</v>
          </cell>
          <cell r="AO924">
            <v>0</v>
          </cell>
        </row>
        <row r="925">
          <cell r="AC925">
            <v>0</v>
          </cell>
          <cell r="AO925">
            <v>0</v>
          </cell>
        </row>
        <row r="926">
          <cell r="AC926">
            <v>0</v>
          </cell>
          <cell r="AO926">
            <v>0</v>
          </cell>
        </row>
        <row r="927">
          <cell r="AC927">
            <v>0</v>
          </cell>
          <cell r="AO927">
            <v>0</v>
          </cell>
        </row>
        <row r="928">
          <cell r="AC928">
            <v>0</v>
          </cell>
          <cell r="AO928">
            <v>0</v>
          </cell>
        </row>
        <row r="929">
          <cell r="AC929">
            <v>0</v>
          </cell>
          <cell r="AO929">
            <v>0</v>
          </cell>
        </row>
        <row r="930">
          <cell r="AC930">
            <v>0</v>
          </cell>
          <cell r="AO930">
            <v>0</v>
          </cell>
        </row>
        <row r="931">
          <cell r="AC931">
            <v>0</v>
          </cell>
          <cell r="AO931">
            <v>0</v>
          </cell>
        </row>
        <row r="932">
          <cell r="AC932">
            <v>0</v>
          </cell>
          <cell r="AO932">
            <v>0</v>
          </cell>
        </row>
        <row r="933">
          <cell r="AC933">
            <v>0</v>
          </cell>
          <cell r="AO933">
            <v>0</v>
          </cell>
        </row>
        <row r="934">
          <cell r="AC934">
            <v>0</v>
          </cell>
          <cell r="AO934">
            <v>0</v>
          </cell>
        </row>
        <row r="935">
          <cell r="AC935">
            <v>0</v>
          </cell>
          <cell r="AO935">
            <v>0</v>
          </cell>
        </row>
        <row r="936">
          <cell r="AC936">
            <v>0</v>
          </cell>
          <cell r="AO936">
            <v>0</v>
          </cell>
        </row>
        <row r="937">
          <cell r="AC937">
            <v>0</v>
          </cell>
          <cell r="AO937">
            <v>0</v>
          </cell>
        </row>
        <row r="938">
          <cell r="AC938">
            <v>0</v>
          </cell>
          <cell r="AO938">
            <v>0</v>
          </cell>
        </row>
        <row r="939">
          <cell r="AC939">
            <v>0</v>
          </cell>
          <cell r="AO939">
            <v>0</v>
          </cell>
        </row>
        <row r="940">
          <cell r="AC940">
            <v>0</v>
          </cell>
          <cell r="AO940">
            <v>0</v>
          </cell>
        </row>
        <row r="941">
          <cell r="AC941">
            <v>0</v>
          </cell>
          <cell r="AO941">
            <v>0</v>
          </cell>
        </row>
        <row r="942">
          <cell r="AC942">
            <v>0</v>
          </cell>
          <cell r="AO942">
            <v>0</v>
          </cell>
        </row>
        <row r="943">
          <cell r="AC943">
            <v>0</v>
          </cell>
          <cell r="AO943">
            <v>0</v>
          </cell>
        </row>
        <row r="944">
          <cell r="AC944">
            <v>0</v>
          </cell>
          <cell r="AO944">
            <v>0</v>
          </cell>
        </row>
        <row r="945">
          <cell r="AC945">
            <v>0</v>
          </cell>
          <cell r="AO945">
            <v>0</v>
          </cell>
        </row>
        <row r="946">
          <cell r="AC946">
            <v>0</v>
          </cell>
          <cell r="AO946">
            <v>0</v>
          </cell>
        </row>
        <row r="947">
          <cell r="AC947">
            <v>0</v>
          </cell>
          <cell r="AO947">
            <v>0</v>
          </cell>
        </row>
        <row r="948">
          <cell r="AC948">
            <v>0</v>
          </cell>
          <cell r="AO948">
            <v>0</v>
          </cell>
        </row>
        <row r="949">
          <cell r="AC949">
            <v>0</v>
          </cell>
          <cell r="AO949">
            <v>0</v>
          </cell>
        </row>
        <row r="950">
          <cell r="AC950">
            <v>0</v>
          </cell>
          <cell r="AO950">
            <v>0</v>
          </cell>
        </row>
        <row r="951">
          <cell r="AC951">
            <v>0</v>
          </cell>
          <cell r="AO951">
            <v>0</v>
          </cell>
        </row>
        <row r="952">
          <cell r="AC952">
            <v>0</v>
          </cell>
          <cell r="AO952">
            <v>0</v>
          </cell>
        </row>
        <row r="953">
          <cell r="AC953">
            <v>0</v>
          </cell>
          <cell r="AO953">
            <v>0</v>
          </cell>
        </row>
        <row r="954">
          <cell r="AC954">
            <v>0</v>
          </cell>
          <cell r="AO954">
            <v>0</v>
          </cell>
        </row>
        <row r="955">
          <cell r="AC955">
            <v>0</v>
          </cell>
          <cell r="AO955">
            <v>0</v>
          </cell>
        </row>
        <row r="956">
          <cell r="AC956">
            <v>0</v>
          </cell>
          <cell r="AO956">
            <v>0</v>
          </cell>
        </row>
        <row r="957">
          <cell r="AC957">
            <v>0</v>
          </cell>
          <cell r="AO957">
            <v>0</v>
          </cell>
        </row>
        <row r="958">
          <cell r="AC958">
            <v>0</v>
          </cell>
          <cell r="AO958">
            <v>0</v>
          </cell>
        </row>
        <row r="959">
          <cell r="AC959">
            <v>0</v>
          </cell>
          <cell r="AO959">
            <v>0</v>
          </cell>
        </row>
        <row r="960">
          <cell r="AC960">
            <v>0</v>
          </cell>
          <cell r="AO960">
            <v>0</v>
          </cell>
        </row>
        <row r="961">
          <cell r="AC961">
            <v>0</v>
          </cell>
          <cell r="AO961">
            <v>0</v>
          </cell>
        </row>
        <row r="962">
          <cell r="AC962">
            <v>0</v>
          </cell>
          <cell r="AO962">
            <v>0</v>
          </cell>
        </row>
        <row r="963">
          <cell r="AC963">
            <v>0</v>
          </cell>
          <cell r="AO963">
            <v>0</v>
          </cell>
        </row>
        <row r="964">
          <cell r="AC964">
            <v>0</v>
          </cell>
          <cell r="AO964">
            <v>0</v>
          </cell>
        </row>
        <row r="965">
          <cell r="AC965">
            <v>0</v>
          </cell>
          <cell r="AO965">
            <v>0</v>
          </cell>
        </row>
        <row r="966">
          <cell r="AC966">
            <v>0</v>
          </cell>
          <cell r="AO966">
            <v>0</v>
          </cell>
        </row>
        <row r="967">
          <cell r="AC967">
            <v>0</v>
          </cell>
          <cell r="AO967">
            <v>0</v>
          </cell>
        </row>
        <row r="968">
          <cell r="AC968">
            <v>0</v>
          </cell>
          <cell r="AO968">
            <v>0</v>
          </cell>
        </row>
        <row r="969">
          <cell r="AC969">
            <v>0</v>
          </cell>
          <cell r="AO969">
            <v>0</v>
          </cell>
        </row>
        <row r="970">
          <cell r="AC970">
            <v>0</v>
          </cell>
          <cell r="AO970">
            <v>0</v>
          </cell>
        </row>
        <row r="971">
          <cell r="AC971">
            <v>0</v>
          </cell>
          <cell r="AO971">
            <v>0</v>
          </cell>
        </row>
        <row r="972">
          <cell r="AC972">
            <v>0</v>
          </cell>
          <cell r="AO972">
            <v>0</v>
          </cell>
        </row>
        <row r="973">
          <cell r="AC973">
            <v>0</v>
          </cell>
          <cell r="AO973">
            <v>0</v>
          </cell>
        </row>
        <row r="974">
          <cell r="AC974">
            <v>0</v>
          </cell>
          <cell r="AO974">
            <v>0</v>
          </cell>
        </row>
        <row r="975">
          <cell r="AC975">
            <v>0</v>
          </cell>
          <cell r="AO975">
            <v>0</v>
          </cell>
        </row>
        <row r="976">
          <cell r="AC976">
            <v>0</v>
          </cell>
          <cell r="AO976">
            <v>0</v>
          </cell>
        </row>
        <row r="977">
          <cell r="AC977">
            <v>0</v>
          </cell>
          <cell r="AO977">
            <v>0</v>
          </cell>
        </row>
        <row r="978">
          <cell r="AC978">
            <v>0</v>
          </cell>
          <cell r="AO978">
            <v>0</v>
          </cell>
        </row>
        <row r="979">
          <cell r="AC979">
            <v>0</v>
          </cell>
          <cell r="AO979">
            <v>0</v>
          </cell>
        </row>
        <row r="980">
          <cell r="AC980">
            <v>0</v>
          </cell>
          <cell r="AO980">
            <v>0</v>
          </cell>
        </row>
        <row r="981">
          <cell r="AC981">
            <v>0</v>
          </cell>
          <cell r="AO981">
            <v>0</v>
          </cell>
        </row>
        <row r="982">
          <cell r="AC982">
            <v>0</v>
          </cell>
          <cell r="AO982">
            <v>0</v>
          </cell>
        </row>
        <row r="983">
          <cell r="AC983">
            <v>0</v>
          </cell>
          <cell r="AO983">
            <v>0</v>
          </cell>
        </row>
        <row r="984">
          <cell r="AC984">
            <v>0</v>
          </cell>
          <cell r="AO984">
            <v>0</v>
          </cell>
        </row>
        <row r="985">
          <cell r="AC985">
            <v>0</v>
          </cell>
          <cell r="AO985">
            <v>0</v>
          </cell>
        </row>
        <row r="986">
          <cell r="AC986">
            <v>0</v>
          </cell>
          <cell r="AO986">
            <v>0</v>
          </cell>
        </row>
        <row r="987">
          <cell r="AC987">
            <v>0</v>
          </cell>
          <cell r="AO987">
            <v>0</v>
          </cell>
        </row>
        <row r="988">
          <cell r="AC988">
            <v>0</v>
          </cell>
          <cell r="AO988">
            <v>0</v>
          </cell>
        </row>
        <row r="989">
          <cell r="AC989">
            <v>0</v>
          </cell>
          <cell r="AO989">
            <v>0</v>
          </cell>
        </row>
        <row r="990">
          <cell r="AC990">
            <v>0</v>
          </cell>
          <cell r="AO990">
            <v>0</v>
          </cell>
        </row>
        <row r="991">
          <cell r="AC991">
            <v>0</v>
          </cell>
          <cell r="AO991">
            <v>0</v>
          </cell>
        </row>
        <row r="992">
          <cell r="AC992">
            <v>0</v>
          </cell>
          <cell r="AO992">
            <v>0</v>
          </cell>
        </row>
        <row r="993">
          <cell r="AC993">
            <v>0</v>
          </cell>
          <cell r="AO993">
            <v>0</v>
          </cell>
        </row>
        <row r="994">
          <cell r="AC994">
            <v>0</v>
          </cell>
          <cell r="AO994">
            <v>0</v>
          </cell>
        </row>
        <row r="995">
          <cell r="AC995">
            <v>0</v>
          </cell>
          <cell r="AO995">
            <v>0</v>
          </cell>
        </row>
        <row r="996">
          <cell r="AC996">
            <v>0</v>
          </cell>
          <cell r="AO996">
            <v>0</v>
          </cell>
        </row>
        <row r="997">
          <cell r="AC997">
            <v>0</v>
          </cell>
          <cell r="AO997">
            <v>0</v>
          </cell>
        </row>
        <row r="998">
          <cell r="AC998">
            <v>0</v>
          </cell>
          <cell r="AO998">
            <v>0</v>
          </cell>
        </row>
        <row r="999">
          <cell r="AC999">
            <v>0</v>
          </cell>
          <cell r="AO999">
            <v>0</v>
          </cell>
        </row>
        <row r="1000">
          <cell r="AC1000">
            <v>0</v>
          </cell>
          <cell r="AO1000">
            <v>0</v>
          </cell>
        </row>
        <row r="1001">
          <cell r="AC1001">
            <v>0</v>
          </cell>
          <cell r="AO1001">
            <v>0</v>
          </cell>
        </row>
        <row r="1002">
          <cell r="AC1002">
            <v>0</v>
          </cell>
          <cell r="AO1002">
            <v>0</v>
          </cell>
        </row>
        <row r="1003">
          <cell r="AC1003">
            <v>0</v>
          </cell>
          <cell r="AO1003">
            <v>0</v>
          </cell>
        </row>
        <row r="1004">
          <cell r="AC1004">
            <v>0</v>
          </cell>
          <cell r="AO1004">
            <v>0</v>
          </cell>
        </row>
        <row r="1005">
          <cell r="AC1005">
            <v>0</v>
          </cell>
          <cell r="AO1005">
            <v>0</v>
          </cell>
        </row>
        <row r="1006">
          <cell r="AC1006">
            <v>0</v>
          </cell>
          <cell r="AO1006">
            <v>0</v>
          </cell>
        </row>
        <row r="1007">
          <cell r="AC1007">
            <v>0</v>
          </cell>
          <cell r="AO1007">
            <v>0</v>
          </cell>
        </row>
        <row r="1008">
          <cell r="AC1008">
            <v>0</v>
          </cell>
          <cell r="AO1008">
            <v>0</v>
          </cell>
        </row>
      </sheetData>
      <sheetData sheetId="2"/>
      <sheetData sheetId="3">
        <row r="3">
          <cell r="B3" t="str">
            <v>For Test Year Ended December 31, 2023</v>
          </cell>
        </row>
      </sheetData>
      <sheetData sheetId="4"/>
      <sheetData sheetId="5">
        <row r="11">
          <cell r="D11">
            <v>2993.9468095238099</v>
          </cell>
        </row>
        <row r="13">
          <cell r="D13">
            <v>2993.9468095238099</v>
          </cell>
        </row>
        <row r="41">
          <cell r="G41">
            <v>37.288671710308506</v>
          </cell>
        </row>
        <row r="42">
          <cell r="G42">
            <v>0</v>
          </cell>
        </row>
        <row r="43">
          <cell r="D43">
            <v>5.0000000000000001E-3</v>
          </cell>
          <cell r="G43">
            <v>46.610839637885633</v>
          </cell>
        </row>
        <row r="44">
          <cell r="D44">
            <v>5.0290000000000015E-2</v>
          </cell>
          <cell r="G44">
            <v>468.81182507785377</v>
          </cell>
        </row>
        <row r="50">
          <cell r="D50">
            <v>0.21</v>
          </cell>
        </row>
        <row r="52">
          <cell r="G52">
            <v>1409.711220641725</v>
          </cell>
        </row>
      </sheetData>
      <sheetData sheetId="6">
        <row r="8">
          <cell r="C8">
            <v>90637.167927577131</v>
          </cell>
        </row>
        <row r="10">
          <cell r="C10">
            <v>82.832072422868805</v>
          </cell>
        </row>
        <row r="18">
          <cell r="AA18">
            <v>1</v>
          </cell>
        </row>
        <row r="19">
          <cell r="F19">
            <v>54</v>
          </cell>
          <cell r="S19">
            <v>54</v>
          </cell>
          <cell r="AA19">
            <v>139</v>
          </cell>
        </row>
        <row r="20">
          <cell r="E20">
            <v>0</v>
          </cell>
          <cell r="G20">
            <v>0</v>
          </cell>
          <cell r="I20">
            <v>0</v>
          </cell>
          <cell r="K20">
            <v>1</v>
          </cell>
          <cell r="AA20">
            <v>140</v>
          </cell>
        </row>
        <row r="21">
          <cell r="E21">
            <v>0</v>
          </cell>
          <cell r="G21">
            <v>0</v>
          </cell>
          <cell r="I21">
            <v>0</v>
          </cell>
          <cell r="K21">
            <v>1</v>
          </cell>
        </row>
        <row r="22">
          <cell r="E22">
            <v>0</v>
          </cell>
          <cell r="G22">
            <v>0</v>
          </cell>
          <cell r="I22">
            <v>0</v>
          </cell>
          <cell r="K22">
            <v>1</v>
          </cell>
          <cell r="L22">
            <v>0</v>
          </cell>
        </row>
        <row r="24">
          <cell r="E24"/>
          <cell r="G24"/>
          <cell r="I24"/>
          <cell r="K24"/>
          <cell r="AC24">
            <v>90072</v>
          </cell>
        </row>
        <row r="25">
          <cell r="AC25">
            <v>648</v>
          </cell>
        </row>
        <row r="27">
          <cell r="E27">
            <v>100</v>
          </cell>
          <cell r="J27">
            <v>0.625</v>
          </cell>
        </row>
        <row r="33">
          <cell r="C33">
            <v>0</v>
          </cell>
        </row>
        <row r="44">
          <cell r="AC44">
            <v>0</v>
          </cell>
        </row>
      </sheetData>
      <sheetData sheetId="7">
        <row r="9">
          <cell r="AK9">
            <v>0</v>
          </cell>
        </row>
      </sheetData>
      <sheetData sheetId="8">
        <row r="5">
          <cell r="D5">
            <v>0.625</v>
          </cell>
        </row>
      </sheetData>
      <sheetData sheetId="9"/>
      <sheetData sheetId="1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eggett, Jeanine (UTC)" id="{579FCDCD-C703-4A1E-BC44-38858D4D4816}" userId="S::jeanine.leggett@utc.wa.gov::cd6170fb-d51c-463b-82d9-90705284f58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1" dT="2025-01-08T19:58:04.71" personId="{579FCDCD-C703-4A1E-BC44-38858D4D4816}" id="{2E0F9A1C-E6C4-42A8-A2E9-3EEA05103AE0}">
    <text>Removed trucked water costs; recovered in surcharge</text>
  </threadedComment>
  <threadedComment ref="F25" dT="2025-01-08T19:58:24.96" personId="{579FCDCD-C703-4A1E-BC44-38858D4D4816}" id="{1DE828CD-443F-48D6-B1E9-66169573EEB9}">
    <text xml:space="preserve">DR response stated no outside accounting 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E997-9CDF-4B5C-BDA9-050BCA8FB8A5}">
  <sheetPr>
    <tabColor rgb="FFFC8EDF"/>
    <pageSetUpPr fitToPage="1"/>
  </sheetPr>
  <dimension ref="A1:O71"/>
  <sheetViews>
    <sheetView tabSelected="1" topLeftCell="B40" workbookViewId="0">
      <selection activeCell="K61" sqref="K61"/>
    </sheetView>
  </sheetViews>
  <sheetFormatPr defaultColWidth="10.6640625" defaultRowHeight="15.75" x14ac:dyDescent="0.2"/>
  <cols>
    <col min="1" max="1" width="4.21875" style="1" customWidth="1"/>
    <col min="2" max="2" width="44.5546875" style="2" bestFit="1" customWidth="1"/>
    <col min="3" max="3" width="12.77734375" style="2" bestFit="1" customWidth="1"/>
    <col min="4" max="4" width="1.6640625" style="2" customWidth="1"/>
    <col min="5" max="6" width="18.5546875" style="2" customWidth="1"/>
    <col min="7" max="7" width="1.6640625" style="5" customWidth="1"/>
    <col min="8" max="9" width="18.5546875" style="2" customWidth="1"/>
    <col min="10" max="10" width="1.6640625" style="2" customWidth="1"/>
    <col min="11" max="12" width="18.5546875" style="2" customWidth="1"/>
    <col min="13" max="13" width="1.6640625" style="2" customWidth="1"/>
    <col min="14" max="14" width="12.33203125" style="2" customWidth="1"/>
    <col min="15" max="15" width="14.5546875" style="2" customWidth="1"/>
    <col min="16" max="16" width="19.88671875" style="2" bestFit="1" customWidth="1"/>
    <col min="17" max="17" width="10.6640625" style="2" customWidth="1"/>
    <col min="18" max="16384" width="10.6640625" style="2"/>
  </cols>
  <sheetData>
    <row r="1" spans="1:14" ht="15.95" customHeight="1" x14ac:dyDescent="0.2">
      <c r="B1" s="2" t="str">
        <f>[1]Inputs!B6</f>
        <v>Washington Water Supply</v>
      </c>
      <c r="G1" s="2"/>
    </row>
    <row r="2" spans="1:14" ht="15.95" customHeight="1" x14ac:dyDescent="0.2">
      <c r="B2" s="2" t="str">
        <f>"UW-"&amp;[1]Inputs!B7</f>
        <v>UW-230598</v>
      </c>
      <c r="G2" s="2"/>
    </row>
    <row r="3" spans="1:14" ht="15.95" customHeight="1" x14ac:dyDescent="0.2">
      <c r="B3" s="3" t="str">
        <f>"For Test Year Ended "&amp;TEXT([1]Inputs!B8,"mmmm dd, yyyy")</f>
        <v>For Test Year Ended December 31, 2023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1:14" ht="15.95" customHeight="1" x14ac:dyDescent="0.2">
      <c r="B4" s="4" t="s">
        <v>0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s="5" customFormat="1" ht="15.95" customHeight="1" x14ac:dyDescent="0.2">
      <c r="A5" s="1"/>
      <c r="B5" s="5" t="s">
        <v>1</v>
      </c>
      <c r="C5" s="6" t="s">
        <v>2</v>
      </c>
      <c r="E5" s="5" t="s">
        <v>3</v>
      </c>
      <c r="F5" s="5" t="s">
        <v>4</v>
      </c>
      <c r="H5" s="5" t="s">
        <v>5</v>
      </c>
      <c r="I5" s="5" t="s">
        <v>6</v>
      </c>
      <c r="K5" s="5" t="s">
        <v>7</v>
      </c>
      <c r="L5" s="5" t="s">
        <v>8</v>
      </c>
    </row>
    <row r="6" spans="1:14" s="5" customFormat="1" ht="31.5" x14ac:dyDescent="0.2">
      <c r="A6" s="7" t="s">
        <v>9</v>
      </c>
      <c r="B6" s="8" t="s">
        <v>10</v>
      </c>
      <c r="C6" s="7" t="s">
        <v>11</v>
      </c>
      <c r="D6" s="9"/>
      <c r="E6" s="7" t="s">
        <v>12</v>
      </c>
      <c r="F6" s="7" t="s">
        <v>13</v>
      </c>
      <c r="H6" s="7" t="s">
        <v>14</v>
      </c>
      <c r="I6" s="7" t="s">
        <v>15</v>
      </c>
      <c r="K6" s="7" t="s">
        <v>16</v>
      </c>
      <c r="L6" s="7" t="s">
        <v>17</v>
      </c>
      <c r="M6" s="7"/>
    </row>
    <row r="7" spans="1:14" s="5" customFormat="1" ht="15.95" customHeight="1" x14ac:dyDescent="0.2">
      <c r="A7" s="10">
        <v>1</v>
      </c>
      <c r="B7" s="62" t="s">
        <v>18</v>
      </c>
      <c r="C7" s="63" t="s">
        <v>19</v>
      </c>
      <c r="D7" s="64"/>
      <c r="E7" s="65" t="s">
        <v>20</v>
      </c>
      <c r="F7" s="65" t="s">
        <v>21</v>
      </c>
      <c r="G7" s="65"/>
      <c r="H7" s="65" t="s">
        <v>22</v>
      </c>
      <c r="I7" s="65" t="s">
        <v>23</v>
      </c>
      <c r="J7" s="65"/>
      <c r="K7" s="65" t="s">
        <v>24</v>
      </c>
      <c r="L7" s="66" t="s">
        <v>25</v>
      </c>
    </row>
    <row r="8" spans="1:14" s="5" customFormat="1" ht="15.95" customHeight="1" x14ac:dyDescent="0.2">
      <c r="A8" s="10">
        <f>1+A7</f>
        <v>2</v>
      </c>
      <c r="B8" s="16" t="s">
        <v>26</v>
      </c>
      <c r="D8" s="9"/>
    </row>
    <row r="9" spans="1:14" ht="15.95" customHeight="1" x14ac:dyDescent="0.2">
      <c r="A9" s="10">
        <f t="shared" ref="A9:A60" si="0">1+A8</f>
        <v>3</v>
      </c>
      <c r="B9" s="20" t="str">
        <f>+[1]Inputs!I8</f>
        <v>Metered Sales</v>
      </c>
      <c r="C9" s="29">
        <f>[1]Inputs!J8</f>
        <v>0</v>
      </c>
      <c r="D9" s="29"/>
      <c r="E9" s="28">
        <f>[1]Inputs!K8</f>
        <v>0</v>
      </c>
      <c r="F9" s="29">
        <f t="shared" ref="F9:F14" si="1">E9+C9</f>
        <v>0</v>
      </c>
      <c r="G9" s="30"/>
      <c r="H9" s="30">
        <f>[1]Inputs!N8</f>
        <v>0</v>
      </c>
      <c r="I9" s="29">
        <f>+H9+F9</f>
        <v>0</v>
      </c>
      <c r="J9" s="29"/>
      <c r="K9" s="31">
        <f>'[1]Rate Design'!AC44-('Sch 1 Results of Operations'!I9+'[1]Rate Design'!C10)</f>
        <v>-82.832072422868805</v>
      </c>
      <c r="L9" s="29">
        <f t="shared" ref="L9:L14" si="2">+K9+I9</f>
        <v>-82.832072422868805</v>
      </c>
      <c r="M9" s="17"/>
      <c r="N9" s="26"/>
    </row>
    <row r="10" spans="1:14" ht="15.95" customHeight="1" x14ac:dyDescent="0.2">
      <c r="A10" s="10">
        <f t="shared" si="0"/>
        <v>4</v>
      </c>
      <c r="B10" s="21" t="str">
        <f>+[1]Inputs!I9</f>
        <v>Un-Metered Sales</v>
      </c>
      <c r="C10" s="33">
        <f>[1]Inputs!J9</f>
        <v>80796</v>
      </c>
      <c r="D10" s="33"/>
      <c r="E10" s="32">
        <f>[1]Inputs!K9</f>
        <v>0</v>
      </c>
      <c r="F10" s="33">
        <f t="shared" si="1"/>
        <v>80796</v>
      </c>
      <c r="G10" s="34"/>
      <c r="H10" s="34">
        <f>[1]Inputs!N9</f>
        <v>0</v>
      </c>
      <c r="I10" s="33">
        <f>+F10+H10</f>
        <v>80796</v>
      </c>
      <c r="J10" s="33"/>
      <c r="K10" s="35">
        <f>'[1]Rate Design'!AC24-'Sch 1 Results of Operations'!I10</f>
        <v>9276</v>
      </c>
      <c r="L10" s="33">
        <f t="shared" si="2"/>
        <v>90072</v>
      </c>
      <c r="M10" s="17"/>
      <c r="N10" s="26"/>
    </row>
    <row r="11" spans="1:14" ht="15.95" customHeight="1" x14ac:dyDescent="0.2">
      <c r="A11" s="10">
        <f t="shared" si="0"/>
        <v>5</v>
      </c>
      <c r="B11" s="21" t="str">
        <f>+[1]Inputs!I10</f>
        <v>Ready-to-Serve</v>
      </c>
      <c r="C11" s="33">
        <f>[1]Inputs!J10</f>
        <v>0</v>
      </c>
      <c r="D11" s="33"/>
      <c r="E11" s="32">
        <f>[1]Inputs!K10</f>
        <v>0</v>
      </c>
      <c r="F11" s="33">
        <f t="shared" si="1"/>
        <v>0</v>
      </c>
      <c r="G11" s="34"/>
      <c r="H11" s="34">
        <f>[1]Inputs!N10</f>
        <v>519</v>
      </c>
      <c r="I11" s="33">
        <f>F11+H11</f>
        <v>519</v>
      </c>
      <c r="J11" s="33"/>
      <c r="K11" s="36">
        <f>'[1]Rate Design'!AC25-'Sch 1 Results of Operations'!I11</f>
        <v>129</v>
      </c>
      <c r="L11" s="33">
        <f t="shared" si="2"/>
        <v>648</v>
      </c>
      <c r="M11" s="17"/>
      <c r="N11" s="26"/>
    </row>
    <row r="12" spans="1:14" ht="15.95" customHeight="1" x14ac:dyDescent="0.2">
      <c r="A12" s="10">
        <f t="shared" si="0"/>
        <v>6</v>
      </c>
      <c r="B12" s="21" t="str">
        <f>+[1]Inputs!I11</f>
        <v>Fire Protection / Irrigation</v>
      </c>
      <c r="C12" s="33">
        <f>[1]Inputs!J11</f>
        <v>0</v>
      </c>
      <c r="D12" s="33"/>
      <c r="E12" s="32">
        <f>[1]Inputs!K11</f>
        <v>0</v>
      </c>
      <c r="F12" s="33">
        <f t="shared" si="1"/>
        <v>0</v>
      </c>
      <c r="G12" s="34"/>
      <c r="H12" s="34">
        <f>[1]Inputs!N11</f>
        <v>0</v>
      </c>
      <c r="I12" s="33">
        <f>F12+H12</f>
        <v>0</v>
      </c>
      <c r="J12" s="33"/>
      <c r="K12" s="36"/>
      <c r="L12" s="33">
        <f t="shared" si="2"/>
        <v>0</v>
      </c>
      <c r="M12" s="17"/>
      <c r="N12" s="26"/>
    </row>
    <row r="13" spans="1:14" ht="15.95" customHeight="1" x14ac:dyDescent="0.2">
      <c r="A13" s="10">
        <f t="shared" si="0"/>
        <v>7</v>
      </c>
      <c r="B13" s="21" t="str">
        <f>+[1]Inputs!I12</f>
        <v>Jobbing / Service Connections</v>
      </c>
      <c r="C13" s="33">
        <f>[1]Inputs!J12</f>
        <v>0</v>
      </c>
      <c r="D13" s="33"/>
      <c r="E13" s="32">
        <f>-C13</f>
        <v>0</v>
      </c>
      <c r="F13" s="33">
        <f t="shared" si="1"/>
        <v>0</v>
      </c>
      <c r="G13" s="34"/>
      <c r="H13" s="34">
        <f>[1]Inputs!N12</f>
        <v>0</v>
      </c>
      <c r="I13" s="33">
        <f>F13+H13</f>
        <v>0</v>
      </c>
      <c r="J13" s="33"/>
      <c r="K13" s="36"/>
      <c r="L13" s="33">
        <f t="shared" si="2"/>
        <v>0</v>
      </c>
      <c r="M13" s="17"/>
      <c r="N13" s="26"/>
    </row>
    <row r="14" spans="1:14" ht="15.95" customHeight="1" thickBot="1" x14ac:dyDescent="0.25">
      <c r="A14" s="10">
        <f t="shared" si="0"/>
        <v>8</v>
      </c>
      <c r="B14" s="22" t="str">
        <f>+[1]Inputs!I13</f>
        <v>Other Income, Ancillary Charges</v>
      </c>
      <c r="C14" s="37">
        <f>[1]Inputs!J13</f>
        <v>20</v>
      </c>
      <c r="D14" s="37"/>
      <c r="E14" s="37">
        <f>[1]Inputs!K13</f>
        <v>0</v>
      </c>
      <c r="F14" s="37">
        <f t="shared" si="1"/>
        <v>20</v>
      </c>
      <c r="G14" s="38"/>
      <c r="H14" s="38">
        <f>[1]Inputs!N13</f>
        <v>0</v>
      </c>
      <c r="I14" s="37">
        <f>F14+H14</f>
        <v>20</v>
      </c>
      <c r="J14" s="37"/>
      <c r="K14" s="37"/>
      <c r="L14" s="37">
        <f t="shared" si="2"/>
        <v>20</v>
      </c>
      <c r="M14" s="17"/>
      <c r="N14" s="26"/>
    </row>
    <row r="15" spans="1:14" ht="15.95" customHeight="1" thickTop="1" x14ac:dyDescent="0.2">
      <c r="A15" s="10">
        <f t="shared" si="0"/>
        <v>9</v>
      </c>
      <c r="B15" s="2" t="s">
        <v>27</v>
      </c>
      <c r="C15" s="54">
        <f>SUM(C9:C14)</f>
        <v>80816</v>
      </c>
      <c r="D15" s="18"/>
      <c r="E15" s="55">
        <f>SUM(E9:E14)</f>
        <v>0</v>
      </c>
      <c r="F15" s="56">
        <f>SUM(F9:F14)</f>
        <v>80816</v>
      </c>
      <c r="G15" s="57"/>
      <c r="H15" s="58">
        <f>SUM(H9:H14)</f>
        <v>519</v>
      </c>
      <c r="I15" s="56">
        <f>SUM(I9:I14)</f>
        <v>81335</v>
      </c>
      <c r="J15" s="23"/>
      <c r="K15" s="58">
        <f>SUM(K9:K14)</f>
        <v>9322.1679275771312</v>
      </c>
      <c r="L15" s="56">
        <f>SUM(L9:L14)</f>
        <v>90657.167927577131</v>
      </c>
      <c r="M15" s="23"/>
      <c r="N15" s="23"/>
    </row>
    <row r="16" spans="1:14" ht="15.95" customHeight="1" x14ac:dyDescent="0.2">
      <c r="A16" s="10">
        <f t="shared" si="0"/>
        <v>10</v>
      </c>
      <c r="C16" s="18"/>
      <c r="D16" s="18"/>
      <c r="E16" s="57"/>
      <c r="F16" s="18"/>
      <c r="G16" s="57"/>
      <c r="H16" s="59"/>
      <c r="I16" s="24"/>
      <c r="J16" s="24"/>
      <c r="K16" s="59"/>
      <c r="L16" s="24"/>
      <c r="M16" s="24"/>
      <c r="N16" s="26"/>
    </row>
    <row r="17" spans="1:15" ht="15.95" customHeight="1" x14ac:dyDescent="0.2">
      <c r="A17" s="10">
        <f t="shared" si="0"/>
        <v>11</v>
      </c>
      <c r="B17" s="19" t="s">
        <v>28</v>
      </c>
      <c r="C17" s="17"/>
      <c r="D17" s="18"/>
      <c r="E17" s="1"/>
      <c r="F17" s="25"/>
      <c r="G17" s="57"/>
      <c r="H17" s="57"/>
      <c r="I17" s="25"/>
      <c r="J17" s="25"/>
      <c r="K17" s="60"/>
      <c r="L17" s="25"/>
      <c r="M17" s="25"/>
    </row>
    <row r="18" spans="1:15" ht="15.95" customHeight="1" x14ac:dyDescent="0.2">
      <c r="A18" s="10">
        <f t="shared" si="0"/>
        <v>12</v>
      </c>
      <c r="B18" s="39" t="str">
        <f>+[1]Inputs!I17</f>
        <v>Salary and Wages - Employees</v>
      </c>
      <c r="C18" s="29">
        <f>[1]Inputs!J17</f>
        <v>0</v>
      </c>
      <c r="D18" s="29"/>
      <c r="E18" s="30">
        <f>[1]Inputs!K17</f>
        <v>0</v>
      </c>
      <c r="F18" s="29">
        <f t="shared" ref="F18:F43" si="3">E18+C18</f>
        <v>0</v>
      </c>
      <c r="G18" s="30"/>
      <c r="H18" s="30">
        <f>[1]Inputs!N17</f>
        <v>0</v>
      </c>
      <c r="I18" s="29">
        <f t="shared" ref="I18:I43" si="4">F18+H18</f>
        <v>0</v>
      </c>
      <c r="J18" s="29"/>
      <c r="K18" s="30"/>
      <c r="L18" s="29">
        <f t="shared" ref="L18:L43" si="5">I18+K18</f>
        <v>0</v>
      </c>
      <c r="M18" s="17"/>
    </row>
    <row r="19" spans="1:15" ht="15.95" customHeight="1" x14ac:dyDescent="0.2">
      <c r="A19" s="10">
        <f t="shared" si="0"/>
        <v>13</v>
      </c>
      <c r="B19" s="40" t="str">
        <f>+[1]Inputs!I18</f>
        <v>Salary and Wages - Officers</v>
      </c>
      <c r="C19" s="33">
        <f>[1]Inputs!J18</f>
        <v>12000</v>
      </c>
      <c r="D19" s="33"/>
      <c r="E19" s="30">
        <f>[1]Inputs!K18</f>
        <v>0</v>
      </c>
      <c r="F19" s="33">
        <f t="shared" si="3"/>
        <v>12000</v>
      </c>
      <c r="G19" s="34"/>
      <c r="H19" s="34">
        <f>[1]Inputs!N18</f>
        <v>0</v>
      </c>
      <c r="I19" s="33">
        <f t="shared" si="4"/>
        <v>12000</v>
      </c>
      <c r="J19" s="33"/>
      <c r="K19" s="34"/>
      <c r="L19" s="33">
        <f t="shared" si="5"/>
        <v>12000</v>
      </c>
      <c r="M19" s="17"/>
    </row>
    <row r="20" spans="1:15" ht="15.95" customHeight="1" x14ac:dyDescent="0.2">
      <c r="A20" s="10">
        <f t="shared" si="0"/>
        <v>14</v>
      </c>
      <c r="B20" s="40" t="str">
        <f>+[1]Inputs!I19</f>
        <v>Employee Pensions and Benefits</v>
      </c>
      <c r="C20" s="33">
        <f>[1]Inputs!J19</f>
        <v>0</v>
      </c>
      <c r="D20" s="33"/>
      <c r="E20" s="30">
        <f>[1]Inputs!K19</f>
        <v>0</v>
      </c>
      <c r="F20" s="33">
        <f t="shared" si="3"/>
        <v>0</v>
      </c>
      <c r="G20" s="34"/>
      <c r="H20" s="34">
        <f>[1]Inputs!N19</f>
        <v>0</v>
      </c>
      <c r="I20" s="33">
        <f t="shared" si="4"/>
        <v>0</v>
      </c>
      <c r="J20" s="33"/>
      <c r="K20" s="34"/>
      <c r="L20" s="33">
        <f t="shared" si="5"/>
        <v>0</v>
      </c>
      <c r="M20" s="17"/>
    </row>
    <row r="21" spans="1:15" ht="15.95" customHeight="1" x14ac:dyDescent="0.2">
      <c r="A21" s="10">
        <f t="shared" si="0"/>
        <v>15</v>
      </c>
      <c r="B21" s="40" t="str">
        <f>+[1]Inputs!I20</f>
        <v>Purchased Power/Water</v>
      </c>
      <c r="C21" s="33">
        <f>[1]Inputs!J20</f>
        <v>29659.9</v>
      </c>
      <c r="D21" s="33"/>
      <c r="E21" s="30">
        <f>[1]Inputs!K20</f>
        <v>-19289.900000000001</v>
      </c>
      <c r="F21" s="33">
        <f t="shared" si="3"/>
        <v>10370</v>
      </c>
      <c r="G21" s="34"/>
      <c r="H21" s="34">
        <f>[1]Inputs!N20</f>
        <v>0</v>
      </c>
      <c r="I21" s="33">
        <f t="shared" si="4"/>
        <v>10370</v>
      </c>
      <c r="J21" s="33"/>
      <c r="K21" s="34"/>
      <c r="L21" s="33">
        <f t="shared" si="5"/>
        <v>10370</v>
      </c>
      <c r="M21" s="17"/>
      <c r="N21" s="67"/>
    </row>
    <row r="22" spans="1:15" ht="15.95" customHeight="1" x14ac:dyDescent="0.2">
      <c r="A22" s="10">
        <f t="shared" si="0"/>
        <v>16</v>
      </c>
      <c r="B22" s="40" t="str">
        <f>+[1]Inputs!I21</f>
        <v>Chemicals &amp; Testing</v>
      </c>
      <c r="C22" s="33">
        <f>[1]Inputs!J21</f>
        <v>2284</v>
      </c>
      <c r="D22" s="33"/>
      <c r="E22" s="30">
        <f>[1]Inputs!K21</f>
        <v>0</v>
      </c>
      <c r="F22" s="33">
        <f t="shared" si="3"/>
        <v>2284</v>
      </c>
      <c r="G22" s="34"/>
      <c r="H22" s="34">
        <f>[1]Inputs!N21</f>
        <v>0</v>
      </c>
      <c r="I22" s="33">
        <f t="shared" si="4"/>
        <v>2284</v>
      </c>
      <c r="J22" s="33"/>
      <c r="K22" s="34"/>
      <c r="L22" s="33">
        <f t="shared" si="5"/>
        <v>2284</v>
      </c>
      <c r="M22" s="17"/>
      <c r="N22" s="67"/>
    </row>
    <row r="23" spans="1:15" ht="15.95" customHeight="1" x14ac:dyDescent="0.2">
      <c r="A23" s="10">
        <f t="shared" si="0"/>
        <v>17</v>
      </c>
      <c r="B23" s="40" t="str">
        <f>+[1]Inputs!I22</f>
        <v>Material &amp; Supplies</v>
      </c>
      <c r="C23" s="33">
        <f>[1]Inputs!J22</f>
        <v>4637.01</v>
      </c>
      <c r="D23" s="33"/>
      <c r="E23" s="30">
        <f>[1]Inputs!K22</f>
        <v>0</v>
      </c>
      <c r="F23" s="33">
        <f t="shared" si="3"/>
        <v>4637.01</v>
      </c>
      <c r="G23" s="34"/>
      <c r="H23" s="34">
        <f>[1]Inputs!N22</f>
        <v>0</v>
      </c>
      <c r="I23" s="33">
        <f t="shared" si="4"/>
        <v>4637.01</v>
      </c>
      <c r="J23" s="33"/>
      <c r="K23" s="34"/>
      <c r="L23" s="33">
        <f t="shared" si="5"/>
        <v>4637.01</v>
      </c>
      <c r="M23" s="17"/>
      <c r="N23" s="67"/>
    </row>
    <row r="24" spans="1:15" ht="15.95" customHeight="1" x14ac:dyDescent="0.2">
      <c r="A24" s="10">
        <f t="shared" si="0"/>
        <v>18</v>
      </c>
      <c r="B24" s="40" t="str">
        <f>+[1]Inputs!I23</f>
        <v>Contractual Engineer</v>
      </c>
      <c r="C24" s="33">
        <f>[1]Inputs!J23</f>
        <v>0</v>
      </c>
      <c r="D24" s="33"/>
      <c r="E24" s="30">
        <f>[1]Inputs!K23</f>
        <v>0</v>
      </c>
      <c r="F24" s="33">
        <f t="shared" si="3"/>
        <v>0</v>
      </c>
      <c r="G24" s="34"/>
      <c r="H24" s="34">
        <f>[1]Inputs!N23</f>
        <v>0</v>
      </c>
      <c r="I24" s="33">
        <f t="shared" si="4"/>
        <v>0</v>
      </c>
      <c r="J24" s="33"/>
      <c r="K24" s="34"/>
      <c r="L24" s="33">
        <f t="shared" si="5"/>
        <v>0</v>
      </c>
      <c r="M24" s="17"/>
      <c r="N24" s="67"/>
      <c r="O24" s="26"/>
    </row>
    <row r="25" spans="1:15" ht="15.95" customHeight="1" x14ac:dyDescent="0.2">
      <c r="A25" s="10">
        <f t="shared" si="0"/>
        <v>19</v>
      </c>
      <c r="B25" s="40" t="str">
        <f>+[1]Inputs!I24</f>
        <v>Contractual Accounting</v>
      </c>
      <c r="C25" s="33">
        <f>[1]Inputs!J24</f>
        <v>7627</v>
      </c>
      <c r="D25" s="33"/>
      <c r="E25" s="30">
        <f>[1]Inputs!K24</f>
        <v>-7627</v>
      </c>
      <c r="F25" s="33">
        <f t="shared" si="3"/>
        <v>0</v>
      </c>
      <c r="G25" s="34"/>
      <c r="H25" s="34">
        <f>[1]Inputs!N24</f>
        <v>0</v>
      </c>
      <c r="I25" s="33">
        <f t="shared" si="4"/>
        <v>0</v>
      </c>
      <c r="J25" s="33"/>
      <c r="K25" s="34"/>
      <c r="L25" s="33">
        <f t="shared" si="5"/>
        <v>0</v>
      </c>
      <c r="M25" s="17"/>
      <c r="N25" s="67"/>
    </row>
    <row r="26" spans="1:15" ht="15.95" customHeight="1" x14ac:dyDescent="0.2">
      <c r="A26" s="10">
        <f t="shared" si="0"/>
        <v>20</v>
      </c>
      <c r="B26" s="40" t="str">
        <f>+[1]Inputs!I25</f>
        <v>Contractual Legal</v>
      </c>
      <c r="C26" s="33">
        <f>[1]Inputs!J25</f>
        <v>1500</v>
      </c>
      <c r="D26" s="33"/>
      <c r="E26" s="30">
        <f>[1]Inputs!K25</f>
        <v>0</v>
      </c>
      <c r="F26" s="33">
        <f t="shared" si="3"/>
        <v>1500</v>
      </c>
      <c r="G26" s="34"/>
      <c r="H26" s="34">
        <f>[1]Inputs!N25</f>
        <v>0</v>
      </c>
      <c r="I26" s="33">
        <f t="shared" si="4"/>
        <v>1500</v>
      </c>
      <c r="J26" s="33"/>
      <c r="K26" s="34"/>
      <c r="L26" s="33">
        <f t="shared" si="5"/>
        <v>1500</v>
      </c>
      <c r="M26" s="17"/>
      <c r="N26" s="67"/>
    </row>
    <row r="27" spans="1:15" ht="15.95" customHeight="1" x14ac:dyDescent="0.2">
      <c r="A27" s="10">
        <f t="shared" si="0"/>
        <v>21</v>
      </c>
      <c r="B27" s="40" t="str">
        <f>+[1]Inputs!I26</f>
        <v>Contractual Operations</v>
      </c>
      <c r="C27" s="33">
        <f>[1]Inputs!J26</f>
        <v>0</v>
      </c>
      <c r="D27" s="33"/>
      <c r="E27" s="30">
        <f>[1]Inputs!K26</f>
        <v>0</v>
      </c>
      <c r="F27" s="33">
        <f t="shared" si="3"/>
        <v>0</v>
      </c>
      <c r="G27" s="34"/>
      <c r="H27" s="34">
        <f>[1]Inputs!N26</f>
        <v>0</v>
      </c>
      <c r="I27" s="33">
        <f t="shared" si="4"/>
        <v>0</v>
      </c>
      <c r="J27" s="33"/>
      <c r="K27" s="34"/>
      <c r="L27" s="33">
        <f t="shared" si="5"/>
        <v>0</v>
      </c>
      <c r="M27" s="17"/>
      <c r="N27" s="67"/>
    </row>
    <row r="28" spans="1:15" ht="15.95" customHeight="1" x14ac:dyDescent="0.2">
      <c r="A28" s="10">
        <f t="shared" si="0"/>
        <v>22</v>
      </c>
      <c r="B28" s="40" t="str">
        <f>+[1]Inputs!I27</f>
        <v>Jobbing</v>
      </c>
      <c r="C28" s="33">
        <f>[1]Inputs!J27</f>
        <v>0</v>
      </c>
      <c r="D28" s="33"/>
      <c r="E28" s="43">
        <f>-C28</f>
        <v>0</v>
      </c>
      <c r="F28" s="33">
        <f t="shared" si="3"/>
        <v>0</v>
      </c>
      <c r="G28" s="34"/>
      <c r="H28" s="34">
        <f>[1]Inputs!N27</f>
        <v>0</v>
      </c>
      <c r="I28" s="33">
        <f t="shared" si="4"/>
        <v>0</v>
      </c>
      <c r="J28" s="33"/>
      <c r="K28" s="34"/>
      <c r="L28" s="33">
        <f t="shared" si="5"/>
        <v>0</v>
      </c>
      <c r="M28" s="17"/>
      <c r="N28" s="26"/>
    </row>
    <row r="29" spans="1:15" ht="15.95" customHeight="1" x14ac:dyDescent="0.2">
      <c r="A29" s="10">
        <f t="shared" si="0"/>
        <v>23</v>
      </c>
      <c r="B29" s="40" t="str">
        <f>+[1]Inputs!I28</f>
        <v>Rental of Building, Property, and Equipment</v>
      </c>
      <c r="C29" s="33">
        <f>[1]Inputs!J28</f>
        <v>6720</v>
      </c>
      <c r="D29" s="33"/>
      <c r="E29" s="30">
        <f>[1]Inputs!K28</f>
        <v>0</v>
      </c>
      <c r="F29" s="33">
        <f t="shared" si="3"/>
        <v>6720</v>
      </c>
      <c r="G29" s="34"/>
      <c r="H29" s="34">
        <f>[1]Inputs!N28</f>
        <v>0</v>
      </c>
      <c r="I29" s="33">
        <f t="shared" si="4"/>
        <v>6720</v>
      </c>
      <c r="J29" s="33"/>
      <c r="K29" s="34"/>
      <c r="L29" s="33">
        <f t="shared" si="5"/>
        <v>6720</v>
      </c>
      <c r="M29" s="17"/>
      <c r="N29" s="67"/>
    </row>
    <row r="30" spans="1:15" ht="15.95" customHeight="1" x14ac:dyDescent="0.2">
      <c r="A30" s="10">
        <f t="shared" si="0"/>
        <v>24</v>
      </c>
      <c r="B30" s="40" t="str">
        <f>+[1]Inputs!I29</f>
        <v>Transportation</v>
      </c>
      <c r="C30" s="33">
        <f>[1]Inputs!J29</f>
        <v>8681</v>
      </c>
      <c r="D30" s="33"/>
      <c r="E30" s="30">
        <f>[1]Inputs!K29</f>
        <v>0</v>
      </c>
      <c r="F30" s="33">
        <f t="shared" si="3"/>
        <v>8681</v>
      </c>
      <c r="G30" s="34"/>
      <c r="H30" s="34">
        <f>[1]Inputs!N29</f>
        <v>0</v>
      </c>
      <c r="I30" s="33">
        <f t="shared" si="4"/>
        <v>8681</v>
      </c>
      <c r="J30" s="33"/>
      <c r="K30" s="34"/>
      <c r="L30" s="33">
        <f t="shared" si="5"/>
        <v>8681</v>
      </c>
      <c r="M30" s="17"/>
      <c r="N30" s="26"/>
    </row>
    <row r="31" spans="1:15" ht="15.95" customHeight="1" x14ac:dyDescent="0.2">
      <c r="A31" s="10">
        <f t="shared" si="0"/>
        <v>25</v>
      </c>
      <c r="B31" s="40" t="str">
        <f>+[1]Inputs!I30</f>
        <v>Insurance - Vehicle, General Liability</v>
      </c>
      <c r="C31" s="33">
        <f>[1]Inputs!J30</f>
        <v>0</v>
      </c>
      <c r="D31" s="33"/>
      <c r="E31" s="30">
        <f>[1]Inputs!K30</f>
        <v>0</v>
      </c>
      <c r="F31" s="33">
        <f t="shared" si="3"/>
        <v>0</v>
      </c>
      <c r="G31" s="34"/>
      <c r="H31" s="34">
        <f>[1]Inputs!N30</f>
        <v>0</v>
      </c>
      <c r="I31" s="33">
        <f t="shared" si="4"/>
        <v>0</v>
      </c>
      <c r="J31" s="33"/>
      <c r="K31" s="34"/>
      <c r="L31" s="33">
        <f t="shared" si="5"/>
        <v>0</v>
      </c>
      <c r="M31" s="17"/>
      <c r="N31" s="67"/>
    </row>
    <row r="32" spans="1:15" ht="15.95" customHeight="1" x14ac:dyDescent="0.2">
      <c r="A32" s="10">
        <f t="shared" si="0"/>
        <v>26</v>
      </c>
      <c r="B32" s="40" t="str">
        <f>+[1]Inputs!I31</f>
        <v>Regulatory Commission Expenses - Fees</v>
      </c>
      <c r="C32" s="33">
        <f>[1]Inputs!J31</f>
        <v>0</v>
      </c>
      <c r="D32" s="33"/>
      <c r="E32" s="30">
        <f>[1]Inputs!K31</f>
        <v>0</v>
      </c>
      <c r="F32" s="33">
        <f t="shared" si="3"/>
        <v>0</v>
      </c>
      <c r="G32" s="34"/>
      <c r="H32" s="33">
        <f>(I15*0.2%)-F32</f>
        <v>162.67000000000002</v>
      </c>
      <c r="I32" s="33">
        <f t="shared" si="4"/>
        <v>162.67000000000002</v>
      </c>
      <c r="J32" s="33"/>
      <c r="K32" s="34">
        <f>'[1]Int Sync, NTG, Rev Req'!G41</f>
        <v>37.288671710308506</v>
      </c>
      <c r="L32" s="33">
        <f t="shared" si="5"/>
        <v>199.95867171030852</v>
      </c>
      <c r="M32" s="17"/>
      <c r="N32" s="67"/>
    </row>
    <row r="33" spans="1:15" ht="15.95" customHeight="1" x14ac:dyDescent="0.2">
      <c r="A33" s="10">
        <f t="shared" si="0"/>
        <v>27</v>
      </c>
      <c r="B33" s="40" t="str">
        <f>+[1]Inputs!I32</f>
        <v>Regulatory Commission Expenses - Amort. Rate Case</v>
      </c>
      <c r="C33" s="33">
        <f>[1]Inputs!J32</f>
        <v>0</v>
      </c>
      <c r="D33" s="33"/>
      <c r="E33" s="30">
        <f>[1]Inputs!K32</f>
        <v>0</v>
      </c>
      <c r="F33" s="33">
        <f t="shared" si="3"/>
        <v>0</v>
      </c>
      <c r="G33" s="34"/>
      <c r="H33" s="34">
        <f>[1]Inputs!N32</f>
        <v>0</v>
      </c>
      <c r="I33" s="33">
        <f t="shared" si="4"/>
        <v>0</v>
      </c>
      <c r="J33" s="33"/>
      <c r="K33" s="34"/>
      <c r="L33" s="33">
        <f t="shared" si="5"/>
        <v>0</v>
      </c>
      <c r="M33" s="17"/>
      <c r="N33" s="67"/>
    </row>
    <row r="34" spans="1:15" ht="15.95" customHeight="1" x14ac:dyDescent="0.2">
      <c r="A34" s="10">
        <f t="shared" si="0"/>
        <v>28</v>
      </c>
      <c r="B34" s="40" t="str">
        <f>+[1]Inputs!I33</f>
        <v>Travel, Education, CCR, and Public Relations</v>
      </c>
      <c r="C34" s="33">
        <f>[1]Inputs!J33</f>
        <v>2400</v>
      </c>
      <c r="D34" s="33"/>
      <c r="E34" s="30">
        <f>[1]Inputs!K33</f>
        <v>0</v>
      </c>
      <c r="F34" s="33">
        <f t="shared" si="3"/>
        <v>2400</v>
      </c>
      <c r="G34" s="34"/>
      <c r="H34" s="34">
        <f>[1]Inputs!N33</f>
        <v>0</v>
      </c>
      <c r="I34" s="33">
        <f t="shared" si="4"/>
        <v>2400</v>
      </c>
      <c r="J34" s="33"/>
      <c r="K34" s="34"/>
      <c r="L34" s="33">
        <f t="shared" si="5"/>
        <v>2400</v>
      </c>
      <c r="M34" s="17"/>
      <c r="N34" s="67"/>
    </row>
    <row r="35" spans="1:15" ht="15.95" customHeight="1" x14ac:dyDescent="0.2">
      <c r="A35" s="10">
        <f t="shared" si="0"/>
        <v>29</v>
      </c>
      <c r="B35" s="40" t="str">
        <f>+[1]Inputs!I34</f>
        <v>Office, Postage, Phone, and Bank Charges</v>
      </c>
      <c r="C35" s="33">
        <f>[1]Inputs!J34</f>
        <v>6130</v>
      </c>
      <c r="D35" s="33"/>
      <c r="E35" s="30">
        <f>[1]Inputs!K34</f>
        <v>0</v>
      </c>
      <c r="F35" s="33">
        <f t="shared" si="3"/>
        <v>6130</v>
      </c>
      <c r="G35" s="34"/>
      <c r="H35" s="34">
        <f>[1]Inputs!N34</f>
        <v>0</v>
      </c>
      <c r="I35" s="33">
        <f t="shared" si="4"/>
        <v>6130</v>
      </c>
      <c r="J35" s="33"/>
      <c r="K35" s="34"/>
      <c r="L35" s="33">
        <f t="shared" si="5"/>
        <v>6130</v>
      </c>
      <c r="M35" s="17"/>
      <c r="N35" s="67"/>
    </row>
    <row r="36" spans="1:15" ht="15.95" customHeight="1" x14ac:dyDescent="0.2">
      <c r="A36" s="10">
        <f t="shared" si="0"/>
        <v>30</v>
      </c>
      <c r="B36" s="40" t="str">
        <f>+[1]Inputs!I35</f>
        <v>Bad Debt</v>
      </c>
      <c r="C36" s="33">
        <f>[1]Inputs!J35</f>
        <v>0</v>
      </c>
      <c r="D36" s="33"/>
      <c r="E36" s="43">
        <f>(SUM([1]Inputs!J8:J11)*Bad_Debt_Percent)-'Sch 1 Results of Operations'!C36</f>
        <v>403.98</v>
      </c>
      <c r="F36" s="33">
        <f t="shared" si="3"/>
        <v>403.98</v>
      </c>
      <c r="G36" s="34"/>
      <c r="H36" s="34">
        <f>(SUM(I9:I12)*Bad_Debt_Percent)-'Sch 1 Results of Operations'!F36</f>
        <v>2.5949999999999704</v>
      </c>
      <c r="I36" s="33">
        <f t="shared" si="4"/>
        <v>406.57499999999999</v>
      </c>
      <c r="J36" s="33"/>
      <c r="K36" s="34">
        <f>'[1]Int Sync, NTG, Rev Req'!G43</f>
        <v>46.610839637885633</v>
      </c>
      <c r="L36" s="33">
        <f t="shared" si="5"/>
        <v>453.18583963788564</v>
      </c>
      <c r="M36" s="17"/>
      <c r="N36" s="26"/>
    </row>
    <row r="37" spans="1:15" ht="15.95" customHeight="1" x14ac:dyDescent="0.2">
      <c r="A37" s="10">
        <f t="shared" si="0"/>
        <v>31</v>
      </c>
      <c r="B37" s="40" t="str">
        <f>+[1]Inputs!I36</f>
        <v>Repairs</v>
      </c>
      <c r="C37" s="33">
        <f>[1]Inputs!J36</f>
        <v>13481.92</v>
      </c>
      <c r="D37" s="33"/>
      <c r="E37" s="30">
        <f>[1]Inputs!K36</f>
        <v>0</v>
      </c>
      <c r="F37" s="33">
        <f t="shared" si="3"/>
        <v>13481.92</v>
      </c>
      <c r="G37" s="34"/>
      <c r="H37" s="34">
        <f>[1]Inputs!N36</f>
        <v>-4400</v>
      </c>
      <c r="I37" s="33">
        <f t="shared" si="4"/>
        <v>9081.92</v>
      </c>
      <c r="J37" s="33"/>
      <c r="K37" s="34"/>
      <c r="L37" s="33">
        <f t="shared" si="5"/>
        <v>9081.92</v>
      </c>
      <c r="M37" s="17"/>
      <c r="N37" s="26"/>
    </row>
    <row r="38" spans="1:15" ht="15.95" customHeight="1" x14ac:dyDescent="0.2">
      <c r="A38" s="10">
        <f t="shared" si="0"/>
        <v>32</v>
      </c>
      <c r="B38" s="40" t="str">
        <f>+[1]Inputs!I37</f>
        <v>Net Depreciation/Amortization</v>
      </c>
      <c r="C38" s="33">
        <f>[1]Inputs!J37</f>
        <v>6047</v>
      </c>
      <c r="D38" s="33"/>
      <c r="E38" s="30">
        <f>[1]Inputs!E64</f>
        <v>0</v>
      </c>
      <c r="F38" s="33">
        <f t="shared" si="3"/>
        <v>6047</v>
      </c>
      <c r="G38" s="34"/>
      <c r="H38" s="34">
        <f>I38-F38</f>
        <v>-509.9071428571433</v>
      </c>
      <c r="I38" s="33">
        <f>SUM([1]Inputs!AC8:AC2008)-SUM([1]Inputs!AO8:AO2008)</f>
        <v>5537.0928571428567</v>
      </c>
      <c r="J38" s="33"/>
      <c r="K38" s="34">
        <f>IF(I59&lt;=0, -I38, 0)</f>
        <v>0</v>
      </c>
      <c r="L38" s="33">
        <f t="shared" si="5"/>
        <v>5537.0928571428567</v>
      </c>
      <c r="M38" s="17"/>
      <c r="N38" s="26"/>
    </row>
    <row r="39" spans="1:15" ht="15.95" customHeight="1" x14ac:dyDescent="0.2">
      <c r="A39" s="10">
        <f t="shared" si="0"/>
        <v>33</v>
      </c>
      <c r="B39" s="40" t="str">
        <f>+[1]Inputs!I38</f>
        <v>Utility Excise Tax</v>
      </c>
      <c r="C39" s="33">
        <f>[1]Inputs!J38</f>
        <v>167</v>
      </c>
      <c r="D39" s="33"/>
      <c r="E39" s="30">
        <f>[1]Inputs!K38</f>
        <v>0</v>
      </c>
      <c r="F39" s="33">
        <f t="shared" si="3"/>
        <v>167</v>
      </c>
      <c r="G39" s="34"/>
      <c r="H39" s="34">
        <f>(SUM(I9:I12)*BO_Tax_Rate)-'Sch 1 Results of Operations'!F39</f>
        <v>3922.3313500000013</v>
      </c>
      <c r="I39" s="33">
        <f t="shared" si="4"/>
        <v>4089.3313500000013</v>
      </c>
      <c r="J39" s="33"/>
      <c r="K39" s="34">
        <f>+'[1]Int Sync, NTG, Rev Req'!G44+'[1]Int Sync, NTG, Rev Req'!G42</f>
        <v>468.81182507785377</v>
      </c>
      <c r="L39" s="33">
        <f t="shared" si="5"/>
        <v>4558.1431750778547</v>
      </c>
      <c r="M39" s="17"/>
      <c r="N39" s="26"/>
      <c r="O39" s="27"/>
    </row>
    <row r="40" spans="1:15" ht="15.95" customHeight="1" x14ac:dyDescent="0.2">
      <c r="A40" s="10">
        <f t="shared" si="0"/>
        <v>34</v>
      </c>
      <c r="B40" s="40" t="str">
        <f>+[1]Inputs!I39</f>
        <v>Property Tax</v>
      </c>
      <c r="C40" s="33">
        <f>[1]Inputs!J39</f>
        <v>1520</v>
      </c>
      <c r="D40" s="33"/>
      <c r="E40" s="30">
        <f>[1]Inputs!K39</f>
        <v>0</v>
      </c>
      <c r="F40" s="33">
        <f t="shared" si="3"/>
        <v>1520</v>
      </c>
      <c r="G40" s="34"/>
      <c r="H40" s="34">
        <f>[1]Inputs!N39</f>
        <v>0</v>
      </c>
      <c r="I40" s="33">
        <f t="shared" si="4"/>
        <v>1520</v>
      </c>
      <c r="J40" s="33"/>
      <c r="K40" s="34"/>
      <c r="L40" s="33">
        <f t="shared" si="5"/>
        <v>1520</v>
      </c>
      <c r="M40" s="17"/>
      <c r="N40" s="67"/>
    </row>
    <row r="41" spans="1:15" ht="15.95" customHeight="1" x14ac:dyDescent="0.2">
      <c r="A41" s="10">
        <f t="shared" si="0"/>
        <v>35</v>
      </c>
      <c r="B41" s="40" t="str">
        <f>+[1]Inputs!I40</f>
        <v>Payroll Tax (ESD, L&amp;I, Workman's Comp)</v>
      </c>
      <c r="C41" s="33">
        <f>[1]Inputs!J40</f>
        <v>1338</v>
      </c>
      <c r="D41" s="33"/>
      <c r="E41" s="30">
        <f>[1]Inputs!K40</f>
        <v>0</v>
      </c>
      <c r="F41" s="33">
        <f t="shared" si="3"/>
        <v>1338</v>
      </c>
      <c r="G41" s="34"/>
      <c r="H41" s="34">
        <f>[1]Inputs!N40</f>
        <v>0</v>
      </c>
      <c r="I41" s="33">
        <f t="shared" si="4"/>
        <v>1338</v>
      </c>
      <c r="J41" s="33"/>
      <c r="K41" s="34"/>
      <c r="L41" s="33">
        <f t="shared" si="5"/>
        <v>1338</v>
      </c>
      <c r="M41" s="17"/>
      <c r="N41" s="67"/>
      <c r="O41" s="17"/>
    </row>
    <row r="42" spans="1:15" ht="15.95" customHeight="1" x14ac:dyDescent="0.2">
      <c r="A42" s="10">
        <f t="shared" si="0"/>
        <v>36</v>
      </c>
      <c r="B42" s="40" t="str">
        <f>+[1]Inputs!I41</f>
        <v>Other Licenses (DOH, DOE, County or City)</v>
      </c>
      <c r="C42" s="33">
        <f>[1]Inputs!J41</f>
        <v>1102</v>
      </c>
      <c r="D42" s="33"/>
      <c r="E42" s="30">
        <f>[1]Inputs!K41</f>
        <v>0</v>
      </c>
      <c r="F42" s="33">
        <f t="shared" si="3"/>
        <v>1102</v>
      </c>
      <c r="G42" s="34"/>
      <c r="H42" s="34">
        <f>[1]Inputs!N41</f>
        <v>0</v>
      </c>
      <c r="I42" s="33">
        <f t="shared" si="4"/>
        <v>1102</v>
      </c>
      <c r="J42" s="33"/>
      <c r="K42" s="34"/>
      <c r="L42" s="33">
        <f t="shared" si="5"/>
        <v>1102</v>
      </c>
      <c r="M42" s="17"/>
      <c r="N42" s="67"/>
      <c r="O42" s="17"/>
    </row>
    <row r="43" spans="1:15" ht="15.95" customHeight="1" thickBot="1" x14ac:dyDescent="0.25">
      <c r="A43" s="10">
        <f t="shared" si="0"/>
        <v>37</v>
      </c>
      <c r="B43" s="41" t="str">
        <f>+[1]Inputs!I42</f>
        <v>Miscellaneous</v>
      </c>
      <c r="C43" s="37">
        <f>[1]Inputs!J42</f>
        <v>2438</v>
      </c>
      <c r="D43" s="37"/>
      <c r="E43" s="30">
        <f>[1]Inputs!K42</f>
        <v>0</v>
      </c>
      <c r="F43" s="37">
        <f t="shared" si="3"/>
        <v>2438</v>
      </c>
      <c r="G43" s="38"/>
      <c r="H43" s="38">
        <f>[1]Inputs!N42</f>
        <v>0</v>
      </c>
      <c r="I43" s="37">
        <f t="shared" si="4"/>
        <v>2438</v>
      </c>
      <c r="J43" s="37"/>
      <c r="K43" s="38"/>
      <c r="L43" s="37">
        <f t="shared" si="5"/>
        <v>2438</v>
      </c>
      <c r="M43" s="17"/>
      <c r="N43" s="67"/>
    </row>
    <row r="44" spans="1:15" ht="15.95" customHeight="1" thickTop="1" x14ac:dyDescent="0.2">
      <c r="A44" s="10">
        <f t="shared" si="0"/>
        <v>38</v>
      </c>
      <c r="B44" s="2" t="s">
        <v>29</v>
      </c>
      <c r="C44" s="45">
        <f>SUM(C18:C43)</f>
        <v>107732.83</v>
      </c>
      <c r="D44" s="47"/>
      <c r="E44" s="44">
        <f>SUM(E18:E43)</f>
        <v>-26512.920000000002</v>
      </c>
      <c r="F44" s="45">
        <f>SUM(F18:F43)</f>
        <v>81219.91</v>
      </c>
      <c r="G44" s="46"/>
      <c r="H44" s="44">
        <f>SUM(H18:H43)</f>
        <v>-822.31079285714168</v>
      </c>
      <c r="I44" s="45">
        <f>SUM(I18:I43)</f>
        <v>80397.599207142863</v>
      </c>
      <c r="J44" s="47"/>
      <c r="K44" s="44">
        <f>SUM(K18:K43)</f>
        <v>552.71133642604786</v>
      </c>
      <c r="L44" s="45">
        <f>SUM(L18:L43)</f>
        <v>80950.310543568907</v>
      </c>
      <c r="M44" s="23"/>
    </row>
    <row r="45" spans="1:15" ht="15.95" customHeight="1" x14ac:dyDescent="0.2">
      <c r="A45" s="10">
        <f t="shared" si="0"/>
        <v>39</v>
      </c>
      <c r="C45" s="47"/>
      <c r="D45" s="47"/>
      <c r="E45" s="46"/>
      <c r="F45" s="47"/>
      <c r="G45" s="46"/>
      <c r="H45" s="46"/>
      <c r="I45" s="47"/>
      <c r="J45" s="47"/>
      <c r="K45" s="46"/>
      <c r="L45" s="47"/>
      <c r="M45" s="18"/>
    </row>
    <row r="46" spans="1:15" ht="15.95" customHeight="1" x14ac:dyDescent="0.2">
      <c r="A46" s="10">
        <f t="shared" si="0"/>
        <v>40</v>
      </c>
      <c r="B46" s="20" t="s">
        <v>30</v>
      </c>
      <c r="C46" s="29">
        <f>C15-C44</f>
        <v>-26916.83</v>
      </c>
      <c r="D46" s="29"/>
      <c r="E46" s="30">
        <f>E15-E44</f>
        <v>26512.920000000002</v>
      </c>
      <c r="F46" s="29">
        <f>F15-F44</f>
        <v>-403.91000000000349</v>
      </c>
      <c r="G46" s="30"/>
      <c r="H46" s="30">
        <f>H15-H44</f>
        <v>1341.3107928571417</v>
      </c>
      <c r="I46" s="29">
        <f>I15-I44</f>
        <v>937.40079285713728</v>
      </c>
      <c r="J46" s="29"/>
      <c r="K46" s="30"/>
      <c r="L46" s="29">
        <f>L15-L44</f>
        <v>9706.8573840082245</v>
      </c>
      <c r="M46" s="17"/>
    </row>
    <row r="47" spans="1:15" ht="15.95" customHeight="1" x14ac:dyDescent="0.2">
      <c r="A47" s="10">
        <f t="shared" si="0"/>
        <v>41</v>
      </c>
      <c r="B47" s="21" t="s">
        <v>31</v>
      </c>
      <c r="C47" s="33">
        <f>[1]Inputs!J46</f>
        <v>0</v>
      </c>
      <c r="D47" s="33"/>
      <c r="E47" s="30">
        <f>[1]Inputs!K46</f>
        <v>0</v>
      </c>
      <c r="F47" s="33">
        <f>+E47+C47</f>
        <v>0</v>
      </c>
      <c r="G47" s="34"/>
      <c r="H47" s="34">
        <f>IF([1]Inputs!N46&lt;&gt;"",[1]Inputs!N46,Prof_Int_Exp_Adj)</f>
        <v>2993.9468095238099</v>
      </c>
      <c r="I47" s="33">
        <f>F47+H47</f>
        <v>2993.9468095238099</v>
      </c>
      <c r="J47" s="34"/>
      <c r="K47" s="34"/>
      <c r="L47" s="33">
        <f>I47+K47</f>
        <v>2993.9468095238099</v>
      </c>
      <c r="M47" s="17"/>
      <c r="N47" s="68"/>
    </row>
    <row r="48" spans="1:15" ht="15.95" customHeight="1" x14ac:dyDescent="0.2">
      <c r="A48" s="10">
        <f t="shared" si="0"/>
        <v>42</v>
      </c>
      <c r="B48" s="21" t="s">
        <v>32</v>
      </c>
      <c r="C48" s="33">
        <f>[1]Inputs!J47</f>
        <v>0</v>
      </c>
      <c r="D48" s="33"/>
      <c r="E48" s="34">
        <f>[1]Inputs!K47</f>
        <v>0</v>
      </c>
      <c r="F48" s="33">
        <f>+E48+C48</f>
        <v>0</v>
      </c>
      <c r="G48" s="34"/>
      <c r="H48" s="34">
        <f>IF('Sch 1 Results of Operations'!I46-'Sch 1 Results of Operations'!I47&gt;0,FIT_Rate,0)*('Sch 1 Results of Operations'!I46-Proforma_Interest_Expense)-'Sch 1 Results of Operations'!F48</f>
        <v>0</v>
      </c>
      <c r="I48" s="33">
        <f>F48+H48</f>
        <v>0</v>
      </c>
      <c r="J48" s="34"/>
      <c r="K48" s="34">
        <f>+'[1]Int Sync, NTG, Rev Req'!G52</f>
        <v>1409.711220641725</v>
      </c>
      <c r="L48" s="33">
        <f>I48+K48</f>
        <v>1409.711220641725</v>
      </c>
      <c r="M48" s="17"/>
      <c r="N48" s="69"/>
    </row>
    <row r="49" spans="1:15" ht="15.95" customHeight="1" thickBot="1" x14ac:dyDescent="0.25">
      <c r="A49" s="10">
        <f t="shared" si="0"/>
        <v>43</v>
      </c>
      <c r="B49" s="22" t="s">
        <v>33</v>
      </c>
      <c r="C49" s="37">
        <f>+C44+C47+C48</f>
        <v>107732.83</v>
      </c>
      <c r="D49" s="37"/>
      <c r="E49" s="38"/>
      <c r="F49" s="37">
        <f>+F44+F47+F48</f>
        <v>81219.91</v>
      </c>
      <c r="G49" s="38"/>
      <c r="H49" s="38"/>
      <c r="I49" s="37">
        <f>+I44+I47+I48</f>
        <v>83391.546016666674</v>
      </c>
      <c r="J49" s="37"/>
      <c r="K49" s="38"/>
      <c r="L49" s="37">
        <f>+L44+L47+L48</f>
        <v>85353.968573734441</v>
      </c>
      <c r="M49" s="18"/>
    </row>
    <row r="50" spans="1:15" ht="15.95" customHeight="1" thickTop="1" thickBot="1" x14ac:dyDescent="0.25">
      <c r="A50" s="10">
        <f t="shared" si="0"/>
        <v>44</v>
      </c>
      <c r="B50" s="2" t="s">
        <v>34</v>
      </c>
      <c r="C50" s="45">
        <f>+C15-C49</f>
        <v>-26916.83</v>
      </c>
      <c r="D50" s="47"/>
      <c r="E50" s="44">
        <f>SUM(E45:E49)</f>
        <v>26512.920000000002</v>
      </c>
      <c r="F50" s="45">
        <f>+F15-F49</f>
        <v>-403.91000000000349</v>
      </c>
      <c r="G50" s="46"/>
      <c r="H50" s="44">
        <f>SUM(H45:H49)</f>
        <v>4335.2576023809515</v>
      </c>
      <c r="I50" s="45">
        <f>+I15-I49</f>
        <v>-2056.5460166666744</v>
      </c>
      <c r="J50" s="47"/>
      <c r="K50" s="44">
        <f>SUM(K45:K49)</f>
        <v>1409.711220641725</v>
      </c>
      <c r="L50" s="45">
        <f>+L15-L49</f>
        <v>5303.1993538426905</v>
      </c>
      <c r="M50" s="61"/>
    </row>
    <row r="51" spans="1:15" ht="15.95" customHeight="1" thickBot="1" x14ac:dyDescent="0.25">
      <c r="A51" s="1">
        <f t="shared" si="0"/>
        <v>45</v>
      </c>
      <c r="B51" s="70"/>
      <c r="C51" s="71"/>
      <c r="D51" s="71"/>
      <c r="E51" s="72"/>
      <c r="F51" s="71"/>
      <c r="G51" s="72"/>
      <c r="H51" s="72"/>
      <c r="I51" s="71"/>
      <c r="J51" s="71"/>
      <c r="K51" s="72"/>
      <c r="L51" s="73"/>
      <c r="M51" s="74"/>
      <c r="N51" s="75"/>
      <c r="O51" s="76"/>
    </row>
    <row r="52" spans="1:15" ht="15.95" customHeight="1" x14ac:dyDescent="0.2">
      <c r="A52" s="10">
        <f>1+A51</f>
        <v>46</v>
      </c>
      <c r="C52" s="47"/>
      <c r="D52" s="47"/>
      <c r="E52" s="46"/>
      <c r="F52" s="47"/>
      <c r="G52" s="46"/>
      <c r="H52" s="46"/>
      <c r="I52" s="47"/>
      <c r="J52" s="47"/>
      <c r="K52" s="46"/>
      <c r="L52" s="47"/>
      <c r="M52" s="18"/>
      <c r="N52" s="61"/>
    </row>
    <row r="53" spans="1:15" ht="15.95" customHeight="1" x14ac:dyDescent="0.2">
      <c r="A53" s="10">
        <f>1+A52</f>
        <v>47</v>
      </c>
      <c r="B53" s="19" t="s">
        <v>35</v>
      </c>
      <c r="C53" s="47"/>
      <c r="D53" s="47"/>
      <c r="E53" s="46"/>
      <c r="F53" s="47"/>
      <c r="G53" s="46"/>
      <c r="H53" s="46"/>
      <c r="I53" s="47"/>
      <c r="J53" s="47"/>
      <c r="K53" s="46"/>
      <c r="L53" s="47"/>
    </row>
    <row r="54" spans="1:15" ht="15.95" customHeight="1" x14ac:dyDescent="0.2">
      <c r="A54" s="10">
        <f t="shared" si="0"/>
        <v>48</v>
      </c>
      <c r="B54" s="20" t="s">
        <v>36</v>
      </c>
      <c r="C54" s="29">
        <f>[1]Inputs!J53</f>
        <v>317052</v>
      </c>
      <c r="D54" s="29"/>
      <c r="E54" s="30">
        <f>+F54-C54</f>
        <v>0</v>
      </c>
      <c r="F54" s="29">
        <f>+[1]Inputs!Y6</f>
        <v>317052</v>
      </c>
      <c r="G54" s="29"/>
      <c r="H54" s="50">
        <f>[1]Inputs!N53</f>
        <v>0</v>
      </c>
      <c r="I54" s="29">
        <f>[1]Inputs!Y6+H54</f>
        <v>317052</v>
      </c>
      <c r="J54" s="29"/>
      <c r="K54" s="30"/>
      <c r="L54" s="29">
        <f>+K54+I54</f>
        <v>317052</v>
      </c>
      <c r="M54" s="17"/>
    </row>
    <row r="55" spans="1:15" s="17" customFormat="1" ht="15.95" customHeight="1" x14ac:dyDescent="0.2">
      <c r="A55" s="10">
        <f t="shared" si="0"/>
        <v>49</v>
      </c>
      <c r="B55" s="42" t="s">
        <v>37</v>
      </c>
      <c r="C55" s="33">
        <f>[1]Inputs!J54</f>
        <v>-239748</v>
      </c>
      <c r="D55" s="33"/>
      <c r="E55" s="34">
        <f>F55-C55</f>
        <v>-3602.3571428571304</v>
      </c>
      <c r="F55" s="33">
        <f>-[1]Inputs!AE6</f>
        <v>-243350.35714285713</v>
      </c>
      <c r="G55" s="33"/>
      <c r="H55" s="51">
        <f>[1]Inputs!N54</f>
        <v>0</v>
      </c>
      <c r="I55" s="33">
        <f>F55+H55</f>
        <v>-243350.35714285713</v>
      </c>
      <c r="J55" s="33"/>
      <c r="K55" s="34"/>
      <c r="L55" s="33">
        <f>+K55+I55</f>
        <v>-243350.35714285713</v>
      </c>
    </row>
    <row r="56" spans="1:15" s="17" customFormat="1" ht="15.95" customHeight="1" x14ac:dyDescent="0.2">
      <c r="A56" s="10">
        <f t="shared" si="0"/>
        <v>50</v>
      </c>
      <c r="B56" s="42" t="s">
        <v>38</v>
      </c>
      <c r="C56" s="33">
        <f>[1]Inputs!J55</f>
        <v>0</v>
      </c>
      <c r="D56" s="33"/>
      <c r="E56" s="34"/>
      <c r="F56" s="33"/>
      <c r="G56" s="33"/>
      <c r="H56" s="51"/>
      <c r="I56" s="33"/>
      <c r="J56" s="33"/>
      <c r="K56" s="34"/>
      <c r="L56" s="33"/>
    </row>
    <row r="57" spans="1:15" ht="15.95" customHeight="1" x14ac:dyDescent="0.2">
      <c r="A57" s="10">
        <f t="shared" si="0"/>
        <v>51</v>
      </c>
      <c r="B57" s="21" t="s">
        <v>39</v>
      </c>
      <c r="C57" s="33">
        <f>[1]Inputs!J56</f>
        <v>-600</v>
      </c>
      <c r="D57" s="33"/>
      <c r="E57" s="34">
        <f>F57-C57</f>
        <v>0</v>
      </c>
      <c r="F57" s="33">
        <f>-[1]Inputs!AK6</f>
        <v>-600</v>
      </c>
      <c r="G57" s="33"/>
      <c r="H57" s="51">
        <f>-[1]Inputs!N56</f>
        <v>0</v>
      </c>
      <c r="I57" s="33">
        <f>-[1]Inputs!AK6+H57</f>
        <v>-600</v>
      </c>
      <c r="J57" s="33"/>
      <c r="K57" s="34"/>
      <c r="L57" s="33">
        <f>+K57+I57</f>
        <v>-600</v>
      </c>
      <c r="M57" s="17"/>
    </row>
    <row r="58" spans="1:15" ht="15.95" customHeight="1" thickBot="1" x14ac:dyDescent="0.25">
      <c r="A58" s="10">
        <f t="shared" si="0"/>
        <v>52</v>
      </c>
      <c r="B58" s="22" t="s">
        <v>40</v>
      </c>
      <c r="C58" s="37">
        <f>[1]Inputs!J57</f>
        <v>480</v>
      </c>
      <c r="D58" s="37"/>
      <c r="E58" s="38">
        <f>F58-C58</f>
        <v>40</v>
      </c>
      <c r="F58" s="37">
        <f>[1]Inputs!AQ6</f>
        <v>520</v>
      </c>
      <c r="G58" s="37"/>
      <c r="H58" s="52">
        <f>[1]Inputs!N57</f>
        <v>0</v>
      </c>
      <c r="I58" s="37">
        <f>[1]Inputs!AQ6+H58</f>
        <v>520</v>
      </c>
      <c r="J58" s="37"/>
      <c r="K58" s="38"/>
      <c r="L58" s="37">
        <f>+K58+I58</f>
        <v>520</v>
      </c>
      <c r="M58" s="17"/>
    </row>
    <row r="59" spans="1:15" ht="15.95" customHeight="1" thickTop="1" x14ac:dyDescent="0.2">
      <c r="A59" s="10">
        <f t="shared" si="0"/>
        <v>53</v>
      </c>
      <c r="B59" s="2" t="s">
        <v>41</v>
      </c>
      <c r="C59" s="45">
        <f>SUM(C54:C58)</f>
        <v>77184</v>
      </c>
      <c r="D59" s="45"/>
      <c r="E59" s="45">
        <f t="shared" ref="E59:I59" si="6">SUM(E54:E58)</f>
        <v>-3562.3571428571304</v>
      </c>
      <c r="F59" s="45">
        <f t="shared" si="6"/>
        <v>73621.64285714287</v>
      </c>
      <c r="G59" s="45"/>
      <c r="H59" s="45">
        <f t="shared" si="6"/>
        <v>0</v>
      </c>
      <c r="I59" s="45">
        <f t="shared" si="6"/>
        <v>73621.64285714287</v>
      </c>
      <c r="J59" s="47"/>
      <c r="K59" s="44">
        <f>SUM(K54:K58)</f>
        <v>0</v>
      </c>
      <c r="L59" s="45">
        <f>SUM(L54:L58)</f>
        <v>73621.64285714287</v>
      </c>
      <c r="M59" s="23"/>
      <c r="N59" s="23"/>
    </row>
    <row r="60" spans="1:15" ht="15.95" customHeight="1" x14ac:dyDescent="0.2">
      <c r="A60" s="10">
        <f t="shared" si="0"/>
        <v>54</v>
      </c>
      <c r="C60" s="47"/>
      <c r="D60" s="47"/>
      <c r="E60" s="46"/>
      <c r="F60" s="47"/>
      <c r="G60" s="46"/>
      <c r="H60" s="46"/>
      <c r="I60" s="53"/>
      <c r="J60" s="47"/>
      <c r="K60" s="46"/>
      <c r="L60" s="47"/>
    </row>
    <row r="61" spans="1:15" ht="15.95" customHeight="1" x14ac:dyDescent="0.2">
      <c r="A61" s="10"/>
      <c r="B61" s="20"/>
      <c r="C61" s="49"/>
      <c r="D61" s="49"/>
      <c r="E61" s="48"/>
      <c r="F61" s="49"/>
      <c r="G61" s="48"/>
      <c r="H61" s="48"/>
      <c r="I61" s="49"/>
      <c r="J61" s="49"/>
      <c r="K61" s="48"/>
      <c r="L61" s="49"/>
      <c r="M61" s="24"/>
      <c r="N61" s="77"/>
    </row>
    <row r="62" spans="1:15" ht="15.95" customHeight="1" x14ac:dyDescent="0.2">
      <c r="A62" s="10"/>
      <c r="B62" s="21"/>
      <c r="C62" s="33"/>
      <c r="D62" s="33"/>
      <c r="E62" s="34"/>
      <c r="F62" s="33"/>
      <c r="G62" s="33"/>
      <c r="H62" s="34"/>
      <c r="I62" s="33"/>
      <c r="J62" s="33"/>
      <c r="K62" s="34"/>
      <c r="L62" s="33"/>
      <c r="M62" s="18"/>
    </row>
    <row r="63" spans="1:15" x14ac:dyDescent="0.2">
      <c r="C63" s="47"/>
      <c r="D63" s="47"/>
      <c r="E63" s="47"/>
      <c r="F63" s="47"/>
      <c r="G63" s="46"/>
      <c r="H63" s="47"/>
      <c r="I63" s="47"/>
      <c r="J63" s="47"/>
      <c r="K63" s="47"/>
      <c r="L63" s="47"/>
    </row>
    <row r="65" spans="5:9" x14ac:dyDescent="0.2">
      <c r="E65" s="17"/>
      <c r="G65" s="2"/>
      <c r="H65" s="17"/>
      <c r="I65" s="17"/>
    </row>
    <row r="66" spans="5:9" x14ac:dyDescent="0.2">
      <c r="E66" s="17"/>
      <c r="G66" s="2"/>
      <c r="H66" s="17"/>
      <c r="I66" s="17"/>
    </row>
    <row r="67" spans="5:9" x14ac:dyDescent="0.2">
      <c r="E67" s="17"/>
      <c r="G67" s="2"/>
      <c r="H67" s="17"/>
      <c r="I67" s="17"/>
    </row>
    <row r="68" spans="5:9" x14ac:dyDescent="0.2">
      <c r="H68" s="17"/>
      <c r="I68" s="17"/>
    </row>
    <row r="69" spans="5:9" x14ac:dyDescent="0.2">
      <c r="E69" s="17"/>
    </row>
    <row r="70" spans="5:9" x14ac:dyDescent="0.2">
      <c r="H70" s="17"/>
      <c r="I70" s="17"/>
    </row>
    <row r="71" spans="5:9" x14ac:dyDescent="0.2">
      <c r="I71" s="17"/>
    </row>
  </sheetData>
  <printOptions horizontalCentered="1"/>
  <pageMargins left="0.25" right="0.25" top="0.25" bottom="0.25" header="0" footer="0"/>
  <pageSetup scale="59" orientation="landscape" r:id="rId1"/>
  <headerFooter alignWithMargins="0">
    <oddFooter>&amp;C&amp;F&amp;R&amp;D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3EB1C-667B-4C89-B168-817A44FAF298}">
  <sheetPr>
    <tabColor rgb="FFFC8EDF"/>
    <pageSetUpPr fitToPage="1"/>
  </sheetPr>
  <dimension ref="A1:F50"/>
  <sheetViews>
    <sheetView topLeftCell="A15" workbookViewId="0"/>
  </sheetViews>
  <sheetFormatPr defaultColWidth="10.6640625" defaultRowHeight="15.75" x14ac:dyDescent="0.2"/>
  <cols>
    <col min="1" max="1" width="3.77734375" style="1" bestFit="1" customWidth="1"/>
    <col min="2" max="2" width="44.5546875" style="2" bestFit="1" customWidth="1"/>
    <col min="3" max="3" width="12.77734375" style="2" bestFit="1" customWidth="1"/>
    <col min="4" max="4" width="1.6640625" style="2" customWidth="1"/>
    <col min="5" max="6" width="18.5546875" style="2" customWidth="1"/>
    <col min="7" max="7" width="19.88671875" style="2" bestFit="1" customWidth="1"/>
    <col min="8" max="8" width="10.6640625" style="2" customWidth="1"/>
    <col min="9" max="16384" width="10.6640625" style="2"/>
  </cols>
  <sheetData>
    <row r="1" spans="1:6" ht="15.95" customHeight="1" x14ac:dyDescent="0.2">
      <c r="B1" s="2" t="str">
        <f>[1]Inputs!B6</f>
        <v>Washington Water Supply</v>
      </c>
    </row>
    <row r="2" spans="1:6" ht="15.95" customHeight="1" x14ac:dyDescent="0.2">
      <c r="B2" s="2" t="str">
        <f>"UW-"&amp;[1]Inputs!B7</f>
        <v>UW-230598</v>
      </c>
    </row>
    <row r="3" spans="1:6" ht="15.95" customHeight="1" x14ac:dyDescent="0.2">
      <c r="B3" s="3" t="str">
        <f>"For Test Year Ended "&amp;TEXT([1]Inputs!B8,"mmmm dd, yyyy")</f>
        <v>For Test Year Ended December 31, 2023</v>
      </c>
      <c r="C3" s="3"/>
      <c r="D3" s="3"/>
      <c r="E3" s="3"/>
      <c r="F3" s="3"/>
    </row>
    <row r="4" spans="1:6" ht="15.95" customHeight="1" x14ac:dyDescent="0.2">
      <c r="B4" s="4" t="s">
        <v>42</v>
      </c>
      <c r="C4" s="4"/>
      <c r="D4" s="4"/>
      <c r="E4" s="4"/>
      <c r="F4" s="4"/>
    </row>
    <row r="5" spans="1:6" s="5" customFormat="1" ht="15.95" customHeight="1" x14ac:dyDescent="0.2">
      <c r="A5" s="1"/>
      <c r="B5" s="5" t="s">
        <v>1</v>
      </c>
      <c r="C5" s="6" t="s">
        <v>2</v>
      </c>
      <c r="E5" s="5" t="s">
        <v>3</v>
      </c>
      <c r="F5" s="5" t="s">
        <v>4</v>
      </c>
    </row>
    <row r="6" spans="1:6" s="5" customFormat="1" ht="31.5" x14ac:dyDescent="0.2">
      <c r="A6" s="7" t="s">
        <v>9</v>
      </c>
      <c r="B6" s="8" t="s">
        <v>10</v>
      </c>
      <c r="C6" s="7" t="s">
        <v>12</v>
      </c>
      <c r="D6" s="9"/>
      <c r="E6" s="7" t="s">
        <v>43</v>
      </c>
      <c r="F6" s="7" t="s">
        <v>44</v>
      </c>
    </row>
    <row r="7" spans="1:6" s="15" customFormat="1" ht="15.95" customHeight="1" x14ac:dyDescent="0.2">
      <c r="A7" s="10">
        <v>1</v>
      </c>
      <c r="B7" s="11" t="s">
        <v>18</v>
      </c>
      <c r="C7" s="12" t="s">
        <v>45</v>
      </c>
      <c r="D7" s="13"/>
      <c r="E7" s="14" t="s">
        <v>46</v>
      </c>
      <c r="F7" s="14" t="s">
        <v>47</v>
      </c>
    </row>
    <row r="8" spans="1:6" s="5" customFormat="1" ht="15.95" customHeight="1" x14ac:dyDescent="0.2">
      <c r="A8" s="10">
        <f t="shared" ref="A8:A39" si="0">1+A7</f>
        <v>2</v>
      </c>
      <c r="B8" s="16" t="s">
        <v>26</v>
      </c>
      <c r="D8" s="9"/>
    </row>
    <row r="9" spans="1:6" ht="15.95" customHeight="1" x14ac:dyDescent="0.2">
      <c r="A9" s="10">
        <f t="shared" si="0"/>
        <v>3</v>
      </c>
      <c r="B9" s="20" t="str">
        <f>+[1]Inputs!I8</f>
        <v>Metered Sales</v>
      </c>
      <c r="C9" s="29">
        <f>SUM(E9:F9)</f>
        <v>0</v>
      </c>
      <c r="D9" s="29"/>
      <c r="E9" s="28"/>
      <c r="F9" s="28"/>
    </row>
    <row r="10" spans="1:6" ht="15.95" customHeight="1" x14ac:dyDescent="0.2">
      <c r="A10" s="10">
        <f t="shared" si="0"/>
        <v>4</v>
      </c>
      <c r="B10" s="21" t="str">
        <f>+[1]Inputs!I9</f>
        <v>Un-Metered Sales</v>
      </c>
      <c r="C10" s="29">
        <f t="shared" ref="C10:C14" si="1">SUM(E10:F10)</f>
        <v>0</v>
      </c>
      <c r="D10" s="33"/>
      <c r="E10" s="32"/>
      <c r="F10" s="32"/>
    </row>
    <row r="11" spans="1:6" ht="15.95" customHeight="1" x14ac:dyDescent="0.2">
      <c r="A11" s="10">
        <f t="shared" si="0"/>
        <v>5</v>
      </c>
      <c r="B11" s="21" t="str">
        <f>+[1]Inputs!I10</f>
        <v>Ready-to-Serve</v>
      </c>
      <c r="C11" s="29">
        <f t="shared" si="1"/>
        <v>0</v>
      </c>
      <c r="D11" s="33"/>
      <c r="E11" s="32"/>
      <c r="F11" s="32"/>
    </row>
    <row r="12" spans="1:6" ht="15.95" customHeight="1" x14ac:dyDescent="0.2">
      <c r="A12" s="10">
        <f t="shared" si="0"/>
        <v>6</v>
      </c>
      <c r="B12" s="21" t="str">
        <f>+[1]Inputs!I11</f>
        <v>Fire Protection / Irrigation</v>
      </c>
      <c r="C12" s="29">
        <f t="shared" si="1"/>
        <v>0</v>
      </c>
      <c r="D12" s="33"/>
      <c r="E12" s="32"/>
      <c r="F12" s="32"/>
    </row>
    <row r="13" spans="1:6" ht="15.95" customHeight="1" x14ac:dyDescent="0.2">
      <c r="A13" s="10">
        <f t="shared" si="0"/>
        <v>7</v>
      </c>
      <c r="B13" s="21" t="str">
        <f>+[1]Inputs!I12</f>
        <v>Jobbing / Service Connections</v>
      </c>
      <c r="C13" s="29">
        <f t="shared" si="1"/>
        <v>0</v>
      </c>
      <c r="D13" s="33"/>
      <c r="E13" s="32"/>
      <c r="F13" s="32"/>
    </row>
    <row r="14" spans="1:6" ht="15.95" customHeight="1" thickBot="1" x14ac:dyDescent="0.25">
      <c r="A14" s="10">
        <f t="shared" si="0"/>
        <v>8</v>
      </c>
      <c r="B14" s="22" t="str">
        <f>+[1]Inputs!I13</f>
        <v>Other Income, Ancillary Charges</v>
      </c>
      <c r="C14" s="29">
        <f t="shared" si="1"/>
        <v>0</v>
      </c>
      <c r="D14" s="37"/>
      <c r="E14" s="37"/>
      <c r="F14" s="37"/>
    </row>
    <row r="15" spans="1:6" ht="15.95" customHeight="1" thickTop="1" x14ac:dyDescent="0.2">
      <c r="A15" s="10">
        <f t="shared" si="0"/>
        <v>9</v>
      </c>
      <c r="B15" s="2" t="s">
        <v>27</v>
      </c>
      <c r="C15" s="45">
        <f>SUM(C9:C14)</f>
        <v>0</v>
      </c>
      <c r="D15" s="47"/>
      <c r="E15" s="44"/>
      <c r="F15" s="44"/>
    </row>
    <row r="16" spans="1:6" ht="15.95" customHeight="1" x14ac:dyDescent="0.2">
      <c r="A16" s="10">
        <f t="shared" si="0"/>
        <v>10</v>
      </c>
      <c r="C16" s="47"/>
      <c r="D16" s="47"/>
      <c r="E16" s="46"/>
      <c r="F16" s="46"/>
    </row>
    <row r="17" spans="1:6" ht="15.95" customHeight="1" x14ac:dyDescent="0.2">
      <c r="A17" s="10">
        <f t="shared" si="0"/>
        <v>11</v>
      </c>
      <c r="B17" s="19" t="s">
        <v>28</v>
      </c>
      <c r="C17" s="47"/>
      <c r="D17" s="47"/>
      <c r="E17" s="46"/>
      <c r="F17" s="46"/>
    </row>
    <row r="18" spans="1:6" ht="15.95" customHeight="1" x14ac:dyDescent="0.2">
      <c r="A18" s="10">
        <f t="shared" si="0"/>
        <v>12</v>
      </c>
      <c r="B18" s="39" t="str">
        <f>+[1]Inputs!I17</f>
        <v>Salary and Wages - Employees</v>
      </c>
      <c r="C18" s="29">
        <f>SUM(E18:F18)</f>
        <v>0</v>
      </c>
      <c r="D18" s="29"/>
      <c r="E18" s="30"/>
      <c r="F18" s="30"/>
    </row>
    <row r="19" spans="1:6" ht="15.95" customHeight="1" x14ac:dyDescent="0.2">
      <c r="A19" s="10">
        <f t="shared" si="0"/>
        <v>13</v>
      </c>
      <c r="B19" s="40" t="str">
        <f>+[1]Inputs!I18</f>
        <v>Salary and Wages - Officers</v>
      </c>
      <c r="C19" s="29">
        <f t="shared" ref="C19:C43" si="2">SUM(E19:F19)</f>
        <v>0</v>
      </c>
      <c r="D19" s="33"/>
      <c r="E19" s="30"/>
      <c r="F19" s="30"/>
    </row>
    <row r="20" spans="1:6" ht="15.95" customHeight="1" x14ac:dyDescent="0.2">
      <c r="A20" s="10">
        <f t="shared" si="0"/>
        <v>14</v>
      </c>
      <c r="B20" s="40" t="str">
        <f>+[1]Inputs!I19</f>
        <v>Employee Pensions and Benefits</v>
      </c>
      <c r="C20" s="29">
        <f t="shared" si="2"/>
        <v>0</v>
      </c>
      <c r="D20" s="33"/>
      <c r="E20" s="30"/>
      <c r="F20" s="30"/>
    </row>
    <row r="21" spans="1:6" ht="15.95" customHeight="1" x14ac:dyDescent="0.2">
      <c r="A21" s="10">
        <f t="shared" si="0"/>
        <v>15</v>
      </c>
      <c r="B21" s="40" t="str">
        <f>+[1]Inputs!I20</f>
        <v>Purchased Power/Water</v>
      </c>
      <c r="C21" s="29">
        <f t="shared" si="2"/>
        <v>-19289.900000000001</v>
      </c>
      <c r="D21" s="33"/>
      <c r="E21" s="30">
        <f>'Sch 1 Results of Operations'!E21</f>
        <v>-19289.900000000001</v>
      </c>
      <c r="F21" s="30"/>
    </row>
    <row r="22" spans="1:6" ht="15.95" customHeight="1" x14ac:dyDescent="0.2">
      <c r="A22" s="10">
        <f t="shared" si="0"/>
        <v>16</v>
      </c>
      <c r="B22" s="40" t="str">
        <f>+[1]Inputs!I21</f>
        <v>Chemicals &amp; Testing</v>
      </c>
      <c r="C22" s="29">
        <f t="shared" si="2"/>
        <v>0</v>
      </c>
      <c r="D22" s="33"/>
      <c r="E22" s="30"/>
      <c r="F22" s="30"/>
    </row>
    <row r="23" spans="1:6" ht="15.95" customHeight="1" x14ac:dyDescent="0.2">
      <c r="A23" s="10">
        <f t="shared" si="0"/>
        <v>17</v>
      </c>
      <c r="B23" s="40" t="str">
        <f>+[1]Inputs!I22</f>
        <v>Material &amp; Supplies</v>
      </c>
      <c r="C23" s="29">
        <f t="shared" si="2"/>
        <v>0</v>
      </c>
      <c r="D23" s="33"/>
      <c r="E23" s="30"/>
      <c r="F23" s="30"/>
    </row>
    <row r="24" spans="1:6" ht="15.95" customHeight="1" x14ac:dyDescent="0.2">
      <c r="A24" s="10">
        <f t="shared" si="0"/>
        <v>18</v>
      </c>
      <c r="B24" s="40" t="str">
        <f>+[1]Inputs!I23</f>
        <v>Contractual Engineer</v>
      </c>
      <c r="C24" s="29">
        <f t="shared" si="2"/>
        <v>0</v>
      </c>
      <c r="D24" s="33"/>
      <c r="E24" s="30"/>
      <c r="F24" s="30"/>
    </row>
    <row r="25" spans="1:6" ht="15.95" customHeight="1" x14ac:dyDescent="0.2">
      <c r="A25" s="10">
        <f t="shared" si="0"/>
        <v>19</v>
      </c>
      <c r="B25" s="40" t="str">
        <f>+[1]Inputs!I24</f>
        <v>Contractual Accounting</v>
      </c>
      <c r="C25" s="29">
        <f t="shared" si="2"/>
        <v>-7627</v>
      </c>
      <c r="D25" s="33"/>
      <c r="F25" s="30">
        <f>'Sch 1 Results of Operations'!E25</f>
        <v>-7627</v>
      </c>
    </row>
    <row r="26" spans="1:6" ht="15.95" customHeight="1" x14ac:dyDescent="0.2">
      <c r="A26" s="10">
        <f t="shared" si="0"/>
        <v>20</v>
      </c>
      <c r="B26" s="40" t="str">
        <f>+[1]Inputs!I25</f>
        <v>Contractual Legal</v>
      </c>
      <c r="C26" s="29">
        <f t="shared" si="2"/>
        <v>0</v>
      </c>
      <c r="D26" s="33"/>
      <c r="E26" s="30"/>
      <c r="F26" s="30"/>
    </row>
    <row r="27" spans="1:6" ht="15.95" customHeight="1" x14ac:dyDescent="0.2">
      <c r="A27" s="10">
        <f t="shared" si="0"/>
        <v>21</v>
      </c>
      <c r="B27" s="40" t="str">
        <f>+[1]Inputs!I26</f>
        <v>Contractual Operations</v>
      </c>
      <c r="C27" s="29">
        <f t="shared" si="2"/>
        <v>0</v>
      </c>
      <c r="D27" s="33"/>
      <c r="E27" s="30"/>
      <c r="F27" s="30"/>
    </row>
    <row r="28" spans="1:6" ht="15.95" customHeight="1" x14ac:dyDescent="0.2">
      <c r="A28" s="10">
        <f t="shared" si="0"/>
        <v>22</v>
      </c>
      <c r="B28" s="40" t="str">
        <f>+[1]Inputs!I27</f>
        <v>Jobbing</v>
      </c>
      <c r="C28" s="29">
        <f t="shared" si="2"/>
        <v>0</v>
      </c>
      <c r="D28" s="33"/>
      <c r="E28" s="43"/>
      <c r="F28" s="43"/>
    </row>
    <row r="29" spans="1:6" ht="15.95" customHeight="1" x14ac:dyDescent="0.2">
      <c r="A29" s="10">
        <f t="shared" si="0"/>
        <v>23</v>
      </c>
      <c r="B29" s="40" t="str">
        <f>+[1]Inputs!I28</f>
        <v>Rental of Building, Property, and Equipment</v>
      </c>
      <c r="C29" s="29">
        <f t="shared" si="2"/>
        <v>0</v>
      </c>
      <c r="D29" s="33"/>
      <c r="E29" s="30"/>
      <c r="F29" s="30"/>
    </row>
    <row r="30" spans="1:6" ht="15.95" customHeight="1" x14ac:dyDescent="0.2">
      <c r="A30" s="10">
        <f t="shared" si="0"/>
        <v>24</v>
      </c>
      <c r="B30" s="40" t="str">
        <f>+[1]Inputs!I29</f>
        <v>Transportation</v>
      </c>
      <c r="C30" s="29">
        <f t="shared" si="2"/>
        <v>0</v>
      </c>
      <c r="D30" s="33"/>
      <c r="E30" s="30"/>
      <c r="F30" s="30"/>
    </row>
    <row r="31" spans="1:6" ht="15.95" customHeight="1" x14ac:dyDescent="0.2">
      <c r="A31" s="10">
        <f t="shared" si="0"/>
        <v>25</v>
      </c>
      <c r="B31" s="40" t="str">
        <f>+[1]Inputs!I30</f>
        <v>Insurance - Vehicle, General Liability</v>
      </c>
      <c r="C31" s="29">
        <f t="shared" si="2"/>
        <v>0</v>
      </c>
      <c r="D31" s="33"/>
      <c r="E31" s="30"/>
      <c r="F31" s="30"/>
    </row>
    <row r="32" spans="1:6" ht="15.95" customHeight="1" x14ac:dyDescent="0.2">
      <c r="A32" s="10">
        <f t="shared" si="0"/>
        <v>26</v>
      </c>
      <c r="B32" s="40" t="str">
        <f>+[1]Inputs!I31</f>
        <v>Regulatory Commission Expenses - Fees</v>
      </c>
      <c r="C32" s="29">
        <f t="shared" si="2"/>
        <v>0</v>
      </c>
      <c r="D32" s="33"/>
      <c r="E32" s="30"/>
      <c r="F32" s="30"/>
    </row>
    <row r="33" spans="1:6" ht="15.95" customHeight="1" x14ac:dyDescent="0.2">
      <c r="A33" s="10">
        <f t="shared" si="0"/>
        <v>27</v>
      </c>
      <c r="B33" s="40" t="str">
        <f>+[1]Inputs!I32</f>
        <v>Regulatory Commission Expenses - Amort. Rate Case</v>
      </c>
      <c r="C33" s="29">
        <f t="shared" si="2"/>
        <v>0</v>
      </c>
      <c r="D33" s="33"/>
      <c r="E33" s="30"/>
      <c r="F33" s="30"/>
    </row>
    <row r="34" spans="1:6" ht="15.95" customHeight="1" x14ac:dyDescent="0.2">
      <c r="A34" s="10">
        <f t="shared" si="0"/>
        <v>28</v>
      </c>
      <c r="B34" s="40" t="str">
        <f>+[1]Inputs!I33</f>
        <v>Travel, Education, CCR, and Public Relations</v>
      </c>
      <c r="C34" s="29">
        <f t="shared" si="2"/>
        <v>0</v>
      </c>
      <c r="D34" s="33"/>
      <c r="E34" s="30"/>
      <c r="F34" s="30"/>
    </row>
    <row r="35" spans="1:6" ht="15.95" customHeight="1" x14ac:dyDescent="0.2">
      <c r="A35" s="10">
        <f t="shared" si="0"/>
        <v>29</v>
      </c>
      <c r="B35" s="40" t="str">
        <f>+[1]Inputs!I34</f>
        <v>Office, Postage, Phone, and Bank Charges</v>
      </c>
      <c r="C35" s="29">
        <f t="shared" si="2"/>
        <v>0</v>
      </c>
      <c r="D35" s="33"/>
      <c r="E35" s="30"/>
      <c r="F35" s="30"/>
    </row>
    <row r="36" spans="1:6" ht="15.95" customHeight="1" x14ac:dyDescent="0.2">
      <c r="A36" s="10">
        <f t="shared" si="0"/>
        <v>30</v>
      </c>
      <c r="B36" s="40" t="str">
        <f>+[1]Inputs!I35</f>
        <v>Bad Debt</v>
      </c>
      <c r="C36" s="29">
        <f t="shared" si="2"/>
        <v>0</v>
      </c>
      <c r="D36" s="33"/>
      <c r="F36" s="43"/>
    </row>
    <row r="37" spans="1:6" ht="15.95" customHeight="1" x14ac:dyDescent="0.2">
      <c r="A37" s="10">
        <f t="shared" si="0"/>
        <v>31</v>
      </c>
      <c r="B37" s="40" t="str">
        <f>+[1]Inputs!I36</f>
        <v>Repairs</v>
      </c>
      <c r="C37" s="29">
        <f t="shared" si="2"/>
        <v>0</v>
      </c>
      <c r="D37" s="33"/>
      <c r="E37" s="30"/>
      <c r="F37" s="30"/>
    </row>
    <row r="38" spans="1:6" ht="15.95" customHeight="1" x14ac:dyDescent="0.2">
      <c r="A38" s="10">
        <f t="shared" si="0"/>
        <v>32</v>
      </c>
      <c r="B38" s="40" t="str">
        <f>+[1]Inputs!I37</f>
        <v>Net Depreciation/Amortization</v>
      </c>
      <c r="C38" s="29">
        <f t="shared" si="2"/>
        <v>0</v>
      </c>
      <c r="D38" s="33"/>
      <c r="E38" s="30"/>
      <c r="F38" s="30"/>
    </row>
    <row r="39" spans="1:6" ht="15.95" customHeight="1" x14ac:dyDescent="0.2">
      <c r="A39" s="10">
        <f t="shared" si="0"/>
        <v>33</v>
      </c>
      <c r="B39" s="40" t="str">
        <f>+[1]Inputs!I38</f>
        <v>Utility Excise Tax</v>
      </c>
      <c r="C39" s="29">
        <f t="shared" si="2"/>
        <v>0</v>
      </c>
      <c r="D39" s="33"/>
      <c r="E39" s="30"/>
      <c r="F39" s="30"/>
    </row>
    <row r="40" spans="1:6" ht="15.95" customHeight="1" x14ac:dyDescent="0.2">
      <c r="A40" s="10">
        <f t="shared" ref="A40:A45" si="3">1+A39</f>
        <v>34</v>
      </c>
      <c r="B40" s="40" t="str">
        <f>+[1]Inputs!I39</f>
        <v>Property Tax</v>
      </c>
      <c r="C40" s="29">
        <f t="shared" si="2"/>
        <v>0</v>
      </c>
      <c r="D40" s="33"/>
      <c r="E40" s="30"/>
      <c r="F40" s="30"/>
    </row>
    <row r="41" spans="1:6" ht="15.95" customHeight="1" x14ac:dyDescent="0.2">
      <c r="A41" s="10">
        <f t="shared" si="3"/>
        <v>35</v>
      </c>
      <c r="B41" s="40" t="str">
        <f>+[1]Inputs!I40</f>
        <v>Payroll Tax (ESD, L&amp;I, Workman's Comp)</v>
      </c>
      <c r="C41" s="29">
        <f t="shared" si="2"/>
        <v>0</v>
      </c>
      <c r="D41" s="33"/>
      <c r="E41" s="30"/>
      <c r="F41" s="30"/>
    </row>
    <row r="42" spans="1:6" ht="15.95" customHeight="1" x14ac:dyDescent="0.2">
      <c r="A42" s="10">
        <f t="shared" si="3"/>
        <v>36</v>
      </c>
      <c r="B42" s="40" t="str">
        <f>+[1]Inputs!I41</f>
        <v>Other Licenses (DOH, DOE, County or City)</v>
      </c>
      <c r="C42" s="29">
        <f t="shared" si="2"/>
        <v>0</v>
      </c>
      <c r="D42" s="33"/>
      <c r="E42" s="30"/>
      <c r="F42" s="30"/>
    </row>
    <row r="43" spans="1:6" ht="15.95" customHeight="1" thickBot="1" x14ac:dyDescent="0.25">
      <c r="A43" s="10">
        <f t="shared" si="3"/>
        <v>37</v>
      </c>
      <c r="B43" s="41" t="str">
        <f>+[1]Inputs!I42</f>
        <v>Miscellaneous</v>
      </c>
      <c r="C43" s="29">
        <f t="shared" si="2"/>
        <v>0</v>
      </c>
      <c r="D43" s="37"/>
      <c r="E43" s="30"/>
      <c r="F43" s="78"/>
    </row>
    <row r="44" spans="1:6" ht="15.95" customHeight="1" thickTop="1" x14ac:dyDescent="0.2">
      <c r="A44" s="10">
        <f t="shared" si="3"/>
        <v>38</v>
      </c>
      <c r="B44" s="2" t="s">
        <v>29</v>
      </c>
      <c r="C44" s="45">
        <f>SUM(C18:C43)</f>
        <v>-26916.9</v>
      </c>
      <c r="D44" s="47"/>
      <c r="E44" s="44">
        <f>SUM(E18:E43)</f>
        <v>-19289.900000000001</v>
      </c>
      <c r="F44" s="44">
        <f>SUM(F18:F43)</f>
        <v>-7627</v>
      </c>
    </row>
    <row r="45" spans="1:6" ht="15.95" customHeight="1" x14ac:dyDescent="0.2">
      <c r="A45" s="10">
        <f t="shared" si="3"/>
        <v>39</v>
      </c>
      <c r="C45" s="47"/>
      <c r="D45" s="47"/>
      <c r="E45" s="46"/>
      <c r="F45" s="46"/>
    </row>
    <row r="46" spans="1:6" x14ac:dyDescent="0.2">
      <c r="E46" s="17"/>
      <c r="F46" s="17"/>
    </row>
    <row r="47" spans="1:6" x14ac:dyDescent="0.2">
      <c r="E47" s="17"/>
      <c r="F47" s="17"/>
    </row>
    <row r="48" spans="1:6" x14ac:dyDescent="0.2">
      <c r="E48" s="17"/>
      <c r="F48" s="17"/>
    </row>
    <row r="50" spans="5:6" x14ac:dyDescent="0.2">
      <c r="E50" s="17"/>
      <c r="F50" s="17"/>
    </row>
  </sheetData>
  <phoneticPr fontId="9" type="noConversion"/>
  <printOptions horizontalCentered="1"/>
  <pageMargins left="0.25" right="0.25" top="0.25" bottom="0.25" header="0" footer="0"/>
  <pageSetup scale="59" orientation="landscape" r:id="rId1"/>
  <headerFooter alignWithMargins="0">
    <oddFooter>&amp;C&amp;F&amp;R&amp;D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919BD-A543-4150-9485-991D03EF0AA8}">
  <sheetPr>
    <tabColor rgb="FFFC8EDF"/>
    <pageSetUpPr fitToPage="1"/>
  </sheetPr>
  <dimension ref="A1:J50"/>
  <sheetViews>
    <sheetView workbookViewId="0">
      <selection activeCell="H37" sqref="H37"/>
    </sheetView>
  </sheetViews>
  <sheetFormatPr defaultColWidth="10.6640625" defaultRowHeight="15.75" x14ac:dyDescent="0.2"/>
  <cols>
    <col min="1" max="1" width="3.77734375" style="1" bestFit="1" customWidth="1"/>
    <col min="2" max="2" width="44.5546875" style="2" bestFit="1" customWidth="1"/>
    <col min="3" max="3" width="12.77734375" style="2" bestFit="1" customWidth="1"/>
    <col min="4" max="4" width="1.6640625" style="2" customWidth="1"/>
    <col min="5" max="6" width="18.5546875" style="2" customWidth="1"/>
    <col min="7" max="7" width="19.88671875" style="2" bestFit="1" customWidth="1"/>
    <col min="8" max="8" width="10.6640625" style="2" customWidth="1"/>
    <col min="9" max="9" width="10.6640625" style="2"/>
    <col min="10" max="10" width="12.44140625" style="2" bestFit="1" customWidth="1"/>
    <col min="11" max="16384" width="10.6640625" style="2"/>
  </cols>
  <sheetData>
    <row r="1" spans="1:10" ht="15.95" customHeight="1" x14ac:dyDescent="0.2">
      <c r="B1" s="2" t="str">
        <f>[1]Inputs!B6</f>
        <v>Washington Water Supply</v>
      </c>
    </row>
    <row r="2" spans="1:10" ht="15.95" customHeight="1" x14ac:dyDescent="0.2">
      <c r="B2" s="2" t="str">
        <f>"UW-"&amp;[1]Inputs!B7</f>
        <v>UW-230598</v>
      </c>
    </row>
    <row r="3" spans="1:10" ht="15.95" customHeight="1" x14ac:dyDescent="0.2">
      <c r="B3" s="3" t="str">
        <f>"For Test Year Ended "&amp;TEXT([1]Inputs!B8,"mmmm dd, yyyy")</f>
        <v>For Test Year Ended December 31, 2023</v>
      </c>
      <c r="C3" s="3"/>
      <c r="D3" s="3"/>
      <c r="E3" s="3"/>
      <c r="F3" s="3"/>
    </row>
    <row r="4" spans="1:10" ht="15.95" customHeight="1" x14ac:dyDescent="0.2">
      <c r="B4" s="4" t="s">
        <v>48</v>
      </c>
      <c r="C4" s="4"/>
      <c r="D4" s="4"/>
      <c r="E4" s="4"/>
      <c r="F4" s="4"/>
    </row>
    <row r="5" spans="1:10" s="5" customFormat="1" ht="15.95" customHeight="1" x14ac:dyDescent="0.2">
      <c r="A5" s="1"/>
      <c r="B5" s="5" t="s">
        <v>1</v>
      </c>
      <c r="C5" s="6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</row>
    <row r="6" spans="1:10" s="5" customFormat="1" ht="31.5" x14ac:dyDescent="0.2">
      <c r="A6" s="7" t="s">
        <v>9</v>
      </c>
      <c r="B6" s="8" t="s">
        <v>10</v>
      </c>
      <c r="C6" s="7" t="s">
        <v>49</v>
      </c>
      <c r="D6" s="9"/>
      <c r="E6" s="7" t="s">
        <v>50</v>
      </c>
      <c r="F6" s="7" t="s">
        <v>51</v>
      </c>
      <c r="G6" s="7" t="s">
        <v>52</v>
      </c>
      <c r="H6" s="7" t="s">
        <v>53</v>
      </c>
      <c r="I6" s="7" t="s">
        <v>54</v>
      </c>
      <c r="J6" s="7" t="s">
        <v>55</v>
      </c>
    </row>
    <row r="7" spans="1:10" s="15" customFormat="1" ht="15.95" customHeight="1" x14ac:dyDescent="0.2">
      <c r="A7" s="10">
        <v>1</v>
      </c>
      <c r="B7" s="11" t="s">
        <v>18</v>
      </c>
      <c r="C7" s="12" t="s">
        <v>45</v>
      </c>
      <c r="D7" s="13"/>
      <c r="E7" s="14" t="s">
        <v>56</v>
      </c>
      <c r="F7" s="14" t="s">
        <v>57</v>
      </c>
      <c r="G7" s="14" t="s">
        <v>58</v>
      </c>
      <c r="H7" s="14" t="s">
        <v>59</v>
      </c>
      <c r="I7" s="14" t="s">
        <v>60</v>
      </c>
      <c r="J7" s="14" t="s">
        <v>61</v>
      </c>
    </row>
    <row r="8" spans="1:10" s="5" customFormat="1" ht="15.95" customHeight="1" x14ac:dyDescent="0.2">
      <c r="A8" s="10">
        <f t="shared" ref="A8:A45" si="0">1+A7</f>
        <v>2</v>
      </c>
      <c r="B8" s="16" t="s">
        <v>26</v>
      </c>
      <c r="D8" s="9"/>
    </row>
    <row r="9" spans="1:10" ht="15.95" customHeight="1" x14ac:dyDescent="0.2">
      <c r="A9" s="10">
        <f t="shared" si="0"/>
        <v>3</v>
      </c>
      <c r="B9" s="20" t="str">
        <f>+[1]Inputs!I8</f>
        <v>Metered Sales</v>
      </c>
      <c r="C9" s="29">
        <f>SUM(E9:F9)</f>
        <v>0</v>
      </c>
      <c r="D9" s="29"/>
      <c r="E9" s="28"/>
      <c r="F9" s="28"/>
      <c r="G9" s="28"/>
      <c r="H9" s="28"/>
      <c r="I9" s="28"/>
      <c r="J9" s="28"/>
    </row>
    <row r="10" spans="1:10" ht="15.95" customHeight="1" x14ac:dyDescent="0.2">
      <c r="A10" s="10">
        <f t="shared" si="0"/>
        <v>4</v>
      </c>
      <c r="B10" s="21" t="str">
        <f>+[1]Inputs!I9</f>
        <v>Un-Metered Sales</v>
      </c>
      <c r="C10" s="29">
        <f t="shared" ref="C10:C14" si="1">SUM(E10:F10)</f>
        <v>0</v>
      </c>
      <c r="D10" s="33"/>
      <c r="E10" s="32"/>
      <c r="F10" s="32"/>
      <c r="G10" s="32"/>
      <c r="H10" s="32"/>
      <c r="I10" s="32"/>
      <c r="J10" s="32"/>
    </row>
    <row r="11" spans="1:10" ht="15.95" customHeight="1" x14ac:dyDescent="0.2">
      <c r="A11" s="10">
        <f t="shared" si="0"/>
        <v>5</v>
      </c>
      <c r="B11" s="21" t="str">
        <f>+[1]Inputs!I10</f>
        <v>Ready-to-Serve</v>
      </c>
      <c r="C11" s="29">
        <f t="shared" si="1"/>
        <v>519</v>
      </c>
      <c r="D11" s="33"/>
      <c r="E11" s="32">
        <f>'Sch 1 Results of Operations'!H11</f>
        <v>519</v>
      </c>
      <c r="F11" s="32"/>
      <c r="G11" s="32"/>
      <c r="H11" s="32"/>
      <c r="I11" s="32"/>
      <c r="J11" s="32"/>
    </row>
    <row r="12" spans="1:10" ht="15.95" customHeight="1" x14ac:dyDescent="0.2">
      <c r="A12" s="10">
        <f t="shared" si="0"/>
        <v>6</v>
      </c>
      <c r="B12" s="21" t="str">
        <f>+[1]Inputs!I11</f>
        <v>Fire Protection / Irrigation</v>
      </c>
      <c r="C12" s="29">
        <f t="shared" si="1"/>
        <v>0</v>
      </c>
      <c r="D12" s="33"/>
      <c r="E12" s="32"/>
      <c r="F12" s="32"/>
      <c r="G12" s="32"/>
      <c r="H12" s="32"/>
      <c r="I12" s="32"/>
      <c r="J12" s="32"/>
    </row>
    <row r="13" spans="1:10" ht="15.95" customHeight="1" x14ac:dyDescent="0.2">
      <c r="A13" s="10">
        <f t="shared" si="0"/>
        <v>7</v>
      </c>
      <c r="B13" s="21" t="str">
        <f>+[1]Inputs!I12</f>
        <v>Jobbing / Service Connections</v>
      </c>
      <c r="C13" s="29">
        <f t="shared" si="1"/>
        <v>0</v>
      </c>
      <c r="D13" s="33"/>
      <c r="E13" s="32"/>
      <c r="F13" s="32"/>
      <c r="G13" s="32"/>
      <c r="H13" s="32"/>
      <c r="I13" s="32"/>
      <c r="J13" s="32"/>
    </row>
    <row r="14" spans="1:10" ht="15.95" customHeight="1" thickBot="1" x14ac:dyDescent="0.25">
      <c r="A14" s="10">
        <f t="shared" si="0"/>
        <v>8</v>
      </c>
      <c r="B14" s="22" t="str">
        <f>+[1]Inputs!I13</f>
        <v>Other Income, Ancillary Charges</v>
      </c>
      <c r="C14" s="29">
        <f t="shared" si="1"/>
        <v>0</v>
      </c>
      <c r="D14" s="37"/>
      <c r="E14" s="37"/>
      <c r="F14" s="37"/>
      <c r="G14" s="37"/>
      <c r="H14" s="37"/>
      <c r="I14" s="37"/>
      <c r="J14" s="37"/>
    </row>
    <row r="15" spans="1:10" ht="15.95" customHeight="1" thickTop="1" x14ac:dyDescent="0.2">
      <c r="A15" s="10">
        <f t="shared" si="0"/>
        <v>9</v>
      </c>
      <c r="B15" s="2" t="s">
        <v>27</v>
      </c>
      <c r="C15" s="45">
        <f>SUM(C9:C14)</f>
        <v>519</v>
      </c>
      <c r="D15" s="47"/>
      <c r="E15" s="44">
        <f>SUM(E9:E14)</f>
        <v>519</v>
      </c>
      <c r="F15" s="44"/>
      <c r="G15" s="44"/>
      <c r="H15" s="44"/>
      <c r="I15" s="44"/>
      <c r="J15" s="44"/>
    </row>
    <row r="16" spans="1:10" ht="15.95" customHeight="1" x14ac:dyDescent="0.2">
      <c r="A16" s="10">
        <f t="shared" si="0"/>
        <v>10</v>
      </c>
      <c r="C16" s="47"/>
      <c r="D16" s="47"/>
      <c r="E16" s="46"/>
      <c r="F16" s="46"/>
      <c r="G16" s="46"/>
      <c r="H16" s="46"/>
      <c r="I16" s="46"/>
      <c r="J16" s="46"/>
    </row>
    <row r="17" spans="1:10" ht="15.95" customHeight="1" x14ac:dyDescent="0.2">
      <c r="A17" s="10">
        <f t="shared" si="0"/>
        <v>11</v>
      </c>
      <c r="B17" s="19" t="s">
        <v>28</v>
      </c>
      <c r="C17" s="47"/>
      <c r="D17" s="47"/>
      <c r="E17" s="46"/>
      <c r="F17" s="46"/>
      <c r="G17" s="46"/>
      <c r="H17" s="46"/>
      <c r="I17" s="46"/>
      <c r="J17" s="46"/>
    </row>
    <row r="18" spans="1:10" ht="15.95" customHeight="1" x14ac:dyDescent="0.2">
      <c r="A18" s="10">
        <f t="shared" si="0"/>
        <v>12</v>
      </c>
      <c r="B18" s="39" t="str">
        <f>+[1]Inputs!I17</f>
        <v>Salary and Wages - Employees</v>
      </c>
      <c r="C18" s="29">
        <f>SUM(E18:J18)</f>
        <v>0</v>
      </c>
      <c r="D18" s="29"/>
      <c r="E18" s="30"/>
      <c r="F18" s="30"/>
      <c r="G18" s="30"/>
      <c r="H18" s="30"/>
      <c r="I18" s="30"/>
      <c r="J18" s="30"/>
    </row>
    <row r="19" spans="1:10" ht="15.95" customHeight="1" x14ac:dyDescent="0.2">
      <c r="A19" s="10">
        <f t="shared" si="0"/>
        <v>13</v>
      </c>
      <c r="B19" s="40" t="str">
        <f>+[1]Inputs!I18</f>
        <v>Salary and Wages - Officers</v>
      </c>
      <c r="C19" s="29">
        <f t="shared" ref="C19:C43" si="2">SUM(E19:J19)</f>
        <v>0</v>
      </c>
      <c r="D19" s="33"/>
      <c r="E19" s="30"/>
      <c r="F19" s="30"/>
      <c r="G19" s="30"/>
      <c r="H19" s="30"/>
      <c r="I19" s="30"/>
      <c r="J19" s="30"/>
    </row>
    <row r="20" spans="1:10" ht="15.95" customHeight="1" x14ac:dyDescent="0.2">
      <c r="A20" s="10">
        <f t="shared" si="0"/>
        <v>14</v>
      </c>
      <c r="B20" s="40" t="str">
        <f>+[1]Inputs!I19</f>
        <v>Employee Pensions and Benefits</v>
      </c>
      <c r="C20" s="29">
        <f t="shared" si="2"/>
        <v>0</v>
      </c>
      <c r="D20" s="33"/>
      <c r="E20" s="30"/>
      <c r="F20" s="30"/>
      <c r="G20" s="30"/>
      <c r="H20" s="30"/>
      <c r="I20" s="30"/>
      <c r="J20" s="30"/>
    </row>
    <row r="21" spans="1:10" ht="15.95" customHeight="1" x14ac:dyDescent="0.2">
      <c r="A21" s="10">
        <f t="shared" si="0"/>
        <v>15</v>
      </c>
      <c r="B21" s="40" t="str">
        <f>+[1]Inputs!I20</f>
        <v>Purchased Power/Water</v>
      </c>
      <c r="C21" s="29">
        <f t="shared" si="2"/>
        <v>0</v>
      </c>
      <c r="D21" s="33"/>
      <c r="E21" s="30"/>
      <c r="F21" s="30"/>
      <c r="G21" s="30"/>
      <c r="H21" s="30"/>
      <c r="I21" s="30"/>
      <c r="J21" s="30"/>
    </row>
    <row r="22" spans="1:10" ht="15.95" customHeight="1" x14ac:dyDescent="0.2">
      <c r="A22" s="10">
        <f t="shared" si="0"/>
        <v>16</v>
      </c>
      <c r="B22" s="40" t="str">
        <f>+[1]Inputs!I21</f>
        <v>Chemicals &amp; Testing</v>
      </c>
      <c r="C22" s="29">
        <f t="shared" si="2"/>
        <v>0</v>
      </c>
      <c r="D22" s="33"/>
      <c r="E22" s="30"/>
      <c r="F22" s="30"/>
      <c r="G22" s="30"/>
      <c r="H22" s="30"/>
      <c r="I22" s="30"/>
      <c r="J22" s="30"/>
    </row>
    <row r="23" spans="1:10" ht="15.95" customHeight="1" x14ac:dyDescent="0.2">
      <c r="A23" s="10">
        <f t="shared" si="0"/>
        <v>17</v>
      </c>
      <c r="B23" s="40" t="str">
        <f>+[1]Inputs!I22</f>
        <v>Material &amp; Supplies</v>
      </c>
      <c r="C23" s="29">
        <f t="shared" si="2"/>
        <v>0</v>
      </c>
      <c r="D23" s="33"/>
      <c r="E23" s="30"/>
      <c r="F23" s="30"/>
      <c r="G23" s="30"/>
      <c r="H23" s="30"/>
      <c r="I23" s="30"/>
      <c r="J23" s="30"/>
    </row>
    <row r="24" spans="1:10" ht="15.95" customHeight="1" x14ac:dyDescent="0.2">
      <c r="A24" s="10">
        <f t="shared" si="0"/>
        <v>18</v>
      </c>
      <c r="B24" s="40" t="str">
        <f>+[1]Inputs!I23</f>
        <v>Contractual Engineer</v>
      </c>
      <c r="C24" s="29">
        <f t="shared" si="2"/>
        <v>0</v>
      </c>
      <c r="D24" s="33"/>
      <c r="E24" s="30"/>
      <c r="F24" s="30"/>
      <c r="G24" s="30"/>
      <c r="H24" s="30"/>
      <c r="I24" s="30"/>
      <c r="J24" s="30"/>
    </row>
    <row r="25" spans="1:10" ht="15.95" customHeight="1" x14ac:dyDescent="0.2">
      <c r="A25" s="10">
        <f t="shared" si="0"/>
        <v>19</v>
      </c>
      <c r="B25" s="40" t="str">
        <f>+[1]Inputs!I24</f>
        <v>Contractual Accounting</v>
      </c>
      <c r="C25" s="29">
        <f t="shared" si="2"/>
        <v>0</v>
      </c>
      <c r="D25" s="33"/>
      <c r="F25" s="30"/>
      <c r="G25" s="30"/>
      <c r="H25" s="30"/>
      <c r="I25" s="30"/>
      <c r="J25" s="30"/>
    </row>
    <row r="26" spans="1:10" ht="15.95" customHeight="1" x14ac:dyDescent="0.2">
      <c r="A26" s="10">
        <f t="shared" si="0"/>
        <v>20</v>
      </c>
      <c r="B26" s="40" t="str">
        <f>+[1]Inputs!I25</f>
        <v>Contractual Legal</v>
      </c>
      <c r="C26" s="29">
        <f t="shared" si="2"/>
        <v>0</v>
      </c>
      <c r="D26" s="33"/>
      <c r="E26" s="30"/>
      <c r="F26" s="30"/>
      <c r="G26" s="30"/>
      <c r="H26" s="30"/>
      <c r="I26" s="30"/>
      <c r="J26" s="30"/>
    </row>
    <row r="27" spans="1:10" ht="15.95" customHeight="1" x14ac:dyDescent="0.2">
      <c r="A27" s="10">
        <f t="shared" si="0"/>
        <v>21</v>
      </c>
      <c r="B27" s="40" t="str">
        <f>+[1]Inputs!I26</f>
        <v>Contractual Operations</v>
      </c>
      <c r="C27" s="29">
        <f t="shared" si="2"/>
        <v>0</v>
      </c>
      <c r="D27" s="33"/>
      <c r="E27" s="30"/>
      <c r="F27" s="30"/>
      <c r="G27" s="30"/>
      <c r="H27" s="30"/>
      <c r="I27" s="30"/>
      <c r="J27" s="30"/>
    </row>
    <row r="28" spans="1:10" ht="15.95" customHeight="1" x14ac:dyDescent="0.2">
      <c r="A28" s="10">
        <f t="shared" si="0"/>
        <v>22</v>
      </c>
      <c r="B28" s="40" t="str">
        <f>+[1]Inputs!I27</f>
        <v>Jobbing</v>
      </c>
      <c r="C28" s="29">
        <f t="shared" si="2"/>
        <v>0</v>
      </c>
      <c r="D28" s="33"/>
      <c r="E28" s="43"/>
      <c r="F28" s="43"/>
      <c r="G28" s="43"/>
      <c r="H28" s="43"/>
      <c r="I28" s="43"/>
      <c r="J28" s="43"/>
    </row>
    <row r="29" spans="1:10" ht="15.95" customHeight="1" x14ac:dyDescent="0.2">
      <c r="A29" s="10">
        <f t="shared" si="0"/>
        <v>23</v>
      </c>
      <c r="B29" s="40" t="str">
        <f>+[1]Inputs!I28</f>
        <v>Rental of Building, Property, and Equipment</v>
      </c>
      <c r="C29" s="29">
        <f t="shared" si="2"/>
        <v>0</v>
      </c>
      <c r="D29" s="33"/>
      <c r="E29" s="30"/>
      <c r="F29" s="30"/>
      <c r="G29" s="30"/>
      <c r="H29" s="30"/>
      <c r="I29" s="30"/>
      <c r="J29" s="30"/>
    </row>
    <row r="30" spans="1:10" ht="15.95" customHeight="1" x14ac:dyDescent="0.2">
      <c r="A30" s="10">
        <f t="shared" si="0"/>
        <v>24</v>
      </c>
      <c r="B30" s="40" t="str">
        <f>+[1]Inputs!I29</f>
        <v>Transportation</v>
      </c>
      <c r="C30" s="29">
        <f t="shared" si="2"/>
        <v>0</v>
      </c>
      <c r="D30" s="33"/>
      <c r="E30" s="30"/>
      <c r="F30" s="30"/>
      <c r="G30" s="30"/>
      <c r="H30" s="30"/>
      <c r="I30" s="30"/>
      <c r="J30" s="30"/>
    </row>
    <row r="31" spans="1:10" ht="15.95" customHeight="1" x14ac:dyDescent="0.2">
      <c r="A31" s="10">
        <f t="shared" si="0"/>
        <v>25</v>
      </c>
      <c r="B31" s="40" t="str">
        <f>+[1]Inputs!I30</f>
        <v>Insurance - Vehicle, General Liability</v>
      </c>
      <c r="C31" s="29">
        <f t="shared" si="2"/>
        <v>0</v>
      </c>
      <c r="D31" s="33"/>
      <c r="E31" s="30"/>
      <c r="F31" s="30"/>
      <c r="G31" s="30"/>
      <c r="H31" s="30"/>
      <c r="I31" s="30"/>
      <c r="J31" s="30"/>
    </row>
    <row r="32" spans="1:10" ht="15.95" customHeight="1" x14ac:dyDescent="0.2">
      <c r="A32" s="10">
        <f t="shared" si="0"/>
        <v>26</v>
      </c>
      <c r="B32" s="40" t="str">
        <f>+[1]Inputs!I31</f>
        <v>Regulatory Commission Expenses - Fees</v>
      </c>
      <c r="C32" s="29">
        <f t="shared" si="2"/>
        <v>199.95867171030852</v>
      </c>
      <c r="D32" s="33"/>
      <c r="E32" s="30"/>
      <c r="F32" s="30">
        <f>'Sch 1 Results of Operations'!H32+'Sch 1 Results of Operations'!K32</f>
        <v>199.95867171030852</v>
      </c>
      <c r="G32" s="30"/>
      <c r="H32" s="30"/>
      <c r="I32" s="30"/>
      <c r="J32" s="30"/>
    </row>
    <row r="33" spans="1:10" ht="15.95" customHeight="1" x14ac:dyDescent="0.2">
      <c r="A33" s="10">
        <f t="shared" si="0"/>
        <v>27</v>
      </c>
      <c r="B33" s="40" t="str">
        <f>+[1]Inputs!I32</f>
        <v>Regulatory Commission Expenses - Amort. Rate Case</v>
      </c>
      <c r="C33" s="29">
        <f t="shared" si="2"/>
        <v>0</v>
      </c>
      <c r="D33" s="33"/>
      <c r="E33" s="30"/>
      <c r="F33" s="30"/>
      <c r="G33" s="30"/>
      <c r="H33" s="30"/>
      <c r="I33" s="30"/>
      <c r="J33" s="30"/>
    </row>
    <row r="34" spans="1:10" ht="15.95" customHeight="1" x14ac:dyDescent="0.2">
      <c r="A34" s="10">
        <f t="shared" si="0"/>
        <v>28</v>
      </c>
      <c r="B34" s="40" t="str">
        <f>+[1]Inputs!I33</f>
        <v>Travel, Education, CCR, and Public Relations</v>
      </c>
      <c r="C34" s="29">
        <f t="shared" si="2"/>
        <v>0</v>
      </c>
      <c r="D34" s="33"/>
      <c r="E34" s="30"/>
      <c r="F34" s="30"/>
      <c r="G34" s="30"/>
      <c r="H34" s="30"/>
      <c r="I34" s="30"/>
      <c r="J34" s="30"/>
    </row>
    <row r="35" spans="1:10" ht="15.95" customHeight="1" x14ac:dyDescent="0.2">
      <c r="A35" s="10">
        <f t="shared" si="0"/>
        <v>29</v>
      </c>
      <c r="B35" s="40" t="str">
        <f>+[1]Inputs!I34</f>
        <v>Office, Postage, Phone, and Bank Charges</v>
      </c>
      <c r="C35" s="29">
        <f t="shared" si="2"/>
        <v>0</v>
      </c>
      <c r="D35" s="33"/>
      <c r="E35" s="30"/>
      <c r="F35" s="30"/>
      <c r="G35" s="30"/>
      <c r="H35" s="30"/>
      <c r="I35" s="30"/>
      <c r="J35" s="30"/>
    </row>
    <row r="36" spans="1:10" ht="15.95" customHeight="1" x14ac:dyDescent="0.2">
      <c r="A36" s="10">
        <f t="shared" si="0"/>
        <v>30</v>
      </c>
      <c r="B36" s="40" t="str">
        <f>+[1]Inputs!I35</f>
        <v>Bad Debt</v>
      </c>
      <c r="C36" s="29">
        <f t="shared" si="2"/>
        <v>453.18583963788564</v>
      </c>
      <c r="D36" s="33"/>
      <c r="F36" s="43"/>
      <c r="G36" s="43">
        <f>'Sch 1 Results of Operations'!E36+'Sch 1 Results of Operations'!H36+'Sch 1 Results of Operations'!K36</f>
        <v>453.18583963788564</v>
      </c>
      <c r="H36" s="43"/>
      <c r="I36" s="43"/>
      <c r="J36" s="43"/>
    </row>
    <row r="37" spans="1:10" ht="15.95" customHeight="1" x14ac:dyDescent="0.2">
      <c r="A37" s="10">
        <f t="shared" si="0"/>
        <v>31</v>
      </c>
      <c r="B37" s="40" t="str">
        <f>+[1]Inputs!I36</f>
        <v>Repairs</v>
      </c>
      <c r="C37" s="29">
        <f t="shared" si="2"/>
        <v>-4400</v>
      </c>
      <c r="D37" s="33"/>
      <c r="E37" s="30"/>
      <c r="F37" s="30"/>
      <c r="G37" s="30"/>
      <c r="H37" s="30">
        <f>'Sch 1 Results of Operations'!H37</f>
        <v>-4400</v>
      </c>
      <c r="I37" s="30"/>
      <c r="J37" s="30"/>
    </row>
    <row r="38" spans="1:10" ht="15.95" customHeight="1" x14ac:dyDescent="0.2">
      <c r="A38" s="10">
        <f t="shared" si="0"/>
        <v>32</v>
      </c>
      <c r="B38" s="40" t="str">
        <f>+[1]Inputs!I37</f>
        <v>Net Depreciation/Amortization</v>
      </c>
      <c r="C38" s="29">
        <f t="shared" si="2"/>
        <v>-509.9071428571433</v>
      </c>
      <c r="D38" s="33"/>
      <c r="E38" s="30"/>
      <c r="F38" s="30"/>
      <c r="G38" s="30"/>
      <c r="H38" s="30"/>
      <c r="I38" s="30">
        <f>'Sch 1 Results of Operations'!H38</f>
        <v>-509.9071428571433</v>
      </c>
      <c r="J38" s="30"/>
    </row>
    <row r="39" spans="1:10" ht="15.95" customHeight="1" x14ac:dyDescent="0.2">
      <c r="A39" s="10">
        <f t="shared" si="0"/>
        <v>33</v>
      </c>
      <c r="B39" s="40" t="str">
        <f>+[1]Inputs!I38</f>
        <v>Utility Excise Tax</v>
      </c>
      <c r="C39" s="29">
        <f t="shared" si="2"/>
        <v>4391.1431750778547</v>
      </c>
      <c r="D39" s="33"/>
      <c r="E39" s="30"/>
      <c r="F39" s="30"/>
      <c r="G39" s="30"/>
      <c r="H39" s="30"/>
      <c r="I39" s="30"/>
      <c r="J39" s="30">
        <f>'Sch 1 Results of Operations'!H39+'Sch 1 Results of Operations'!K39</f>
        <v>4391.1431750778547</v>
      </c>
    </row>
    <row r="40" spans="1:10" ht="15.95" customHeight="1" x14ac:dyDescent="0.2">
      <c r="A40" s="10">
        <f t="shared" si="0"/>
        <v>34</v>
      </c>
      <c r="B40" s="40" t="str">
        <f>+[1]Inputs!I39</f>
        <v>Property Tax</v>
      </c>
      <c r="C40" s="29">
        <f t="shared" si="2"/>
        <v>0</v>
      </c>
      <c r="D40" s="33"/>
      <c r="E40" s="30"/>
      <c r="F40" s="30"/>
      <c r="G40" s="30"/>
      <c r="H40" s="30"/>
      <c r="I40" s="30"/>
      <c r="J40" s="30"/>
    </row>
    <row r="41" spans="1:10" ht="15.95" customHeight="1" x14ac:dyDescent="0.2">
      <c r="A41" s="10">
        <f t="shared" si="0"/>
        <v>35</v>
      </c>
      <c r="B41" s="40" t="str">
        <f>+[1]Inputs!I40</f>
        <v>Payroll Tax (ESD, L&amp;I, Workman's Comp)</v>
      </c>
      <c r="C41" s="29">
        <f t="shared" si="2"/>
        <v>0</v>
      </c>
      <c r="D41" s="33"/>
      <c r="E41" s="30"/>
      <c r="F41" s="30"/>
      <c r="G41" s="30"/>
      <c r="H41" s="30"/>
      <c r="I41" s="30"/>
      <c r="J41" s="30"/>
    </row>
    <row r="42" spans="1:10" ht="15.95" customHeight="1" x14ac:dyDescent="0.2">
      <c r="A42" s="10">
        <f t="shared" si="0"/>
        <v>36</v>
      </c>
      <c r="B42" s="40" t="str">
        <f>+[1]Inputs!I41</f>
        <v>Other Licenses (DOH, DOE, County or City)</v>
      </c>
      <c r="C42" s="29">
        <f t="shared" si="2"/>
        <v>0</v>
      </c>
      <c r="D42" s="33"/>
      <c r="E42" s="30"/>
      <c r="F42" s="30"/>
      <c r="G42" s="30"/>
      <c r="H42" s="30"/>
      <c r="I42" s="30"/>
      <c r="J42" s="30"/>
    </row>
    <row r="43" spans="1:10" ht="15.95" customHeight="1" thickBot="1" x14ac:dyDescent="0.25">
      <c r="A43" s="10">
        <f t="shared" si="0"/>
        <v>37</v>
      </c>
      <c r="B43" s="41" t="str">
        <f>+[1]Inputs!I42</f>
        <v>Miscellaneous</v>
      </c>
      <c r="C43" s="29">
        <f t="shared" si="2"/>
        <v>0</v>
      </c>
      <c r="D43" s="37"/>
      <c r="E43" s="30"/>
      <c r="F43" s="78"/>
      <c r="G43" s="78"/>
      <c r="H43" s="78"/>
      <c r="I43" s="78"/>
      <c r="J43" s="78"/>
    </row>
    <row r="44" spans="1:10" ht="15.95" customHeight="1" thickTop="1" x14ac:dyDescent="0.2">
      <c r="A44" s="10">
        <f t="shared" si="0"/>
        <v>38</v>
      </c>
      <c r="B44" s="2" t="s">
        <v>29</v>
      </c>
      <c r="C44" s="45">
        <f>SUM(C18:C43)</f>
        <v>134.38054356890552</v>
      </c>
      <c r="D44" s="47"/>
      <c r="E44" s="44">
        <f>SUM(E18:E43)</f>
        <v>0</v>
      </c>
      <c r="F44" s="44">
        <f>SUM(F18:F43)</f>
        <v>199.95867171030852</v>
      </c>
      <c r="G44" s="44">
        <f t="shared" ref="G44:J44" si="3">SUM(G18:G43)</f>
        <v>453.18583963788564</v>
      </c>
      <c r="H44" s="44">
        <f t="shared" si="3"/>
        <v>-4400</v>
      </c>
      <c r="I44" s="44">
        <f t="shared" si="3"/>
        <v>-509.9071428571433</v>
      </c>
      <c r="J44" s="44">
        <f t="shared" si="3"/>
        <v>4391.1431750778547</v>
      </c>
    </row>
    <row r="45" spans="1:10" ht="15.95" customHeight="1" x14ac:dyDescent="0.2">
      <c r="A45" s="10">
        <f t="shared" si="0"/>
        <v>39</v>
      </c>
      <c r="C45" s="47"/>
      <c r="D45" s="47"/>
      <c r="E45" s="46"/>
      <c r="F45" s="46"/>
    </row>
    <row r="46" spans="1:10" x14ac:dyDescent="0.2">
      <c r="E46" s="17"/>
      <c r="F46" s="17"/>
    </row>
    <row r="47" spans="1:10" x14ac:dyDescent="0.2">
      <c r="E47" s="17"/>
      <c r="F47" s="17"/>
    </row>
    <row r="48" spans="1:10" x14ac:dyDescent="0.2">
      <c r="E48" s="17"/>
      <c r="F48" s="17"/>
    </row>
    <row r="50" spans="5:6" x14ac:dyDescent="0.2">
      <c r="E50" s="17"/>
      <c r="F50" s="17"/>
    </row>
  </sheetData>
  <phoneticPr fontId="9" type="noConversion"/>
  <printOptions horizontalCentered="1"/>
  <pageMargins left="0.25" right="0.25" top="0.25" bottom="0.25" header="0" footer="0"/>
  <pageSetup scale="59" orientation="landscape" r:id="rId1"/>
  <headerFooter alignWithMargins="0">
    <oddFooter>&amp;C&amp;F&amp;R&amp;D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Formal</CaseStatus>
    <OpenedDate xmlns="dc463f71-b30c-4ab2-9473-d307f9d35888">2023-07-13T07:00:00+00:00</OpenedDate>
    <SignificantOrder xmlns="dc463f71-b30c-4ab2-9473-d307f9d35888">false</SignificantOrder>
    <Date1 xmlns="dc463f71-b30c-4ab2-9473-d307f9d35888">2025-01-22T18:28:16+00:00</Date1>
    <IsDocumentOrder xmlns="dc463f71-b30c-4ab2-9473-d307f9d35888">false</IsDocumentOrder>
    <IsHighlyConfidential xmlns="dc463f71-b30c-4ab2-9473-d307f9d35888">false</IsHighlyConfidential>
    <CaseCompanyNames xmlns="dc463f71-b30c-4ab2-9473-d307f9d35888">Washington Water Supply, Inc.</CaseCompanyNames>
    <Nickname xmlns="http://schemas.microsoft.com/sharepoint/v3" xsi:nil="true"/>
    <DocketNumber xmlns="dc463f71-b30c-4ab2-9473-d307f9d35888">230598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E508E62B996E24DA2F9D17EB796A361" ma:contentTypeVersion="24" ma:contentTypeDescription="" ma:contentTypeScope="" ma:versionID="4f864b5af70412488b499adb937e67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BEF1597-6923-4384-BFE9-A9D8E3FE3D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40C1B9-1D8C-469B-B508-C5CB9EDFDF95}">
  <ds:schemaRefs>
    <ds:schemaRef ds:uri="http://schemas.microsoft.com/office/2006/metadata/properties"/>
    <ds:schemaRef ds:uri="http://schemas.microsoft.com/office/infopath/2007/PartnerControls"/>
    <ds:schemaRef ds:uri="d6dfc898-bc52-4d6f-9242-9b475d686f7b"/>
    <ds:schemaRef ds:uri="http://schemas.microsoft.com/sharepoint/v3/fields"/>
  </ds:schemaRefs>
</ds:datastoreItem>
</file>

<file path=customXml/itemProps3.xml><?xml version="1.0" encoding="utf-8"?>
<ds:datastoreItem xmlns:ds="http://schemas.openxmlformats.org/officeDocument/2006/customXml" ds:itemID="{2D667713-90CC-492B-BB85-94EEADA3388F}"/>
</file>

<file path=customXml/itemProps4.xml><?xml version="1.0" encoding="utf-8"?>
<ds:datastoreItem xmlns:ds="http://schemas.openxmlformats.org/officeDocument/2006/customXml" ds:itemID="{CEE11677-32AD-45C8-AFC2-6A494F8542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Sch 1 Results of Operations</vt:lpstr>
      <vt:lpstr>Sch 1.1 Restating Adjustments</vt:lpstr>
      <vt:lpstr>Sch 1.2 Pro-Forma Adjustments</vt:lpstr>
      <vt:lpstr>'Sch 1 Results of Operations'!Print_Area</vt:lpstr>
      <vt:lpstr>'Sch 1.1 Restating Adjustments'!Print_Area</vt:lpstr>
      <vt:lpstr>'Sch 1.2 Pro-Forma Adjustments'!Print_Area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Leggett, Jeanine (UTC)</dc:creator>
  <cp:keywords/>
  <dc:description/>
  <cp:lastModifiedBy>Jones, Cassandra (ATG)</cp:lastModifiedBy>
  <cp:revision/>
  <dcterms:created xsi:type="dcterms:W3CDTF">2025-01-08T19:11:20Z</dcterms:created>
  <dcterms:modified xsi:type="dcterms:W3CDTF">2025-01-21T21:39:08Z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0x0101006E56B4D1795A2E4DB2F0B01679ED314A006E508E62B996E24DA2F9D17EB796A361</vt:lpwstr>
  </property>
  <property fmtid="{D5CDD505-2E9C-101B-9397-08002B2CF9AE}" pid="3" name="_docset_NoMedatataSyncRequired">
    <vt:lpwstr>False</vt:lpwstr>
  </property>
</Properties>
</file>