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256" windowHeight="9132"/>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4" i="1" l="1"/>
  <c r="C54" i="1" s="1"/>
  <c r="H53" i="1"/>
  <c r="D53" i="1" s="1"/>
  <c r="C53" i="1" s="1"/>
  <c r="D52" i="1"/>
  <c r="C52" i="1" s="1"/>
  <c r="G22" i="1"/>
  <c r="F22" i="1"/>
  <c r="F20" i="1"/>
  <c r="G20" i="1" s="1"/>
  <c r="D28" i="1" s="1"/>
  <c r="G18" i="1"/>
  <c r="F18" i="1"/>
  <c r="E5" i="1"/>
  <c r="C59" i="1" s="1"/>
  <c r="G37" i="1" s="1"/>
  <c r="G24" i="1" l="1"/>
  <c r="C51" i="1" s="1"/>
  <c r="C28" i="1"/>
  <c r="C29" i="1"/>
  <c r="D29" i="1" s="1"/>
  <c r="E29" i="1" s="1"/>
  <c r="C31" i="1"/>
  <c r="C39" i="1" s="1"/>
  <c r="D39" i="1" s="1"/>
  <c r="E39" i="1" s="1"/>
  <c r="C56" i="1"/>
  <c r="C58" i="1" s="1"/>
  <c r="D58" i="1" s="1"/>
  <c r="C40" i="1"/>
  <c r="D40" i="1" s="1"/>
  <c r="E40" i="1" s="1"/>
  <c r="G44" i="1"/>
  <c r="C30" i="1"/>
  <c r="D30" i="1" s="1"/>
  <c r="E30" i="1" s="1"/>
  <c r="E33" i="1" s="1"/>
  <c r="D31" i="1"/>
  <c r="E31" i="1" s="1"/>
  <c r="C33" i="1" l="1"/>
  <c r="D33" i="1"/>
  <c r="D38" i="1" s="1"/>
  <c r="D42" i="1" s="1"/>
  <c r="D43" i="1" s="1"/>
  <c r="E38" i="1"/>
  <c r="E42" i="1" s="1"/>
  <c r="E43" i="1" s="1"/>
  <c r="E36" i="1"/>
  <c r="D36" i="1"/>
  <c r="C36" i="1"/>
  <c r="C38" i="1"/>
  <c r="C42" i="1" s="1"/>
  <c r="C43" i="1" s="1"/>
  <c r="G43" i="1" l="1"/>
  <c r="G45" i="1" s="1"/>
  <c r="G36" i="1"/>
  <c r="G38" i="1" s="1"/>
</calcChain>
</file>

<file path=xl/sharedStrings.xml><?xml version="1.0" encoding="utf-8"?>
<sst xmlns="http://schemas.openxmlformats.org/spreadsheetml/2006/main" count="54" uniqueCount="40">
  <si>
    <t>Waste Control, Inc.</t>
  </si>
  <si>
    <t>Exhibit 6  - 2009 Workpaper Analysis of Allowed Truck Rents</t>
  </si>
  <si>
    <t>Truck Rent</t>
  </si>
  <si>
    <t>Waste Control Inc/Waste Control Equip</t>
  </si>
  <si>
    <t>Garbage Trucks</t>
  </si>
  <si>
    <t>per month</t>
  </si>
  <si>
    <t>There are three trucks owned by WC Equipment that are rented to</t>
  </si>
  <si>
    <t>WCI in the event WCI trucks breakdown.</t>
  </si>
  <si>
    <t>Two are packers and one is a front loader.</t>
  </si>
  <si>
    <t xml:space="preserve">The Companies have not kept records on the usage of the trucks by each Company.  However, the industry standard for automated trucks is that you must have 50% backup.  Therefore, with Waste Control, Inc. running 3 automated trucks, it would have to own 2 additional automated trucks to have adequate backup for breakdowns.  Additionally, WCI runs one front loader, as does WCE.  Therefore, to have backup here, WCI would need to own an additional front loader.  Therefore, WCI would need to own and pay all the fixed costs for three additional trucks.  Based just on the fact that WCI runs 3 automated trucks and WCE runs 6 automated trucks, we have allocated 40% of the spare truck costs to WCI.  </t>
  </si>
  <si>
    <t>Purchase Date</t>
  </si>
  <si>
    <t>Dep'ble</t>
  </si>
  <si>
    <t>Depn Exp</t>
  </si>
  <si>
    <t>Mobile 15</t>
  </si>
  <si>
    <t>Spare truck</t>
  </si>
  <si>
    <t>less 20% salvage</t>
  </si>
  <si>
    <t>Mobile 17</t>
  </si>
  <si>
    <t>Mobile 24</t>
  </si>
  <si>
    <t>Test Year Depn Exp</t>
  </si>
  <si>
    <t>6/24</t>
  </si>
  <si>
    <t>Depn</t>
  </si>
  <si>
    <t>questionable as this was really #6</t>
  </si>
  <si>
    <t>Insurance</t>
  </si>
  <si>
    <t>Truck 6 is and older truck.</t>
  </si>
  <si>
    <t>Licenses</t>
  </si>
  <si>
    <t>Repairs and Maint</t>
  </si>
  <si>
    <t>WCI share of expenses</t>
  </si>
  <si>
    <t>If want to say that used less so maint is less</t>
  </si>
  <si>
    <t>WCI UNDERPAID</t>
  </si>
  <si>
    <t>Use half as much and allow other EQ trucks</t>
  </si>
  <si>
    <t>to have the rest.</t>
  </si>
  <si>
    <t>trucks in WCE</t>
  </si>
  <si>
    <t>Actual From</t>
  </si>
  <si>
    <t>Depreciation</t>
  </si>
  <si>
    <t xml:space="preserve"> WCE TB</t>
  </si>
  <si>
    <t>per truck</t>
  </si>
  <si>
    <t>in Equip for all trucks</t>
  </si>
  <si>
    <t>40% allocated to WCI</t>
  </si>
  <si>
    <t>Waste Control Equipment pays the insurance, license, and repairs and maintenance on these trucks.  Since WCI has older main trucks than does WCE, they are used more by WCI than by WCE.</t>
  </si>
  <si>
    <t>Exhibit No. (JD-6)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</si>
</sst>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9" x14ac:knownFonts="1">
    <font>
      <sz val="11"/>
      <color theme="1"/>
      <name val="Calibri"/>
      <family val="2"/>
      <scheme val="minor"/>
    </font>
    <font>
      <sz val="10"/>
      <name val="Arial"/>
      <family val="2"/>
    </font>
    <font>
      <b/>
      <sz val="16"/>
      <name val="Times New Roman"/>
      <family val="1"/>
    </font>
    <font>
      <sz val="12"/>
      <name val="Arial"/>
      <family val="2"/>
    </font>
    <font>
      <b/>
      <sz val="12"/>
      <name val="Times New Roman"/>
      <family val="1"/>
    </font>
    <font>
      <b/>
      <sz val="12"/>
      <name val="Arial"/>
      <family val="2"/>
    </font>
    <font>
      <sz val="8"/>
      <name val="Arial"/>
      <family val="2"/>
    </font>
    <font>
      <u/>
      <sz val="12"/>
      <name val="Arial"/>
      <family val="2"/>
    </font>
    <font>
      <u val="singleAccounting"/>
      <sz val="12"/>
      <name val="Arial"/>
      <family val="2"/>
    </font>
  </fonts>
  <fills count="2">
    <fill>
      <patternFill patternType="none"/>
    </fill>
    <fill>
      <patternFill patternType="gray125"/>
    </fill>
  </fills>
  <borders count="5">
    <border>
      <left/>
      <right/>
      <top/>
      <bottom/>
      <diagonal/>
    </border>
    <border>
      <left/>
      <right/>
      <top style="thin">
        <color indexed="64"/>
      </top>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s>
  <cellStyleXfs count="2">
    <xf numFmtId="0" fontId="0" fillId="0" borderId="0"/>
    <xf numFmtId="0" fontId="1" fillId="0" borderId="0"/>
  </cellStyleXfs>
  <cellXfs count="28">
    <xf numFmtId="0" fontId="0" fillId="0" borderId="0" xfId="0"/>
    <xf numFmtId="0" fontId="2" fillId="0" borderId="0" xfId="1" applyFont="1" applyFill="1" applyBorder="1"/>
    <xf numFmtId="0" fontId="3" fillId="0" borderId="0" xfId="1" applyFont="1" applyFill="1" applyBorder="1"/>
    <xf numFmtId="0" fontId="4" fillId="0" borderId="0" xfId="1" applyFont="1" applyFill="1" applyBorder="1"/>
    <xf numFmtId="0" fontId="5" fillId="0" borderId="0" xfId="1" applyFont="1" applyFill="1" applyBorder="1" applyAlignment="1">
      <alignment horizontal="center"/>
    </xf>
    <xf numFmtId="41" fontId="3" fillId="0" borderId="0" xfId="1" applyNumberFormat="1" applyFont="1" applyFill="1" applyBorder="1"/>
    <xf numFmtId="0" fontId="3" fillId="0" borderId="0" xfId="1" applyFont="1" applyFill="1" applyBorder="1" applyAlignment="1"/>
    <xf numFmtId="0" fontId="3" fillId="0" borderId="0" xfId="1" applyFont="1" applyFill="1" applyBorder="1" applyAlignment="1">
      <alignment horizontal="center"/>
    </xf>
    <xf numFmtId="14" fontId="3" fillId="0" borderId="0" xfId="1" applyNumberFormat="1" applyFont="1" applyFill="1" applyBorder="1"/>
    <xf numFmtId="0" fontId="6" fillId="0" borderId="0" xfId="1" applyFont="1" applyFill="1" applyBorder="1"/>
    <xf numFmtId="41" fontId="3" fillId="0" borderId="0" xfId="1" applyNumberFormat="1" applyFont="1" applyFill="1" applyBorder="1" applyAlignment="1"/>
    <xf numFmtId="41" fontId="3" fillId="0" borderId="1" xfId="1" applyNumberFormat="1" applyFont="1" applyFill="1" applyBorder="1"/>
    <xf numFmtId="41" fontId="3" fillId="0" borderId="2" xfId="1" applyNumberFormat="1" applyFont="1" applyFill="1" applyBorder="1"/>
    <xf numFmtId="43" fontId="3" fillId="0" borderId="0" xfId="1" applyNumberFormat="1" applyFont="1" applyFill="1" applyBorder="1"/>
    <xf numFmtId="0" fontId="7" fillId="0" borderId="0" xfId="1" applyFont="1" applyFill="1" applyBorder="1" applyAlignment="1">
      <alignment horizontal="center"/>
    </xf>
    <xf numFmtId="16" fontId="7" fillId="0" borderId="0" xfId="1" quotePrefix="1" applyNumberFormat="1" applyFont="1" applyFill="1" applyBorder="1" applyAlignment="1">
      <alignment horizontal="center"/>
    </xf>
    <xf numFmtId="41" fontId="3" fillId="0" borderId="3" xfId="1" applyNumberFormat="1" applyFont="1" applyFill="1" applyBorder="1"/>
    <xf numFmtId="9" fontId="3" fillId="0" borderId="3" xfId="1" applyNumberFormat="1" applyFont="1" applyFill="1" applyBorder="1"/>
    <xf numFmtId="43" fontId="3" fillId="0" borderId="2" xfId="1" applyNumberFormat="1" applyFont="1" applyFill="1" applyBorder="1"/>
    <xf numFmtId="41" fontId="3" fillId="0" borderId="4" xfId="1" applyNumberFormat="1" applyFont="1" applyFill="1" applyBorder="1"/>
    <xf numFmtId="43" fontId="3" fillId="0" borderId="0" xfId="1" applyNumberFormat="1" applyFont="1" applyFill="1" applyBorder="1" applyAlignment="1">
      <alignment horizontal="center"/>
    </xf>
    <xf numFmtId="43" fontId="8" fillId="0" borderId="0" xfId="1" applyNumberFormat="1" applyFont="1" applyFill="1" applyBorder="1" applyAlignment="1">
      <alignment horizontal="center"/>
    </xf>
    <xf numFmtId="41" fontId="5" fillId="0" borderId="0" xfId="1" applyNumberFormat="1" applyFont="1" applyFill="1" applyBorder="1"/>
    <xf numFmtId="0" fontId="3" fillId="0" borderId="0" xfId="1" applyFont="1" applyFill="1" applyBorder="1" applyAlignment="1">
      <alignment wrapText="1"/>
    </xf>
    <xf numFmtId="0" fontId="5" fillId="0" borderId="0" xfId="1" applyFont="1" applyFill="1" applyBorder="1" applyAlignment="1">
      <alignment vertical="center" wrapText="1"/>
    </xf>
    <xf numFmtId="0" fontId="5" fillId="0" borderId="0" xfId="1" applyFont="1" applyFill="1" applyBorder="1"/>
    <xf numFmtId="14" fontId="3" fillId="0" borderId="0" xfId="1" applyNumberFormat="1" applyFont="1" applyFill="1" applyBorder="1" applyAlignment="1">
      <alignment vertical="center" wrapText="1"/>
    </xf>
    <xf numFmtId="0" fontId="3" fillId="0" borderId="0" xfId="1" applyFont="1" applyFill="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workbookViewId="0">
      <selection activeCell="G1" sqref="G1"/>
    </sheetView>
  </sheetViews>
  <sheetFormatPr defaultRowHeight="14.4" x14ac:dyDescent="0.3"/>
  <cols>
    <col min="2" max="2" width="51.109375" customWidth="1"/>
    <col min="3" max="3" width="17.5546875" bestFit="1" customWidth="1"/>
    <col min="4" max="4" width="16.33203125" bestFit="1" customWidth="1"/>
    <col min="5" max="5" width="21.44140625" bestFit="1" customWidth="1"/>
    <col min="6" max="6" width="11.5546875" customWidth="1"/>
    <col min="7" max="7" width="28.5546875" bestFit="1" customWidth="1"/>
    <col min="8" max="8" width="15.44140625" customWidth="1"/>
  </cols>
  <sheetData>
    <row r="1" spans="1:9" ht="20.25" x14ac:dyDescent="0.3">
      <c r="A1" s="1" t="s">
        <v>0</v>
      </c>
      <c r="B1" s="2"/>
      <c r="C1" s="2"/>
      <c r="D1" s="2"/>
      <c r="E1" s="2"/>
      <c r="F1" s="2"/>
      <c r="G1" s="25" t="s">
        <v>39</v>
      </c>
      <c r="H1" s="2"/>
      <c r="I1" s="2"/>
    </row>
    <row r="2" spans="1:9" ht="15.75" x14ac:dyDescent="0.25">
      <c r="A2" s="3" t="s">
        <v>1</v>
      </c>
      <c r="B2" s="2"/>
      <c r="C2" s="2"/>
      <c r="D2" s="2"/>
      <c r="E2" s="2"/>
      <c r="F2" s="2"/>
      <c r="G2" s="2"/>
      <c r="H2" s="2"/>
      <c r="I2" s="2"/>
    </row>
    <row r="3" spans="1:9" ht="15.75" x14ac:dyDescent="0.25">
      <c r="A3" s="2"/>
      <c r="B3" s="2"/>
      <c r="C3" s="2"/>
      <c r="D3" s="2"/>
      <c r="E3" s="4" t="s">
        <v>2</v>
      </c>
      <c r="F3" s="4"/>
      <c r="G3" s="2"/>
      <c r="H3" s="2"/>
      <c r="I3" s="2"/>
    </row>
    <row r="4" spans="1:9" ht="15.75" x14ac:dyDescent="0.25">
      <c r="A4" s="2"/>
      <c r="B4" s="2"/>
      <c r="C4" s="2"/>
      <c r="D4" s="2"/>
      <c r="E4" s="2"/>
      <c r="F4" s="2"/>
      <c r="G4" s="2"/>
      <c r="H4" s="2"/>
      <c r="I4" s="2"/>
    </row>
    <row r="5" spans="1:9" ht="15.75" x14ac:dyDescent="0.25">
      <c r="A5" s="2" t="s">
        <v>3</v>
      </c>
      <c r="B5" s="2"/>
      <c r="C5" s="2" t="s">
        <v>4</v>
      </c>
      <c r="D5" s="2"/>
      <c r="E5" s="5">
        <f>SUM(E6*12)</f>
        <v>30000</v>
      </c>
      <c r="F5" s="5"/>
      <c r="G5" s="5"/>
      <c r="H5" s="2"/>
      <c r="I5" s="2"/>
    </row>
    <row r="6" spans="1:9" ht="15.75" x14ac:dyDescent="0.25">
      <c r="A6" s="2"/>
      <c r="B6" s="2"/>
      <c r="C6" s="2"/>
      <c r="D6" s="2" t="s">
        <v>5</v>
      </c>
      <c r="E6" s="5">
        <v>2500</v>
      </c>
      <c r="F6" s="5"/>
      <c r="G6" s="2"/>
      <c r="H6" s="2"/>
      <c r="I6" s="2"/>
    </row>
    <row r="7" spans="1:9" ht="15.75" x14ac:dyDescent="0.25">
      <c r="A7" s="2" t="s">
        <v>6</v>
      </c>
      <c r="B7" s="2"/>
      <c r="C7" s="2"/>
      <c r="D7" s="2"/>
      <c r="E7" s="2"/>
      <c r="F7" s="2"/>
      <c r="G7" s="2"/>
      <c r="H7" s="2"/>
      <c r="I7" s="2"/>
    </row>
    <row r="8" spans="1:9" ht="15.75" x14ac:dyDescent="0.25">
      <c r="A8" s="2" t="s">
        <v>7</v>
      </c>
      <c r="B8" s="2"/>
      <c r="C8" s="2"/>
      <c r="D8" s="2"/>
      <c r="E8" s="2"/>
      <c r="F8" s="2"/>
      <c r="G8" s="2"/>
      <c r="H8" s="2"/>
      <c r="I8" s="2"/>
    </row>
    <row r="9" spans="1:9" ht="15.75" x14ac:dyDescent="0.25">
      <c r="A9" s="2" t="s">
        <v>8</v>
      </c>
      <c r="B9" s="2"/>
      <c r="C9" s="2"/>
      <c r="D9" s="2"/>
      <c r="E9" s="2"/>
      <c r="F9" s="2"/>
      <c r="G9" s="2"/>
      <c r="H9" s="2"/>
      <c r="I9" s="2"/>
    </row>
    <row r="10" spans="1:9" ht="15.75" x14ac:dyDescent="0.25">
      <c r="A10" s="2"/>
      <c r="B10" s="2"/>
      <c r="C10" s="2"/>
      <c r="D10" s="2"/>
      <c r="E10" s="2"/>
      <c r="F10" s="6"/>
      <c r="G10" s="6"/>
      <c r="H10" s="6"/>
      <c r="I10" s="2"/>
    </row>
    <row r="11" spans="1:9" ht="15.75" customHeight="1" x14ac:dyDescent="0.3">
      <c r="A11" s="26" t="s">
        <v>9</v>
      </c>
      <c r="B11" s="27"/>
      <c r="C11" s="27"/>
      <c r="D11" s="27"/>
      <c r="E11" s="2"/>
      <c r="F11" s="6"/>
      <c r="G11" s="6"/>
      <c r="H11" s="6"/>
      <c r="I11" s="2"/>
    </row>
    <row r="12" spans="1:9" ht="15.6" x14ac:dyDescent="0.3">
      <c r="A12" s="27"/>
      <c r="B12" s="27"/>
      <c r="C12" s="27"/>
      <c r="D12" s="27"/>
      <c r="E12" s="2"/>
      <c r="F12" s="6"/>
      <c r="G12" s="6"/>
      <c r="H12" s="6"/>
      <c r="I12" s="2"/>
    </row>
    <row r="13" spans="1:9" ht="15.6" x14ac:dyDescent="0.3">
      <c r="A13" s="27"/>
      <c r="B13" s="27"/>
      <c r="C13" s="27"/>
      <c r="D13" s="27"/>
      <c r="E13" s="2"/>
      <c r="F13" s="6"/>
      <c r="G13" s="6"/>
      <c r="H13" s="6"/>
      <c r="I13" s="2"/>
    </row>
    <row r="14" spans="1:9" ht="15.6" x14ac:dyDescent="0.3">
      <c r="A14" s="27"/>
      <c r="B14" s="27"/>
      <c r="C14" s="27"/>
      <c r="D14" s="27"/>
      <c r="E14" s="2"/>
      <c r="F14" s="6"/>
      <c r="G14" s="6"/>
      <c r="H14" s="6"/>
      <c r="I14" s="2"/>
    </row>
    <row r="15" spans="1:9" ht="148.5" customHeight="1" x14ac:dyDescent="0.3">
      <c r="A15" s="27"/>
      <c r="B15" s="27"/>
      <c r="C15" s="27"/>
      <c r="D15" s="27"/>
      <c r="E15" s="2"/>
      <c r="F15" s="6"/>
      <c r="G15" s="6"/>
      <c r="H15" s="6"/>
      <c r="I15" s="2"/>
    </row>
    <row r="16" spans="1:9" ht="15.6" x14ac:dyDescent="0.3">
      <c r="A16" s="27"/>
      <c r="B16" s="27"/>
      <c r="C16" s="27"/>
      <c r="D16" s="27"/>
      <c r="E16" s="2"/>
      <c r="F16" s="6"/>
      <c r="G16" s="6"/>
      <c r="H16" s="6"/>
      <c r="I16" s="2"/>
    </row>
    <row r="17" spans="1:9" ht="15.6" x14ac:dyDescent="0.3">
      <c r="A17" s="2"/>
      <c r="B17" s="2"/>
      <c r="C17" s="2"/>
      <c r="D17" s="7" t="s">
        <v>10</v>
      </c>
      <c r="E17" s="2"/>
      <c r="F17" s="7" t="s">
        <v>11</v>
      </c>
      <c r="G17" s="7" t="s">
        <v>12</v>
      </c>
      <c r="H17" s="6"/>
      <c r="I17" s="2"/>
    </row>
    <row r="18" spans="1:9" ht="15.6" x14ac:dyDescent="0.3">
      <c r="A18" s="2" t="s">
        <v>13</v>
      </c>
      <c r="B18" s="2" t="s">
        <v>14</v>
      </c>
      <c r="C18" s="5">
        <v>155923</v>
      </c>
      <c r="D18" s="8">
        <v>37072</v>
      </c>
      <c r="E18" s="9" t="s">
        <v>15</v>
      </c>
      <c r="F18" s="10">
        <f>+C18*0.8</f>
        <v>124738.40000000001</v>
      </c>
      <c r="G18" s="10">
        <f>+F18/10</f>
        <v>12473.84</v>
      </c>
      <c r="H18" s="6"/>
      <c r="I18" s="2"/>
    </row>
    <row r="19" spans="1:9" ht="15.6" x14ac:dyDescent="0.3">
      <c r="A19" s="2"/>
      <c r="B19" s="2"/>
      <c r="C19" s="5"/>
      <c r="D19" s="2"/>
      <c r="E19" s="9"/>
      <c r="F19" s="10"/>
      <c r="G19" s="10"/>
      <c r="H19" s="6"/>
      <c r="I19" s="2"/>
    </row>
    <row r="20" spans="1:9" ht="15.6" x14ac:dyDescent="0.3">
      <c r="A20" s="2" t="s">
        <v>16</v>
      </c>
      <c r="B20" s="2" t="s">
        <v>14</v>
      </c>
      <c r="C20" s="5">
        <v>154814</v>
      </c>
      <c r="D20" s="8">
        <v>36799</v>
      </c>
      <c r="E20" s="9" t="s">
        <v>15</v>
      </c>
      <c r="F20" s="10">
        <f>+C20*0.8</f>
        <v>123851.20000000001</v>
      </c>
      <c r="G20" s="10">
        <f>+F20/10</f>
        <v>12385.12</v>
      </c>
      <c r="H20" s="6"/>
      <c r="I20" s="2"/>
    </row>
    <row r="21" spans="1:9" ht="15.6" x14ac:dyDescent="0.3">
      <c r="A21" s="2"/>
      <c r="B21" s="2"/>
      <c r="C21" s="5"/>
      <c r="D21" s="8"/>
      <c r="E21" s="9"/>
      <c r="F21" s="10"/>
      <c r="G21" s="10"/>
      <c r="H21" s="2"/>
      <c r="I21" s="2"/>
    </row>
    <row r="22" spans="1:9" ht="15.6" x14ac:dyDescent="0.3">
      <c r="A22" s="2" t="s">
        <v>17</v>
      </c>
      <c r="B22" s="2" t="s">
        <v>14</v>
      </c>
      <c r="C22" s="5">
        <v>134500</v>
      </c>
      <c r="D22" s="8">
        <v>36838</v>
      </c>
      <c r="E22" s="9" t="s">
        <v>15</v>
      </c>
      <c r="F22" s="10">
        <f>+C22*0.8</f>
        <v>107600</v>
      </c>
      <c r="G22" s="10">
        <f>+F22/10</f>
        <v>10760</v>
      </c>
      <c r="H22" s="2"/>
      <c r="I22" s="2"/>
    </row>
    <row r="23" spans="1:9" ht="15.6" x14ac:dyDescent="0.3">
      <c r="A23" s="2"/>
      <c r="B23" s="2"/>
      <c r="C23" s="5"/>
      <c r="D23" s="2"/>
      <c r="E23" s="2"/>
      <c r="F23" s="5"/>
      <c r="G23" s="11"/>
      <c r="H23" s="2"/>
      <c r="I23" s="2"/>
    </row>
    <row r="24" spans="1:9" ht="16.2" thickBot="1" x14ac:dyDescent="0.35">
      <c r="A24" s="2"/>
      <c r="B24" s="2"/>
      <c r="C24" s="2"/>
      <c r="D24" s="2"/>
      <c r="E24" s="2" t="s">
        <v>18</v>
      </c>
      <c r="F24" s="5"/>
      <c r="G24" s="12">
        <f>SUM(G18:G23)</f>
        <v>35618.959999999999</v>
      </c>
      <c r="H24" s="13"/>
      <c r="I24" s="2"/>
    </row>
    <row r="25" spans="1:9" ht="16.2" thickTop="1" x14ac:dyDescent="0.3">
      <c r="A25" s="2"/>
      <c r="B25" s="2"/>
      <c r="C25" s="2"/>
      <c r="D25" s="2"/>
      <c r="E25" s="2"/>
      <c r="F25" s="5"/>
      <c r="G25" s="5"/>
      <c r="H25" s="13"/>
      <c r="I25" s="2"/>
    </row>
    <row r="26" spans="1:9" ht="15.6" x14ac:dyDescent="0.3">
      <c r="A26" s="2"/>
      <c r="B26" s="2"/>
      <c r="C26" s="14">
        <v>15</v>
      </c>
      <c r="D26" s="14">
        <v>17</v>
      </c>
      <c r="E26" s="15" t="s">
        <v>19</v>
      </c>
      <c r="F26" s="5"/>
      <c r="G26" s="5"/>
      <c r="H26" s="13"/>
      <c r="I26" s="2"/>
    </row>
    <row r="27" spans="1:9" ht="15.6" x14ac:dyDescent="0.3">
      <c r="A27" s="2"/>
      <c r="B27" s="2"/>
      <c r="C27" s="2"/>
      <c r="D27" s="2"/>
      <c r="E27" s="2"/>
      <c r="F27" s="5"/>
      <c r="G27" s="5"/>
      <c r="H27" s="13"/>
      <c r="I27" s="2"/>
    </row>
    <row r="28" spans="1:9" ht="15.6" x14ac:dyDescent="0.3">
      <c r="A28" s="2"/>
      <c r="B28" s="2" t="s">
        <v>20</v>
      </c>
      <c r="C28" s="5">
        <f>+G18</f>
        <v>12473.84</v>
      </c>
      <c r="D28" s="5">
        <f>+G20</f>
        <v>12385.12</v>
      </c>
      <c r="E28" s="5">
        <v>0</v>
      </c>
      <c r="F28" s="5" t="s">
        <v>21</v>
      </c>
      <c r="G28" s="5"/>
      <c r="H28" s="13"/>
      <c r="I28" s="2"/>
    </row>
    <row r="29" spans="1:9" ht="15.6" x14ac:dyDescent="0.3">
      <c r="A29" s="2"/>
      <c r="B29" s="2" t="s">
        <v>22</v>
      </c>
      <c r="C29" s="5">
        <f>+D52</f>
        <v>3916.8861538461538</v>
      </c>
      <c r="D29" s="5">
        <f t="shared" ref="D29:E31" si="0">+C29</f>
        <v>3916.8861538461538</v>
      </c>
      <c r="E29" s="5">
        <f t="shared" si="0"/>
        <v>3916.8861538461538</v>
      </c>
      <c r="F29" s="5"/>
      <c r="G29" s="5" t="s">
        <v>23</v>
      </c>
      <c r="H29" s="13"/>
      <c r="I29" s="2"/>
    </row>
    <row r="30" spans="1:9" ht="15.6" x14ac:dyDescent="0.3">
      <c r="A30" s="2"/>
      <c r="B30" s="2" t="s">
        <v>24</v>
      </c>
      <c r="C30" s="5">
        <f>+D53</f>
        <v>792.49461538461537</v>
      </c>
      <c r="D30" s="5">
        <f t="shared" si="0"/>
        <v>792.49461538461537</v>
      </c>
      <c r="E30" s="5">
        <f t="shared" si="0"/>
        <v>792.49461538461537</v>
      </c>
      <c r="F30" s="5"/>
      <c r="G30" s="5"/>
      <c r="H30" s="13"/>
      <c r="I30" s="2"/>
    </row>
    <row r="31" spans="1:9" ht="15.6" x14ac:dyDescent="0.3">
      <c r="A31" s="2"/>
      <c r="B31" s="2" t="s">
        <v>25</v>
      </c>
      <c r="C31" s="16">
        <f>+D54</f>
        <v>9729.4692307692312</v>
      </c>
      <c r="D31" s="16">
        <f t="shared" si="0"/>
        <v>9729.4692307692312</v>
      </c>
      <c r="E31" s="16">
        <f t="shared" si="0"/>
        <v>9729.4692307692312</v>
      </c>
      <c r="F31" s="5"/>
      <c r="G31" s="5"/>
      <c r="H31" s="13"/>
      <c r="I31" s="2"/>
    </row>
    <row r="32" spans="1:9" ht="15.6" x14ac:dyDescent="0.3">
      <c r="A32" s="2"/>
      <c r="B32" s="2"/>
      <c r="C32" s="2"/>
      <c r="D32" s="2"/>
      <c r="E32" s="2"/>
      <c r="F32" s="5"/>
      <c r="G32" s="5"/>
      <c r="H32" s="13"/>
      <c r="I32" s="2"/>
    </row>
    <row r="33" spans="1:9" ht="15.6" x14ac:dyDescent="0.3">
      <c r="A33" s="2"/>
      <c r="B33" s="2"/>
      <c r="C33" s="5">
        <f>SUM(C28:C32)</f>
        <v>26912.69</v>
      </c>
      <c r="D33" s="5">
        <f>SUM(D28:D32)</f>
        <v>26823.97</v>
      </c>
      <c r="E33" s="5">
        <f>SUM(E28:E32)</f>
        <v>14438.85</v>
      </c>
      <c r="F33" s="5"/>
      <c r="G33" s="5"/>
      <c r="H33" s="13"/>
      <c r="I33" s="2"/>
    </row>
    <row r="34" spans="1:9" ht="15.6" x14ac:dyDescent="0.3">
      <c r="A34" s="2"/>
      <c r="B34" s="2"/>
      <c r="C34" s="17">
        <v>1</v>
      </c>
      <c r="D34" s="17">
        <v>0.87322376919764599</v>
      </c>
      <c r="E34" s="17">
        <v>0.4</v>
      </c>
      <c r="F34" s="5"/>
      <c r="G34" s="5"/>
      <c r="H34" s="13"/>
      <c r="I34" s="2"/>
    </row>
    <row r="35" spans="1:9" ht="15.6" x14ac:dyDescent="0.3">
      <c r="A35" s="2"/>
      <c r="B35" s="2"/>
      <c r="C35" s="2"/>
      <c r="D35" s="2"/>
      <c r="E35" s="2"/>
      <c r="F35" s="5"/>
      <c r="G35" s="5"/>
      <c r="H35" s="13"/>
      <c r="I35" s="2"/>
    </row>
    <row r="36" spans="1:9" ht="16.2" thickBot="1" x14ac:dyDescent="0.35">
      <c r="A36" s="2"/>
      <c r="B36" s="2" t="s">
        <v>26</v>
      </c>
      <c r="C36" s="18">
        <f>+C34*C33</f>
        <v>26912.69</v>
      </c>
      <c r="D36" s="18">
        <f>+D34*D33</f>
        <v>23423.328188244581</v>
      </c>
      <c r="E36" s="18">
        <f>+E34*E33</f>
        <v>5775.5400000000009</v>
      </c>
      <c r="F36" s="5"/>
      <c r="G36" s="5">
        <f>SUM(C36:F36)</f>
        <v>56111.558188244577</v>
      </c>
      <c r="H36" s="13"/>
      <c r="I36" s="2"/>
    </row>
    <row r="37" spans="1:9" ht="16.2" thickTop="1" x14ac:dyDescent="0.3">
      <c r="A37" s="2"/>
      <c r="B37" s="2"/>
      <c r="C37" s="2"/>
      <c r="D37" s="2"/>
      <c r="E37" s="2"/>
      <c r="F37" s="5"/>
      <c r="G37" s="16">
        <f>+C59</f>
        <v>30000</v>
      </c>
      <c r="H37" s="13"/>
      <c r="I37" s="2"/>
    </row>
    <row r="38" spans="1:9" ht="16.2" thickBot="1" x14ac:dyDescent="0.35">
      <c r="A38" s="2" t="s">
        <v>27</v>
      </c>
      <c r="B38" s="2"/>
      <c r="C38" s="5">
        <f>+C33</f>
        <v>26912.69</v>
      </c>
      <c r="D38" s="5">
        <f>+D33</f>
        <v>26823.97</v>
      </c>
      <c r="E38" s="5">
        <f>+E33</f>
        <v>14438.85</v>
      </c>
      <c r="F38" s="5"/>
      <c r="G38" s="19">
        <f>+G37-G36</f>
        <v>-26111.558188244577</v>
      </c>
      <c r="H38" s="13" t="s">
        <v>28</v>
      </c>
      <c r="I38" s="2"/>
    </row>
    <row r="39" spans="1:9" ht="16.2" thickTop="1" x14ac:dyDescent="0.3">
      <c r="A39" s="2" t="s">
        <v>29</v>
      </c>
      <c r="B39" s="2"/>
      <c r="C39" s="5">
        <f>-C31</f>
        <v>-9729.4692307692312</v>
      </c>
      <c r="D39" s="5">
        <f>+C39</f>
        <v>-9729.4692307692312</v>
      </c>
      <c r="E39" s="5">
        <f>+D39</f>
        <v>-9729.4692307692312</v>
      </c>
      <c r="F39" s="5"/>
      <c r="G39" s="5"/>
      <c r="H39" s="13"/>
      <c r="I39" s="2"/>
    </row>
    <row r="40" spans="1:9" ht="15.6" x14ac:dyDescent="0.3">
      <c r="A40" s="2" t="s">
        <v>30</v>
      </c>
      <c r="B40" s="2"/>
      <c r="C40" s="16">
        <f>+C39*-0.5</f>
        <v>4864.7346153846156</v>
      </c>
      <c r="D40" s="16">
        <f>+C40</f>
        <v>4864.7346153846156</v>
      </c>
      <c r="E40" s="16">
        <f>+D40</f>
        <v>4864.7346153846156</v>
      </c>
      <c r="F40" s="5"/>
      <c r="G40" s="5"/>
      <c r="H40" s="13"/>
      <c r="I40" s="2"/>
    </row>
    <row r="41" spans="1:9" ht="15.6" x14ac:dyDescent="0.3">
      <c r="A41" s="2"/>
      <c r="B41" s="2"/>
      <c r="C41" s="2"/>
      <c r="D41" s="2"/>
      <c r="E41" s="2"/>
      <c r="F41" s="5"/>
      <c r="G41" s="5"/>
      <c r="H41" s="13"/>
      <c r="I41" s="2"/>
    </row>
    <row r="42" spans="1:9" ht="15.6" x14ac:dyDescent="0.3">
      <c r="A42" s="2"/>
      <c r="B42" s="2"/>
      <c r="C42" s="16">
        <f>SUM(C38:C41)</f>
        <v>22047.955384615383</v>
      </c>
      <c r="D42" s="16">
        <f>SUM(D38:D41)</f>
        <v>21959.235384615386</v>
      </c>
      <c r="E42" s="16">
        <f>SUM(E38:E41)</f>
        <v>9574.1153846153848</v>
      </c>
      <c r="F42" s="5"/>
      <c r="G42" s="5"/>
      <c r="H42" s="13"/>
      <c r="I42" s="2"/>
    </row>
    <row r="43" spans="1:9" ht="16.2" thickBot="1" x14ac:dyDescent="0.35">
      <c r="A43" s="2"/>
      <c r="B43" s="2" t="s">
        <v>26</v>
      </c>
      <c r="C43" s="18">
        <f>+C42*C34</f>
        <v>22047.955384615383</v>
      </c>
      <c r="D43" s="18">
        <f>+D42*D34</f>
        <v>19175.326291252168</v>
      </c>
      <c r="E43" s="18">
        <f>+E42*E34</f>
        <v>3829.646153846154</v>
      </c>
      <c r="F43" s="5"/>
      <c r="G43" s="5">
        <f>SUM(C43:F43)</f>
        <v>45052.927829713699</v>
      </c>
      <c r="H43" s="13"/>
      <c r="I43" s="2"/>
    </row>
    <row r="44" spans="1:9" ht="16.2" thickTop="1" x14ac:dyDescent="0.3">
      <c r="A44" s="2"/>
      <c r="B44" s="2"/>
      <c r="C44" s="2"/>
      <c r="D44" s="2"/>
      <c r="E44" s="2"/>
      <c r="F44" s="2"/>
      <c r="G44" s="16">
        <f>+G37</f>
        <v>30000</v>
      </c>
      <c r="H44" s="13"/>
      <c r="I44" s="2"/>
    </row>
    <row r="45" spans="1:9" ht="16.2" thickBot="1" x14ac:dyDescent="0.35">
      <c r="A45" s="2"/>
      <c r="B45" s="2"/>
      <c r="C45" s="2"/>
      <c r="D45" s="2"/>
      <c r="E45" s="2"/>
      <c r="F45" s="2"/>
      <c r="G45" s="19">
        <f>+G44-G43</f>
        <v>-15052.927829713699</v>
      </c>
      <c r="H45" s="13" t="s">
        <v>28</v>
      </c>
      <c r="I45" s="2"/>
    </row>
    <row r="46" spans="1:9" ht="16.2" thickTop="1" x14ac:dyDescent="0.3">
      <c r="A46" s="2"/>
      <c r="B46" s="2"/>
      <c r="C46" s="2"/>
      <c r="D46" s="2"/>
      <c r="E46" s="2"/>
      <c r="F46" s="2"/>
      <c r="G46" s="2"/>
      <c r="H46" s="13"/>
      <c r="I46" s="2"/>
    </row>
    <row r="47" spans="1:9" ht="15.6" x14ac:dyDescent="0.3">
      <c r="A47" s="2"/>
      <c r="B47" s="2"/>
      <c r="C47" s="2"/>
      <c r="D47" s="2"/>
      <c r="E47" s="2"/>
      <c r="F47" s="2"/>
      <c r="G47" s="2"/>
      <c r="H47" s="13"/>
      <c r="I47" s="2"/>
    </row>
    <row r="48" spans="1:9" ht="15.6" x14ac:dyDescent="0.3">
      <c r="A48" s="2"/>
      <c r="B48" s="2"/>
      <c r="C48" s="2"/>
      <c r="D48" s="2"/>
      <c r="E48" s="2"/>
      <c r="F48" s="5"/>
      <c r="G48" s="5"/>
      <c r="H48" s="13"/>
      <c r="I48" s="2"/>
    </row>
    <row r="49" spans="1:9" ht="15.6" x14ac:dyDescent="0.3">
      <c r="A49" s="2"/>
      <c r="B49" s="2"/>
      <c r="C49" s="2"/>
      <c r="D49" s="2"/>
      <c r="E49" s="2"/>
      <c r="F49" s="2"/>
      <c r="G49" s="2"/>
      <c r="H49" s="13"/>
      <c r="I49" s="2"/>
    </row>
    <row r="50" spans="1:9" ht="15.6" x14ac:dyDescent="0.3">
      <c r="A50" s="2"/>
      <c r="B50" s="2"/>
      <c r="C50" s="2"/>
      <c r="D50" s="2"/>
      <c r="E50" s="2">
        <v>13</v>
      </c>
      <c r="F50" s="2" t="s">
        <v>31</v>
      </c>
      <c r="G50" s="2"/>
      <c r="H50" s="20" t="s">
        <v>32</v>
      </c>
      <c r="I50" s="2"/>
    </row>
    <row r="51" spans="1:9" ht="16.8" x14ac:dyDescent="0.4">
      <c r="A51" s="2"/>
      <c r="B51" s="2" t="s">
        <v>33</v>
      </c>
      <c r="C51" s="5">
        <f>+G24</f>
        <v>35618.959999999999</v>
      </c>
      <c r="D51" s="5"/>
      <c r="E51" s="2"/>
      <c r="F51" s="2"/>
      <c r="G51" s="2"/>
      <c r="H51" s="21" t="s">
        <v>34</v>
      </c>
      <c r="I51" s="2"/>
    </row>
    <row r="52" spans="1:9" ht="15.6" x14ac:dyDescent="0.3">
      <c r="A52" s="2"/>
      <c r="B52" s="2" t="s">
        <v>22</v>
      </c>
      <c r="C52" s="5">
        <f>+D52*3</f>
        <v>11750.658461538462</v>
      </c>
      <c r="D52" s="5">
        <f>H52/E50</f>
        <v>3916.8861538461538</v>
      </c>
      <c r="E52" s="2" t="s">
        <v>35</v>
      </c>
      <c r="F52" s="2" t="s">
        <v>36</v>
      </c>
      <c r="G52" s="2"/>
      <c r="H52" s="13">
        <v>50919.519999999997</v>
      </c>
      <c r="I52" s="2"/>
    </row>
    <row r="53" spans="1:9" ht="15.6" x14ac:dyDescent="0.3">
      <c r="A53" s="2"/>
      <c r="B53" s="2" t="s">
        <v>24</v>
      </c>
      <c r="C53" s="5">
        <f>+D53*3</f>
        <v>2377.4838461538461</v>
      </c>
      <c r="D53" s="5">
        <f>H53/E50</f>
        <v>792.49461538461537</v>
      </c>
      <c r="E53" s="2" t="s">
        <v>35</v>
      </c>
      <c r="F53" s="2" t="s">
        <v>36</v>
      </c>
      <c r="G53" s="2"/>
      <c r="H53" s="13">
        <f>10302.43</f>
        <v>10302.43</v>
      </c>
      <c r="I53" s="2"/>
    </row>
    <row r="54" spans="1:9" ht="15.6" x14ac:dyDescent="0.3">
      <c r="A54" s="2"/>
      <c r="B54" s="2" t="s">
        <v>25</v>
      </c>
      <c r="C54" s="16">
        <f>+D54*3</f>
        <v>29188.407692307694</v>
      </c>
      <c r="D54" s="5">
        <f>+H54/13</f>
        <v>9729.4692307692312</v>
      </c>
      <c r="E54" s="2" t="s">
        <v>35</v>
      </c>
      <c r="F54" s="2" t="s">
        <v>36</v>
      </c>
      <c r="G54" s="2"/>
      <c r="H54" s="13">
        <v>126483.1</v>
      </c>
      <c r="I54" s="2"/>
    </row>
    <row r="55" spans="1:9" ht="15.6" x14ac:dyDescent="0.3">
      <c r="A55" s="2"/>
      <c r="B55" s="2"/>
      <c r="C55" s="5"/>
      <c r="D55" s="5"/>
      <c r="E55" s="2"/>
      <c r="F55" s="2"/>
      <c r="G55" s="2"/>
      <c r="H55" s="13"/>
      <c r="I55" s="2"/>
    </row>
    <row r="56" spans="1:9" ht="15.6" x14ac:dyDescent="0.3">
      <c r="A56" s="2"/>
      <c r="B56" s="2"/>
      <c r="C56" s="5">
        <f>SUM(C51:C55)</f>
        <v>78935.510000000009</v>
      </c>
      <c r="D56" s="5"/>
      <c r="E56" s="2"/>
      <c r="F56" s="2"/>
      <c r="G56" s="2"/>
      <c r="H56" s="2"/>
      <c r="I56" s="2"/>
    </row>
    <row r="57" spans="1:9" ht="15.6" x14ac:dyDescent="0.3">
      <c r="A57" s="2"/>
      <c r="B57" s="2"/>
      <c r="C57" s="5"/>
      <c r="D57" s="5"/>
      <c r="E57" s="2"/>
      <c r="F57" s="2"/>
      <c r="G57" s="2"/>
      <c r="H57" s="2"/>
      <c r="I57" s="2"/>
    </row>
    <row r="58" spans="1:9" ht="15.6" x14ac:dyDescent="0.3">
      <c r="A58" s="2"/>
      <c r="B58" s="2" t="s">
        <v>37</v>
      </c>
      <c r="C58" s="5">
        <f>+C56*0.4</f>
        <v>31574.204000000005</v>
      </c>
      <c r="D58" s="5">
        <f>+-C58+C59</f>
        <v>-1574.2040000000052</v>
      </c>
      <c r="E58" s="13" t="s">
        <v>28</v>
      </c>
      <c r="F58" s="2"/>
      <c r="G58" s="2"/>
      <c r="H58" s="2"/>
      <c r="I58" s="2"/>
    </row>
    <row r="59" spans="1:9" ht="15.75" customHeight="1" x14ac:dyDescent="0.3">
      <c r="A59" s="2"/>
      <c r="B59" s="27" t="s">
        <v>38</v>
      </c>
      <c r="C59" s="5">
        <f>+E5</f>
        <v>30000</v>
      </c>
      <c r="D59" s="22"/>
      <c r="E59" s="3"/>
      <c r="F59" s="2"/>
      <c r="G59" s="2"/>
      <c r="H59" s="2"/>
      <c r="I59" s="2"/>
    </row>
    <row r="60" spans="1:9" ht="15.6" x14ac:dyDescent="0.3">
      <c r="A60" s="2"/>
      <c r="B60" s="27"/>
      <c r="C60" s="2"/>
      <c r="D60" s="2"/>
      <c r="E60" s="2"/>
      <c r="F60" s="2"/>
      <c r="G60" s="2"/>
      <c r="H60" s="2"/>
      <c r="I60" s="2"/>
    </row>
    <row r="61" spans="1:9" ht="15.6" x14ac:dyDescent="0.3">
      <c r="A61" s="2"/>
      <c r="B61" s="27"/>
      <c r="C61" s="2"/>
      <c r="D61" s="23"/>
      <c r="E61" s="23"/>
      <c r="F61" s="23"/>
      <c r="G61" s="23"/>
      <c r="H61" s="23"/>
      <c r="I61" s="2"/>
    </row>
    <row r="62" spans="1:9" ht="15.6" x14ac:dyDescent="0.3">
      <c r="A62" s="2"/>
      <c r="B62" s="27"/>
      <c r="C62" s="2"/>
      <c r="D62" s="23"/>
      <c r="E62" s="23"/>
      <c r="F62" s="23"/>
      <c r="G62" s="23"/>
      <c r="H62" s="23"/>
      <c r="I62" s="2"/>
    </row>
    <row r="63" spans="1:9" ht="15.6" x14ac:dyDescent="0.3">
      <c r="A63" s="2"/>
      <c r="B63" s="27"/>
      <c r="C63" s="2"/>
      <c r="D63" s="23"/>
      <c r="E63" s="23"/>
      <c r="F63" s="23"/>
      <c r="G63" s="23"/>
      <c r="H63" s="23"/>
      <c r="I63" s="2"/>
    </row>
    <row r="64" spans="1:9" ht="15.6" x14ac:dyDescent="0.3">
      <c r="A64" s="2"/>
      <c r="B64" s="27"/>
      <c r="C64" s="2"/>
      <c r="D64" s="2"/>
      <c r="E64" s="2"/>
      <c r="F64" s="2"/>
      <c r="G64" s="2"/>
      <c r="H64" s="2"/>
      <c r="I64" s="2"/>
    </row>
    <row r="65" spans="1:9" ht="15.6" x14ac:dyDescent="0.3">
      <c r="A65" s="2"/>
      <c r="B65" s="27"/>
      <c r="C65" s="2"/>
      <c r="D65" s="2"/>
      <c r="E65" s="2"/>
      <c r="F65" s="2"/>
      <c r="G65" s="2"/>
      <c r="H65" s="2"/>
      <c r="I65" s="2"/>
    </row>
    <row r="66" spans="1:9" ht="15.6" x14ac:dyDescent="0.3">
      <c r="A66" s="2"/>
      <c r="B66" s="27"/>
      <c r="C66" s="2"/>
      <c r="D66" s="24"/>
      <c r="E66" s="24"/>
      <c r="F66" s="24"/>
      <c r="G66" s="24"/>
      <c r="H66" s="24"/>
      <c r="I66" s="2"/>
    </row>
  </sheetData>
  <mergeCells count="2">
    <mergeCell ref="A11:D16"/>
    <mergeCell ref="B59:B6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2013-09-23T07:00:00+00:00</OpenedDate>
    <Date1 xmlns="dc463f71-b30c-4ab2-9473-d307f9d35888">2014-02-18T08:00:00+00:00</Date1>
    <IsDocumentOrder xmlns="dc463f71-b30c-4ab2-9473-d307f9d35888" xsi:nil="true"/>
    <IsHighlyConfidential xmlns="dc463f71-b30c-4ab2-9473-d307f9d35888">false</IsHighlyConfidential>
    <CaseCompanyNames xmlns="dc463f71-b30c-4ab2-9473-d307f9d35888">WASTE CONTROL, INC.</CaseCompanyNames>
    <DocketNumber xmlns="dc463f71-b30c-4ab2-9473-d307f9d35888">131794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C057CE67F4D81469E75A716744123B4" ma:contentTypeVersion="135" ma:contentTypeDescription="" ma:contentTypeScope="" ma:versionID="4da0cc8e6ce95b0f08cfe8d955d8c51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D3EC90F-57FE-4C0E-919F-1D7B83479F26}"/>
</file>

<file path=customXml/itemProps2.xml><?xml version="1.0" encoding="utf-8"?>
<ds:datastoreItem xmlns:ds="http://schemas.openxmlformats.org/officeDocument/2006/customXml" ds:itemID="{D55B2A29-F21A-403C-BB7B-F19CD28C1A1E}"/>
</file>

<file path=customXml/itemProps3.xml><?xml version="1.0" encoding="utf-8"?>
<ds:datastoreItem xmlns:ds="http://schemas.openxmlformats.org/officeDocument/2006/customXml" ds:itemID="{96E02188-D276-4136-A079-0352A2A39DD0}"/>
</file>

<file path=customXml/itemProps4.xml><?xml version="1.0" encoding="utf-8"?>
<ds:datastoreItem xmlns:ds="http://schemas.openxmlformats.org/officeDocument/2006/customXml" ds:itemID="{929CD996-1AB2-4A3D-8C7B-6EDEFBBBDD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dcterms:created xsi:type="dcterms:W3CDTF">2014-02-18T22:01:06Z</dcterms:created>
  <dcterms:modified xsi:type="dcterms:W3CDTF">2014-02-18T22:01:06Z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0x0101006E56B4D1795A2E4DB2F0B01679ED314A00CC057CE67F4D81469E75A716744123B4</vt:lpwstr>
  </property>
  <property fmtid="{D5CDD505-2E9C-101B-9397-08002B2CF9AE}" pid="3" name="_docset_NoMedatataSyncRequired">
    <vt:lpwstr>False</vt:lpwstr>
  </property>
</Properties>
</file>