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OneDrive - Perkins Coie LLP\Dates\2020\2020.12.02\"/>
    </mc:Choice>
  </mc:AlternateContent>
  <xr:revisionPtr revIDLastSave="2" documentId="8_{466116CE-85A2-49FF-B631-7376B86FA30B}" xr6:coauthVersionLast="41" xr6:coauthVersionMax="41" xr10:uidLastSave="{F3D9F714-B6F8-4633-8D5D-5107EAD286ED}"/>
  <bookViews>
    <workbookView xWindow="-108" yWindow="-108" windowWidth="23256" windowHeight="12576" tabRatio="783" xr2:uid="{00000000-000D-0000-FFFF-FFFF00000000}"/>
  </bookViews>
  <sheets>
    <sheet name="Exh. RJR-10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_xlnm.Print_Area" localSheetId="0">'Exh. RJR-10'!$B$2:$H$30</definedName>
    <definedName name="_xlnm.Print_Titles" localSheetId="0">'Exh. RJR-10'!$2:$4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2" l="1"/>
  <c r="H31" i="2" s="1"/>
  <c r="G30" i="2"/>
  <c r="F30" i="2"/>
  <c r="E30" i="2"/>
  <c r="D30" i="2"/>
  <c r="C30" i="2"/>
  <c r="H29" i="2"/>
  <c r="G29" i="2"/>
  <c r="F29" i="2"/>
  <c r="E29" i="2"/>
  <c r="D29" i="2"/>
  <c r="C29" i="2"/>
  <c r="G28" i="2"/>
  <c r="F28" i="2"/>
  <c r="E28" i="2"/>
  <c r="H28" i="2" s="1"/>
  <c r="D28" i="2"/>
  <c r="C28" i="2"/>
  <c r="G27" i="2"/>
  <c r="F27" i="2"/>
  <c r="E27" i="2"/>
  <c r="D27" i="2"/>
  <c r="H27" i="2" s="1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G5" i="2"/>
  <c r="F5" i="2"/>
  <c r="E5" i="2"/>
  <c r="D5" i="2"/>
  <c r="C5" i="2"/>
  <c r="H4" i="2"/>
  <c r="C4" i="2"/>
  <c r="B2" i="2"/>
  <c r="H6" i="2" l="1"/>
  <c r="H14" i="2"/>
  <c r="H22" i="2"/>
  <c r="H25" i="2"/>
  <c r="H5" i="2"/>
  <c r="H13" i="2"/>
  <c r="H11" i="2"/>
  <c r="H19" i="2"/>
  <c r="H16" i="2"/>
  <c r="H24" i="2"/>
  <c r="H8" i="2"/>
  <c r="H10" i="2"/>
  <c r="H18" i="2"/>
  <c r="H7" i="2"/>
  <c r="H15" i="2"/>
  <c r="H23" i="2"/>
  <c r="H26" i="2"/>
  <c r="H17" i="2"/>
  <c r="H21" i="2"/>
  <c r="H9" i="2"/>
  <c r="H12" i="2"/>
  <c r="H20" i="2"/>
</calcChain>
</file>

<file path=xl/sharedStrings.xml><?xml version="1.0" encoding="utf-8"?>
<sst xmlns="http://schemas.openxmlformats.org/spreadsheetml/2006/main" count="5" uniqueCount="5">
  <si>
    <t>Steam O&amp;M</t>
  </si>
  <si>
    <t>Hydro O&amp;M</t>
  </si>
  <si>
    <t>Other O&amp;M</t>
  </si>
  <si>
    <t>Syst Cntrl &amp; Disp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</si>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</sst>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10"/>
      <color theme="0" tint="-0.249977111117893"/>
      <name val="Times New Roman"/>
      <family val="1"/>
    </font>
    <font>
      <i/>
      <sz val="8"/>
      <color rgb="FF0070C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auto="1"/>
      </top>
      <bottom style="medium">
        <color theme="0" tint="-0.34998626667073579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29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vertical="center"/>
    </xf>
    <xf numFmtId="0" fontId="4" fillId="0" borderId="1" xfId="0" applyFont="1" applyBorder="1"/>
    <xf numFmtId="0" fontId="5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165" fontId="7" fillId="0" borderId="0" xfId="7" applyNumberFormat="1" applyFont="1" applyFill="1" applyBorder="1"/>
    <xf numFmtId="0" fontId="4" fillId="0" borderId="4" xfId="0" applyFont="1" applyFill="1" applyBorder="1" applyAlignment="1">
      <alignment horizontal="left"/>
    </xf>
    <xf numFmtId="164" fontId="4" fillId="0" borderId="5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37" fontId="9" fillId="0" borderId="0" xfId="0" applyNumberFormat="1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10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Border="1"/>
    <xf numFmtId="5" fontId="4" fillId="0" borderId="11" xfId="0" applyNumberFormat="1" applyFont="1" applyBorder="1"/>
    <xf numFmtId="164" fontId="4" fillId="0" borderId="12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164" fontId="5" fillId="0" borderId="13" xfId="0" applyNumberFormat="1" applyFont="1" applyFill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0" fontId="10" fillId="0" borderId="0" xfId="0" applyFont="1" applyAlignment="1">
      <alignment horizontal="center"/>
    </xf>
  </cellXfs>
  <cellStyles count="10">
    <cellStyle name="Comma" xfId="1" builtinId="3"/>
    <cellStyle name="Comma 10 2 2 2" xfId="5" xr:uid="{00000000-0005-0000-0000-000001000000}"/>
    <cellStyle name="Currency 2" xfId="7" xr:uid="{00000000-0005-0000-0000-000002000000}"/>
    <cellStyle name="Normal" xfId="0" builtinId="0"/>
    <cellStyle name="Normal 154" xfId="6" xr:uid="{00000000-0005-0000-0000-000004000000}"/>
    <cellStyle name="Normal 155" xfId="2" xr:uid="{00000000-0005-0000-0000-000005000000}"/>
    <cellStyle name="Normal 157" xfId="3" xr:uid="{00000000-0005-0000-0000-000006000000}"/>
    <cellStyle name="Normal 160" xfId="4" xr:uid="{00000000-0005-0000-0000-000007000000}"/>
    <cellStyle name="Normal 201" xfId="9" xr:uid="{00000000-0005-0000-0000-000008000000}"/>
    <cellStyle name="Normal 3 2 8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et%20Management\2020_PCORC\RJR_WP_C_2020_PCORC_Production_O&amp;M%20(C)_19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Production O&amp;M Summary"/>
      <sheetName val="Production O&amp;M Adjustments (C)"/>
      <sheetName val="Test Year_Jul'19-Jun'20 (C)"/>
      <sheetName val="Major Maintenance (C) "/>
      <sheetName val="Test Year Amortization (C)"/>
      <sheetName val="Colstrip 3&amp;4 Talen budget (C)"/>
      <sheetName val="Freddie 1 Atlantic Power (C)"/>
      <sheetName val="Hydro License O&amp;M (C)"/>
      <sheetName val="Wild Horse Royalties (C)"/>
      <sheetName val="Vestas_Wild Horse (C)"/>
      <sheetName val="Vestas Wild Horse Extn (C)"/>
      <sheetName val="Hopkins Ridge Royalties (C)"/>
      <sheetName val="Vestas Hopkins Ridge (C)"/>
      <sheetName val="LSR1 Leases (C)"/>
      <sheetName val="LSR1 Siemens (C)"/>
      <sheetName val="Wind Generation (C)"/>
      <sheetName val="Exhibit_Prod O&amp;M"/>
      <sheetName val="Exhibit_Test Yr Adjustments"/>
      <sheetName val="Exhibit_Test Yr by FERC"/>
      <sheetName val="Exhibit_Amort Comparison (C)"/>
      <sheetName val="Exhibit_Wx Comparison (C)"/>
    </sheetNames>
    <sheetDataSet>
      <sheetData sheetId="0"/>
      <sheetData sheetId="1">
        <row r="3">
          <cell r="B3">
            <v>15360708.629999999</v>
          </cell>
        </row>
      </sheetData>
      <sheetData sheetId="2">
        <row r="5">
          <cell r="H5" t="str">
            <v>June 2021 - May 2022</v>
          </cell>
        </row>
        <row r="32">
          <cell r="C32" t="str">
            <v>ADJUSTMENTS TO TEST YEAR O&amp;M</v>
          </cell>
        </row>
        <row r="33">
          <cell r="C33" t="str">
            <v>Adjustments:</v>
          </cell>
        </row>
        <row r="34">
          <cell r="C34" t="str">
            <v>Colstrip 1&amp;2- Remove Test Year O&amp;M</v>
          </cell>
          <cell r="D34">
            <v>-15360708.629999999</v>
          </cell>
        </row>
        <row r="35">
          <cell r="C35" t="str">
            <v xml:space="preserve"> add back test year major maint amortization</v>
          </cell>
          <cell r="D35">
            <v>1865820.9600000002</v>
          </cell>
        </row>
        <row r="36">
          <cell r="C36" t="str">
            <v xml:space="preserve">Colstrip 1&amp;2 Adjust Test Year Amortization </v>
          </cell>
          <cell r="D36">
            <v>-1779879.9600000002</v>
          </cell>
          <cell r="F36">
            <v>0</v>
          </cell>
        </row>
        <row r="37">
          <cell r="C37" t="str">
            <v xml:space="preserve">Colstrip 3&amp;4 Adjust Test Year Amortization </v>
          </cell>
          <cell r="D37">
            <v>-1374493.0199999998</v>
          </cell>
          <cell r="F37">
            <v>0</v>
          </cell>
        </row>
        <row r="38">
          <cell r="C38" t="str">
            <v>Baker Licensing</v>
          </cell>
          <cell r="E38">
            <v>282576.00219179923</v>
          </cell>
        </row>
        <row r="39">
          <cell r="C39" t="str">
            <v>Snoqualmie Licensing</v>
          </cell>
          <cell r="E39">
            <v>286681.15848059999</v>
          </cell>
        </row>
        <row r="40">
          <cell r="C40" t="str">
            <v>Freddie 1 - Remove Test Year</v>
          </cell>
          <cell r="D40">
            <v>-2270879.3599999994</v>
          </cell>
          <cell r="F40">
            <v>-1677977.9100000001</v>
          </cell>
        </row>
        <row r="41">
          <cell r="C41" t="str">
            <v xml:space="preserve"> add back test year major maint amortization</v>
          </cell>
          <cell r="F41">
            <v>531338.88</v>
          </cell>
        </row>
        <row r="42">
          <cell r="C42" t="str">
            <v>Freddie1 - Proform Rate Year</v>
          </cell>
          <cell r="D42">
            <v>2229041.2058088868</v>
          </cell>
          <cell r="F42">
            <v>1647063.2344939173</v>
          </cell>
        </row>
        <row r="43">
          <cell r="C43" t="str">
            <v>Freddie 1 -Adjust Test Year Amortization**</v>
          </cell>
          <cell r="D43">
            <v>0</v>
          </cell>
          <cell r="F43">
            <v>0</v>
          </cell>
        </row>
        <row r="44">
          <cell r="C44" t="str">
            <v>Encogen -Adjust Test Year Amortization</v>
          </cell>
          <cell r="D44">
            <v>0</v>
          </cell>
          <cell r="F44">
            <v>0.84000000002561137</v>
          </cell>
        </row>
        <row r="45">
          <cell r="C45" t="str">
            <v>Fredonia -Adjust Test Year Amortization</v>
          </cell>
          <cell r="D45">
            <v>0</v>
          </cell>
          <cell r="F45">
            <v>153051.06666666662</v>
          </cell>
        </row>
        <row r="46">
          <cell r="C46" t="str">
            <v>Frederickson -Adjust Test Year Amortization</v>
          </cell>
          <cell r="D46">
            <v>0</v>
          </cell>
          <cell r="F46">
            <v>-55397.14</v>
          </cell>
        </row>
        <row r="47">
          <cell r="C47" t="str">
            <v>Ferndale -Adjust Test Year Amortization</v>
          </cell>
          <cell r="D47">
            <v>0</v>
          </cell>
          <cell r="F47">
            <v>0</v>
          </cell>
        </row>
        <row r="48">
          <cell r="C48" t="str">
            <v>Goldendale -Adjust Test Year Amortization</v>
          </cell>
          <cell r="D48">
            <v>0</v>
          </cell>
          <cell r="F48">
            <v>0</v>
          </cell>
        </row>
        <row r="49">
          <cell r="C49" t="str">
            <v>Mint Farm -Adjust Test Year Amortization</v>
          </cell>
          <cell r="D49">
            <v>-413761.87</v>
          </cell>
          <cell r="F49">
            <v>0</v>
          </cell>
        </row>
        <row r="50">
          <cell r="C50" t="str">
            <v>Sumas -Adjust Test Year Amortization</v>
          </cell>
          <cell r="D50">
            <v>0</v>
          </cell>
          <cell r="F50">
            <v>-1.7999999999592546</v>
          </cell>
        </row>
        <row r="51">
          <cell r="C51" t="str">
            <v>Whitehorn Adjust Test Year Amortization</v>
          </cell>
          <cell r="D51">
            <v>0</v>
          </cell>
          <cell r="F51">
            <v>-33708.054388489196</v>
          </cell>
        </row>
        <row r="52">
          <cell r="C52" t="str">
            <v>Hopkins Ridge Vestas Contract</v>
          </cell>
          <cell r="F52">
            <v>113099.55690096691</v>
          </cell>
        </row>
        <row r="53">
          <cell r="C53" t="str">
            <v>Wild Horse  Vestas Contract</v>
          </cell>
          <cell r="F53">
            <v>345239.28751837835</v>
          </cell>
        </row>
        <row r="54">
          <cell r="C54" t="str">
            <v>Lower Snake River Siemens Contract</v>
          </cell>
          <cell r="F54">
            <v>423660.28517748974</v>
          </cell>
        </row>
        <row r="55">
          <cell r="C55" t="str">
            <v>Wind Plant - Hopkins Ridge Proform Wind Royalties</v>
          </cell>
          <cell r="F55">
            <v>-42759.933806465357</v>
          </cell>
        </row>
        <row r="56">
          <cell r="C56" t="str">
            <v>Wind Plant - Wild Horse Proform Wind Royalties</v>
          </cell>
          <cell r="F56">
            <v>111476.88306422159</v>
          </cell>
        </row>
        <row r="57">
          <cell r="C57" t="str">
            <v>Lower Snake River Royalties</v>
          </cell>
          <cell r="F57">
            <v>-157470.2214563759</v>
          </cell>
        </row>
        <row r="58">
          <cell r="C58" t="str">
            <v>Undistrib/Other Including Incentive Clearing, Compliance</v>
          </cell>
        </row>
        <row r="59">
          <cell r="C59" t="str">
            <v>Total Adjustments</v>
          </cell>
          <cell r="D59">
            <v>-17104860.67419111</v>
          </cell>
          <cell r="E59">
            <v>569257.16067239922</v>
          </cell>
          <cell r="F59">
            <v>1357614.97417031</v>
          </cell>
          <cell r="G59">
            <v>0</v>
          </cell>
          <cell r="H59">
            <v>-15177988.539348405</v>
          </cell>
        </row>
      </sheetData>
      <sheetData sheetId="3"/>
      <sheetData sheetId="4">
        <row r="3">
          <cell r="C3">
            <v>85941</v>
          </cell>
        </row>
      </sheetData>
      <sheetData sheetId="5"/>
      <sheetData sheetId="6"/>
      <sheetData sheetId="7"/>
      <sheetData sheetId="8"/>
      <sheetData sheetId="9">
        <row r="13">
          <cell r="G13">
            <v>3113902.7630642215</v>
          </cell>
        </row>
      </sheetData>
      <sheetData sheetId="10">
        <row r="44">
          <cell r="F44">
            <v>10182573.077518379</v>
          </cell>
        </row>
      </sheetData>
      <sheetData sheetId="11"/>
      <sheetData sheetId="12">
        <row r="18">
          <cell r="H18">
            <v>920915.86619353469</v>
          </cell>
        </row>
      </sheetData>
      <sheetData sheetId="13">
        <row r="43">
          <cell r="F43">
            <v>6011827.9269009661</v>
          </cell>
        </row>
      </sheetData>
      <sheetData sheetId="14">
        <row r="34">
          <cell r="Y34">
            <v>3428727.198543624</v>
          </cell>
        </row>
      </sheetData>
      <sheetData sheetId="15">
        <row r="37">
          <cell r="G37">
            <v>10491409.045177493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1"/>
  <sheetViews>
    <sheetView tabSelected="1" workbookViewId="0">
      <selection activeCell="H10" sqref="H10"/>
    </sheetView>
  </sheetViews>
  <sheetFormatPr defaultRowHeight="13.2" x14ac:dyDescent="0.25"/>
  <cols>
    <col min="1" max="1" width="4.109375" style="1" customWidth="1"/>
    <col min="2" max="2" width="4.77734375" style="1" bestFit="1" customWidth="1"/>
    <col min="3" max="3" width="45.5546875" style="1" bestFit="1" customWidth="1"/>
    <col min="4" max="4" width="12.44140625" style="1" customWidth="1"/>
    <col min="5" max="5" width="12.109375" style="1" customWidth="1"/>
    <col min="6" max="6" width="11.88671875" style="1" customWidth="1"/>
    <col min="7" max="7" width="10.33203125" style="1" customWidth="1"/>
    <col min="8" max="8" width="11.6640625" style="1" customWidth="1"/>
    <col min="9" max="9" width="8.88671875" style="1"/>
    <col min="10" max="10" width="11.88671875" style="1" bestFit="1" customWidth="1"/>
    <col min="11" max="12" width="10.21875" style="1" bestFit="1" customWidth="1"/>
    <col min="13" max="16384" width="8.88671875" style="1"/>
  </cols>
  <sheetData>
    <row r="2" spans="2:12" ht="17.399999999999999" x14ac:dyDescent="0.3">
      <c r="B2" s="28" t="str">
        <f>'[7]Production O&amp;M Adjustments (C)'!C32</f>
        <v>ADJUSTMENTS TO TEST YEAR O&amp;M</v>
      </c>
      <c r="C2" s="28"/>
      <c r="D2" s="28"/>
      <c r="E2" s="28"/>
      <c r="F2" s="28"/>
      <c r="G2" s="28"/>
      <c r="H2" s="28"/>
    </row>
    <row r="4" spans="2:12" ht="46.8" thickBot="1" x14ac:dyDescent="0.3">
      <c r="B4" s="25" t="s">
        <v>4</v>
      </c>
      <c r="C4" s="2" t="str">
        <f>'[7]Production O&amp;M Adjustments (C)'!C33</f>
        <v>Adjustments:</v>
      </c>
      <c r="D4" s="5" t="s">
        <v>0</v>
      </c>
      <c r="E4" s="5" t="s">
        <v>1</v>
      </c>
      <c r="F4" s="5" t="s">
        <v>2</v>
      </c>
      <c r="G4" s="5" t="s">
        <v>3</v>
      </c>
      <c r="H4" s="6" t="str">
        <f>"Adjusted Test Year "&amp;'[7]Production O&amp;M Adjustments (C)'!H5</f>
        <v>Adjusted Test Year June 2021 - May 2022</v>
      </c>
      <c r="I4" s="7"/>
    </row>
    <row r="5" spans="2:12" x14ac:dyDescent="0.25">
      <c r="B5" s="26">
        <v>1</v>
      </c>
      <c r="C5" s="8" t="str">
        <f>'[7]Production O&amp;M Adjustments (C)'!C34</f>
        <v>Colstrip 1&amp;2- Remove Test Year O&amp;M</v>
      </c>
      <c r="D5" s="9">
        <f>'[7]Production O&amp;M Adjustments (C)'!D34</f>
        <v>-15360708.629999999</v>
      </c>
      <c r="E5" s="10">
        <f>'[7]Production O&amp;M Adjustments (C)'!E34</f>
        <v>0</v>
      </c>
      <c r="F5" s="11">
        <f>'[7]Production O&amp;M Adjustments (C)'!F34</f>
        <v>0</v>
      </c>
      <c r="G5" s="10">
        <f>'[7]Production O&amp;M Adjustments (C)'!G34</f>
        <v>0</v>
      </c>
      <c r="H5" s="12">
        <f>SUM(D5:G5)</f>
        <v>-15360708.629999999</v>
      </c>
      <c r="I5" s="7"/>
      <c r="J5" s="27"/>
    </row>
    <row r="6" spans="2:12" x14ac:dyDescent="0.25">
      <c r="B6" s="26">
        <v>2</v>
      </c>
      <c r="C6" s="8" t="str">
        <f>'[7]Production O&amp;M Adjustments (C)'!C35</f>
        <v xml:space="preserve"> add back test year major maint amortization</v>
      </c>
      <c r="D6" s="13">
        <f>'[7]Production O&amp;M Adjustments (C)'!D35</f>
        <v>1865820.9600000002</v>
      </c>
      <c r="E6" s="14">
        <f>'[7]Production O&amp;M Adjustments (C)'!E35</f>
        <v>0</v>
      </c>
      <c r="F6" s="3">
        <f>'[7]Production O&amp;M Adjustments (C)'!F35</f>
        <v>0</v>
      </c>
      <c r="G6" s="14">
        <f>'[7]Production O&amp;M Adjustments (C)'!G35</f>
        <v>0</v>
      </c>
      <c r="H6" s="15">
        <f t="shared" ref="H6:H29" si="0">SUM(D6:G6)</f>
        <v>1865820.9600000002</v>
      </c>
      <c r="I6" s="16"/>
    </row>
    <row r="7" spans="2:12" x14ac:dyDescent="0.25">
      <c r="B7" s="26">
        <v>3</v>
      </c>
      <c r="C7" s="8" t="str">
        <f>'[7]Production O&amp;M Adjustments (C)'!C36</f>
        <v xml:space="preserve">Colstrip 1&amp;2 Adjust Test Year Amortization </v>
      </c>
      <c r="D7" s="13">
        <f>'[7]Production O&amp;M Adjustments (C)'!D36</f>
        <v>-1779879.9600000002</v>
      </c>
      <c r="E7" s="14">
        <f>'[7]Production O&amp;M Adjustments (C)'!E36</f>
        <v>0</v>
      </c>
      <c r="F7" s="3">
        <f>'[7]Production O&amp;M Adjustments (C)'!F36</f>
        <v>0</v>
      </c>
      <c r="G7" s="14">
        <f>'[7]Production O&amp;M Adjustments (C)'!G36</f>
        <v>0</v>
      </c>
      <c r="H7" s="15">
        <f t="shared" si="0"/>
        <v>-1779879.9600000002</v>
      </c>
      <c r="I7" s="16"/>
    </row>
    <row r="8" spans="2:12" x14ac:dyDescent="0.25">
      <c r="B8" s="26">
        <v>4</v>
      </c>
      <c r="C8" s="8" t="str">
        <f>'[7]Production O&amp;M Adjustments (C)'!C37</f>
        <v xml:space="preserve">Colstrip 3&amp;4 Adjust Test Year Amortization </v>
      </c>
      <c r="D8" s="13">
        <f>'[7]Production O&amp;M Adjustments (C)'!D37</f>
        <v>-1374493.0199999998</v>
      </c>
      <c r="E8" s="14">
        <f>'[7]Production O&amp;M Adjustments (C)'!E37</f>
        <v>0</v>
      </c>
      <c r="F8" s="3">
        <f>'[7]Production O&amp;M Adjustments (C)'!F37</f>
        <v>0</v>
      </c>
      <c r="G8" s="14">
        <f>'[7]Production O&amp;M Adjustments (C)'!G37</f>
        <v>0</v>
      </c>
      <c r="H8" s="15">
        <f t="shared" si="0"/>
        <v>-1374493.0199999998</v>
      </c>
      <c r="I8" s="16"/>
    </row>
    <row r="9" spans="2:12" x14ac:dyDescent="0.25">
      <c r="B9" s="26">
        <v>5</v>
      </c>
      <c r="C9" s="17" t="str">
        <f>'[7]Production O&amp;M Adjustments (C)'!C38</f>
        <v>Baker Licensing</v>
      </c>
      <c r="D9" s="13">
        <f>'[7]Production O&amp;M Adjustments (C)'!D38</f>
        <v>0</v>
      </c>
      <c r="E9" s="3">
        <f>'[7]Production O&amp;M Adjustments (C)'!E38</f>
        <v>282576.00219179923</v>
      </c>
      <c r="F9" s="3">
        <f>'[7]Production O&amp;M Adjustments (C)'!F38</f>
        <v>0</v>
      </c>
      <c r="G9" s="14">
        <f>'[7]Production O&amp;M Adjustments (C)'!G38</f>
        <v>0</v>
      </c>
      <c r="H9" s="15">
        <f t="shared" si="0"/>
        <v>282576.00219179923</v>
      </c>
      <c r="I9" s="16"/>
    </row>
    <row r="10" spans="2:12" x14ac:dyDescent="0.25">
      <c r="B10" s="26">
        <v>6</v>
      </c>
      <c r="C10" s="8" t="str">
        <f>'[7]Production O&amp;M Adjustments (C)'!C39</f>
        <v>Snoqualmie Licensing</v>
      </c>
      <c r="D10" s="13">
        <f>'[7]Production O&amp;M Adjustments (C)'!D39</f>
        <v>0</v>
      </c>
      <c r="E10" s="3">
        <f>'[7]Production O&amp;M Adjustments (C)'!E39</f>
        <v>286681.15848059999</v>
      </c>
      <c r="F10" s="3">
        <f>'[7]Production O&amp;M Adjustments (C)'!F39</f>
        <v>0</v>
      </c>
      <c r="G10" s="14">
        <f>'[7]Production O&amp;M Adjustments (C)'!G39</f>
        <v>0</v>
      </c>
      <c r="H10" s="15">
        <f t="shared" si="0"/>
        <v>286681.15848059999</v>
      </c>
      <c r="I10" s="16"/>
    </row>
    <row r="11" spans="2:12" x14ac:dyDescent="0.25">
      <c r="B11" s="26">
        <v>7</v>
      </c>
      <c r="C11" s="8" t="str">
        <f>'[7]Production O&amp;M Adjustments (C)'!C40</f>
        <v>Freddie 1 - Remove Test Year</v>
      </c>
      <c r="D11" s="13">
        <f>'[7]Production O&amp;M Adjustments (C)'!D40</f>
        <v>-2270879.3599999994</v>
      </c>
      <c r="E11" s="14">
        <f>'[7]Production O&amp;M Adjustments (C)'!E40</f>
        <v>0</v>
      </c>
      <c r="F11" s="3">
        <f>'[7]Production O&amp;M Adjustments (C)'!F40</f>
        <v>-1677977.9100000001</v>
      </c>
      <c r="G11" s="14">
        <f>'[7]Production O&amp;M Adjustments (C)'!G40</f>
        <v>0</v>
      </c>
      <c r="H11" s="15">
        <f t="shared" si="0"/>
        <v>-3948857.2699999996</v>
      </c>
      <c r="I11" s="16"/>
    </row>
    <row r="12" spans="2:12" x14ac:dyDescent="0.25">
      <c r="B12" s="26">
        <v>8</v>
      </c>
      <c r="C12" s="8" t="str">
        <f>'[7]Production O&amp;M Adjustments (C)'!C41</f>
        <v xml:space="preserve"> add back test year major maint amortization</v>
      </c>
      <c r="D12" s="13">
        <f>'[7]Production O&amp;M Adjustments (C)'!D41</f>
        <v>0</v>
      </c>
      <c r="E12" s="14">
        <f>'[7]Production O&amp;M Adjustments (C)'!E41</f>
        <v>0</v>
      </c>
      <c r="F12" s="3">
        <f>'[7]Production O&amp;M Adjustments (C)'!F41</f>
        <v>531338.88</v>
      </c>
      <c r="G12" s="14">
        <f>'[7]Production O&amp;M Adjustments (C)'!G41</f>
        <v>0</v>
      </c>
      <c r="H12" s="15">
        <f t="shared" si="0"/>
        <v>531338.88</v>
      </c>
      <c r="I12" s="16"/>
    </row>
    <row r="13" spans="2:12" x14ac:dyDescent="0.25">
      <c r="B13" s="26">
        <v>9</v>
      </c>
      <c r="C13" s="8" t="str">
        <f>'[7]Production O&amp;M Adjustments (C)'!C42</f>
        <v>Freddie1 - Proform Rate Year</v>
      </c>
      <c r="D13" s="13">
        <f>'[7]Production O&amp;M Adjustments (C)'!D42</f>
        <v>2229041.2058088868</v>
      </c>
      <c r="E13" s="14">
        <f>'[7]Production O&amp;M Adjustments (C)'!E42</f>
        <v>0</v>
      </c>
      <c r="F13" s="3">
        <f>'[7]Production O&amp;M Adjustments (C)'!F42</f>
        <v>1647063.2344939173</v>
      </c>
      <c r="G13" s="14">
        <f>'[7]Production O&amp;M Adjustments (C)'!G42</f>
        <v>0</v>
      </c>
      <c r="H13" s="15">
        <f t="shared" si="0"/>
        <v>3876104.4403028041</v>
      </c>
      <c r="I13" s="16"/>
    </row>
    <row r="14" spans="2:12" x14ac:dyDescent="0.25">
      <c r="B14" s="26">
        <v>10</v>
      </c>
      <c r="C14" s="8" t="str">
        <f>'[7]Production O&amp;M Adjustments (C)'!C43</f>
        <v>Freddie 1 -Adjust Test Year Amortization**</v>
      </c>
      <c r="D14" s="13">
        <f>'[7]Production O&amp;M Adjustments (C)'!D43</f>
        <v>0</v>
      </c>
      <c r="E14" s="14">
        <f>'[7]Production O&amp;M Adjustments (C)'!E43</f>
        <v>0</v>
      </c>
      <c r="F14" s="3">
        <f>'[7]Production O&amp;M Adjustments (C)'!F43</f>
        <v>0</v>
      </c>
      <c r="G14" s="14">
        <f>'[7]Production O&amp;M Adjustments (C)'!G43</f>
        <v>0</v>
      </c>
      <c r="H14" s="15">
        <f t="shared" si="0"/>
        <v>0</v>
      </c>
      <c r="I14" s="16"/>
    </row>
    <row r="15" spans="2:12" x14ac:dyDescent="0.25">
      <c r="B15" s="26">
        <v>11</v>
      </c>
      <c r="C15" s="8" t="str">
        <f>'[7]Production O&amp;M Adjustments (C)'!C44</f>
        <v>Encogen -Adjust Test Year Amortization</v>
      </c>
      <c r="D15" s="13">
        <f>'[7]Production O&amp;M Adjustments (C)'!D44</f>
        <v>0</v>
      </c>
      <c r="E15" s="14">
        <f>'[7]Production O&amp;M Adjustments (C)'!E44</f>
        <v>0</v>
      </c>
      <c r="F15" s="3">
        <f>'[7]Production O&amp;M Adjustments (C)'!F44</f>
        <v>0.84000000002561137</v>
      </c>
      <c r="G15" s="14">
        <f>'[7]Production O&amp;M Adjustments (C)'!G44</f>
        <v>0</v>
      </c>
      <c r="H15" s="15">
        <f t="shared" si="0"/>
        <v>0.84000000002561137</v>
      </c>
      <c r="I15" s="16"/>
      <c r="J15" s="27"/>
      <c r="K15" s="27"/>
      <c r="L15" s="27"/>
    </row>
    <row r="16" spans="2:12" x14ac:dyDescent="0.25">
      <c r="B16" s="26">
        <v>12</v>
      </c>
      <c r="C16" s="8" t="str">
        <f>'[7]Production O&amp;M Adjustments (C)'!C45</f>
        <v>Fredonia -Adjust Test Year Amortization</v>
      </c>
      <c r="D16" s="13">
        <f>'[7]Production O&amp;M Adjustments (C)'!D45</f>
        <v>0</v>
      </c>
      <c r="E16" s="14">
        <f>'[7]Production O&amp;M Adjustments (C)'!E45</f>
        <v>0</v>
      </c>
      <c r="F16" s="3">
        <f>'[7]Production O&amp;M Adjustments (C)'!F45</f>
        <v>153051.06666666662</v>
      </c>
      <c r="G16" s="14">
        <f>'[7]Production O&amp;M Adjustments (C)'!G45</f>
        <v>0</v>
      </c>
      <c r="H16" s="15">
        <f t="shared" si="0"/>
        <v>153051.06666666662</v>
      </c>
      <c r="I16" s="16"/>
    </row>
    <row r="17" spans="2:10" x14ac:dyDescent="0.25">
      <c r="B17" s="26">
        <v>13</v>
      </c>
      <c r="C17" s="8" t="str">
        <f>'[7]Production O&amp;M Adjustments (C)'!C46</f>
        <v>Frederickson -Adjust Test Year Amortization</v>
      </c>
      <c r="D17" s="13">
        <f>'[7]Production O&amp;M Adjustments (C)'!D46</f>
        <v>0</v>
      </c>
      <c r="E17" s="14">
        <f>'[7]Production O&amp;M Adjustments (C)'!E46</f>
        <v>0</v>
      </c>
      <c r="F17" s="3">
        <f>'[7]Production O&amp;M Adjustments (C)'!F46</f>
        <v>-55397.14</v>
      </c>
      <c r="G17" s="14">
        <f>'[7]Production O&amp;M Adjustments (C)'!G46</f>
        <v>0</v>
      </c>
      <c r="H17" s="15">
        <f t="shared" si="0"/>
        <v>-55397.14</v>
      </c>
      <c r="I17" s="16"/>
    </row>
    <row r="18" spans="2:10" x14ac:dyDescent="0.25">
      <c r="B18" s="26">
        <v>14</v>
      </c>
      <c r="C18" s="8" t="str">
        <f>'[7]Production O&amp;M Adjustments (C)'!C47</f>
        <v>Ferndale -Adjust Test Year Amortization</v>
      </c>
      <c r="D18" s="13">
        <f>'[7]Production O&amp;M Adjustments (C)'!D47</f>
        <v>0</v>
      </c>
      <c r="E18" s="14">
        <f>'[7]Production O&amp;M Adjustments (C)'!E47</f>
        <v>0</v>
      </c>
      <c r="F18" s="3">
        <f>'[7]Production O&amp;M Adjustments (C)'!F47</f>
        <v>0</v>
      </c>
      <c r="G18" s="14">
        <f>'[7]Production O&amp;M Adjustments (C)'!G47</f>
        <v>0</v>
      </c>
      <c r="H18" s="15">
        <f t="shared" si="0"/>
        <v>0</v>
      </c>
      <c r="I18" s="16"/>
    </row>
    <row r="19" spans="2:10" x14ac:dyDescent="0.25">
      <c r="B19" s="26">
        <v>15</v>
      </c>
      <c r="C19" s="8" t="str">
        <f>'[7]Production O&amp;M Adjustments (C)'!C48</f>
        <v>Goldendale -Adjust Test Year Amortization</v>
      </c>
      <c r="D19" s="13">
        <f>'[7]Production O&amp;M Adjustments (C)'!D48</f>
        <v>0</v>
      </c>
      <c r="E19" s="14">
        <f>'[7]Production O&amp;M Adjustments (C)'!E48</f>
        <v>0</v>
      </c>
      <c r="F19" s="3">
        <f>'[7]Production O&amp;M Adjustments (C)'!F48</f>
        <v>0</v>
      </c>
      <c r="G19" s="14">
        <f>'[7]Production O&amp;M Adjustments (C)'!G48</f>
        <v>0</v>
      </c>
      <c r="H19" s="15">
        <f t="shared" si="0"/>
        <v>0</v>
      </c>
      <c r="I19" s="16"/>
    </row>
    <row r="20" spans="2:10" x14ac:dyDescent="0.25">
      <c r="B20" s="26">
        <v>16</v>
      </c>
      <c r="C20" s="8" t="str">
        <f>'[7]Production O&amp;M Adjustments (C)'!C49</f>
        <v>Mint Farm -Adjust Test Year Amortization</v>
      </c>
      <c r="D20" s="13">
        <f>'[7]Production O&amp;M Adjustments (C)'!D49</f>
        <v>-413761.87</v>
      </c>
      <c r="E20" s="14">
        <f>'[7]Production O&amp;M Adjustments (C)'!E49</f>
        <v>0</v>
      </c>
      <c r="F20" s="3">
        <f>'[7]Production O&amp;M Adjustments (C)'!F49</f>
        <v>0</v>
      </c>
      <c r="G20" s="14">
        <f>'[7]Production O&amp;M Adjustments (C)'!G49</f>
        <v>0</v>
      </c>
      <c r="H20" s="15">
        <f t="shared" si="0"/>
        <v>-413761.87</v>
      </c>
      <c r="I20" s="16"/>
    </row>
    <row r="21" spans="2:10" x14ac:dyDescent="0.25">
      <c r="B21" s="26">
        <v>17</v>
      </c>
      <c r="C21" s="8" t="str">
        <f>'[7]Production O&amp;M Adjustments (C)'!C50</f>
        <v>Sumas -Adjust Test Year Amortization</v>
      </c>
      <c r="D21" s="13">
        <f>'[7]Production O&amp;M Adjustments (C)'!D50</f>
        <v>0</v>
      </c>
      <c r="E21" s="14">
        <f>'[7]Production O&amp;M Adjustments (C)'!E50</f>
        <v>0</v>
      </c>
      <c r="F21" s="3">
        <f>'[7]Production O&amp;M Adjustments (C)'!F50</f>
        <v>-1.7999999999592546</v>
      </c>
      <c r="G21" s="14">
        <f>'[7]Production O&amp;M Adjustments (C)'!G50</f>
        <v>0</v>
      </c>
      <c r="H21" s="15">
        <f t="shared" si="0"/>
        <v>-1.7999999999592546</v>
      </c>
      <c r="I21" s="16"/>
    </row>
    <row r="22" spans="2:10" x14ac:dyDescent="0.25">
      <c r="B22" s="26">
        <v>18</v>
      </c>
      <c r="C22" s="8" t="str">
        <f>'[7]Production O&amp;M Adjustments (C)'!C51</f>
        <v>Whitehorn Adjust Test Year Amortization</v>
      </c>
      <c r="D22" s="13">
        <f>'[7]Production O&amp;M Adjustments (C)'!D51</f>
        <v>0</v>
      </c>
      <c r="E22" s="14">
        <f>'[7]Production O&amp;M Adjustments (C)'!E51</f>
        <v>0</v>
      </c>
      <c r="F22" s="3">
        <f>'[7]Production O&amp;M Adjustments (C)'!F51</f>
        <v>-33708.054388489196</v>
      </c>
      <c r="G22" s="14">
        <f>'[7]Production O&amp;M Adjustments (C)'!G51</f>
        <v>0</v>
      </c>
      <c r="H22" s="15">
        <f t="shared" si="0"/>
        <v>-33708.054388489196</v>
      </c>
      <c r="I22" s="16"/>
    </row>
    <row r="23" spans="2:10" x14ac:dyDescent="0.25">
      <c r="B23" s="26">
        <v>19</v>
      </c>
      <c r="C23" s="8" t="str">
        <f>'[7]Production O&amp;M Adjustments (C)'!C52</f>
        <v>Hopkins Ridge Vestas Contract</v>
      </c>
      <c r="D23" s="13">
        <f>'[7]Production O&amp;M Adjustments (C)'!D52</f>
        <v>0</v>
      </c>
      <c r="E23" s="14">
        <f>'[7]Production O&amp;M Adjustments (C)'!E52</f>
        <v>0</v>
      </c>
      <c r="F23" s="18">
        <f>'[7]Production O&amp;M Adjustments (C)'!F52</f>
        <v>113099.55690096691</v>
      </c>
      <c r="G23" s="14">
        <f>'[7]Production O&amp;M Adjustments (C)'!G52</f>
        <v>0</v>
      </c>
      <c r="H23" s="15">
        <f t="shared" si="0"/>
        <v>113099.55690096691</v>
      </c>
      <c r="I23" s="16"/>
    </row>
    <row r="24" spans="2:10" x14ac:dyDescent="0.25">
      <c r="B24" s="26">
        <v>20</v>
      </c>
      <c r="C24" s="8" t="str">
        <f>'[7]Production O&amp;M Adjustments (C)'!C53</f>
        <v>Wild Horse  Vestas Contract</v>
      </c>
      <c r="D24" s="13">
        <f>'[7]Production O&amp;M Adjustments (C)'!D53</f>
        <v>0</v>
      </c>
      <c r="E24" s="14">
        <f>'[7]Production O&amp;M Adjustments (C)'!E53</f>
        <v>0</v>
      </c>
      <c r="F24" s="3">
        <f>'[7]Production O&amp;M Adjustments (C)'!F53</f>
        <v>345239.28751837835</v>
      </c>
      <c r="G24" s="14">
        <f>'[7]Production O&amp;M Adjustments (C)'!G53</f>
        <v>0</v>
      </c>
      <c r="H24" s="15">
        <f t="shared" si="0"/>
        <v>345239.28751837835</v>
      </c>
      <c r="I24" s="16"/>
    </row>
    <row r="25" spans="2:10" x14ac:dyDescent="0.25">
      <c r="B25" s="26">
        <v>21</v>
      </c>
      <c r="C25" s="8" t="str">
        <f>'[7]Production O&amp;M Adjustments (C)'!C54</f>
        <v>Lower Snake River Siemens Contract</v>
      </c>
      <c r="D25" s="13">
        <f>'[7]Production O&amp;M Adjustments (C)'!D54</f>
        <v>0</v>
      </c>
      <c r="E25" s="14">
        <f>'[7]Production O&amp;M Adjustments (C)'!E54</f>
        <v>0</v>
      </c>
      <c r="F25" s="3">
        <f>'[7]Production O&amp;M Adjustments (C)'!F54</f>
        <v>423660.28517748974</v>
      </c>
      <c r="G25" s="14">
        <f>'[7]Production O&amp;M Adjustments (C)'!G54</f>
        <v>0</v>
      </c>
      <c r="H25" s="15">
        <f t="shared" si="0"/>
        <v>423660.28517748974</v>
      </c>
      <c r="I25" s="16"/>
    </row>
    <row r="26" spans="2:10" x14ac:dyDescent="0.25">
      <c r="B26" s="26">
        <v>22</v>
      </c>
      <c r="C26" s="8" t="str">
        <f>'[7]Production O&amp;M Adjustments (C)'!C55</f>
        <v>Wind Plant - Hopkins Ridge Proform Wind Royalties</v>
      </c>
      <c r="D26" s="13">
        <f>'[7]Production O&amp;M Adjustments (C)'!D55</f>
        <v>0</v>
      </c>
      <c r="E26" s="14">
        <f>'[7]Production O&amp;M Adjustments (C)'!E55</f>
        <v>0</v>
      </c>
      <c r="F26" s="3">
        <f>'[7]Production O&amp;M Adjustments (C)'!F55</f>
        <v>-42759.933806465357</v>
      </c>
      <c r="G26" s="14">
        <f>'[7]Production O&amp;M Adjustments (C)'!G55</f>
        <v>0</v>
      </c>
      <c r="H26" s="15">
        <f t="shared" si="0"/>
        <v>-42759.933806465357</v>
      </c>
      <c r="I26" s="16"/>
      <c r="J26" s="27"/>
    </row>
    <row r="27" spans="2:10" x14ac:dyDescent="0.25">
      <c r="B27" s="26">
        <v>23</v>
      </c>
      <c r="C27" s="8" t="str">
        <f>'[7]Production O&amp;M Adjustments (C)'!C56</f>
        <v>Wind Plant - Wild Horse Proform Wind Royalties</v>
      </c>
      <c r="D27" s="13">
        <f>'[7]Production O&amp;M Adjustments (C)'!D56</f>
        <v>0</v>
      </c>
      <c r="E27" s="14">
        <f>'[7]Production O&amp;M Adjustments (C)'!E56</f>
        <v>0</v>
      </c>
      <c r="F27" s="3">
        <f>'[7]Production O&amp;M Adjustments (C)'!F56</f>
        <v>111476.88306422159</v>
      </c>
      <c r="G27" s="14">
        <f>'[7]Production O&amp;M Adjustments (C)'!G56</f>
        <v>0</v>
      </c>
      <c r="H27" s="15">
        <f t="shared" si="0"/>
        <v>111476.88306422159</v>
      </c>
      <c r="I27" s="16"/>
    </row>
    <row r="28" spans="2:10" x14ac:dyDescent="0.25">
      <c r="B28" s="26">
        <v>24</v>
      </c>
      <c r="C28" s="8" t="str">
        <f>'[7]Production O&amp;M Adjustments (C)'!C57</f>
        <v>Lower Snake River Royalties</v>
      </c>
      <c r="D28" s="13">
        <f>'[7]Production O&amp;M Adjustments (C)'!D57</f>
        <v>0</v>
      </c>
      <c r="E28" s="14">
        <f>'[7]Production O&amp;M Adjustments (C)'!E57</f>
        <v>0</v>
      </c>
      <c r="F28" s="3">
        <f>'[7]Production O&amp;M Adjustments (C)'!F57</f>
        <v>-157470.2214563759</v>
      </c>
      <c r="G28" s="14">
        <f>'[7]Production O&amp;M Adjustments (C)'!G57</f>
        <v>0</v>
      </c>
      <c r="H28" s="15">
        <f t="shared" si="0"/>
        <v>-157470.2214563759</v>
      </c>
      <c r="I28" s="16"/>
    </row>
    <row r="29" spans="2:10" ht="13.8" thickBot="1" x14ac:dyDescent="0.3">
      <c r="B29" s="26">
        <v>25</v>
      </c>
      <c r="C29" s="19" t="str">
        <f>'[7]Production O&amp;M Adjustments (C)'!C58</f>
        <v>Undistrib/Other Including Incentive Clearing, Compliance</v>
      </c>
      <c r="D29" s="4">
        <f>'[7]Production O&amp;M Adjustments (C)'!D58</f>
        <v>0</v>
      </c>
      <c r="E29" s="20">
        <f>'[7]Production O&amp;M Adjustments (C)'!E58</f>
        <v>0</v>
      </c>
      <c r="F29" s="21">
        <f>'[7]Production O&amp;M Adjustments (C)'!F58</f>
        <v>0</v>
      </c>
      <c r="G29" s="20">
        <f>'[7]Production O&amp;M Adjustments (C)'!G58</f>
        <v>0</v>
      </c>
      <c r="H29" s="22">
        <f t="shared" si="0"/>
        <v>0</v>
      </c>
      <c r="I29" s="16"/>
    </row>
    <row r="30" spans="2:10" ht="13.8" thickBot="1" x14ac:dyDescent="0.3">
      <c r="B30" s="26">
        <v>26</v>
      </c>
      <c r="C30" s="23" t="str">
        <f>'[7]Production O&amp;M Adjustments (C)'!C59</f>
        <v>Total Adjustments</v>
      </c>
      <c r="D30" s="24">
        <f>'[7]Production O&amp;M Adjustments (C)'!D59</f>
        <v>-17104860.67419111</v>
      </c>
      <c r="E30" s="24">
        <f>'[7]Production O&amp;M Adjustments (C)'!E59</f>
        <v>569257.16067239922</v>
      </c>
      <c r="F30" s="24">
        <f>'[7]Production O&amp;M Adjustments (C)'!F59</f>
        <v>1357614.97417031</v>
      </c>
      <c r="G30" s="24">
        <f>'[7]Production O&amp;M Adjustments (C)'!G59</f>
        <v>0</v>
      </c>
      <c r="H30" s="24">
        <f>'[7]Production O&amp;M Adjustments (C)'!H59</f>
        <v>-15177988.539348405</v>
      </c>
    </row>
    <row r="31" spans="2:10" x14ac:dyDescent="0.25">
      <c r="H31" s="16">
        <f>H30-'[7]Production O&amp;M Adjustments (C)'!H59</f>
        <v>0</v>
      </c>
    </row>
  </sheetData>
  <mergeCells count="1">
    <mergeCell ref="B2:H2"/>
  </mergeCells>
  <printOptions horizontalCentered="1" verticalCentered="1"/>
  <pageMargins left="0.7" right="0.7" top="0.75" bottom="0.75" header="0.3" footer="0.3"/>
  <pageSetup orientation="landscape" r:id="rId1"/>
  <headerFooter scaleWithDoc="0" alignWithMargins="0">
    <oddFooter>&amp;R&amp;"Times New Roman,Regular"&amp;12Exh. RJR-10
&lt;&lt;Page 1 of n&gt;&gt;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8A3F83-719D-4324-A2D3-16942914466B}"/>
</file>

<file path=customXml/itemProps2.xml><?xml version="1.0" encoding="utf-8"?>
<ds:datastoreItem xmlns:ds="http://schemas.openxmlformats.org/officeDocument/2006/customXml" ds:itemID="{0E20D9DE-D08F-4619-87C4-7B949D3D2405}"/>
</file>

<file path=customXml/itemProps3.xml><?xml version="1.0" encoding="utf-8"?>
<ds:datastoreItem xmlns:ds="http://schemas.openxmlformats.org/officeDocument/2006/customXml" ds:itemID="{32336BD9-5803-4AB4-8B7B-4F3B1A093C60}"/>
</file>

<file path=customXml/itemProps4.xml><?xml version="1.0" encoding="utf-8"?>
<ds:datastoreItem xmlns:ds="http://schemas.openxmlformats.org/officeDocument/2006/customXml" ds:itemID="{F287599D-9802-425E-90B1-3B48B95DD8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RJR-10</vt:lpstr>
      <vt:lpstr>'Exh. RJR-10'!Print_Area</vt:lpstr>
      <vt:lpstr>'Exh. RJR-10'!Print_Titles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Kuzma, Jason (BEL)</cp:lastModifiedBy>
  <dcterms:created xsi:type="dcterms:W3CDTF">2020-12-01T02:21:07Z</dcterms:created>
  <dcterms:modified xsi:type="dcterms:W3CDTF">2020-12-02T22:07:04Z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