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:\2021 IRP Update\1 - Document\_DATA DISC\_Public\Model Inputs\DSM\"/>
    </mc:Choice>
  </mc:AlternateContent>
  <xr:revisionPtr revIDLastSave="0" documentId="13_ncr:1_{6F03A1FA-DFA2-4B8C-BDD4-69F182BEEA28}" xr6:coauthVersionLast="47" xr6:coauthVersionMax="47" xr10:uidLastSave="{00000000-0000-0000-0000-000000000000}"/>
  <bookViews>
    <workbookView xWindow="28680" yWindow="-60" windowWidth="29040" windowHeight="15840" xr2:uid="{00000000-000D-0000-FFFF-FFFF00000000}"/>
  </bookViews>
  <sheets>
    <sheet name="Planned DSM-EE received" sheetId="1" r:id="rId1"/>
    <sheet name="Plexos inputs" sheetId="2" r:id="rId2"/>
  </sheets>
  <externalReferences>
    <externalReference r:id="rId3"/>
  </externalReferences>
  <definedNames>
    <definedName name="_xlnm._FilterDatabase" localSheetId="1" hidden="1">'Plexos inputs'!$A$1:$P$55</definedName>
    <definedName name="StudyName">'[1]Control Form'!$B$6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1" l="1"/>
  <c r="F51" i="1"/>
  <c r="F52" i="1"/>
  <c r="F53" i="1"/>
  <c r="F54" i="1"/>
  <c r="F55" i="1"/>
  <c r="F50" i="1"/>
  <c r="C57" i="1"/>
  <c r="D57" i="1"/>
  <c r="E57" i="1"/>
  <c r="B57" i="1"/>
  <c r="B50" i="1"/>
  <c r="C50" i="1"/>
  <c r="D50" i="1"/>
  <c r="E50" i="1"/>
  <c r="B51" i="1"/>
  <c r="C51" i="1"/>
  <c r="D51" i="1"/>
  <c r="E51" i="1"/>
  <c r="B52" i="1"/>
  <c r="C52" i="1"/>
  <c r="D52" i="1"/>
  <c r="E52" i="1"/>
  <c r="B53" i="1"/>
  <c r="C53" i="1"/>
  <c r="D53" i="1"/>
  <c r="E53" i="1"/>
  <c r="B54" i="1"/>
  <c r="C54" i="1"/>
  <c r="D54" i="1"/>
  <c r="E54" i="1"/>
  <c r="B55" i="1"/>
  <c r="C55" i="1"/>
  <c r="D55" i="1"/>
  <c r="E55" i="1"/>
  <c r="K2" i="1" l="1"/>
  <c r="L2" i="1"/>
  <c r="M2" i="1"/>
  <c r="J2" i="1"/>
  <c r="E51" i="2" l="1" a="1"/>
  <c r="E51" i="2" s="1"/>
  <c r="C48" i="2"/>
  <c r="C49" i="2" s="1"/>
  <c r="C50" i="2" s="1"/>
  <c r="C51" i="2" s="1"/>
  <c r="C52" i="2" s="1"/>
  <c r="C53" i="2" s="1"/>
  <c r="C54" i="2" s="1"/>
  <c r="C55" i="2" s="1"/>
  <c r="E42" i="2" a="1"/>
  <c r="E42" i="2" s="1"/>
  <c r="C39" i="2"/>
  <c r="C40" i="2" s="1"/>
  <c r="C41" i="2" s="1"/>
  <c r="C42" i="2" s="1"/>
  <c r="C43" i="2" s="1"/>
  <c r="C44" i="2" s="1"/>
  <c r="C45" i="2" s="1"/>
  <c r="C46" i="2" s="1"/>
  <c r="E33" i="2" a="1"/>
  <c r="E33" i="2" s="1"/>
  <c r="C30" i="2"/>
  <c r="C31" i="2" s="1"/>
  <c r="C32" i="2" s="1"/>
  <c r="C33" i="2" s="1"/>
  <c r="C34" i="2" s="1"/>
  <c r="C35" i="2" s="1"/>
  <c r="C36" i="2" s="1"/>
  <c r="C37" i="2" s="1"/>
  <c r="E24" i="2" a="1"/>
  <c r="E24" i="2" s="1"/>
  <c r="E15" i="2" a="1"/>
  <c r="E15" i="2" s="1"/>
  <c r="E6" i="2" a="1"/>
  <c r="E6" i="2" s="1"/>
  <c r="C21" i="2"/>
  <c r="C22" i="2" s="1"/>
  <c r="C23" i="2" s="1"/>
  <c r="C24" i="2" s="1"/>
  <c r="C25" i="2" s="1"/>
  <c r="C26" i="2" s="1"/>
  <c r="C27" i="2" s="1"/>
  <c r="C28" i="2" s="1"/>
  <c r="C12" i="2"/>
  <c r="C13" i="2" s="1"/>
  <c r="C14" i="2" s="1"/>
  <c r="C15" i="2" s="1"/>
  <c r="C16" i="2" s="1"/>
  <c r="C17" i="2" s="1"/>
  <c r="C18" i="2" s="1"/>
  <c r="C19" i="2" s="1"/>
  <c r="C3" i="2"/>
  <c r="C4" i="2" s="1"/>
  <c r="C5" i="2" s="1"/>
  <c r="C6" i="2" s="1"/>
  <c r="C7" i="2" s="1"/>
  <c r="C8" i="2" s="1"/>
  <c r="C9" i="2" s="1"/>
  <c r="C10" i="2" s="1"/>
  <c r="K4" i="1"/>
  <c r="L4" i="1"/>
  <c r="M4" i="1"/>
  <c r="K5" i="1"/>
  <c r="L5" i="1"/>
  <c r="M5" i="1"/>
  <c r="K6" i="1"/>
  <c r="L6" i="1"/>
  <c r="L10" i="1" s="1"/>
  <c r="M6" i="1"/>
  <c r="M10" i="1" s="1"/>
  <c r="K7" i="1"/>
  <c r="L7" i="1"/>
  <c r="M7" i="1"/>
  <c r="K8" i="1"/>
  <c r="L8" i="1"/>
  <c r="M8" i="1"/>
  <c r="K9" i="1"/>
  <c r="L9" i="1"/>
  <c r="M9" i="1"/>
  <c r="J4" i="1"/>
  <c r="J5" i="1"/>
  <c r="J6" i="1"/>
  <c r="J10" i="1" s="1"/>
  <c r="J7" i="1"/>
  <c r="J8" i="1"/>
  <c r="J9" i="1"/>
  <c r="I5" i="1"/>
  <c r="I6" i="1"/>
  <c r="I7" i="1"/>
  <c r="I8" i="1"/>
  <c r="I9" i="1"/>
  <c r="I4" i="1"/>
  <c r="K10" i="1" l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B33" i="1"/>
  <c r="B32" i="1"/>
  <c r="B31" i="1"/>
  <c r="B30" i="1"/>
  <c r="B28" i="1"/>
  <c r="B29" i="1"/>
  <c r="E10" i="1" l="1"/>
  <c r="B10" i="1"/>
  <c r="B35" i="1" s="1"/>
  <c r="E35" i="1" l="1"/>
  <c r="D10" i="1"/>
  <c r="C10" i="1"/>
  <c r="C35" i="1" l="1"/>
  <c r="D3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<sst xmlns="http://schemas.openxmlformats.org/spreadsheetml/2006/main" count="461" uniqueCount="59">
  <si>
    <t>CA</t>
  </si>
  <si>
    <t>ID</t>
  </si>
  <si>
    <t>OR</t>
  </si>
  <si>
    <t>UT</t>
  </si>
  <si>
    <t>WA</t>
  </si>
  <si>
    <t>WY</t>
  </si>
  <si>
    <t>Notes</t>
  </si>
  <si>
    <t>MWh at Gen</t>
  </si>
  <si>
    <t>Year</t>
  </si>
  <si>
    <t>2022-2026 Approved EE Application</t>
  </si>
  <si>
    <t>2021-2023 WY DSM Targets and guidance from Clay Monroe</t>
  </si>
  <si>
    <t>2021 IRP Selections</t>
  </si>
  <si>
    <t>2021 IRP Update - EE</t>
  </si>
  <si>
    <t>Washington BCP and CEIP EE targets, excluding home energy reports</t>
  </si>
  <si>
    <t>State</t>
  </si>
  <si>
    <t>Total System</t>
  </si>
  <si>
    <t>2021 IRP</t>
  </si>
  <si>
    <t>% Change from Preferred Portfolio</t>
  </si>
  <si>
    <t>MW</t>
  </si>
  <si>
    <t>Collection</t>
  </si>
  <si>
    <t>Parent Object</t>
  </si>
  <si>
    <t>Child Object</t>
  </si>
  <si>
    <t>Property</t>
  </si>
  <si>
    <t>Value</t>
  </si>
  <si>
    <t>Data File</t>
  </si>
  <si>
    <t>Units</t>
  </si>
  <si>
    <t>Band</t>
  </si>
  <si>
    <t>Date From</t>
  </si>
  <si>
    <t>Date To</t>
  </si>
  <si>
    <t>Timeslice</t>
  </si>
  <si>
    <t>Action</t>
  </si>
  <si>
    <t>Expression</t>
  </si>
  <si>
    <t>Scenario</t>
  </si>
  <si>
    <t>Generators</t>
  </si>
  <si>
    <t>System</t>
  </si>
  <si>
    <t>EE_.PL.GOE._.YR1.Idaho</t>
  </si>
  <si>
    <t>Max Capacity</t>
  </si>
  <si>
    <t>=</t>
  </si>
  <si>
    <t>DSM-EE 21Update</t>
  </si>
  <si>
    <t>Category</t>
  </si>
  <si>
    <t>DSM - Existing &amp; Planned</t>
  </si>
  <si>
    <t>Memo</t>
  </si>
  <si>
    <t>Rating Factor</t>
  </si>
  <si>
    <t>Planned EE</t>
  </si>
  <si>
    <t>%</t>
  </si>
  <si>
    <t>Max Units Built</t>
  </si>
  <si>
    <t>-</t>
  </si>
  <si>
    <t>Max Units Built in Year</t>
  </si>
  <si>
    <t>Min Units Built in Year</t>
  </si>
  <si>
    <t>EE_.PL.NCA._.YR1.California</t>
  </si>
  <si>
    <t>EE_.PL.SOR._.YR1.Oregon</t>
  </si>
  <si>
    <t>EE_.PL.UTN._.YR1.Utah</t>
  </si>
  <si>
    <t>EE_.PL.WYC._.YR1.Wyoming</t>
  </si>
  <si>
    <t>EE_.PL.YAK._.YR1.Washington</t>
  </si>
  <si>
    <t>Energy Trust Projections provided 02/15/2021</t>
  </si>
  <si>
    <t>Sum of Rating Factor</t>
  </si>
  <si>
    <t>\2021 IRP Update Data files\DSM\EE-2021U Planned Shape.csv</t>
  </si>
  <si>
    <t xml:space="preserve">Energy Efficiency Energy (1st Year Savings MWh) Selected by State and Year </t>
  </si>
  <si>
    <t>LT_50081_21U.LT.RP.20.P02_.EP.MM.CETA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</si>
</sst>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"/>
    <numFmt numFmtId="167" formatCode="_(* #,##0.000_);_(* \(#,##0.000\);_(* &quot;-&quot;??_);_(@_)"/>
    <numFmt numFmtId="168" formatCode="_(* #,##0.0000_);_(* \(#,##0.0000\);_(* &quot;-&quot;??_);_(@_)"/>
    <numFmt numFmtId="169" formatCode="[$-409]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2"/>
      <color theme="1"/>
      <name val="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3" fillId="0" borderId="0"/>
  </cellStyleXfs>
  <cellXfs count="23">
    <xf numFmtId="0" fontId="0" fillId="0" borderId="0" xfId="0"/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Continuous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0" xfId="1" applyNumberFormat="1" applyFont="1" applyFill="1" applyBorder="1"/>
    <xf numFmtId="3" fontId="4" fillId="0" borderId="0" xfId="0" applyNumberFormat="1" applyFont="1" applyFill="1" applyBorder="1"/>
    <xf numFmtId="168" fontId="4" fillId="0" borderId="0" xfId="0" applyNumberFormat="1" applyFont="1" applyFill="1" applyBorder="1"/>
    <xf numFmtId="167" fontId="4" fillId="0" borderId="0" xfId="0" applyNumberFormat="1" applyFont="1" applyFill="1" applyBorder="1"/>
    <xf numFmtId="164" fontId="5" fillId="0" borderId="0" xfId="1" applyNumberFormat="1" applyFont="1" applyFill="1" applyBorder="1"/>
    <xf numFmtId="43" fontId="5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/>
    </xf>
    <xf numFmtId="164" fontId="6" fillId="0" borderId="0" xfId="2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165" fontId="6" fillId="0" borderId="0" xfId="2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169" fontId="7" fillId="0" borderId="0" xfId="3" applyFont="1" applyFill="1" applyBorder="1"/>
    <xf numFmtId="164" fontId="4" fillId="0" borderId="0" xfId="0" applyNumberFormat="1" applyFont="1" applyFill="1" applyBorder="1"/>
    <xf numFmtId="166" fontId="4" fillId="0" borderId="0" xfId="0" applyNumberFormat="1" applyFont="1" applyFill="1" applyBorder="1"/>
    <xf numFmtId="22" fontId="4" fillId="0" borderId="0" xfId="0" applyNumberFormat="1" applyFont="1" applyFill="1" applyBorder="1"/>
  </cellXfs>
  <cellStyles count="4">
    <cellStyle name="Comma" xfId="1" builtinId="3"/>
    <cellStyle name="Normal" xfId="0" builtinId="0"/>
    <cellStyle name="Normal 2" xfId="3" xr:uid="{5018228A-C497-45EC-BA74-21BBC4F7678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%20IRP%20Update/11%20-%20Reporting%20&amp;%20Summaries/_LT%20Plan%20Reporting/LT_50081_21U.LT.RP.20.P02_.EP.MM.C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Form"/>
      <sheetName val="Run Reports"/>
      <sheetName val="Summary Matrix"/>
      <sheetName val="Hash"/>
      <sheetName val="Data Check"/>
      <sheetName val="Plexos Portfolio"/>
      <sheetName val="Portfolio Summary"/>
      <sheetName val="Bar Graphs - Data"/>
      <sheetName val="Incremental Portfolio Graph"/>
      <sheetName val="Cumulative Portfolio Graph"/>
      <sheetName val="Cumulative Changes Graph"/>
      <sheetName val="1st year - Energy Efficiency"/>
      <sheetName val="Coal Generation Graph"/>
      <sheetName val="Capital Investments"/>
      <sheetName val="Transmission Options"/>
      <sheetName val="Thermal Retirements"/>
      <sheetName val="Emissions"/>
      <sheetName val="Portfolio Data"/>
      <sheetName val="TBL_Resource Master"/>
      <sheetName val="TBL_Other"/>
      <sheetName val="ADHOC"/>
      <sheetName val="EE GWh Detail"/>
      <sheetName val="EE MW Detail"/>
      <sheetName val="DSM by State"/>
      <sheetName val="Generation by Year"/>
      <sheetName val="Portfolio by Category"/>
      <sheetName val="Pivot Chart data"/>
      <sheetName val="GC and CCUS Data"/>
      <sheetName val="Emissions Data"/>
      <sheetName val="Generator Annual Data"/>
      <sheetName val="Market Annual Data"/>
      <sheetName val="Market Monthly Data"/>
      <sheetName val="Transmission Annual Data"/>
      <sheetName val="Battery Annual Data"/>
      <sheetName val="Automation Support"/>
    </sheetNames>
    <sheetDataSet>
      <sheetData sheetId="0">
        <row r="6">
          <cell r="B6" t="str">
            <v>LT_50081_21U.LT.RP.20.P02_.EP.MM.CETA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57"/>
  <sheetViews>
    <sheetView tabSelected="1" zoomScaleNormal="100" workbookViewId="0"/>
  </sheetViews>
  <sheetFormatPr defaultRowHeight="15" x14ac:dyDescent="0.25"/>
  <cols>
    <col min="1" max="1" width="19.5703125" style="3" bestFit="1" customWidth="1"/>
    <col min="2" max="5" width="12.7109375" style="3" customWidth="1"/>
    <col min="6" max="6" width="65.140625" style="3" customWidth="1"/>
    <col min="7" max="7" width="9.140625" style="3"/>
    <col min="8" max="8" width="19.28515625" style="3" bestFit="1" customWidth="1"/>
    <col min="9" max="9" width="12" style="3" bestFit="1" customWidth="1"/>
    <col min="10" max="10" width="27.5703125" style="3" bestFit="1" customWidth="1"/>
    <col min="11" max="11" width="23.42578125" style="3" bestFit="1" customWidth="1"/>
    <col min="12" max="12" width="10.140625" style="3" bestFit="1" customWidth="1"/>
    <col min="13" max="13" width="17.42578125" style="3" bestFit="1" customWidth="1"/>
    <col min="14" max="14" width="22.42578125" style="3" bestFit="1" customWidth="1"/>
    <col min="15" max="15" width="18.7109375" style="3" bestFit="1" customWidth="1"/>
    <col min="16" max="16384" width="9.140625" style="3"/>
  </cols>
  <sheetData>
    <row r="1" spans="1:13" x14ac:dyDescent="0.25">
      <c r="A1" s="3" t="s">
        <v>12</v>
      </c>
    </row>
    <row r="2" spans="1:13" x14ac:dyDescent="0.25">
      <c r="B2" s="4" t="s">
        <v>7</v>
      </c>
      <c r="C2" s="4"/>
      <c r="D2" s="4"/>
      <c r="E2" s="4"/>
      <c r="H2" s="3" t="s">
        <v>56</v>
      </c>
      <c r="J2" s="5">
        <f>B3</f>
        <v>2021</v>
      </c>
      <c r="K2" s="5">
        <f t="shared" ref="K2:M2" si="0">C3</f>
        <v>2022</v>
      </c>
      <c r="L2" s="5">
        <f t="shared" si="0"/>
        <v>2023</v>
      </c>
      <c r="M2" s="5">
        <f t="shared" si="0"/>
        <v>2024</v>
      </c>
    </row>
    <row r="3" spans="1:13" x14ac:dyDescent="0.25">
      <c r="A3" s="3" t="s">
        <v>8</v>
      </c>
      <c r="B3" s="6">
        <v>2021</v>
      </c>
      <c r="C3" s="6">
        <v>2022</v>
      </c>
      <c r="D3" s="6">
        <v>2023</v>
      </c>
      <c r="E3" s="6">
        <v>2024</v>
      </c>
      <c r="F3" s="3" t="s">
        <v>6</v>
      </c>
      <c r="H3" s="5" t="s">
        <v>55</v>
      </c>
      <c r="J3" s="5" t="s">
        <v>18</v>
      </c>
    </row>
    <row r="4" spans="1:13" x14ac:dyDescent="0.25">
      <c r="A4" s="3" t="s">
        <v>0</v>
      </c>
      <c r="B4" s="7">
        <v>4455.2393122929998</v>
      </c>
      <c r="C4" s="7">
        <v>2001</v>
      </c>
      <c r="D4" s="7">
        <v>2425</v>
      </c>
      <c r="E4" s="7">
        <v>2843</v>
      </c>
      <c r="F4" s="3" t="s">
        <v>9</v>
      </c>
      <c r="H4" s="8">
        <v>235997.05249999996</v>
      </c>
      <c r="I4" s="8">
        <f>H4/100</f>
        <v>2359.9705249999997</v>
      </c>
      <c r="J4" s="9">
        <f t="shared" ref="J4:J9" si="1">B4/$I4</f>
        <v>1.8878368458830648</v>
      </c>
      <c r="K4" s="10">
        <f t="shared" ref="K4:K9" si="2">C4/$I4</f>
        <v>0.84789194559961722</v>
      </c>
      <c r="L4" s="10">
        <f t="shared" ref="L4:L9" si="3">D4/$I4</f>
        <v>1.0275552064363178</v>
      </c>
      <c r="M4" s="10">
        <f t="shared" ref="M4:M9" si="4">E4/$I4</f>
        <v>1.2046760626385367</v>
      </c>
    </row>
    <row r="5" spans="1:13" x14ac:dyDescent="0.25">
      <c r="A5" s="3" t="s">
        <v>2</v>
      </c>
      <c r="B5" s="7">
        <v>180268.29645823326</v>
      </c>
      <c r="C5" s="7">
        <v>165785.4823514001</v>
      </c>
      <c r="D5" s="7">
        <v>184295.37894770023</v>
      </c>
      <c r="E5" s="7">
        <v>205942.32564261719</v>
      </c>
      <c r="F5" s="3" t="s">
        <v>54</v>
      </c>
      <c r="H5" s="8">
        <v>494600.84350000054</v>
      </c>
      <c r="I5" s="8">
        <f t="shared" ref="I5:I9" si="5">H5/100</f>
        <v>4946.0084350000052</v>
      </c>
      <c r="J5" s="9">
        <f t="shared" si="1"/>
        <v>36.447227866127378</v>
      </c>
      <c r="K5" s="10">
        <f t="shared" si="2"/>
        <v>33.519045616306137</v>
      </c>
      <c r="L5" s="10">
        <f t="shared" si="3"/>
        <v>37.261436443082012</v>
      </c>
      <c r="M5" s="10">
        <f t="shared" si="4"/>
        <v>41.638086216206986</v>
      </c>
    </row>
    <row r="6" spans="1:13" x14ac:dyDescent="0.25">
      <c r="A6" s="3" t="s">
        <v>4</v>
      </c>
      <c r="B6" s="7">
        <v>25953</v>
      </c>
      <c r="C6" s="7">
        <v>51360</v>
      </c>
      <c r="D6" s="7">
        <v>53112</v>
      </c>
      <c r="E6" s="7">
        <v>51360</v>
      </c>
      <c r="F6" s="3" t="s">
        <v>13</v>
      </c>
      <c r="H6" s="8">
        <v>336156.53569999948</v>
      </c>
      <c r="I6" s="8">
        <f t="shared" si="5"/>
        <v>3361.5653569999949</v>
      </c>
      <c r="J6" s="9">
        <f t="shared" si="1"/>
        <v>7.7205103110538866</v>
      </c>
      <c r="K6" s="10">
        <f t="shared" si="2"/>
        <v>15.278596292364181</v>
      </c>
      <c r="L6" s="10">
        <f t="shared" si="3"/>
        <v>15.799782053739222</v>
      </c>
      <c r="M6" s="10">
        <f t="shared" si="4"/>
        <v>15.278596292364181</v>
      </c>
    </row>
    <row r="7" spans="1:13" x14ac:dyDescent="0.25">
      <c r="A7" s="3" t="s">
        <v>3</v>
      </c>
      <c r="B7" s="7">
        <v>230789.99999992023</v>
      </c>
      <c r="C7" s="7">
        <v>257465.17666468004</v>
      </c>
      <c r="D7" s="7">
        <v>266499.64547715749</v>
      </c>
      <c r="E7" s="7">
        <v>271227.40173167584</v>
      </c>
      <c r="F7" s="3" t="s">
        <v>11</v>
      </c>
      <c r="H7" s="8">
        <v>436499.12280000281</v>
      </c>
      <c r="I7" s="8">
        <f t="shared" si="5"/>
        <v>4364.9912280000281</v>
      </c>
      <c r="J7" s="9">
        <f t="shared" si="1"/>
        <v>52.872958488318581</v>
      </c>
      <c r="K7" s="10">
        <f t="shared" si="2"/>
        <v>58.984122353585263</v>
      </c>
      <c r="L7" s="10">
        <f t="shared" si="3"/>
        <v>61.053878818277383</v>
      </c>
      <c r="M7" s="10">
        <f t="shared" si="4"/>
        <v>62.136986666052948</v>
      </c>
    </row>
    <row r="8" spans="1:13" x14ac:dyDescent="0.25">
      <c r="A8" s="3" t="s">
        <v>1</v>
      </c>
      <c r="B8" s="7">
        <v>17589.999999970012</v>
      </c>
      <c r="C8" s="7">
        <v>12824.03443098</v>
      </c>
      <c r="D8" s="7">
        <v>12000.329371978189</v>
      </c>
      <c r="E8" s="7">
        <v>12512.271343720337</v>
      </c>
      <c r="F8" s="3" t="s">
        <v>11</v>
      </c>
      <c r="H8" s="8">
        <v>294915.06649999955</v>
      </c>
      <c r="I8" s="8">
        <f t="shared" si="5"/>
        <v>2949.1506649999956</v>
      </c>
      <c r="J8" s="9">
        <f t="shared" si="1"/>
        <v>5.9644290841851708</v>
      </c>
      <c r="K8" s="10">
        <f t="shared" si="2"/>
        <v>4.348382259059667</v>
      </c>
      <c r="L8" s="10">
        <f t="shared" si="3"/>
        <v>4.0690797911398695</v>
      </c>
      <c r="M8" s="10">
        <f t="shared" si="4"/>
        <v>4.2426694207975828</v>
      </c>
    </row>
    <row r="9" spans="1:13" x14ac:dyDescent="0.25">
      <c r="A9" s="3" t="s">
        <v>5</v>
      </c>
      <c r="B9" s="7">
        <v>43877</v>
      </c>
      <c r="C9" s="7">
        <v>44467</v>
      </c>
      <c r="D9" s="7">
        <v>44204</v>
      </c>
      <c r="E9" s="7">
        <v>44204</v>
      </c>
      <c r="F9" s="3" t="s">
        <v>10</v>
      </c>
      <c r="H9" s="8">
        <v>609326.4211999987</v>
      </c>
      <c r="I9" s="8">
        <f t="shared" si="5"/>
        <v>6093.2642119999873</v>
      </c>
      <c r="J9" s="9">
        <f t="shared" si="1"/>
        <v>7.2009022542612326</v>
      </c>
      <c r="K9" s="10">
        <f t="shared" si="2"/>
        <v>7.2977304861370245</v>
      </c>
      <c r="L9" s="10">
        <f t="shared" si="3"/>
        <v>7.2545680709110361</v>
      </c>
      <c r="M9" s="10">
        <f t="shared" si="4"/>
        <v>7.2545680709110361</v>
      </c>
    </row>
    <row r="10" spans="1:13" x14ac:dyDescent="0.25">
      <c r="B10" s="11">
        <f>SUM(B4:B9)</f>
        <v>502933.53577041655</v>
      </c>
      <c r="C10" s="11">
        <f>SUM(C4:C9)</f>
        <v>533902.69344706018</v>
      </c>
      <c r="D10" s="11">
        <f>SUM(D4:D9)</f>
        <v>562536.35379683587</v>
      </c>
      <c r="E10" s="11">
        <f>SUM(E4:E9)</f>
        <v>588088.9987180134</v>
      </c>
      <c r="J10" s="12">
        <f>SUM(J4:J9)</f>
        <v>112.09386484982932</v>
      </c>
      <c r="K10" s="12">
        <f t="shared" ref="K10:M10" si="6">SUM(K4:K9)</f>
        <v>120.27576895305189</v>
      </c>
      <c r="L10" s="12">
        <f t="shared" si="6"/>
        <v>126.46630038358583</v>
      </c>
      <c r="M10" s="12">
        <f t="shared" si="6"/>
        <v>131.75558272897126</v>
      </c>
    </row>
    <row r="14" spans="1:13" x14ac:dyDescent="0.25">
      <c r="A14" s="5" t="s">
        <v>16</v>
      </c>
    </row>
    <row r="15" spans="1:13" x14ac:dyDescent="0.25">
      <c r="A15" s="2" t="s">
        <v>14</v>
      </c>
      <c r="B15" s="1">
        <v>2021</v>
      </c>
      <c r="C15" s="1">
        <v>2022</v>
      </c>
      <c r="D15" s="1">
        <v>2023</v>
      </c>
      <c r="E15" s="1">
        <v>2024</v>
      </c>
    </row>
    <row r="16" spans="1:13" x14ac:dyDescent="0.25">
      <c r="A16" s="2" t="s">
        <v>0</v>
      </c>
      <c r="B16" s="13">
        <v>2271.8820000100009</v>
      </c>
      <c r="C16" s="13">
        <v>2621.2059165700002</v>
      </c>
      <c r="D16" s="13">
        <v>1702.4261864887346</v>
      </c>
      <c r="E16" s="13">
        <v>2055.2647275306272</v>
      </c>
    </row>
    <row r="17" spans="1:5" x14ac:dyDescent="0.25">
      <c r="A17" s="2" t="s">
        <v>2</v>
      </c>
      <c r="B17" s="13">
        <v>174321.1259180998</v>
      </c>
      <c r="C17" s="13">
        <v>141069.46225871987</v>
      </c>
      <c r="D17" s="13">
        <v>124676.49708143446</v>
      </c>
      <c r="E17" s="13">
        <v>123006.07205537625</v>
      </c>
    </row>
    <row r="18" spans="1:5" x14ac:dyDescent="0.25">
      <c r="A18" s="2" t="s">
        <v>4</v>
      </c>
      <c r="B18" s="13">
        <v>41184.475000060032</v>
      </c>
      <c r="C18" s="13">
        <v>34002.798497319985</v>
      </c>
      <c r="D18" s="13">
        <v>37230.878810672264</v>
      </c>
      <c r="E18" s="13">
        <v>39530.252050475079</v>
      </c>
    </row>
    <row r="19" spans="1:5" x14ac:dyDescent="0.25">
      <c r="A19" s="2" t="s">
        <v>3</v>
      </c>
      <c r="B19" s="13">
        <v>230789.99999992023</v>
      </c>
      <c r="C19" s="13">
        <v>257465.17666468004</v>
      </c>
      <c r="D19" s="13">
        <v>266499.64547715749</v>
      </c>
      <c r="E19" s="13">
        <v>271227.40173167584</v>
      </c>
    </row>
    <row r="20" spans="1:5" x14ac:dyDescent="0.25">
      <c r="A20" s="2" t="s">
        <v>1</v>
      </c>
      <c r="B20" s="13">
        <v>17589.999999970012</v>
      </c>
      <c r="C20" s="13">
        <v>12824.03443098</v>
      </c>
      <c r="D20" s="13">
        <v>12000.329371978189</v>
      </c>
      <c r="E20" s="13">
        <v>12512.271343720337</v>
      </c>
    </row>
    <row r="21" spans="1:5" x14ac:dyDescent="0.25">
      <c r="A21" s="2" t="s">
        <v>5</v>
      </c>
      <c r="B21" s="13">
        <v>43876.999999909996</v>
      </c>
      <c r="C21" s="13">
        <v>44467.026663830038</v>
      </c>
      <c r="D21" s="13">
        <v>44203.91939497109</v>
      </c>
      <c r="E21" s="13">
        <v>80726.589404743383</v>
      </c>
    </row>
    <row r="23" spans="1:5" x14ac:dyDescent="0.25">
      <c r="A23" s="2" t="s">
        <v>15</v>
      </c>
      <c r="B23" s="14">
        <v>510034.4829179701</v>
      </c>
      <c r="C23" s="14">
        <v>492449.70443209994</v>
      </c>
      <c r="D23" s="14">
        <v>486313.69632270222</v>
      </c>
      <c r="E23" s="14">
        <v>529057.8513135215</v>
      </c>
    </row>
    <row r="26" spans="1:5" x14ac:dyDescent="0.25">
      <c r="A26" s="5" t="s">
        <v>17</v>
      </c>
    </row>
    <row r="27" spans="1:5" x14ac:dyDescent="0.25">
      <c r="A27" s="2" t="s">
        <v>14</v>
      </c>
      <c r="B27" s="1">
        <v>2021</v>
      </c>
      <c r="C27" s="1">
        <v>2022</v>
      </c>
      <c r="D27" s="1">
        <v>2023</v>
      </c>
      <c r="E27" s="1">
        <v>2024</v>
      </c>
    </row>
    <row r="28" spans="1:5" x14ac:dyDescent="0.25">
      <c r="A28" s="2" t="s">
        <v>0</v>
      </c>
      <c r="B28" s="15">
        <f t="shared" ref="B28:E32" si="7">B4/B16</f>
        <v>1.9610346454056098</v>
      </c>
      <c r="C28" s="15">
        <f t="shared" si="7"/>
        <v>0.76338909024683743</v>
      </c>
      <c r="D28" s="15">
        <f t="shared" si="7"/>
        <v>1.4244376756219772</v>
      </c>
      <c r="E28" s="15">
        <f t="shared" si="7"/>
        <v>1.3832767924820206</v>
      </c>
    </row>
    <row r="29" spans="1:5" x14ac:dyDescent="0.25">
      <c r="A29" s="2" t="s">
        <v>2</v>
      </c>
      <c r="B29" s="15">
        <f t="shared" si="7"/>
        <v>1.0341161778803998</v>
      </c>
      <c r="C29" s="15">
        <f t="shared" si="7"/>
        <v>1.175204609820879</v>
      </c>
      <c r="D29" s="15">
        <f t="shared" si="7"/>
        <v>1.4781886182391277</v>
      </c>
      <c r="E29" s="15">
        <f t="shared" si="7"/>
        <v>1.6742451994557128</v>
      </c>
    </row>
    <row r="30" spans="1:5" x14ac:dyDescent="0.25">
      <c r="A30" s="2" t="s">
        <v>4</v>
      </c>
      <c r="B30" s="15">
        <f t="shared" si="7"/>
        <v>0.63016464335073274</v>
      </c>
      <c r="C30" s="15">
        <f t="shared" si="7"/>
        <v>1.5104639109056881</v>
      </c>
      <c r="D30" s="15">
        <f t="shared" si="7"/>
        <v>1.4265577847379578</v>
      </c>
      <c r="E30" s="15">
        <f t="shared" si="7"/>
        <v>1.2992580956584807</v>
      </c>
    </row>
    <row r="31" spans="1:5" x14ac:dyDescent="0.25">
      <c r="A31" s="2" t="s">
        <v>3</v>
      </c>
      <c r="B31" s="15">
        <f t="shared" si="7"/>
        <v>1</v>
      </c>
      <c r="C31" s="15">
        <f t="shared" si="7"/>
        <v>1</v>
      </c>
      <c r="D31" s="15">
        <f t="shared" si="7"/>
        <v>1</v>
      </c>
      <c r="E31" s="15">
        <f t="shared" si="7"/>
        <v>1</v>
      </c>
    </row>
    <row r="32" spans="1:5" x14ac:dyDescent="0.25">
      <c r="A32" s="2" t="s">
        <v>1</v>
      </c>
      <c r="B32" s="15">
        <f t="shared" si="7"/>
        <v>1</v>
      </c>
      <c r="C32" s="15">
        <f t="shared" si="7"/>
        <v>1</v>
      </c>
      <c r="D32" s="15">
        <f t="shared" si="7"/>
        <v>1</v>
      </c>
      <c r="E32" s="15">
        <f t="shared" si="7"/>
        <v>1</v>
      </c>
    </row>
    <row r="33" spans="1:13" x14ac:dyDescent="0.25">
      <c r="A33" s="2" t="s">
        <v>5</v>
      </c>
      <c r="B33" s="15">
        <f>B9/B21</f>
        <v>1.0000000000020512</v>
      </c>
      <c r="C33" s="15">
        <f t="shared" ref="C33:E33" si="8">C9/C21</f>
        <v>0.99999940036849688</v>
      </c>
      <c r="D33" s="15">
        <f t="shared" si="8"/>
        <v>1.0000018234814925</v>
      </c>
      <c r="E33" s="15">
        <f t="shared" si="8"/>
        <v>0.54757670707939798</v>
      </c>
    </row>
    <row r="34" spans="1:13" x14ac:dyDescent="0.25">
      <c r="B34" s="16"/>
      <c r="C34" s="16"/>
      <c r="D34" s="16"/>
      <c r="E34" s="16"/>
    </row>
    <row r="35" spans="1:13" x14ac:dyDescent="0.25">
      <c r="A35" s="2" t="s">
        <v>15</v>
      </c>
      <c r="B35" s="17">
        <f>B10/B23</f>
        <v>0.98607751556928436</v>
      </c>
      <c r="C35" s="17">
        <f t="shared" ref="C35:E35" si="9">C10/C23</f>
        <v>1.0841771020306823</v>
      </c>
      <c r="D35" s="17">
        <f t="shared" si="9"/>
        <v>1.1567355763378597</v>
      </c>
      <c r="E35" s="17">
        <f t="shared" si="9"/>
        <v>1.1115778685788935</v>
      </c>
    </row>
    <row r="36" spans="1:13" x14ac:dyDescent="0.25">
      <c r="M36" s="18"/>
    </row>
    <row r="37" spans="1:13" ht="18.75" x14ac:dyDescent="0.3">
      <c r="A37" s="19" t="s">
        <v>58</v>
      </c>
      <c r="M37" s="18"/>
    </row>
    <row r="38" spans="1:13" x14ac:dyDescent="0.25">
      <c r="A38" s="5" t="s">
        <v>57</v>
      </c>
      <c r="M38" s="18"/>
    </row>
    <row r="39" spans="1:13" x14ac:dyDescent="0.25">
      <c r="A39" s="2" t="s">
        <v>14</v>
      </c>
      <c r="B39" s="1">
        <v>2021</v>
      </c>
      <c r="C39" s="1">
        <v>2022</v>
      </c>
      <c r="D39" s="1">
        <v>2023</v>
      </c>
      <c r="E39" s="1">
        <v>2024</v>
      </c>
    </row>
    <row r="40" spans="1:13" x14ac:dyDescent="0.25">
      <c r="A40" s="2" t="s">
        <v>0</v>
      </c>
      <c r="B40" s="13">
        <v>4455.1523572099995</v>
      </c>
      <c r="C40" s="13">
        <v>2001.0190081219305</v>
      </c>
      <c r="D40" s="13">
        <v>2425.1057114893192</v>
      </c>
      <c r="E40" s="13">
        <v>2847.7141700808875</v>
      </c>
    </row>
    <row r="41" spans="1:13" x14ac:dyDescent="0.25">
      <c r="A41" s="2" t="s">
        <v>2</v>
      </c>
      <c r="B41" s="13">
        <v>180268.15863207012</v>
      </c>
      <c r="C41" s="13">
        <v>165785.25673272333</v>
      </c>
      <c r="D41" s="13">
        <v>184295.19869990708</v>
      </c>
      <c r="E41" s="13">
        <v>206429.53360520123</v>
      </c>
    </row>
    <row r="42" spans="1:13" x14ac:dyDescent="0.25">
      <c r="A42" s="2" t="s">
        <v>4</v>
      </c>
      <c r="B42" s="13">
        <v>25952.96533872998</v>
      </c>
      <c r="C42" s="13">
        <v>51360.012463500949</v>
      </c>
      <c r="D42" s="13">
        <v>53112.060327562278</v>
      </c>
      <c r="E42" s="13">
        <v>51457.2987656572</v>
      </c>
    </row>
    <row r="43" spans="1:13" x14ac:dyDescent="0.25">
      <c r="A43" s="2" t="s">
        <v>3</v>
      </c>
      <c r="B43" s="13">
        <v>230790.1811980599</v>
      </c>
      <c r="C43" s="13">
        <v>257465.07909145413</v>
      </c>
      <c r="D43" s="13">
        <v>266499.73793521838</v>
      </c>
      <c r="E43" s="13">
        <v>271773.49205280718</v>
      </c>
    </row>
    <row r="44" spans="1:13" x14ac:dyDescent="0.25">
      <c r="A44" s="2" t="s">
        <v>1</v>
      </c>
      <c r="B44" s="13">
        <v>17589.9142264</v>
      </c>
      <c r="C44" s="13">
        <v>12824.08675169782</v>
      </c>
      <c r="D44" s="13">
        <v>12000.388970961831</v>
      </c>
      <c r="E44" s="13">
        <v>12532.718951349059</v>
      </c>
    </row>
    <row r="45" spans="1:13" x14ac:dyDescent="0.25">
      <c r="A45" s="2" t="s">
        <v>5</v>
      </c>
      <c r="B45" s="13">
        <v>43876.98626415</v>
      </c>
      <c r="C45" s="13">
        <v>44466.81423991581</v>
      </c>
      <c r="D45" s="13">
        <v>44204.194552405781</v>
      </c>
      <c r="E45" s="13">
        <v>44310.59498481176</v>
      </c>
    </row>
    <row r="47" spans="1:13" x14ac:dyDescent="0.25">
      <c r="A47" s="2" t="s">
        <v>15</v>
      </c>
      <c r="B47" s="14">
        <v>502933.35801662004</v>
      </c>
      <c r="C47" s="14">
        <v>533902.26828741399</v>
      </c>
      <c r="D47" s="14">
        <v>562536.68619754468</v>
      </c>
      <c r="E47" s="14">
        <v>589351.35252990725</v>
      </c>
    </row>
    <row r="49" spans="1:6" x14ac:dyDescent="0.25">
      <c r="A49" s="2" t="s">
        <v>14</v>
      </c>
    </row>
    <row r="50" spans="1:6" x14ac:dyDescent="0.25">
      <c r="A50" s="2" t="s">
        <v>0</v>
      </c>
      <c r="B50" s="20">
        <f t="shared" ref="B50:E55" si="10">B40-B4</f>
        <v>-8.6955083000248123E-2</v>
      </c>
      <c r="C50" s="20">
        <f t="shared" si="10"/>
        <v>1.9008121930482957E-2</v>
      </c>
      <c r="D50" s="20">
        <f t="shared" si="10"/>
        <v>0.10571148931921925</v>
      </c>
      <c r="E50" s="20">
        <f t="shared" si="10"/>
        <v>4.7141700808874702</v>
      </c>
      <c r="F50" s="16">
        <f>E50/E4</f>
        <v>1.6581674572238728E-3</v>
      </c>
    </row>
    <row r="51" spans="1:6" x14ac:dyDescent="0.25">
      <c r="A51" s="2" t="s">
        <v>2</v>
      </c>
      <c r="B51" s="20">
        <f t="shared" si="10"/>
        <v>-0.13782616314711049</v>
      </c>
      <c r="C51" s="20">
        <f t="shared" si="10"/>
        <v>-0.22561867677723058</v>
      </c>
      <c r="D51" s="20">
        <f t="shared" si="10"/>
        <v>-0.1802477931487374</v>
      </c>
      <c r="E51" s="20">
        <f t="shared" si="10"/>
        <v>487.20796258404152</v>
      </c>
      <c r="F51" s="16">
        <f t="shared" ref="F51:F55" si="11">E51/E5</f>
        <v>2.3657495420806298E-3</v>
      </c>
    </row>
    <row r="52" spans="1:6" x14ac:dyDescent="0.25">
      <c r="A52" s="2" t="s">
        <v>4</v>
      </c>
      <c r="B52" s="20">
        <f t="shared" si="10"/>
        <v>-3.4661270019569201E-2</v>
      </c>
      <c r="C52" s="20">
        <f t="shared" si="10"/>
        <v>1.2463500948797446E-2</v>
      </c>
      <c r="D52" s="20">
        <f t="shared" si="10"/>
        <v>6.0327562277961988E-2</v>
      </c>
      <c r="E52" s="20">
        <f t="shared" si="10"/>
        <v>97.29876565720042</v>
      </c>
      <c r="F52" s="16">
        <f t="shared" si="11"/>
        <v>1.8944463718302263E-3</v>
      </c>
    </row>
    <row r="53" spans="1:6" x14ac:dyDescent="0.25">
      <c r="A53" s="2" t="s">
        <v>3</v>
      </c>
      <c r="B53" s="20">
        <f t="shared" si="10"/>
        <v>0.18119813967496157</v>
      </c>
      <c r="C53" s="20">
        <f t="shared" si="10"/>
        <v>-9.7573225910309702E-2</v>
      </c>
      <c r="D53" s="20">
        <f t="shared" si="10"/>
        <v>9.2458060884382576E-2</v>
      </c>
      <c r="E53" s="20">
        <f t="shared" si="10"/>
        <v>546.09032113134163</v>
      </c>
      <c r="F53" s="16">
        <f t="shared" si="11"/>
        <v>2.0134039468165041E-3</v>
      </c>
    </row>
    <row r="54" spans="1:6" x14ac:dyDescent="0.25">
      <c r="A54" s="2" t="s">
        <v>1</v>
      </c>
      <c r="B54" s="20">
        <f t="shared" si="10"/>
        <v>-8.5773570011951961E-2</v>
      </c>
      <c r="C54" s="20">
        <f t="shared" si="10"/>
        <v>5.2320717819384299E-2</v>
      </c>
      <c r="D54" s="20">
        <f t="shared" si="10"/>
        <v>5.9598983641990344E-2</v>
      </c>
      <c r="E54" s="20">
        <f t="shared" si="10"/>
        <v>20.447607628722835</v>
      </c>
      <c r="F54" s="16">
        <f t="shared" si="11"/>
        <v>1.6342042996841727E-3</v>
      </c>
    </row>
    <row r="55" spans="1:6" x14ac:dyDescent="0.25">
      <c r="A55" s="2" t="s">
        <v>5</v>
      </c>
      <c r="B55" s="20">
        <f t="shared" si="10"/>
        <v>-1.3735849999648053E-2</v>
      </c>
      <c r="C55" s="20">
        <f t="shared" si="10"/>
        <v>-0.18576008419040591</v>
      </c>
      <c r="D55" s="20">
        <f t="shared" si="10"/>
        <v>0.1945524057809962</v>
      </c>
      <c r="E55" s="20">
        <f t="shared" si="10"/>
        <v>106.59498481175979</v>
      </c>
      <c r="F55" s="16">
        <f t="shared" si="11"/>
        <v>2.4114330108533115E-3</v>
      </c>
    </row>
    <row r="57" spans="1:6" x14ac:dyDescent="0.25">
      <c r="A57" s="2" t="s">
        <v>15</v>
      </c>
      <c r="B57" s="20">
        <f>SUM(B50:B55)</f>
        <v>-0.17775379650356626</v>
      </c>
      <c r="C57" s="20">
        <f t="shared" ref="C57:E57" si="12">SUM(C50:C55)</f>
        <v>-0.42515964617928148</v>
      </c>
      <c r="D57" s="20">
        <f t="shared" si="12"/>
        <v>0.33240070875581296</v>
      </c>
      <c r="E57" s="20">
        <f t="shared" si="12"/>
        <v>1262.3538118939537</v>
      </c>
      <c r="F57" s="16">
        <f>E57/E10</f>
        <v>2.1465353282339632E-3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F47D3-CC2F-47D6-8EE7-511DEB0FB811}">
  <sheetPr codeName="Sheet2"/>
  <dimension ref="A1:P55"/>
  <sheetViews>
    <sheetView zoomScaleNormal="100" workbookViewId="0"/>
  </sheetViews>
  <sheetFormatPr defaultRowHeight="15" x14ac:dyDescent="0.25"/>
  <cols>
    <col min="1" max="1" width="23.7109375" style="3" bestFit="1" customWidth="1"/>
    <col min="2" max="2" width="14.28515625" style="3" bestFit="1" customWidth="1"/>
    <col min="3" max="3" width="45.7109375" style="3" customWidth="1"/>
    <col min="4" max="4" width="23.85546875" style="3" bestFit="1" customWidth="1"/>
    <col min="5" max="5" width="14.140625" style="3" customWidth="1"/>
    <col min="6" max="6" width="18.42578125" style="3" customWidth="1"/>
    <col min="7" max="7" width="10.7109375" style="3" bestFit="1" customWidth="1"/>
    <col min="8" max="8" width="8.140625" style="3" bestFit="1" customWidth="1"/>
    <col min="9" max="9" width="23" style="3" customWidth="1"/>
    <col min="10" max="10" width="8.7109375" style="3" bestFit="1" customWidth="1"/>
    <col min="11" max="11" width="10.7109375" style="3" bestFit="1" customWidth="1"/>
    <col min="12" max="12" width="18.42578125" style="3" bestFit="1" customWidth="1"/>
    <col min="13" max="13" width="11.7109375" style="3" bestFit="1" customWidth="1"/>
    <col min="14" max="14" width="18.42578125" style="3" bestFit="1" customWidth="1"/>
    <col min="15" max="15" width="7.28515625" style="3" bestFit="1" customWidth="1"/>
    <col min="16" max="16" width="25.85546875" style="3" bestFit="1" customWidth="1"/>
    <col min="17" max="17" width="10.140625" style="3" bestFit="1" customWidth="1"/>
    <col min="18" max="18" width="17.42578125" style="3" bestFit="1" customWidth="1"/>
    <col min="19" max="19" width="18" style="3" bestFit="1" customWidth="1"/>
    <col min="20" max="20" width="22.42578125" style="3" bestFit="1" customWidth="1"/>
    <col min="21" max="21" width="19.7109375" style="3" bestFit="1" customWidth="1"/>
    <col min="22" max="22" width="18.7109375" style="3" bestFit="1" customWidth="1"/>
    <col min="23" max="16384" width="9.140625" style="3"/>
  </cols>
  <sheetData>
    <row r="1" spans="1:16" s="5" customFormat="1" ht="14.25" x14ac:dyDescent="0.2">
      <c r="A1" s="5" t="s">
        <v>19</v>
      </c>
      <c r="B1" s="5" t="s">
        <v>20</v>
      </c>
      <c r="C1" s="5" t="s">
        <v>21</v>
      </c>
      <c r="D1" s="5" t="s">
        <v>22</v>
      </c>
      <c r="E1" s="5" t="s">
        <v>23</v>
      </c>
      <c r="F1" s="5" t="s">
        <v>24</v>
      </c>
      <c r="G1" s="5" t="s">
        <v>25</v>
      </c>
      <c r="H1" s="5" t="s">
        <v>26</v>
      </c>
      <c r="I1" s="5" t="s">
        <v>27</v>
      </c>
      <c r="J1" s="5" t="s">
        <v>28</v>
      </c>
      <c r="K1" s="5" t="s">
        <v>29</v>
      </c>
      <c r="L1" s="5" t="s">
        <v>30</v>
      </c>
      <c r="M1" s="5" t="s">
        <v>31</v>
      </c>
      <c r="N1" s="5" t="s">
        <v>32</v>
      </c>
      <c r="O1" s="5" t="s">
        <v>41</v>
      </c>
      <c r="P1" s="5" t="s">
        <v>39</v>
      </c>
    </row>
    <row r="2" spans="1:16" x14ac:dyDescent="0.25">
      <c r="A2" s="3" t="s">
        <v>33</v>
      </c>
      <c r="B2" s="3" t="s">
        <v>34</v>
      </c>
      <c r="C2" s="3" t="s">
        <v>35</v>
      </c>
      <c r="D2" s="3" t="s">
        <v>36</v>
      </c>
      <c r="E2" s="3">
        <v>1</v>
      </c>
      <c r="G2" s="3" t="s">
        <v>18</v>
      </c>
      <c r="H2" s="3">
        <v>1</v>
      </c>
      <c r="L2" s="3" t="s">
        <v>37</v>
      </c>
      <c r="N2" s="3" t="s">
        <v>38</v>
      </c>
      <c r="P2" s="3" t="s">
        <v>40</v>
      </c>
    </row>
    <row r="3" spans="1:16" x14ac:dyDescent="0.25">
      <c r="A3" s="3" t="s">
        <v>33</v>
      </c>
      <c r="B3" s="3" t="s">
        <v>34</v>
      </c>
      <c r="C3" s="3" t="str">
        <f>C2</f>
        <v>EE_.PL.GOE._.YR1.Idaho</v>
      </c>
      <c r="D3" s="3" t="s">
        <v>42</v>
      </c>
      <c r="E3" s="3">
        <v>100</v>
      </c>
      <c r="F3" s="3" t="s">
        <v>43</v>
      </c>
      <c r="G3" s="3" t="s">
        <v>44</v>
      </c>
      <c r="H3" s="3">
        <v>1</v>
      </c>
      <c r="L3" s="3" t="s">
        <v>37</v>
      </c>
      <c r="N3" s="3" t="s">
        <v>38</v>
      </c>
      <c r="P3" s="3" t="s">
        <v>40</v>
      </c>
    </row>
    <row r="4" spans="1:16" x14ac:dyDescent="0.25">
      <c r="A4" s="3" t="s">
        <v>33</v>
      </c>
      <c r="B4" s="3" t="s">
        <v>34</v>
      </c>
      <c r="C4" s="3" t="str">
        <f t="shared" ref="C4:C10" si="0">C3</f>
        <v>EE_.PL.GOE._.YR1.Idaho</v>
      </c>
      <c r="D4" s="3" t="s">
        <v>45</v>
      </c>
      <c r="E4" s="21"/>
      <c r="G4" s="3" t="s">
        <v>46</v>
      </c>
      <c r="H4" s="3">
        <v>1</v>
      </c>
      <c r="L4" s="3" t="s">
        <v>37</v>
      </c>
      <c r="N4" s="3" t="s">
        <v>38</v>
      </c>
      <c r="P4" s="3" t="s">
        <v>40</v>
      </c>
    </row>
    <row r="5" spans="1:16" x14ac:dyDescent="0.25">
      <c r="A5" s="3" t="s">
        <v>33</v>
      </c>
      <c r="B5" s="3" t="s">
        <v>34</v>
      </c>
      <c r="C5" s="3" t="str">
        <f t="shared" si="0"/>
        <v>EE_.PL.GOE._.YR1.Idaho</v>
      </c>
      <c r="D5" s="3" t="s">
        <v>47</v>
      </c>
      <c r="E5" s="3">
        <v>0</v>
      </c>
      <c r="G5" s="3" t="s">
        <v>46</v>
      </c>
      <c r="H5" s="3">
        <v>1</v>
      </c>
      <c r="I5" s="22">
        <v>45658</v>
      </c>
      <c r="L5" s="3" t="s">
        <v>37</v>
      </c>
      <c r="N5" s="3" t="s">
        <v>38</v>
      </c>
      <c r="P5" s="3" t="s">
        <v>40</v>
      </c>
    </row>
    <row r="6" spans="1:16" x14ac:dyDescent="0.25">
      <c r="A6" s="3" t="s">
        <v>33</v>
      </c>
      <c r="B6" s="3" t="s">
        <v>34</v>
      </c>
      <c r="C6" s="3" t="str">
        <f t="shared" si="0"/>
        <v>EE_.PL.GOE._.YR1.Idaho</v>
      </c>
      <c r="D6" s="3" t="s">
        <v>48</v>
      </c>
      <c r="E6" s="21" cm="1">
        <f t="array" ref="E6:E9">TRANSPOSE('Planned DSM-EE received'!$J$8:$M$8)</f>
        <v>5.9644290841851708</v>
      </c>
      <c r="G6" s="3" t="s">
        <v>46</v>
      </c>
      <c r="H6" s="3">
        <v>1</v>
      </c>
      <c r="I6" s="22">
        <v>44197</v>
      </c>
      <c r="L6" s="3" t="s">
        <v>37</v>
      </c>
      <c r="N6" s="3" t="s">
        <v>38</v>
      </c>
      <c r="P6" s="3" t="s">
        <v>40</v>
      </c>
    </row>
    <row r="7" spans="1:16" x14ac:dyDescent="0.25">
      <c r="A7" s="3" t="s">
        <v>33</v>
      </c>
      <c r="B7" s="3" t="s">
        <v>34</v>
      </c>
      <c r="C7" s="3" t="str">
        <f t="shared" si="0"/>
        <v>EE_.PL.GOE._.YR1.Idaho</v>
      </c>
      <c r="D7" s="3" t="s">
        <v>48</v>
      </c>
      <c r="E7" s="21">
        <v>4.348382259059667</v>
      </c>
      <c r="G7" s="3" t="s">
        <v>46</v>
      </c>
      <c r="H7" s="3">
        <v>1</v>
      </c>
      <c r="I7" s="22">
        <v>44562</v>
      </c>
      <c r="L7" s="3" t="s">
        <v>37</v>
      </c>
      <c r="N7" s="3" t="s">
        <v>38</v>
      </c>
      <c r="P7" s="3" t="s">
        <v>40</v>
      </c>
    </row>
    <row r="8" spans="1:16" x14ac:dyDescent="0.25">
      <c r="A8" s="3" t="s">
        <v>33</v>
      </c>
      <c r="B8" s="3" t="s">
        <v>34</v>
      </c>
      <c r="C8" s="3" t="str">
        <f t="shared" si="0"/>
        <v>EE_.PL.GOE._.YR1.Idaho</v>
      </c>
      <c r="D8" s="3" t="s">
        <v>48</v>
      </c>
      <c r="E8" s="21">
        <v>4.0690797911398695</v>
      </c>
      <c r="G8" s="3" t="s">
        <v>46</v>
      </c>
      <c r="H8" s="3">
        <v>1</v>
      </c>
      <c r="I8" s="22">
        <v>44927</v>
      </c>
      <c r="L8" s="3" t="s">
        <v>37</v>
      </c>
      <c r="N8" s="3" t="s">
        <v>38</v>
      </c>
      <c r="P8" s="3" t="s">
        <v>40</v>
      </c>
    </row>
    <row r="9" spans="1:16" x14ac:dyDescent="0.25">
      <c r="A9" s="3" t="s">
        <v>33</v>
      </c>
      <c r="B9" s="3" t="s">
        <v>34</v>
      </c>
      <c r="C9" s="3" t="str">
        <f t="shared" si="0"/>
        <v>EE_.PL.GOE._.YR1.Idaho</v>
      </c>
      <c r="D9" s="3" t="s">
        <v>48</v>
      </c>
      <c r="E9" s="21">
        <v>4.2426694207975828</v>
      </c>
      <c r="G9" s="3" t="s">
        <v>46</v>
      </c>
      <c r="H9" s="3">
        <v>1</v>
      </c>
      <c r="I9" s="22">
        <v>45292</v>
      </c>
      <c r="L9" s="3" t="s">
        <v>37</v>
      </c>
      <c r="N9" s="3" t="s">
        <v>38</v>
      </c>
      <c r="P9" s="3" t="s">
        <v>40</v>
      </c>
    </row>
    <row r="10" spans="1:16" x14ac:dyDescent="0.25">
      <c r="A10" s="3" t="s">
        <v>33</v>
      </c>
      <c r="B10" s="3" t="s">
        <v>34</v>
      </c>
      <c r="C10" s="3" t="str">
        <f t="shared" si="0"/>
        <v>EE_.PL.GOE._.YR1.Idaho</v>
      </c>
      <c r="D10" s="3" t="s">
        <v>48</v>
      </c>
      <c r="E10" s="3">
        <v>0</v>
      </c>
      <c r="G10" s="3" t="s">
        <v>46</v>
      </c>
      <c r="H10" s="3">
        <v>1</v>
      </c>
      <c r="I10" s="22">
        <v>45658</v>
      </c>
      <c r="L10" s="3" t="s">
        <v>37</v>
      </c>
      <c r="N10" s="3" t="s">
        <v>38</v>
      </c>
      <c r="P10" s="3" t="s">
        <v>40</v>
      </c>
    </row>
    <row r="11" spans="1:16" x14ac:dyDescent="0.25">
      <c r="A11" s="3" t="s">
        <v>33</v>
      </c>
      <c r="B11" s="3" t="s">
        <v>34</v>
      </c>
      <c r="C11" s="3" t="s">
        <v>49</v>
      </c>
      <c r="D11" s="3" t="s">
        <v>36</v>
      </c>
      <c r="E11" s="3">
        <v>1</v>
      </c>
      <c r="G11" s="3" t="s">
        <v>18</v>
      </c>
      <c r="H11" s="3">
        <v>1</v>
      </c>
      <c r="L11" s="3" t="s">
        <v>37</v>
      </c>
      <c r="N11" s="3" t="s">
        <v>38</v>
      </c>
      <c r="P11" s="3" t="s">
        <v>40</v>
      </c>
    </row>
    <row r="12" spans="1:16" x14ac:dyDescent="0.25">
      <c r="A12" s="3" t="s">
        <v>33</v>
      </c>
      <c r="B12" s="3" t="s">
        <v>34</v>
      </c>
      <c r="C12" s="3" t="str">
        <f>C11</f>
        <v>EE_.PL.NCA._.YR1.California</v>
      </c>
      <c r="D12" s="3" t="s">
        <v>42</v>
      </c>
      <c r="E12" s="3">
        <v>100</v>
      </c>
      <c r="F12" s="3" t="s">
        <v>43</v>
      </c>
      <c r="G12" s="3" t="s">
        <v>44</v>
      </c>
      <c r="H12" s="3">
        <v>1</v>
      </c>
      <c r="L12" s="3" t="s">
        <v>37</v>
      </c>
      <c r="N12" s="3" t="s">
        <v>38</v>
      </c>
      <c r="P12" s="3" t="s">
        <v>40</v>
      </c>
    </row>
    <row r="13" spans="1:16" x14ac:dyDescent="0.25">
      <c r="A13" s="3" t="s">
        <v>33</v>
      </c>
      <c r="B13" s="3" t="s">
        <v>34</v>
      </c>
      <c r="C13" s="3" t="str">
        <f t="shared" ref="C13:C19" si="1">C12</f>
        <v>EE_.PL.NCA._.YR1.California</v>
      </c>
      <c r="D13" s="3" t="s">
        <v>45</v>
      </c>
      <c r="E13" s="21"/>
      <c r="G13" s="3" t="s">
        <v>46</v>
      </c>
      <c r="H13" s="3">
        <v>1</v>
      </c>
      <c r="L13" s="3" t="s">
        <v>37</v>
      </c>
      <c r="N13" s="3" t="s">
        <v>38</v>
      </c>
      <c r="P13" s="3" t="s">
        <v>40</v>
      </c>
    </row>
    <row r="14" spans="1:16" x14ac:dyDescent="0.25">
      <c r="A14" s="3" t="s">
        <v>33</v>
      </c>
      <c r="B14" s="3" t="s">
        <v>34</v>
      </c>
      <c r="C14" s="3" t="str">
        <f t="shared" si="1"/>
        <v>EE_.PL.NCA._.YR1.California</v>
      </c>
      <c r="D14" s="3" t="s">
        <v>47</v>
      </c>
      <c r="E14" s="3">
        <v>0</v>
      </c>
      <c r="G14" s="3" t="s">
        <v>46</v>
      </c>
      <c r="H14" s="3">
        <v>1</v>
      </c>
      <c r="I14" s="22">
        <v>45658</v>
      </c>
      <c r="L14" s="3" t="s">
        <v>37</v>
      </c>
      <c r="N14" s="3" t="s">
        <v>38</v>
      </c>
      <c r="P14" s="3" t="s">
        <v>40</v>
      </c>
    </row>
    <row r="15" spans="1:16" x14ac:dyDescent="0.25">
      <c r="A15" s="3" t="s">
        <v>33</v>
      </c>
      <c r="B15" s="3" t="s">
        <v>34</v>
      </c>
      <c r="C15" s="3" t="str">
        <f t="shared" si="1"/>
        <v>EE_.PL.NCA._.YR1.California</v>
      </c>
      <c r="D15" s="3" t="s">
        <v>48</v>
      </c>
      <c r="E15" s="21" cm="1">
        <f t="array" ref="E15:E18">TRANSPOSE('Planned DSM-EE received'!$J$4:$M$4)</f>
        <v>1.8878368458830648</v>
      </c>
      <c r="G15" s="3" t="s">
        <v>46</v>
      </c>
      <c r="H15" s="3">
        <v>1</v>
      </c>
      <c r="I15" s="22">
        <v>44197</v>
      </c>
      <c r="L15" s="3" t="s">
        <v>37</v>
      </c>
      <c r="N15" s="3" t="s">
        <v>38</v>
      </c>
      <c r="P15" s="3" t="s">
        <v>40</v>
      </c>
    </row>
    <row r="16" spans="1:16" x14ac:dyDescent="0.25">
      <c r="A16" s="3" t="s">
        <v>33</v>
      </c>
      <c r="B16" s="3" t="s">
        <v>34</v>
      </c>
      <c r="C16" s="3" t="str">
        <f t="shared" si="1"/>
        <v>EE_.PL.NCA._.YR1.California</v>
      </c>
      <c r="D16" s="3" t="s">
        <v>48</v>
      </c>
      <c r="E16" s="21">
        <v>0.84789194559961722</v>
      </c>
      <c r="G16" s="3" t="s">
        <v>46</v>
      </c>
      <c r="H16" s="3">
        <v>1</v>
      </c>
      <c r="I16" s="22">
        <v>44562</v>
      </c>
      <c r="L16" s="3" t="s">
        <v>37</v>
      </c>
      <c r="N16" s="3" t="s">
        <v>38</v>
      </c>
      <c r="P16" s="3" t="s">
        <v>40</v>
      </c>
    </row>
    <row r="17" spans="1:16" x14ac:dyDescent="0.25">
      <c r="A17" s="3" t="s">
        <v>33</v>
      </c>
      <c r="B17" s="3" t="s">
        <v>34</v>
      </c>
      <c r="C17" s="3" t="str">
        <f t="shared" si="1"/>
        <v>EE_.PL.NCA._.YR1.California</v>
      </c>
      <c r="D17" s="3" t="s">
        <v>48</v>
      </c>
      <c r="E17" s="21">
        <v>1.0275552064363178</v>
      </c>
      <c r="G17" s="3" t="s">
        <v>46</v>
      </c>
      <c r="H17" s="3">
        <v>1</v>
      </c>
      <c r="I17" s="22">
        <v>44927</v>
      </c>
      <c r="L17" s="3" t="s">
        <v>37</v>
      </c>
      <c r="N17" s="3" t="s">
        <v>38</v>
      </c>
      <c r="P17" s="3" t="s">
        <v>40</v>
      </c>
    </row>
    <row r="18" spans="1:16" x14ac:dyDescent="0.25">
      <c r="A18" s="3" t="s">
        <v>33</v>
      </c>
      <c r="B18" s="3" t="s">
        <v>34</v>
      </c>
      <c r="C18" s="3" t="str">
        <f t="shared" si="1"/>
        <v>EE_.PL.NCA._.YR1.California</v>
      </c>
      <c r="D18" s="3" t="s">
        <v>48</v>
      </c>
      <c r="E18" s="21">
        <v>1.2046760626385367</v>
      </c>
      <c r="G18" s="3" t="s">
        <v>46</v>
      </c>
      <c r="H18" s="3">
        <v>1</v>
      </c>
      <c r="I18" s="22">
        <v>45292</v>
      </c>
      <c r="L18" s="3" t="s">
        <v>37</v>
      </c>
      <c r="N18" s="3" t="s">
        <v>38</v>
      </c>
      <c r="P18" s="3" t="s">
        <v>40</v>
      </c>
    </row>
    <row r="19" spans="1:16" x14ac:dyDescent="0.25">
      <c r="A19" s="3" t="s">
        <v>33</v>
      </c>
      <c r="B19" s="3" t="s">
        <v>34</v>
      </c>
      <c r="C19" s="3" t="str">
        <f t="shared" si="1"/>
        <v>EE_.PL.NCA._.YR1.California</v>
      </c>
      <c r="D19" s="3" t="s">
        <v>48</v>
      </c>
      <c r="E19" s="3">
        <v>0</v>
      </c>
      <c r="G19" s="3" t="s">
        <v>46</v>
      </c>
      <c r="H19" s="3">
        <v>1</v>
      </c>
      <c r="I19" s="22">
        <v>45658</v>
      </c>
      <c r="L19" s="3" t="s">
        <v>37</v>
      </c>
      <c r="N19" s="3" t="s">
        <v>38</v>
      </c>
      <c r="P19" s="3" t="s">
        <v>40</v>
      </c>
    </row>
    <row r="20" spans="1:16" x14ac:dyDescent="0.25">
      <c r="A20" s="3" t="s">
        <v>33</v>
      </c>
      <c r="B20" s="3" t="s">
        <v>34</v>
      </c>
      <c r="C20" s="3" t="s">
        <v>50</v>
      </c>
      <c r="D20" s="3" t="s">
        <v>36</v>
      </c>
      <c r="E20" s="3">
        <v>1</v>
      </c>
      <c r="G20" s="3" t="s">
        <v>18</v>
      </c>
      <c r="H20" s="3">
        <v>1</v>
      </c>
      <c r="L20" s="3" t="s">
        <v>37</v>
      </c>
      <c r="N20" s="3" t="s">
        <v>38</v>
      </c>
      <c r="P20" s="3" t="s">
        <v>40</v>
      </c>
    </row>
    <row r="21" spans="1:16" x14ac:dyDescent="0.25">
      <c r="A21" s="3" t="s">
        <v>33</v>
      </c>
      <c r="B21" s="3" t="s">
        <v>34</v>
      </c>
      <c r="C21" s="3" t="str">
        <f>C20</f>
        <v>EE_.PL.SOR._.YR1.Oregon</v>
      </c>
      <c r="D21" s="3" t="s">
        <v>42</v>
      </c>
      <c r="E21" s="3">
        <v>100</v>
      </c>
      <c r="F21" s="3" t="s">
        <v>43</v>
      </c>
      <c r="G21" s="3" t="s">
        <v>44</v>
      </c>
      <c r="H21" s="3">
        <v>1</v>
      </c>
      <c r="L21" s="3" t="s">
        <v>37</v>
      </c>
      <c r="N21" s="3" t="s">
        <v>38</v>
      </c>
      <c r="P21" s="3" t="s">
        <v>40</v>
      </c>
    </row>
    <row r="22" spans="1:16" x14ac:dyDescent="0.25">
      <c r="A22" s="3" t="s">
        <v>33</v>
      </c>
      <c r="B22" s="3" t="s">
        <v>34</v>
      </c>
      <c r="C22" s="3" t="str">
        <f t="shared" ref="C22:C28" si="2">C21</f>
        <v>EE_.PL.SOR._.YR1.Oregon</v>
      </c>
      <c r="D22" s="3" t="s">
        <v>45</v>
      </c>
      <c r="E22" s="21"/>
      <c r="G22" s="3" t="s">
        <v>46</v>
      </c>
      <c r="H22" s="3">
        <v>1</v>
      </c>
      <c r="L22" s="3" t="s">
        <v>37</v>
      </c>
      <c r="N22" s="3" t="s">
        <v>38</v>
      </c>
      <c r="P22" s="3" t="s">
        <v>40</v>
      </c>
    </row>
    <row r="23" spans="1:16" x14ac:dyDescent="0.25">
      <c r="A23" s="3" t="s">
        <v>33</v>
      </c>
      <c r="B23" s="3" t="s">
        <v>34</v>
      </c>
      <c r="C23" s="3" t="str">
        <f t="shared" si="2"/>
        <v>EE_.PL.SOR._.YR1.Oregon</v>
      </c>
      <c r="D23" s="3" t="s">
        <v>47</v>
      </c>
      <c r="E23" s="3">
        <v>0</v>
      </c>
      <c r="G23" s="3" t="s">
        <v>46</v>
      </c>
      <c r="H23" s="3">
        <v>1</v>
      </c>
      <c r="I23" s="22">
        <v>45658</v>
      </c>
      <c r="L23" s="3" t="s">
        <v>37</v>
      </c>
      <c r="N23" s="3" t="s">
        <v>38</v>
      </c>
      <c r="P23" s="3" t="s">
        <v>40</v>
      </c>
    </row>
    <row r="24" spans="1:16" x14ac:dyDescent="0.25">
      <c r="A24" s="3" t="s">
        <v>33</v>
      </c>
      <c r="B24" s="3" t="s">
        <v>34</v>
      </c>
      <c r="C24" s="3" t="str">
        <f t="shared" si="2"/>
        <v>EE_.PL.SOR._.YR1.Oregon</v>
      </c>
      <c r="D24" s="3" t="s">
        <v>48</v>
      </c>
      <c r="E24" s="21" cm="1">
        <f t="array" ref="E24:E27">TRANSPOSE('Planned DSM-EE received'!$J$5:$M$5)</f>
        <v>36.447227866127378</v>
      </c>
      <c r="G24" s="3" t="s">
        <v>46</v>
      </c>
      <c r="H24" s="3">
        <v>1</v>
      </c>
      <c r="I24" s="22">
        <v>44197</v>
      </c>
      <c r="L24" s="3" t="s">
        <v>37</v>
      </c>
      <c r="N24" s="3" t="s">
        <v>38</v>
      </c>
      <c r="P24" s="3" t="s">
        <v>40</v>
      </c>
    </row>
    <row r="25" spans="1:16" x14ac:dyDescent="0.25">
      <c r="A25" s="3" t="s">
        <v>33</v>
      </c>
      <c r="B25" s="3" t="s">
        <v>34</v>
      </c>
      <c r="C25" s="3" t="str">
        <f t="shared" si="2"/>
        <v>EE_.PL.SOR._.YR1.Oregon</v>
      </c>
      <c r="D25" s="3" t="s">
        <v>48</v>
      </c>
      <c r="E25" s="21">
        <v>33.519045616306137</v>
      </c>
      <c r="G25" s="3" t="s">
        <v>46</v>
      </c>
      <c r="H25" s="3">
        <v>1</v>
      </c>
      <c r="I25" s="22">
        <v>44562</v>
      </c>
      <c r="L25" s="3" t="s">
        <v>37</v>
      </c>
      <c r="N25" s="3" t="s">
        <v>38</v>
      </c>
      <c r="P25" s="3" t="s">
        <v>40</v>
      </c>
    </row>
    <row r="26" spans="1:16" x14ac:dyDescent="0.25">
      <c r="A26" s="3" t="s">
        <v>33</v>
      </c>
      <c r="B26" s="3" t="s">
        <v>34</v>
      </c>
      <c r="C26" s="3" t="str">
        <f t="shared" si="2"/>
        <v>EE_.PL.SOR._.YR1.Oregon</v>
      </c>
      <c r="D26" s="3" t="s">
        <v>48</v>
      </c>
      <c r="E26" s="21">
        <v>37.261436443082012</v>
      </c>
      <c r="G26" s="3" t="s">
        <v>46</v>
      </c>
      <c r="H26" s="3">
        <v>1</v>
      </c>
      <c r="I26" s="22">
        <v>44927</v>
      </c>
      <c r="L26" s="3" t="s">
        <v>37</v>
      </c>
      <c r="N26" s="3" t="s">
        <v>38</v>
      </c>
      <c r="P26" s="3" t="s">
        <v>40</v>
      </c>
    </row>
    <row r="27" spans="1:16" x14ac:dyDescent="0.25">
      <c r="A27" s="3" t="s">
        <v>33</v>
      </c>
      <c r="B27" s="3" t="s">
        <v>34</v>
      </c>
      <c r="C27" s="3" t="str">
        <f t="shared" si="2"/>
        <v>EE_.PL.SOR._.YR1.Oregon</v>
      </c>
      <c r="D27" s="3" t="s">
        <v>48</v>
      </c>
      <c r="E27" s="21">
        <v>41.638086216206986</v>
      </c>
      <c r="G27" s="3" t="s">
        <v>46</v>
      </c>
      <c r="H27" s="3">
        <v>1</v>
      </c>
      <c r="I27" s="22">
        <v>45292</v>
      </c>
      <c r="L27" s="3" t="s">
        <v>37</v>
      </c>
      <c r="N27" s="3" t="s">
        <v>38</v>
      </c>
      <c r="P27" s="3" t="s">
        <v>40</v>
      </c>
    </row>
    <row r="28" spans="1:16" x14ac:dyDescent="0.25">
      <c r="A28" s="3" t="s">
        <v>33</v>
      </c>
      <c r="B28" s="3" t="s">
        <v>34</v>
      </c>
      <c r="C28" s="3" t="str">
        <f t="shared" si="2"/>
        <v>EE_.PL.SOR._.YR1.Oregon</v>
      </c>
      <c r="D28" s="3" t="s">
        <v>48</v>
      </c>
      <c r="E28" s="3">
        <v>0</v>
      </c>
      <c r="G28" s="3" t="s">
        <v>46</v>
      </c>
      <c r="H28" s="3">
        <v>1</v>
      </c>
      <c r="I28" s="22">
        <v>45658</v>
      </c>
      <c r="L28" s="3" t="s">
        <v>37</v>
      </c>
      <c r="N28" s="3" t="s">
        <v>38</v>
      </c>
      <c r="P28" s="3" t="s">
        <v>40</v>
      </c>
    </row>
    <row r="29" spans="1:16" x14ac:dyDescent="0.25">
      <c r="A29" s="3" t="s">
        <v>33</v>
      </c>
      <c r="B29" s="3" t="s">
        <v>34</v>
      </c>
      <c r="C29" s="3" t="s">
        <v>51</v>
      </c>
      <c r="D29" s="3" t="s">
        <v>36</v>
      </c>
      <c r="E29" s="3">
        <v>1</v>
      </c>
      <c r="G29" s="3" t="s">
        <v>18</v>
      </c>
      <c r="H29" s="3">
        <v>1</v>
      </c>
      <c r="L29" s="3" t="s">
        <v>37</v>
      </c>
      <c r="N29" s="3" t="s">
        <v>38</v>
      </c>
      <c r="P29" s="3" t="s">
        <v>40</v>
      </c>
    </row>
    <row r="30" spans="1:16" x14ac:dyDescent="0.25">
      <c r="A30" s="3" t="s">
        <v>33</v>
      </c>
      <c r="B30" s="3" t="s">
        <v>34</v>
      </c>
      <c r="C30" s="3" t="str">
        <f>C29</f>
        <v>EE_.PL.UTN._.YR1.Utah</v>
      </c>
      <c r="D30" s="3" t="s">
        <v>42</v>
      </c>
      <c r="E30" s="3">
        <v>100</v>
      </c>
      <c r="F30" s="3" t="s">
        <v>43</v>
      </c>
      <c r="G30" s="3" t="s">
        <v>44</v>
      </c>
      <c r="H30" s="3">
        <v>1</v>
      </c>
      <c r="L30" s="3" t="s">
        <v>37</v>
      </c>
      <c r="N30" s="3" t="s">
        <v>38</v>
      </c>
      <c r="P30" s="3" t="s">
        <v>40</v>
      </c>
    </row>
    <row r="31" spans="1:16" x14ac:dyDescent="0.25">
      <c r="A31" s="3" t="s">
        <v>33</v>
      </c>
      <c r="B31" s="3" t="s">
        <v>34</v>
      </c>
      <c r="C31" s="3" t="str">
        <f t="shared" ref="C31:C37" si="3">C30</f>
        <v>EE_.PL.UTN._.YR1.Utah</v>
      </c>
      <c r="D31" s="3" t="s">
        <v>45</v>
      </c>
      <c r="E31" s="21"/>
      <c r="G31" s="3" t="s">
        <v>46</v>
      </c>
      <c r="H31" s="3">
        <v>1</v>
      </c>
      <c r="L31" s="3" t="s">
        <v>37</v>
      </c>
      <c r="N31" s="3" t="s">
        <v>38</v>
      </c>
      <c r="P31" s="3" t="s">
        <v>40</v>
      </c>
    </row>
    <row r="32" spans="1:16" x14ac:dyDescent="0.25">
      <c r="A32" s="3" t="s">
        <v>33</v>
      </c>
      <c r="B32" s="3" t="s">
        <v>34</v>
      </c>
      <c r="C32" s="3" t="str">
        <f t="shared" si="3"/>
        <v>EE_.PL.UTN._.YR1.Utah</v>
      </c>
      <c r="D32" s="3" t="s">
        <v>47</v>
      </c>
      <c r="E32" s="3">
        <v>0</v>
      </c>
      <c r="G32" s="3" t="s">
        <v>46</v>
      </c>
      <c r="H32" s="3">
        <v>1</v>
      </c>
      <c r="I32" s="22">
        <v>45658</v>
      </c>
      <c r="L32" s="3" t="s">
        <v>37</v>
      </c>
      <c r="N32" s="3" t="s">
        <v>38</v>
      </c>
      <c r="P32" s="3" t="s">
        <v>40</v>
      </c>
    </row>
    <row r="33" spans="1:16" x14ac:dyDescent="0.25">
      <c r="A33" s="3" t="s">
        <v>33</v>
      </c>
      <c r="B33" s="3" t="s">
        <v>34</v>
      </c>
      <c r="C33" s="3" t="str">
        <f t="shared" si="3"/>
        <v>EE_.PL.UTN._.YR1.Utah</v>
      </c>
      <c r="D33" s="3" t="s">
        <v>48</v>
      </c>
      <c r="E33" s="21" cm="1">
        <f t="array" ref="E33:E36">TRANSPOSE('Planned DSM-EE received'!$J$7:$M$7)</f>
        <v>52.872958488318581</v>
      </c>
      <c r="G33" s="3" t="s">
        <v>46</v>
      </c>
      <c r="H33" s="3">
        <v>1</v>
      </c>
      <c r="I33" s="22">
        <v>44197</v>
      </c>
      <c r="L33" s="3" t="s">
        <v>37</v>
      </c>
      <c r="N33" s="3" t="s">
        <v>38</v>
      </c>
      <c r="P33" s="3" t="s">
        <v>40</v>
      </c>
    </row>
    <row r="34" spans="1:16" x14ac:dyDescent="0.25">
      <c r="A34" s="3" t="s">
        <v>33</v>
      </c>
      <c r="B34" s="3" t="s">
        <v>34</v>
      </c>
      <c r="C34" s="3" t="str">
        <f t="shared" si="3"/>
        <v>EE_.PL.UTN._.YR1.Utah</v>
      </c>
      <c r="D34" s="3" t="s">
        <v>48</v>
      </c>
      <c r="E34" s="21">
        <v>58.984122353585263</v>
      </c>
      <c r="G34" s="3" t="s">
        <v>46</v>
      </c>
      <c r="H34" s="3">
        <v>1</v>
      </c>
      <c r="I34" s="22">
        <v>44562</v>
      </c>
      <c r="L34" s="3" t="s">
        <v>37</v>
      </c>
      <c r="N34" s="3" t="s">
        <v>38</v>
      </c>
      <c r="P34" s="3" t="s">
        <v>40</v>
      </c>
    </row>
    <row r="35" spans="1:16" x14ac:dyDescent="0.25">
      <c r="A35" s="3" t="s">
        <v>33</v>
      </c>
      <c r="B35" s="3" t="s">
        <v>34</v>
      </c>
      <c r="C35" s="3" t="str">
        <f t="shared" si="3"/>
        <v>EE_.PL.UTN._.YR1.Utah</v>
      </c>
      <c r="D35" s="3" t="s">
        <v>48</v>
      </c>
      <c r="E35" s="21">
        <v>61.053878818277383</v>
      </c>
      <c r="G35" s="3" t="s">
        <v>46</v>
      </c>
      <c r="H35" s="3">
        <v>1</v>
      </c>
      <c r="I35" s="22">
        <v>44927</v>
      </c>
      <c r="L35" s="3" t="s">
        <v>37</v>
      </c>
      <c r="N35" s="3" t="s">
        <v>38</v>
      </c>
      <c r="P35" s="3" t="s">
        <v>40</v>
      </c>
    </row>
    <row r="36" spans="1:16" x14ac:dyDescent="0.25">
      <c r="A36" s="3" t="s">
        <v>33</v>
      </c>
      <c r="B36" s="3" t="s">
        <v>34</v>
      </c>
      <c r="C36" s="3" t="str">
        <f t="shared" si="3"/>
        <v>EE_.PL.UTN._.YR1.Utah</v>
      </c>
      <c r="D36" s="3" t="s">
        <v>48</v>
      </c>
      <c r="E36" s="21">
        <v>62.136986666052948</v>
      </c>
      <c r="G36" s="3" t="s">
        <v>46</v>
      </c>
      <c r="H36" s="3">
        <v>1</v>
      </c>
      <c r="I36" s="22">
        <v>45292</v>
      </c>
      <c r="L36" s="3" t="s">
        <v>37</v>
      </c>
      <c r="N36" s="3" t="s">
        <v>38</v>
      </c>
      <c r="P36" s="3" t="s">
        <v>40</v>
      </c>
    </row>
    <row r="37" spans="1:16" x14ac:dyDescent="0.25">
      <c r="A37" s="3" t="s">
        <v>33</v>
      </c>
      <c r="B37" s="3" t="s">
        <v>34</v>
      </c>
      <c r="C37" s="3" t="str">
        <f t="shared" si="3"/>
        <v>EE_.PL.UTN._.YR1.Utah</v>
      </c>
      <c r="D37" s="3" t="s">
        <v>48</v>
      </c>
      <c r="E37" s="3">
        <v>0</v>
      </c>
      <c r="G37" s="3" t="s">
        <v>46</v>
      </c>
      <c r="H37" s="3">
        <v>1</v>
      </c>
      <c r="I37" s="22">
        <v>45658</v>
      </c>
      <c r="L37" s="3" t="s">
        <v>37</v>
      </c>
      <c r="N37" s="3" t="s">
        <v>38</v>
      </c>
      <c r="P37" s="3" t="s">
        <v>40</v>
      </c>
    </row>
    <row r="38" spans="1:16" x14ac:dyDescent="0.25">
      <c r="A38" s="3" t="s">
        <v>33</v>
      </c>
      <c r="B38" s="3" t="s">
        <v>34</v>
      </c>
      <c r="C38" s="3" t="s">
        <v>52</v>
      </c>
      <c r="D38" s="3" t="s">
        <v>36</v>
      </c>
      <c r="E38" s="3">
        <v>1</v>
      </c>
      <c r="G38" s="3" t="s">
        <v>18</v>
      </c>
      <c r="H38" s="3">
        <v>1</v>
      </c>
      <c r="L38" s="3" t="s">
        <v>37</v>
      </c>
      <c r="N38" s="3" t="s">
        <v>38</v>
      </c>
      <c r="P38" s="3" t="s">
        <v>40</v>
      </c>
    </row>
    <row r="39" spans="1:16" x14ac:dyDescent="0.25">
      <c r="A39" s="3" t="s">
        <v>33</v>
      </c>
      <c r="B39" s="3" t="s">
        <v>34</v>
      </c>
      <c r="C39" s="3" t="str">
        <f>C38</f>
        <v>EE_.PL.WYC._.YR1.Wyoming</v>
      </c>
      <c r="D39" s="3" t="s">
        <v>42</v>
      </c>
      <c r="E39" s="3">
        <v>100</v>
      </c>
      <c r="F39" s="3" t="s">
        <v>43</v>
      </c>
      <c r="G39" s="3" t="s">
        <v>44</v>
      </c>
      <c r="H39" s="3">
        <v>1</v>
      </c>
      <c r="L39" s="3" t="s">
        <v>37</v>
      </c>
      <c r="N39" s="3" t="s">
        <v>38</v>
      </c>
      <c r="P39" s="3" t="s">
        <v>40</v>
      </c>
    </row>
    <row r="40" spans="1:16" x14ac:dyDescent="0.25">
      <c r="A40" s="3" t="s">
        <v>33</v>
      </c>
      <c r="B40" s="3" t="s">
        <v>34</v>
      </c>
      <c r="C40" s="3" t="str">
        <f t="shared" ref="C40:C46" si="4">C39</f>
        <v>EE_.PL.WYC._.YR1.Wyoming</v>
      </c>
      <c r="D40" s="3" t="s">
        <v>45</v>
      </c>
      <c r="E40" s="21"/>
      <c r="G40" s="3" t="s">
        <v>46</v>
      </c>
      <c r="H40" s="3">
        <v>1</v>
      </c>
      <c r="L40" s="3" t="s">
        <v>37</v>
      </c>
      <c r="N40" s="3" t="s">
        <v>38</v>
      </c>
      <c r="P40" s="3" t="s">
        <v>40</v>
      </c>
    </row>
    <row r="41" spans="1:16" x14ac:dyDescent="0.25">
      <c r="A41" s="3" t="s">
        <v>33</v>
      </c>
      <c r="B41" s="3" t="s">
        <v>34</v>
      </c>
      <c r="C41" s="3" t="str">
        <f t="shared" si="4"/>
        <v>EE_.PL.WYC._.YR1.Wyoming</v>
      </c>
      <c r="D41" s="3" t="s">
        <v>47</v>
      </c>
      <c r="E41" s="3">
        <v>0</v>
      </c>
      <c r="G41" s="3" t="s">
        <v>46</v>
      </c>
      <c r="H41" s="3">
        <v>1</v>
      </c>
      <c r="I41" s="22">
        <v>45658</v>
      </c>
      <c r="L41" s="3" t="s">
        <v>37</v>
      </c>
      <c r="N41" s="3" t="s">
        <v>38</v>
      </c>
      <c r="P41" s="3" t="s">
        <v>40</v>
      </c>
    </row>
    <row r="42" spans="1:16" x14ac:dyDescent="0.25">
      <c r="A42" s="3" t="s">
        <v>33</v>
      </c>
      <c r="B42" s="3" t="s">
        <v>34</v>
      </c>
      <c r="C42" s="3" t="str">
        <f t="shared" si="4"/>
        <v>EE_.PL.WYC._.YR1.Wyoming</v>
      </c>
      <c r="D42" s="3" t="s">
        <v>48</v>
      </c>
      <c r="E42" s="21" cm="1">
        <f t="array" ref="E42:E45">TRANSPOSE('Planned DSM-EE received'!$J$9:$M$9)</f>
        <v>7.2009022542612326</v>
      </c>
      <c r="G42" s="3" t="s">
        <v>46</v>
      </c>
      <c r="H42" s="3">
        <v>1</v>
      </c>
      <c r="I42" s="22">
        <v>44197</v>
      </c>
      <c r="L42" s="3" t="s">
        <v>37</v>
      </c>
      <c r="N42" s="3" t="s">
        <v>38</v>
      </c>
      <c r="P42" s="3" t="s">
        <v>40</v>
      </c>
    </row>
    <row r="43" spans="1:16" x14ac:dyDescent="0.25">
      <c r="A43" s="3" t="s">
        <v>33</v>
      </c>
      <c r="B43" s="3" t="s">
        <v>34</v>
      </c>
      <c r="C43" s="3" t="str">
        <f t="shared" si="4"/>
        <v>EE_.PL.WYC._.YR1.Wyoming</v>
      </c>
      <c r="D43" s="3" t="s">
        <v>48</v>
      </c>
      <c r="E43" s="21">
        <v>7.2977304861370245</v>
      </c>
      <c r="G43" s="3" t="s">
        <v>46</v>
      </c>
      <c r="H43" s="3">
        <v>1</v>
      </c>
      <c r="I43" s="22">
        <v>44562</v>
      </c>
      <c r="L43" s="3" t="s">
        <v>37</v>
      </c>
      <c r="N43" s="3" t="s">
        <v>38</v>
      </c>
      <c r="P43" s="3" t="s">
        <v>40</v>
      </c>
    </row>
    <row r="44" spans="1:16" x14ac:dyDescent="0.25">
      <c r="A44" s="3" t="s">
        <v>33</v>
      </c>
      <c r="B44" s="3" t="s">
        <v>34</v>
      </c>
      <c r="C44" s="3" t="str">
        <f t="shared" si="4"/>
        <v>EE_.PL.WYC._.YR1.Wyoming</v>
      </c>
      <c r="D44" s="3" t="s">
        <v>48</v>
      </c>
      <c r="E44" s="21">
        <v>7.2545680709110361</v>
      </c>
      <c r="G44" s="3" t="s">
        <v>46</v>
      </c>
      <c r="H44" s="3">
        <v>1</v>
      </c>
      <c r="I44" s="22">
        <v>44927</v>
      </c>
      <c r="L44" s="3" t="s">
        <v>37</v>
      </c>
      <c r="N44" s="3" t="s">
        <v>38</v>
      </c>
      <c r="P44" s="3" t="s">
        <v>40</v>
      </c>
    </row>
    <row r="45" spans="1:16" x14ac:dyDescent="0.25">
      <c r="A45" s="3" t="s">
        <v>33</v>
      </c>
      <c r="B45" s="3" t="s">
        <v>34</v>
      </c>
      <c r="C45" s="3" t="str">
        <f t="shared" si="4"/>
        <v>EE_.PL.WYC._.YR1.Wyoming</v>
      </c>
      <c r="D45" s="3" t="s">
        <v>48</v>
      </c>
      <c r="E45" s="21">
        <v>7.2545680709110361</v>
      </c>
      <c r="G45" s="3" t="s">
        <v>46</v>
      </c>
      <c r="H45" s="3">
        <v>1</v>
      </c>
      <c r="I45" s="22">
        <v>45292</v>
      </c>
      <c r="L45" s="3" t="s">
        <v>37</v>
      </c>
      <c r="N45" s="3" t="s">
        <v>38</v>
      </c>
      <c r="P45" s="3" t="s">
        <v>40</v>
      </c>
    </row>
    <row r="46" spans="1:16" x14ac:dyDescent="0.25">
      <c r="A46" s="3" t="s">
        <v>33</v>
      </c>
      <c r="B46" s="3" t="s">
        <v>34</v>
      </c>
      <c r="C46" s="3" t="str">
        <f t="shared" si="4"/>
        <v>EE_.PL.WYC._.YR1.Wyoming</v>
      </c>
      <c r="D46" s="3" t="s">
        <v>48</v>
      </c>
      <c r="E46" s="3">
        <v>0</v>
      </c>
      <c r="G46" s="3" t="s">
        <v>46</v>
      </c>
      <c r="H46" s="3">
        <v>1</v>
      </c>
      <c r="I46" s="22">
        <v>45658</v>
      </c>
      <c r="L46" s="3" t="s">
        <v>37</v>
      </c>
      <c r="N46" s="3" t="s">
        <v>38</v>
      </c>
      <c r="P46" s="3" t="s">
        <v>40</v>
      </c>
    </row>
    <row r="47" spans="1:16" x14ac:dyDescent="0.25">
      <c r="A47" s="3" t="s">
        <v>33</v>
      </c>
      <c r="B47" s="3" t="s">
        <v>34</v>
      </c>
      <c r="C47" s="3" t="s">
        <v>53</v>
      </c>
      <c r="D47" s="3" t="s">
        <v>36</v>
      </c>
      <c r="E47" s="3">
        <v>1</v>
      </c>
      <c r="G47" s="3" t="s">
        <v>18</v>
      </c>
      <c r="H47" s="3">
        <v>1</v>
      </c>
      <c r="L47" s="3" t="s">
        <v>37</v>
      </c>
      <c r="N47" s="3" t="s">
        <v>38</v>
      </c>
      <c r="P47" s="3" t="s">
        <v>40</v>
      </c>
    </row>
    <row r="48" spans="1:16" x14ac:dyDescent="0.25">
      <c r="A48" s="3" t="s">
        <v>33</v>
      </c>
      <c r="B48" s="3" t="s">
        <v>34</v>
      </c>
      <c r="C48" s="3" t="str">
        <f>C47</f>
        <v>EE_.PL.YAK._.YR1.Washington</v>
      </c>
      <c r="D48" s="3" t="s">
        <v>42</v>
      </c>
      <c r="E48" s="3">
        <v>100</v>
      </c>
      <c r="F48" s="3" t="s">
        <v>43</v>
      </c>
      <c r="G48" s="3" t="s">
        <v>44</v>
      </c>
      <c r="H48" s="3">
        <v>1</v>
      </c>
      <c r="L48" s="3" t="s">
        <v>37</v>
      </c>
      <c r="N48" s="3" t="s">
        <v>38</v>
      </c>
      <c r="P48" s="3" t="s">
        <v>40</v>
      </c>
    </row>
    <row r="49" spans="1:16" x14ac:dyDescent="0.25">
      <c r="A49" s="3" t="s">
        <v>33</v>
      </c>
      <c r="B49" s="3" t="s">
        <v>34</v>
      </c>
      <c r="C49" s="3" t="str">
        <f t="shared" ref="C49:C55" si="5">C48</f>
        <v>EE_.PL.YAK._.YR1.Washington</v>
      </c>
      <c r="D49" s="3" t="s">
        <v>45</v>
      </c>
      <c r="E49" s="21"/>
      <c r="G49" s="3" t="s">
        <v>46</v>
      </c>
      <c r="H49" s="3">
        <v>1</v>
      </c>
      <c r="L49" s="3" t="s">
        <v>37</v>
      </c>
      <c r="N49" s="3" t="s">
        <v>38</v>
      </c>
      <c r="P49" s="3" t="s">
        <v>40</v>
      </c>
    </row>
    <row r="50" spans="1:16" x14ac:dyDescent="0.25">
      <c r="A50" s="3" t="s">
        <v>33</v>
      </c>
      <c r="B50" s="3" t="s">
        <v>34</v>
      </c>
      <c r="C50" s="3" t="str">
        <f t="shared" si="5"/>
        <v>EE_.PL.YAK._.YR1.Washington</v>
      </c>
      <c r="D50" s="3" t="s">
        <v>47</v>
      </c>
      <c r="E50" s="3">
        <v>0</v>
      </c>
      <c r="G50" s="3" t="s">
        <v>46</v>
      </c>
      <c r="H50" s="3">
        <v>1</v>
      </c>
      <c r="I50" s="22">
        <v>45658</v>
      </c>
      <c r="L50" s="3" t="s">
        <v>37</v>
      </c>
      <c r="N50" s="3" t="s">
        <v>38</v>
      </c>
      <c r="P50" s="3" t="s">
        <v>40</v>
      </c>
    </row>
    <row r="51" spans="1:16" x14ac:dyDescent="0.25">
      <c r="A51" s="3" t="s">
        <v>33</v>
      </c>
      <c r="B51" s="3" t="s">
        <v>34</v>
      </c>
      <c r="C51" s="3" t="str">
        <f t="shared" si="5"/>
        <v>EE_.PL.YAK._.YR1.Washington</v>
      </c>
      <c r="D51" s="3" t="s">
        <v>48</v>
      </c>
      <c r="E51" s="21" cm="1">
        <f t="array" ref="E51:E54">TRANSPOSE('Planned DSM-EE received'!$J$6:$M$6)</f>
        <v>7.7205103110538866</v>
      </c>
      <c r="G51" s="3" t="s">
        <v>46</v>
      </c>
      <c r="H51" s="3">
        <v>1</v>
      </c>
      <c r="I51" s="22">
        <v>44197</v>
      </c>
      <c r="L51" s="3" t="s">
        <v>37</v>
      </c>
      <c r="N51" s="3" t="s">
        <v>38</v>
      </c>
      <c r="P51" s="3" t="s">
        <v>40</v>
      </c>
    </row>
    <row r="52" spans="1:16" x14ac:dyDescent="0.25">
      <c r="A52" s="3" t="s">
        <v>33</v>
      </c>
      <c r="B52" s="3" t="s">
        <v>34</v>
      </c>
      <c r="C52" s="3" t="str">
        <f t="shared" si="5"/>
        <v>EE_.PL.YAK._.YR1.Washington</v>
      </c>
      <c r="D52" s="3" t="s">
        <v>48</v>
      </c>
      <c r="E52" s="21">
        <v>15.278596292364181</v>
      </c>
      <c r="G52" s="3" t="s">
        <v>46</v>
      </c>
      <c r="H52" s="3">
        <v>1</v>
      </c>
      <c r="I52" s="22">
        <v>44562</v>
      </c>
      <c r="L52" s="3" t="s">
        <v>37</v>
      </c>
      <c r="N52" s="3" t="s">
        <v>38</v>
      </c>
      <c r="P52" s="3" t="s">
        <v>40</v>
      </c>
    </row>
    <row r="53" spans="1:16" x14ac:dyDescent="0.25">
      <c r="A53" s="3" t="s">
        <v>33</v>
      </c>
      <c r="B53" s="3" t="s">
        <v>34</v>
      </c>
      <c r="C53" s="3" t="str">
        <f t="shared" si="5"/>
        <v>EE_.PL.YAK._.YR1.Washington</v>
      </c>
      <c r="D53" s="3" t="s">
        <v>48</v>
      </c>
      <c r="E53" s="21">
        <v>15.799782053739222</v>
      </c>
      <c r="G53" s="3" t="s">
        <v>46</v>
      </c>
      <c r="H53" s="3">
        <v>1</v>
      </c>
      <c r="I53" s="22">
        <v>44927</v>
      </c>
      <c r="L53" s="3" t="s">
        <v>37</v>
      </c>
      <c r="N53" s="3" t="s">
        <v>38</v>
      </c>
      <c r="P53" s="3" t="s">
        <v>40</v>
      </c>
    </row>
    <row r="54" spans="1:16" x14ac:dyDescent="0.25">
      <c r="A54" s="3" t="s">
        <v>33</v>
      </c>
      <c r="B54" s="3" t="s">
        <v>34</v>
      </c>
      <c r="C54" s="3" t="str">
        <f t="shared" si="5"/>
        <v>EE_.PL.YAK._.YR1.Washington</v>
      </c>
      <c r="D54" s="3" t="s">
        <v>48</v>
      </c>
      <c r="E54" s="21">
        <v>15.278596292364181</v>
      </c>
      <c r="G54" s="3" t="s">
        <v>46</v>
      </c>
      <c r="H54" s="3">
        <v>1</v>
      </c>
      <c r="I54" s="22">
        <v>45292</v>
      </c>
      <c r="L54" s="3" t="s">
        <v>37</v>
      </c>
      <c r="N54" s="3" t="s">
        <v>38</v>
      </c>
      <c r="P54" s="3" t="s">
        <v>40</v>
      </c>
    </row>
    <row r="55" spans="1:16" x14ac:dyDescent="0.25">
      <c r="A55" s="3" t="s">
        <v>33</v>
      </c>
      <c r="B55" s="3" t="s">
        <v>34</v>
      </c>
      <c r="C55" s="3" t="str">
        <f t="shared" si="5"/>
        <v>EE_.PL.YAK._.YR1.Washington</v>
      </c>
      <c r="D55" s="3" t="s">
        <v>48</v>
      </c>
      <c r="E55" s="3">
        <v>0</v>
      </c>
      <c r="G55" s="3" t="s">
        <v>46</v>
      </c>
      <c r="H55" s="3">
        <v>1</v>
      </c>
      <c r="I55" s="22">
        <v>45658</v>
      </c>
      <c r="L55" s="3" t="s">
        <v>37</v>
      </c>
      <c r="N55" s="3" t="s">
        <v>38</v>
      </c>
      <c r="P55" s="3" t="s">
        <v>40</v>
      </c>
    </row>
  </sheetData>
  <pageMargins left="0.7" right="0.7" top="0.75" bottom="0.75" header="0.3" footer="0.3"/>
  <pageSetup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2022-04-04T07:00:00+00:00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DF96CA0-5EC3-4A1F-8F37-47A83D9FBB98}"/>
</file>

<file path=customXml/itemProps2.xml><?xml version="1.0" encoding="utf-8"?>
<ds:datastoreItem xmlns:ds="http://schemas.openxmlformats.org/officeDocument/2006/customXml" ds:itemID="{50FFE983-772C-4DCD-85D5-66DA013DCD53}"/>
</file>

<file path=customXml/itemProps3.xml><?xml version="1.0" encoding="utf-8"?>
<ds:datastoreItem xmlns:ds="http://schemas.openxmlformats.org/officeDocument/2006/customXml" ds:itemID="{DEEAAE34-1E38-4EDD-AE6E-C33FEB5FDA01}"/>
</file>

<file path=customXml/itemProps4.xml><?xml version="1.0" encoding="utf-8"?>
<ds:datastoreItem xmlns:ds="http://schemas.openxmlformats.org/officeDocument/2006/customXml" ds:itemID="{AF989619-00C6-4F1A-B193-D3BF2B3456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Planned DSM-EE received</vt:lpstr>
      <vt:lpstr>Plexos inputs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 Morris</dc:creator>
  <cp:lastModifiedBy>Osborn, Brian (PacifiCorp)</cp:lastModifiedBy>
  <dcterms:created xsi:type="dcterms:W3CDTF">2017-11-13T23:55:31Z</dcterms:created>
  <dcterms:modified xsi:type="dcterms:W3CDTF">2022-03-31T18:58:26Z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