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CTIVE\Cases\240008-Cascade GRC\Bench Request\"/>
    </mc:Choice>
  </mc:AlternateContent>
  <xr:revisionPtr revIDLastSave="0" documentId="8_{E5A2BB40-BBAF-4E25-B432-74B3A44021D3}" xr6:coauthVersionLast="47" xr6:coauthVersionMax="47" xr10:uidLastSave="{00000000-0000-0000-0000-000000000000}"/>
  <bookViews>
    <workbookView xWindow="450" yWindow="-20220" windowWidth="21600" windowHeight="11325" xr2:uid="{B6667D45-DDAA-4C17-8D04-D0B7B9AFA7FB}"/>
  </bookViews>
  <sheets>
    <sheet name="2024 Actual var to Prov MYRP" sheetId="1" r:id="rId1"/>
    <sheet name="MYRP Plant - Update" sheetId="2" r:id="rId2"/>
  </sheets>
  <definedNames>
    <definedName name="__123Graph_A" hidden="1">#REF!</definedName>
    <definedName name="__123Graph_B" hidden="1">#REF!</definedName>
    <definedName name="__123Graph_D" hidden="1">#REF!</definedName>
    <definedName name="__123Graph_E" hidden="1">#REF!</definedName>
    <definedName name="__123Graph_F" hidden="1">#REF!</definedName>
    <definedName name="__IntlFixup" hidden="1">TRUE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cd1" hidden="1">{"annual",#N/A,FALSE,"Pro Forma";#N/A,#N/A,FALSE,"Golf Operations"}</definedName>
    <definedName name="_Dist_Values" hidden="1">#REF!</definedName>
    <definedName name="_Fill" hidden="1">#REF!</definedName>
    <definedName name="_xlnm._FilterDatabase" localSheetId="0" hidden="1">'2024 Actual var to Prov MYRP'!$B$3:$AC$245</definedName>
    <definedName name="_xlnm._FilterDatabase" localSheetId="1" hidden="1">'MYRP Plant - Update'!$B$3:$H$245</definedName>
    <definedName name="_xlnm._FilterDatabase" hidden="1">#REF!</definedName>
    <definedName name="_gr1" hidden="1">{"three",#N/A,FALSE,"Capital";"four",#N/A,FALSE,"Capital"}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255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le2_Out" hidden="1">#REF!</definedName>
    <definedName name="_wr1" hidden="1">{"Output-3Column",#N/A,FALSE,"Output"}</definedName>
    <definedName name="_wrn1" hidden="1">{"Inflation-BaseYear",#N/A,FALSE,"Inputs"}</definedName>
    <definedName name="a" hidden="1">{"Print_Detail",#N/A,FALSE,"Redemption_Maturity Extract"}</definedName>
    <definedName name="Access_Button1" hidden="1">"Headcount_Workbook_Schedules_List"</definedName>
    <definedName name="AccessCode" hidden="1">""""</definedName>
    <definedName name="AccessDatabase" hidden="1">"C:\ncux\bud\rms_inv.mdb"</definedName>
    <definedName name="ACwvu.allocations." hidden="1">#REF!</definedName>
    <definedName name="ACwvu.annual._.hotel." hidden="1">#REF!</definedName>
    <definedName name="ACwvu.bottom._.line." hidden="1">#REF!</definedName>
    <definedName name="ACwvu.cash._.flow." hidden="1">#REF!</definedName>
    <definedName name="ACwvu.combo." hidden="1">#REF!</definedName>
    <definedName name="ACwvu.full." hidden="1">#REF!</definedName>
    <definedName name="ACwvu.offsite." hidden="1">#REF!</definedName>
    <definedName name="ACwvu.onsite." hidden="1">#REF!</definedName>
    <definedName name="anscount" hidden="1">2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b" hidden="1">{"One",#N/A,FALSE,"CClub";"Two",#N/A,FALSE,"CClub";"Three",#N/A,FALSE,"CClub";"Four",#N/A,FALSE,"CClub";"Five",#N/A,FALSE,"CClub"}</definedName>
    <definedName name="bi" hidden="1">{#N/A,#N/A,FALSE,"BidCo Assumptions";#N/A,#N/A,FALSE,"Credit Stats";#N/A,#N/A,FALSE,"Bidco Summary";#N/A,#N/A,FALSE,"BIDCO Consolidated"}</definedName>
    <definedName name="BNE_MESSAGES_HIDDEN" hidden="1">#REF!</definedName>
    <definedName name="cd" hidden="1">{"annual",#N/A,FALSE,"Pro Forma";#N/A,#N/A,FALSE,"Golf Operations"}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hidden="1">{"YTD-Total",#N/A,TRUE,"Provision";"YTD-Utility",#N/A,TRUE,"Prov Utility";"YTD-NonUtility",#N/A,TRUE,"Prov NonUtility"}</definedName>
    <definedName name="Company">#REF!</definedName>
    <definedName name="Cwvu.annual." hidden="1">#REF!,#REF!,#REF!,#REF!,#REF!,#REF!,#REF!,#REF!,#REF!,#REF!,#REF!,#REF!,#REF!,#REF!,#REF!,#REF!,#REF!,#REF!,#REF!,#REF!,#REF!,#REF!,#REF!,#REF!</definedName>
    <definedName name="Cwvu.annual._.hotel." hidden="1">#REF!,#REF!,#REF!,#REF!,#REF!,#REF!,#REF!,#REF!,#REF!,#REF!,#REF!,#REF!,#REF!,#REF!,#REF!,#REF!,#REF!,#REF!,#REF!</definedName>
    <definedName name="Cwvu.bottom._.line." hidden="1">#REF!,#REF!,#REF!,#REF!,#REF!,#REF!,#REF!,#REF!,#REF!,#REF!,#REF!,#REF!,#REF!,#REF!,#REF!,#REF!,#REF!,#REF!,#REF!,#REF!,#REF!,#REF!</definedName>
    <definedName name="Cwvu.cash._.flow." hidden="1">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wvu.combo." hidden="1">#REF!,#REF!,#REF!,#REF!,#REF!,#REF!,#REF!,#REF!,#REF!,#REF!,#REF!,#REF!,#REF!,#REF!,#REF!,#REF!,#REF!,#REF!,#REF!,#REF!,#REF!,#REF!</definedName>
    <definedName name="Cwvu.GREY_ALL." hidden="1">#REF!</definedName>
    <definedName name="dd" hidden="1">{"Print_Detail",#N/A,FALSE,"Redemption_Maturity Extract"}</definedName>
    <definedName name="ddd" hidden="1">{"Full",#N/A,FALSE,"Sec MTN B Summary"}</definedName>
    <definedName name="dddd" hidden="1">{"RedPrem_InitRed View",#N/A,FALSE,"Sec MTN B Summary"}</definedName>
    <definedName name="dddddd" hidden="1">{"Pivot1",#N/A,FALSE,"Redemption_Maturity Extract"}</definedName>
    <definedName name="dddddddd" hidden="1">{"Pivot2",#N/A,FALSE,"Redemption_Maturity Extract"}</definedName>
    <definedName name="DUDE" hidden="1">#REF!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V__ALLOWSTOPEXPAND__" hidden="1">1</definedName>
    <definedName name="EV__EVCOM_OPTIONS__" hidden="1">8</definedName>
    <definedName name="EV__EXPOPTIONS__" hidden="1">0</definedName>
    <definedName name="EV__LASTREFTIME__" hidden="1">40535.431400463</definedName>
    <definedName name="EV__MAXEXPCOLS__" hidden="1">100</definedName>
    <definedName name="EV__MAXEXPROWS__" hidden="1">2000</definedName>
    <definedName name="EV__MEMORYCVW__" hidden="1">0</definedName>
    <definedName name="EV__WBEVMODE__" hidden="1">0</definedName>
    <definedName name="EV__WBREFOPTIONS__" hidden="1">55</definedName>
    <definedName name="EV__WBVERSION__" hidden="1">0</definedName>
    <definedName name="EV__WSINFO__" hidden="1">"kab"</definedName>
    <definedName name="fffff" hidden="1">{"ALL",#N/A,FALSE,"A"}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sdfsad" hidden="1">{"ALL",#N/A,FALSE,"A"}</definedName>
    <definedName name="gr" hidden="1">{"three",#N/A,FALSE,"Capital";"four",#N/A,FALSE,"Capital"}</definedName>
    <definedName name="help" hidden="1">{"ALL",#N/A,FALSE,"A"}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1_1" hidden="1">"'[MONET71.xls]Market Hubs by Condition'!$A$1:$F$44"</definedName>
    <definedName name="HTML1_10" hidden="1">"Dave_LeVee"</definedName>
    <definedName name="HTML1_11" hidden="1">1</definedName>
    <definedName name="HTML1_12" hidden="1">"G:\MONET\WEB\FORECAST\hub71.htm"</definedName>
    <definedName name="HTML1_2" hidden="1">1</definedName>
    <definedName name="HTML1_3" hidden="1">"MONET71"</definedName>
    <definedName name="HTML1_4" hidden="1">"Market Hubs by Condition"</definedName>
    <definedName name="HTML1_5" hidden="1">""</definedName>
    <definedName name="HTML1_6" hidden="1">1</definedName>
    <definedName name="HTML1_7" hidden="1">1</definedName>
    <definedName name="HTML1_8" hidden="1">"4/10/96"</definedName>
    <definedName name="HTML1_9" hidden="1">"Resource Forecasting Department"</definedName>
    <definedName name="HTML2_1" hidden="1">"[MONET71.xls]FlatMarginalCost!$A$1:$E$132"</definedName>
    <definedName name="HTML2_10" hidden="1">"Dave_LeVee"</definedName>
    <definedName name="HTML2_11" hidden="1">1</definedName>
    <definedName name="HTML2_12" hidden="1">"G:\MONET\WEB\FORECAST\mc71.htm"</definedName>
    <definedName name="HTML2_2" hidden="1">1</definedName>
    <definedName name="HTML2_3" hidden="1">"MONET71"</definedName>
    <definedName name="HTML2_4" hidden="1">"FlatMarginalCost"</definedName>
    <definedName name="HTML2_5" hidden="1">""</definedName>
    <definedName name="HTML2_6" hidden="1">1</definedName>
    <definedName name="HTML2_7" hidden="1">1</definedName>
    <definedName name="HTML2_8" hidden="1">"4/10/96"</definedName>
    <definedName name="HTML2_9" hidden="1">"Resource Forecasting Department"</definedName>
    <definedName name="HTML3_1" hidden="1">"'[MONET84.XLS]Market Hubs by Condition'!$A$1:$F$36"</definedName>
    <definedName name="HTML3_10" hidden="1">"dave_levee@pgn.com"</definedName>
    <definedName name="HTML3_11" hidden="1">1</definedName>
    <definedName name="HTML3_12" hidden="1">"G:\MONET\WEB\FORECAST\Hub84.htm"</definedName>
    <definedName name="HTML3_2" hidden="1">1</definedName>
    <definedName name="HTML3_3" hidden="1">"MONET84"</definedName>
    <definedName name="HTML3_4" hidden="1">"Market Hubs by Condition"</definedName>
    <definedName name="HTML3_5" hidden="1">""</definedName>
    <definedName name="HTML3_6" hidden="1">1</definedName>
    <definedName name="HTML3_7" hidden="1">1</definedName>
    <definedName name="HTML3_8" hidden="1">"4/15/96"</definedName>
    <definedName name="HTML3_9" hidden="1">"Resource Forecasting Department"</definedName>
    <definedName name="HTML4_1" hidden="1">"[MONET84.XLS]ConditionMarginalCost!$A$1:$E$286"</definedName>
    <definedName name="HTML4_10" hidden="1">"dave_levee@pgn.com"</definedName>
    <definedName name="HTML4_11" hidden="1">1</definedName>
    <definedName name="HTML4_12" hidden="1">"G:\MONET\WEB\FORECAST\mc84.htm"</definedName>
    <definedName name="HTML4_2" hidden="1">1</definedName>
    <definedName name="HTML4_3" hidden="1">"MONET84"</definedName>
    <definedName name="HTML4_4" hidden="1">"ConditionMarginalCost"</definedName>
    <definedName name="HTML4_5" hidden="1">""</definedName>
    <definedName name="HTML4_6" hidden="1">1</definedName>
    <definedName name="HTML4_7" hidden="1">1</definedName>
    <definedName name="HTML4_8" hidden="1">"4/15/96"</definedName>
    <definedName name="HTML4_9" hidden="1">"Resource Forecasting Department"</definedName>
    <definedName name="HTML5_1" hidden="1">"[MONET84.XLS]ConditionMarginalCost!$A$1:$E$177"</definedName>
    <definedName name="HTML5_10" hidden="1">"dave_levee@pgn.com"</definedName>
    <definedName name="HTML5_11" hidden="1">1</definedName>
    <definedName name="HTML5_12" hidden="1">"G:\MONET\WEB\FORECAST\mc84.htm"</definedName>
    <definedName name="HTML5_2" hidden="1">1</definedName>
    <definedName name="HTML5_3" hidden="1">"MONET84"</definedName>
    <definedName name="HTML5_4" hidden="1">"ConditionMarginalCost"</definedName>
    <definedName name="HTML5_5" hidden="1">""</definedName>
    <definedName name="HTML5_6" hidden="1">1</definedName>
    <definedName name="HTML5_7" hidden="1">1</definedName>
    <definedName name="HTML5_8" hidden="1">"4/15/96"</definedName>
    <definedName name="HTML5_9" hidden="1">"Resource Forecasting Department"</definedName>
    <definedName name="HTMLCount" hidden="1">5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JIM" hidden="1">{#N/A,#N/A,FALSE,"Sheet5"}</definedName>
    <definedName name="June" hidden="1">{"three",#N/A,FALSE,"Capital";"four",#N/A,FALSE,"Capital"}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K2_WBEVMODE" hidden="1">0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3</definedName>
    <definedName name="Master" hidden="1">{#N/A,#N/A,FALSE,"Actual";#N/A,#N/A,FALSE,"Normalized";#N/A,#N/A,FALSE,"Electric Actual";#N/A,#N/A,FALSE,"Electric Normalized"}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al_Workbook_GUID" hidden="1">"VX3CWJGNQX2CCGI81U4N2V76"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PPPPPPPPPPPPPPP" hidden="1">{#N/A,#N/A,FALSE,"Sheet5"}</definedName>
    <definedName name="PricingInfo" hidden="1">#REF!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Rwvu.allocations." hidden="1">#REF!</definedName>
    <definedName name="Rwvu.annual._.hotel." hidden="1">#REF!</definedName>
    <definedName name="Rwvu.bottom._.line." hidden="1">#REF!</definedName>
    <definedName name="Rwvu.cash._.flow." hidden="1">#REF!</definedName>
    <definedName name="Rwvu.combo." hidden="1">#REF!</definedName>
    <definedName name="Rwvu.offsite." hidden="1">#REF!</definedName>
    <definedName name="Rwvu.onsite." hidden="1">#REF!</definedName>
    <definedName name="SAPBEXhrIndnt" hidden="1">"Wide"</definedName>
    <definedName name="SAPBEXrevision" hidden="1">1</definedName>
    <definedName name="SAPBEXsysID" hidden="1">"BWP"</definedName>
    <definedName name="SAPBEXwbID" hidden="1">"45FIHJWMI3GHFVKWLVCY66MTN"</definedName>
    <definedName name="SAPsysID" hidden="1">"708C5W7SBKP804JT78WJ0JNKI"</definedName>
    <definedName name="SAPwbID" hidden="1">"ARS"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ippw" hidden="1">{#N/A,#N/A,FALSE,"Actual";#N/A,#N/A,FALSE,"Normalized";#N/A,#N/A,FALSE,"Electric Actual";#N/A,#N/A,FALSE,"Electric Normalized"}</definedName>
    <definedName name="SpreadsheetBuilder_2" hidden="1">#REF!</definedName>
    <definedName name="SpreadsheetBuilder_3" hidden="1">#REF!</definedName>
    <definedName name="standard1" hidden="1">{"YTD-Total",#N/A,FALSE,"Provision"}</definedName>
    <definedName name="Swvu.allocations." hidden="1">#REF!</definedName>
    <definedName name="Swvu.annual._.hotel." hidden="1">#REF!</definedName>
    <definedName name="Swvu.bottom._.line." hidden="1">#REF!</definedName>
    <definedName name="Swvu.cash._.flow." hidden="1">#REF!</definedName>
    <definedName name="Swvu.combo." hidden="1">#REF!</definedName>
    <definedName name="Swvu.full." hidden="1">#REF!</definedName>
    <definedName name="Swvu.offsite." hidden="1">#REF!</definedName>
    <definedName name="Swvu.onsite." hidden="1">#REF!</definedName>
    <definedName name="Title1">#REF!</definedName>
    <definedName name="Title2">#REF!</definedName>
    <definedName name="Title3">#REF!</definedName>
    <definedName name="Title4">#REF!</definedName>
    <definedName name="Title5">#REF!</definedName>
    <definedName name="Title6">#REF!</definedName>
    <definedName name="Title7">#REF!</definedName>
    <definedName name="Title8">#REF!</definedName>
    <definedName name="TP_Footer_User" hidden="1">"Dylan Moser"</definedName>
    <definedName name="TP_Footer_Version" hidden="1">"v4.00"</definedName>
    <definedName name="trth" hidden="1">{"ALL",#N/A,FALSE,"A"}</definedName>
    <definedName name="vcdv" hidden="1">#REF!</definedName>
    <definedName name="w" hidden="1">#REF!</definedName>
    <definedName name="wr" hidden="1">{"Output-3Column",#N/A,FALSE,"Output"}</definedName>
    <definedName name="wrn" hidden="1">{"Inflation-BaseYear",#N/A,FALSE,"Inputs"}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hidden="1">{"Page 3.4.1",#N/A,FALSE,"Totals";"Page 3.4.2",#N/A,FALSE,"Totals"}</definedName>
    <definedName name="wrn.ALL." hidden="1">{"ALL",#N/A,FALSE,"A"}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Sheet";#N/A,#N/A,FALSE,"T-Accounts";#N/A,#N/A,FALSE,"Expense Detail 10 01 to 3  02";#N/A,#N/A,FALSE,"Expense Detail 4 01 to 9 01";#N/A,#N/A,FALSE,"Three Factor % 3  2002"}</definedName>
    <definedName name="wrn.All._.Sheets." hidden="1">{"IncSt",#N/A,FALSE,"IS";"BalSht",#N/A,FALSE,"BS";"IntCash",#N/A,FALSE,"Int. Cash";"Stats",#N/A,FALSE,"Stats"}</definedName>
    <definedName name="wrn.annual." hidden="1">{"annual",#N/A,FALSE,"Pro Forma"}</definedName>
    <definedName name="wrn.Annual._.Detail." hidden="1">{"annualsum",#N/A,FALSE,"Cost Summary";"annual1",#N/A,FALSE,"Phase_1";"annual2",#N/A,FALSE,"Phase_2";"annual3",#N/A,FALSE,"Phase_3";"annual4",#N/A,FALSE,"Phase_4"}</definedName>
    <definedName name="wrn.Annual._.Golf." hidden="1">{"a_dev",#N/A,FALSE,"Golf Development";"a_memstats",#N/A,FALSE,"Golf Development";"a_opstats",#N/A,FALSE,"Golf Development";"a_rev",#N/A,FALSE,"Golf Development";"a_return",#N/A,FALSE,"Golf Development"}</definedName>
    <definedName name="wrn.Annual._.Hotel." hidden="1">{"annual hotel",#N/A,FALSE,"Hotel Development"}</definedName>
    <definedName name="wrn.Annual._.Land._.Sales." hidden="1">{"annual",#N/A,FALSE,"Land Sales"}</definedName>
    <definedName name="wrn.Annual._.Report." hidden="1">{"annual",#N/A,FALSE,"Pro Forma";#N/A,#N/A,FALSE,"Golf Operations"}</definedName>
    <definedName name="wrn.Annual._.Report._.no._.releases." hidden="1">{"a_sales",#N/A,FALSE,"Summary";"a_debt",#N/A,FALSE,"Summary";"a_cash",#N/A,FALSE,"Summary";"a_accrual",#N/A,FALSE,"Summary"}</definedName>
    <definedName name="wrn.Annual._.Report._.with._.releases." hidden="1">{"a_sales",#N/A,FALSE,"Summary";"a_debt",#N/A,FALSE,"Summary";"a_releases",#N/A,FALSE,"Summary";"a_cash",#N/A,FALSE,"Summary";"a_accrual",#N/A,FALSE,"Summary"}</definedName>
    <definedName name="wrn.Annual_5yr." hidden="1">{"ISP1Y5",#N/A,TRUE,"Template";"ISP2Y5",#N/A,TRUE,"Template";"BSY5",#N/A,TRUE,"Template";"ICFY5",#N/A,TRUE,"Template";"TPY5",#N/A,TRUE,"Template";"CtrlY5",#N/A,TRUE,"Template"}</definedName>
    <definedName name="wrn.Assets." hidden="1">{"ASSETS",#N/A,FALSE,"Assets"}</definedName>
    <definedName name="wrn.ASSOC_CO." hidden="1">{"ASSC_CO",#N/A,FALSE,"A"}</definedName>
    <definedName name="wrn.BidCo." hidden="1">{#N/A,#N/A,FALSE,"BidCo Assumptions";#N/A,#N/A,FALSE,"Credit Stats";#N/A,#N/A,FALSE,"Bidco Summary";#N/A,#N/A,FALSE,"BIDCO Consolidated"}</definedName>
    <definedName name="wrn.BS." hidden="1">{"BS",#N/A,FALSE,"A"}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ASH." hidden="1">{#N/A,#N/A,FALSE,"Sheet5"}</definedName>
    <definedName name="wrn.Cash._.and._.Accrual." hidden="1">{"a_cash",#N/A,FALSE,"Summary";"a_accrual",#N/A,FALSE,"Summary"}</definedName>
    <definedName name="wrn.Combined._.YTD." hidden="1">{"YTD-Total",#N/A,TRUE,"Provision";"YTD-Utility",#N/A,TRUE,"Prov Utility";"YTD-NonUtility",#N/A,TRUE,"Prov NonUtility"}</definedName>
    <definedName name="wrn.Complete._.Report." hidden="1">{"Schedule A - Cost of Equity results",#N/A,TRUE,"Summary Results";"Schedule 1B - Cost of Capital Results",#N/A,TRUE,"Final Summary Sheet";"Schedule 2 A - Selected Cohort Financial Data",#N/A,TRUE,"COMPCO";"Schedule 2 B - EPS, etc. Cohort",#N/A,TRUE,"COMPCO";"Schedule 2 C - Cohort Group Growth Estimates",#N/A,TRUE,"COMPCO";"Schedule 2 D - OPUC-Selected Companies",#N/A,TRUE,"COMPCO";"Schedules 3A &amp; 3B - Single-stage DCF Analyses",#N/A,TRUE,"Single-Stage and 5-Year DCF"}</definedName>
    <definedName name="wrn.ConsolGrossGrp." hidden="1">{"Conol gross povision grouped",#N/A,FALSE,"Consol Gross";"Consol Gross Grouped",#N/A,FALSE,"Consol Gross"}</definedName>
    <definedName name="wrn.Current._.Estimate." hidden="1">{#N/A,#N/A,FALSE,"Title Page";#N/A,#N/A,FALSE,"Last Ce to Current Ce";#N/A,#N/A,FALSE,"CE to Plan";#N/A,#N/A,FALSE,"Last CE to Actual";#N/A,#N/A,FALSE,"Actual to Plan";#N/A,#N/A,FALSE,"Net Cash Flow Chg";#N/A,#N/A,FALSE,"Net Cash Flow Fix";#N/A,#N/A,FALSE,"Net Cash Flow";#N/A,#N/A,FALSE,"Balance Sheet";#N/A,#N/A,FALSE,"Cash Flow";#N/A,#N/A,FALSE,"III X Capital";#N/A,#N/A,FALSE,"Monthly Summary-Consolidated";#N/A,#N/A,FALSE,"Monthly Summary-Other";#N/A,#N/A,FALSE,"III X II LP Capital";#N/A,#N/A,FALSE,"Monthly Summary-IIIXIILP";#N/A,#N/A,FALSE,"Monthly Summary-SEI";#N/A,#N/A,FALSE,"Monthly Summary-Raton";#N/A,#N/A,FALSE,"Monthly Summary-Utah";#N/A,#N/A,FALSE,"Monthly Summary-Corp G&amp;A";#N/A,#N/A,FALSE,"Monthly Summary-Capital Plan";#N/A,#N/A,FALSE,"Income Tax Provision";#N/A,#N/A,FALSE,"IIIX Debt"}</definedName>
    <definedName name="wrn.DCF._.Valuation." hidden="1">{"value box",#N/A,TRUE,"DPL Inc. Fin Statements";"unlevered free cash flows",#N/A,TRUE,"DPL Inc. Fin Statements"}</definedName>
    <definedName name="wrn.Detail." hidden="1">{"Print_Detail",#N/A,FALSE,"Redemption_Maturity Extract"}</definedName>
    <definedName name="wrn.Diane._.s._.Version." hidden="1">{"Full",#N/A,FALSE,"Sec MTN B Summary"}</definedName>
    <definedName name="wrn.Distribution._.Version." hidden="1">{"RedPrem_InitRed View",#N/A,FALSE,"Sec MTN B Summary"}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CB." hidden="1">{"FCB_ALL",#N/A,FALSE,"FCB"}</definedName>
    <definedName name="wrn.fcb2" hidden="1">{"FCB_ALL",#N/A,FALSE,"FCB"}</definedName>
    <definedName name="wrn.Financials." hidden="1">{#N/A,#N/A,TRUE,"Income Statement";#N/A,#N/A,TRUE,"Balance Sheet";#N/A,#N/A,TRUE,"Cash Flow"}</definedName>
    <definedName name="wrn.Five._.Year._.Test." hidden="1">{"Five Year Plan",#N/A,TRUE,"Monthly Summary-IIIXIILP";"Five Year Plan",#N/A,TRUE,"Cash Flow"}</definedName>
    <definedName name="wrn.full._.report." hidden="1">{"Header",#N/A,FALSE,"Assumptions";"Header",#N/A,FALSE,"Summary";"Header",#N/A,FALSE,"Credit Stats";"Header",#N/A,FALSE,"Pro Forma BS";"Header",#N/A,FALSE,"Pro Forma Financials";"Header",#N/A,FALSE,"Consol Balance Sheet";"Header",#N/A,FALSE,"Consol Income Statement";"Header",#N/A,FALSE,"Consol Cash Flow";"Header",#N/A,FALSE,"IRR-EBITDA"}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reg." hidden="1">{"three",#N/A,FALSE,"Capital";"four",#N/A,FALSE,"Capital"}</definedName>
    <definedName name="wrn.III._.X._.Co._.Five._.Year._.Plan." hidden="1">{#N/A,#N/A,TRUE,"Title Page-Financial Stmts IIIX";"Balance Sheet Five Year Plan",#N/A,TRUE,"Balance Sheet";"Cash Flow Five Year Plan",#N/A,TRUE,"Cash Flow";"III X Capital Five Year Plan",#N/A,TRUE,"III X Capital";"Consol Income Five Year Plan",#N/A,TRUE,"Monthly Summary-Consolidated";"Other Income Five Year Plan",#N/A,TRUE,"Monthly Summary-Other";"IIIXIILPCapital Five Year Plan",#N/A,TRUE,"III X II LP Capital";"IIIXIILP Income Five Year Plan",#N/A,TRUE,"Monthly Summary-IIIXIILP";"QEP Income Five Year Plan",#N/A,TRUE,"Monthly Summary-SEI";"Raton Income Five Year Plan",#N/A,TRUE,"Monthly Summary-Raton";"AC Income Five Year Plan",#N/A,TRUE,"Monthly Summary-Utah";"G&amp;A Five Year Plan",#N/A,TRUE,"Monthly Summary-Corp G&amp;A";"CAPEX Five Year Plan",#N/A,TRUE,"Monthly Summary-Capital Plan";"Drilling Prog Five Year Plan",#N/A,TRUE,"Drilling Prog Current";"Debt Five Year Plan",#N/A,TRUE,"IIIX Debt";"Income Tax Five Year Plan",#N/A,TRUE,"Income Tax Provision"}</definedName>
    <definedName name="wrn.IIIXCo._.Five._.Year._.Summary._.Reports." hidden="1">{#N/A,#N/A,TRUE,"Title Page-Financial Stmts IIIX";#N/A,#N/A,TRUE,"Sumry_Income IIIXCo";#N/A,#N/A,TRUE,"Sumry_Balance Sheet IIIXCo";#N/A,#N/A,TRUE,"Sumry_Cash Flow IIIXCo";#N/A,#N/A,TRUE,"Antelope Creek";#N/A,#N/A,TRUE,"QEP";#N/A,#N/A,TRUE,"Raton"}</definedName>
    <definedName name="wrn.IIIXCo._.FY._.2004._.Plan." hidden="1">{"IIIXCo FY 04 Plan",#N/A,FALSE,"Monthly Summary-IIIXIILP"}</definedName>
    <definedName name="wrn.Inputs." hidden="1">{"Inflation-BaseYear",#N/A,FALSE,"Inputs"}</definedName>
    <definedName name="wrn.Invested._.Capital." hidden="1">{#N/A,#N/A,FALSE,"Invested Capital-Total";#N/A,#N/A,FALSE,"Invested Capital-SEI";#N/A,#N/A,FALSE,"Invested Capital-Utah";#N/A,#N/A,FALSE,"Invested Capital-Raton"}</definedName>
    <definedName name="wrn.Liab." hidden="1">{"LIAB",#N/A,FALSE,"Liab"}</definedName>
    <definedName name="wrn.Monthly_Yr1." hidden="1">{"ISP1Y1",#N/A,TRUE,"Template";"ISP2Y1",#N/A,TRUE,"Template";"BSY1",#N/A,TRUE,"Template";"ICFY1",#N/A,TRUE,"Template";"TPY1",#N/A,TRUE,"Template";"CtrlY1",#N/A,TRUE,"Template"}</definedName>
    <definedName name="wrn.monthly_yr2" hidden="1">{"ISP1Y1",#N/A,TRUE,"Template";"ISP2Y1",#N/A,TRUE,"Template";"BSY1",#N/A,TRUE,"Template";"ICFY1",#N/A,TRUE,"Template";"TPY1",#N/A,TRUE,"Template";"CtrlY1",#N/A,TRUE,"Template"}</definedName>
    <definedName name="wrn.Monthly_Yr2." hidden="1">{"ISP1Y2",#N/A,TRUE,"Template";"ISP2Y2",#N/A,TRUE,"Template";"BSY2",#N/A,TRUE,"Template";"ICFY2",#N/A,TRUE,"Template";"TPY2",#N/A,TRUE,"Template";"CtrlY2",#N/A,TRUE,"Template"}</definedName>
    <definedName name="wrn.NetWorth." hidden="1">{"NW",#N/A,FALSE,"STMT"}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Output3Column." hidden="1">{"Output-3Column",#N/A,FALSE,"Output"}</definedName>
    <definedName name="wrn.OutputAll." hidden="1">{"Output-All",#N/A,FALSE,"Output"}</definedName>
    <definedName name="wrn.OutputBaseYear." hidden="1">{"Output-BaseYear",#N/A,FALSE,"Output"}</definedName>
    <definedName name="wrn.OutputMin." hidden="1">{"Output-Min",#N/A,FALSE,"Output"}</definedName>
    <definedName name="wrn.OutputPercent." hidden="1">{"Output%",#N/A,FALSE,"Output"}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hidden="1">{#N/A,#N/A,FALSE,"Consltd-For contngcy";"PaymentView",#N/A,FALSE,"Consltd-For contngcy"}</definedName>
    <definedName name="wrn.Pfd." hidden="1">{"Pfd",#N/A,FALSE,"Pfd"}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ivot1." hidden="1">{"Pivot1",#N/A,FALSE,"Redemption_Maturity Extract"}</definedName>
    <definedName name="wrn.Pivot2." hidden="1">{"Pivot2",#N/A,FALSE,"Redemption_Maturity Extract"}</definedName>
    <definedName name="wrn.Plan._.2004." hidden="1">{#N/A,#N/A,TRUE,"Title Page";#N/A,#N/A,TRUE,"Net Cash Flow";#N/A,#N/A,TRUE,"Balance Sheet";#N/A,#N/A,TRUE,"Cash Flow";#N/A,#N/A,TRUE,"III X Capital";#N/A,#N/A,TRUE,"Monthly Summary-Consolidated";#N/A,#N/A,TRUE,"Monthly Summary-Other";#N/A,#N/A,TRUE,"Monthly Summary-IIIXIILP";#N/A,#N/A,TRUE,"Monthly Summary-SEI";#N/A,#N/A,TRUE,"Monthly Summary-Raton";#N/A,#N/A,TRUE,"Monthly Summary-Utah";#N/A,#N/A,TRUE,"Monthly Summary-Corp G&amp;A";#N/A,#N/A,TRUE,"Monthly Summary-Capital Plan";#N/A,#N/A,TRUE,"Drilling Prog Current";#N/A,#N/A,TRUE,"IIIX Debt";#N/A,#N/A,TRUE,"Income Tax Provision"}</definedName>
    <definedName name="wrn.PPMCoCodeView." hidden="1">{"PPM Co Code View",#N/A,FALSE,"Comp Codes"}</definedName>
    <definedName name="wrn.PPMreconview." hidden="1">{"PPM Recon View",#N/A,FALSE,"Hyperion Proof"}</definedName>
    <definedName name="wrn.PrintAll." hidden="1">{"PA1",#N/A,TRUE,"BORDMW";"pa2",#N/A,TRUE,"BORDMW";"PA3",#N/A,TRUE,"BORDMW";"PA4",#N/A,TRUE,"BORDMW"}</definedName>
    <definedName name="wrn.ProofElectricOnly." hidden="1">{"Electric Only",#N/A,FALSE,"Hyperion Proof"}</definedName>
    <definedName name="wrn.ProofTotal." hidden="1">{"Proof Total",#N/A,FALSE,"Hyperion Proof"}</definedName>
    <definedName name="wrn.quarterly." hidden="1">{"quarterly",#N/A,FALSE,"Pro Forma"}</definedName>
    <definedName name="wrn.Reformat._.only." hidden="1">{#N/A,#N/A,FALSE,"Dec 1999 mapping"}</definedName>
    <definedName name="wrn.Releases._.Cash._.Accrual." hidden="1">{"a_releases",#N/A,FALSE,"Summary";"a_cash",#N/A,FALSE,"Summary";"a_accrual",#N/A,FALSE,"Summary"}</definedName>
    <definedName name="wrn.rpt96." hidden="1">{"rmrev1",#N/A,FALSE,"Forecast96";"rmrev2",#N/A,FALSE,"Forecast96";"rmrev3",#N/A,FALSE,"Forecast96"}</definedName>
    <definedName name="wrn.sales." hidden="1">{"sales",#N/A,FALSE,"Sales";"sales existing",#N/A,FALSE,"Sales";"sales rd1",#N/A,FALSE,"Sales";"sales rd2",#N/A,FALSE,"Sales"}</definedName>
    <definedName name="wrn.Sales._.and._.Debt." hidden="1">{"a_sales",#N/A,FALSE,"Summary";"a_debt",#N/A,FALSE,"Summary"}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._.BC." hidden="1">{"SCHED_B&amp;C",#N/A,FALSE,"A"}</definedName>
    <definedName name="wrn.SCHED._.DE." hidden="1">{"SCHED_D&amp;E",#N/A,FALSE,"A"}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hared._.Costs." hidden="1">{"cash flow",#N/A,FALSE,"Shared Costs";"allocations",#N/A,FALSE,"Shared Costs"}</definedName>
    <definedName name="wrn.SHEDA." hidden="1">{"SCHED_A",#N/A,FALSE,"A"}</definedName>
    <definedName name="wrn.STAND_ALONE_BOTH." hidden="1">{"FCB_ALL",#N/A,FALSE,"FCB";"GREY_ALL",#N/A,FALSE,"GREY"}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_.View." hidden="1">{#N/A,#N/A,FALSE,"Consltd-For contngcy"}</definedName>
    <definedName name="wrn.Tariff99." hidden="1">{"103Decup",#N/A,TRUE,"TRF103";"101Refund",#N/A,TRUE,"TRF101A";"101EEAAcct",#N/A,TRUE,"TRF101C";"107DSMRef",#N/A,TRUE,"TRF107";"107Amort",#N/A,TRUE,"DSM Amort";"102RPAInt",#N/A,TRUE,"TRF102B";"111Price1",#N/A,TRUE,"TRF111A";"111Price2",#N/A,TRUE,"TRF111B"}</definedName>
    <definedName name="wrn.UK._.Conversion._.Only." hidden="1">{#N/A,#N/A,FALSE,"Dec 1999 UK Continuing Ops"}</definedName>
    <definedName name="wrn.Wacc." hidden="1">{"Area1",#N/A,FALSE,"OREWACC";"Area2",#N/A,FALSE,"OREWACC"}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rng" hidden="1">{"Output-BaseYear",#N/A,FALSE,"Output"}</definedName>
    <definedName name="wrnh" hidden="1">{"Output-All",#N/A,FALSE,"Output"}</definedName>
    <definedName name="wvu.allocations." hidden="1">{TRUE,TRUE,-1.41610738255034,-14.9463087248322,497.718120805369,308.295302013423,FALSE,TRUE,TRUE,TRUE,0,1,1,1,40,3,2.68,4,TRUE,TRUE,3,TRUE,1,FALSE,100,"Swvu.allocations.","ACwvu.allocations.",#N/A,FALSE,FALSE,0.5,0.5,0.5,0.5,1,"","&amp;L&amp;F   &amp;A&amp;R&amp;D   &amp;T",TRUE,FALSE,FALSE,FALSE,1,100,#N/A,#N/A,"=R1C1:R118C10","=R1:R2","Rwvu.allocations.",#N/A,FALSE,FALSE,TRUE,1,4294967292,300,FALSE,FALSE,TRUE,TRUE,TRUE}</definedName>
    <definedName name="wvu.annual." hidden="1">{TRUE,TRUE,-1.41610738255034,-14.9463087248322,497.718120805369,308.295302013423,FALSE,TRUE,TRUE,TRUE,0,1,#N/A,1,1,9.97,4.21739130434783,3,FALSE,TRUE,3,TRUE,1,FALSE,100,"Swvu.annual.","ACwvu.annual.",#N/A,FALSE,FALSE,0.5,0.5,0.5,0.5,2,"","&amp;L&amp;""Palatino,Regular""&amp;9&amp;F&amp;C&amp;""Palatino,Regular""&amp;9LAND SALES DETAIL - Page &amp;P of &amp;N&amp;R&amp;""Palatino,Regular""&amp;9&amp;D   &amp;T",TRUE,FALSE,FALSE,FALSE,2,90,#N/A,#N/A,"=R1C1:R174C16","=R1:R3","Rwvu.annual.","Cwvu.annual.",FALSE,FALSE,FALSE,1,4294967292,300,FALSE,FALSE,TRUE,TRUE,TRUE}</definedName>
    <definedName name="wvu.annual._.hotel." hidden="1">{TRUE,TRUE,-1.41610738255034,-14.9463087248322,497.718120805369,308.295302013423,FALSE,TRUE,TRUE,TRUE,0,1,1,1,1,1,2.08695652173913,4,TRUE,TRUE,3,TRUE,1,FALSE,100,"Swvu.annual._.hotel.","ACwvu.annual._.hotel.",#N/A,FALSE,FALSE,0.5,0.5,0.5,0.5,2,"","&amp;L&amp;8&amp;F&amp;C&amp;8HOTEL DEVELOPMENT - Page &amp;P of &amp;N&amp;R&amp;8&amp;D   &amp;T",TRUE,FALSE,FALSE,FALSE,2,#N/A,1,#N/A,#DIV/0!,"=R1:R2","Rwvu.annual._.hotel.","Cwvu.annual._.hotel.",FALSE,FALSE,FALSE,1,4294967292,300,FALSE,FALSE,TRUE,TRUE,TRUE}</definedName>
    <definedName name="wvu.bottom._.line." hidden="1">{TRUE,TRUE,-1.41610738255034,-14.9463087248322,497.718120805369,308.295302013423,FALSE,TRUE,TRUE,TRUE,0,1,1,1,280,1,2.17391304347826,4,TRUE,TRUE,3,TRUE,1,FALSE,100,"Swvu.bottom._.line.","ACwvu.bottom._.line.",#N/A,FALSE,FALSE,0.5,0.5,0.5,0.5,2,"","&amp;L&amp;8&amp;F   &amp;A&amp;R&amp;8&amp;D   &amp;T",TRUE,FALSE,FALSE,FALSE,2,#N/A,1,#N/A,#DIV/0!,"=R1:R2","Rwvu.bottom._.line.","Cwvu.bottom._.line.",FALSE,FALSE,FALSE,1,4294967292,300,FALSE,FALSE,TRUE,TRUE,TRUE}</definedName>
    <definedName name="wvu.cash._.flow." hidden="1">{TRUE,TRUE,-1.41610738255034,-14.9463087248322,497.718120805369,308.295302013423,FALSE,TRUE,TRUE,TRUE,0,1,1,1,1,1,2.40816326530612,4,TRUE,TRUE,3,TRUE,1,FALSE,100,"Swvu.cash._.flow.","ACwvu.cash._.flow.",#N/A,FALSE,FALSE,0.5,0.5,0.5,0.5,2,"","&amp;L&amp;""Palatino,Regular""&amp;8&amp;F&amp;C&amp;""Palatino,Regular""&amp;8SHARED COSTS&amp;R&amp;""Palatino,Regular""&amp;8&amp;D   &amp;T",TRUE,FALSE,FALSE,FALSE,1,#N/A,1,1,"=R1C1:R120C22",FALSE,"Rwvu.cash._.flow.","Cwvu.cash._.flow.",FALSE,FALSE,FALSE,1,4294967292,300,FALSE,FALSE,TRUE,TRUE,TRUE}</definedName>
    <definedName name="wvu.combo." hidden="1">{TRUE,TRUE,-1.41610738255034,-14.9463087248322,497.718120805369,308.295302013423,FALSE,TRUE,TRUE,TRUE,0,1,3,1,170,1,1.07142857142857,3,TRUE,TRUE,3,TRUE,1,FALSE,100,"Swvu.combo.","ACwvu.combo.",#N/A,FALSE,FALSE,0.5,0.5,0.5,0.5,2,"","&amp;L&amp;8&amp;F   &amp;A&amp;R&amp;8&amp;D   &amp;T",TRUE,FALSE,FALSE,FALSE,2,#N/A,1,#N/A,#DIV/0!,"=R1:R2","Rwvu.combo.","Cwvu.combo.",FALSE,FALSE,FALSE,1,4294967292,300,FALSE,FALSE,TRUE,TRUE,TRUE}</definedName>
    <definedName name="wvu.full." hidden="1">{TRUE,TRUE,-1.41610738255034,-14.9463087248322,497.718120805369,308.295302013423,FALSE,TRUE,TRUE,TRUE,0,1,#N/A,1,1,8.41904761904762,2.4,3,FALSE,TRUE,3,TRUE,1,FALSE,100,"Swvu.full.","ACwvu.full.",#N/A,FALSE,FALSE,0.5,0.5,0.5,0.5,2,"","&amp;L&amp;F&amp;R&amp;D   &amp;T",TRUE,FALSE,FALSE,FALSE,1,#N/A,1,1,"=R1C1:R97C24",FALSE,#N/A,#N/A,FALSE,FALSE,FALSE,1,4294967292,300,FALSE,FALSE,TRUE,TRUE,TRUE}</definedName>
    <definedName name="wvu.offsite." hidden="1">{TRUE,TRUE,-1.41610738255034,-14.9463087248322,497.718120805369,308.295302013423,FALSE,TRUE,TRUE,TRUE,0,1,1,1,1,3,2.91836734693878,4,TRUE,TRUE,3,TRUE,1,FALSE,100,"Swvu.offsite.","ACwvu.offsite.",#N/A,FALSE,FALSE,0.5,0.5,0.5,0.5,1,"","&amp;L&amp;""Palatino,Regular""&amp;8&amp;F&amp;C&amp;""Palatino,Regular""&amp;8SHARED COSTS&amp;R&amp;""Palatino,Regular""&amp;8&amp;D   &amp;T",TRUE,FALSE,FALSE,FALSE,1,#N/A,1,1,#DIV/0!,"=R1:R2","Rwvu.offsite.",#N/A,FALSE,FALSE,FALSE,1,4294967292,300,FALSE,FALSE,TRUE,TRUE,TRUE}</definedName>
    <definedName name="wvu.onsite." hidden="1">{TRUE,TRUE,-1.41610738255034,-14.9463087248322,497.718120805369,308.295302013423,FALSE,TRUE,TRUE,TRUE,0,1,1,1,1,3,2.83673469387755,4,TRUE,TRUE,3,TRUE,1,FALSE,100,"Swvu.onsite.","ACwvu.onsite.",#N/A,FALSE,FALSE,0.5,0.5,0.5,0.5,1,"","&amp;L&amp;""Palatino,Regular""&amp;8&amp;F&amp;C&amp;""Palatino,Regular""&amp;8SHARED COSTS&amp;R&amp;""Palatino,Regular""&amp;8&amp;D   &amp;T",TRUE,FALSE,FALSE,FALSE,1,#N/A,1,1,#DIV/0!,"=R1:R2","Rwvu.onsite.",#N/A,FALSE,FALSE,FALSE,1,4294967292,300,FALSE,FALSE,TRUE,TRUE,TRUE}</definedName>
    <definedName name="wvu.quarterly." hidden="1">{TRUE,TRUE,-1.25,-15.5,484.5,270,FALSE,TRUE,TRUE,TRUE,0,1,2,2,1,3,1.93333333333333,4,TRUE,TRUE,3,TRUE,1,FALSE,75,"Swvu.quarterly.","ACwvu.quarterly.",#N/A,FALSE,FALSE,0.25,0.25,0.5,0.5,2,"","&amp;L&amp;10&amp;F   &amp;A&amp;C&amp;10Page &amp;P&amp;R&amp;10&amp;D   &amp;T",FALSE,FALSE,FALSE,FALSE,2,71,#N/A,#N/A,"=R1C1:R153C72","=C1:C4,R1:R3","Rwvu.quarterly.",#N/A,FALSE,FALSE,TRUE,1,65532,65532,FALSE,FALSE,TRUE,TRUE,TRUE}</definedName>
    <definedName name="xxx" hidden="1">#REF!</definedName>
    <definedName name="y" hidden="1">#REF!</definedName>
    <definedName name="z" hidden="1">#REF!</definedName>
    <definedName name="Z_01844156_6462_4A28_9785_1A86F4D0C834_.wvu.PrintTitles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38" i="2" l="1"/>
  <c r="O338" i="2"/>
  <c r="P337" i="2"/>
  <c r="O337" i="2"/>
  <c r="P336" i="2"/>
  <c r="O336" i="2"/>
  <c r="P335" i="2"/>
  <c r="O335" i="2"/>
  <c r="P334" i="2"/>
  <c r="O334" i="2"/>
  <c r="P333" i="2"/>
  <c r="O333" i="2"/>
  <c r="P332" i="2"/>
  <c r="O332" i="2"/>
  <c r="P331" i="2"/>
  <c r="O331" i="2"/>
  <c r="P330" i="2"/>
  <c r="O330" i="2"/>
  <c r="P329" i="2"/>
  <c r="O329" i="2"/>
  <c r="P328" i="2"/>
  <c r="O328" i="2"/>
  <c r="P327" i="2"/>
  <c r="O327" i="2"/>
  <c r="P326" i="2"/>
  <c r="O326" i="2"/>
  <c r="P325" i="2"/>
  <c r="O325" i="2"/>
  <c r="P324" i="2"/>
  <c r="O324" i="2"/>
  <c r="P323" i="2"/>
  <c r="O323" i="2"/>
  <c r="P322" i="2"/>
  <c r="O322" i="2"/>
  <c r="P321" i="2"/>
  <c r="O321" i="2"/>
  <c r="P320" i="2"/>
  <c r="O320" i="2"/>
  <c r="P319" i="2"/>
  <c r="O319" i="2"/>
  <c r="P318" i="2"/>
  <c r="O318" i="2"/>
  <c r="P317" i="2"/>
  <c r="O317" i="2"/>
  <c r="P316" i="2"/>
  <c r="O316" i="2"/>
  <c r="P315" i="2"/>
  <c r="O315" i="2"/>
  <c r="P314" i="2"/>
  <c r="O314" i="2"/>
  <c r="P313" i="2"/>
  <c r="O313" i="2"/>
  <c r="P312" i="2"/>
  <c r="O312" i="2"/>
  <c r="P311" i="2"/>
  <c r="O311" i="2"/>
  <c r="P310" i="2"/>
  <c r="O310" i="2"/>
  <c r="P309" i="2"/>
  <c r="O309" i="2"/>
  <c r="P308" i="2"/>
  <c r="O308" i="2"/>
  <c r="P307" i="2"/>
  <c r="O307" i="2"/>
  <c r="P306" i="2"/>
  <c r="O306" i="2"/>
  <c r="P305" i="2"/>
  <c r="O305" i="2"/>
  <c r="P304" i="2"/>
  <c r="O304" i="2"/>
  <c r="P303" i="2"/>
  <c r="O303" i="2"/>
  <c r="P302" i="2"/>
  <c r="O302" i="2"/>
  <c r="P301" i="2"/>
  <c r="O301" i="2"/>
  <c r="P300" i="2"/>
  <c r="O300" i="2"/>
  <c r="P299" i="2"/>
  <c r="O299" i="2"/>
  <c r="P298" i="2"/>
  <c r="O298" i="2"/>
  <c r="P297" i="2"/>
  <c r="O297" i="2"/>
  <c r="P296" i="2"/>
  <c r="O296" i="2"/>
  <c r="P295" i="2"/>
  <c r="O295" i="2"/>
  <c r="P294" i="2"/>
  <c r="O294" i="2"/>
  <c r="P293" i="2"/>
  <c r="O293" i="2"/>
  <c r="P292" i="2"/>
  <c r="O292" i="2"/>
  <c r="P291" i="2"/>
  <c r="O291" i="2"/>
  <c r="P290" i="2"/>
  <c r="O290" i="2"/>
  <c r="P289" i="2"/>
  <c r="O289" i="2"/>
  <c r="P288" i="2"/>
  <c r="O288" i="2"/>
  <c r="P287" i="2"/>
  <c r="O287" i="2"/>
  <c r="P286" i="2"/>
  <c r="O286" i="2"/>
  <c r="P285" i="2"/>
  <c r="O285" i="2"/>
  <c r="P284" i="2"/>
  <c r="O284" i="2"/>
  <c r="P283" i="2"/>
  <c r="O283" i="2"/>
  <c r="P282" i="2"/>
  <c r="O282" i="2"/>
  <c r="P281" i="2"/>
  <c r="O281" i="2"/>
  <c r="P280" i="2"/>
  <c r="O280" i="2"/>
  <c r="P279" i="2"/>
  <c r="O279" i="2"/>
  <c r="P278" i="2"/>
  <c r="O278" i="2"/>
  <c r="P277" i="2"/>
  <c r="O277" i="2"/>
  <c r="P276" i="2"/>
  <c r="O276" i="2"/>
  <c r="P275" i="2"/>
  <c r="O275" i="2"/>
  <c r="P274" i="2"/>
  <c r="O274" i="2"/>
  <c r="P273" i="2"/>
  <c r="O273" i="2"/>
  <c r="P272" i="2"/>
  <c r="O272" i="2"/>
  <c r="P271" i="2"/>
  <c r="O271" i="2"/>
  <c r="P270" i="2"/>
  <c r="O270" i="2"/>
  <c r="P269" i="2"/>
  <c r="O269" i="2"/>
  <c r="P268" i="2"/>
  <c r="O268" i="2"/>
  <c r="P267" i="2"/>
  <c r="O267" i="2"/>
  <c r="P266" i="2"/>
  <c r="O266" i="2"/>
  <c r="P265" i="2"/>
  <c r="O265" i="2"/>
  <c r="P264" i="2"/>
  <c r="O264" i="2"/>
  <c r="P263" i="2"/>
  <c r="O263" i="2"/>
  <c r="P262" i="2"/>
  <c r="O262" i="2"/>
  <c r="P261" i="2"/>
  <c r="O261" i="2"/>
  <c r="P260" i="2"/>
  <c r="O260" i="2"/>
  <c r="P259" i="2"/>
  <c r="O259" i="2"/>
  <c r="P258" i="2"/>
  <c r="O258" i="2"/>
  <c r="P257" i="2"/>
  <c r="O257" i="2"/>
  <c r="P256" i="2"/>
  <c r="O256" i="2"/>
  <c r="P255" i="2"/>
  <c r="O255" i="2"/>
  <c r="P254" i="2"/>
  <c r="O254" i="2"/>
  <c r="P253" i="2"/>
  <c r="O253" i="2"/>
  <c r="P252" i="2"/>
  <c r="O252" i="2"/>
  <c r="P251" i="2"/>
  <c r="O251" i="2"/>
  <c r="P250" i="2"/>
  <c r="O250" i="2"/>
  <c r="P249" i="2"/>
  <c r="O249" i="2"/>
  <c r="B249" i="2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A249" i="2"/>
  <c r="P248" i="2"/>
  <c r="O248" i="2"/>
  <c r="N248" i="2"/>
  <c r="B248" i="2"/>
  <c r="A248" i="2"/>
  <c r="P247" i="2"/>
  <c r="O247" i="2"/>
  <c r="N247" i="2"/>
  <c r="M246" i="2"/>
  <c r="L246" i="2"/>
  <c r="I246" i="2"/>
  <c r="H246" i="2"/>
  <c r="G246" i="2"/>
  <c r="P245" i="2"/>
  <c r="O245" i="2"/>
  <c r="K245" i="2"/>
  <c r="N245" i="2" s="1"/>
  <c r="A245" i="2"/>
  <c r="P244" i="2"/>
  <c r="O244" i="2"/>
  <c r="A244" i="2"/>
  <c r="P243" i="2"/>
  <c r="O243" i="2"/>
  <c r="A243" i="2"/>
  <c r="P242" i="2"/>
  <c r="O242" i="2"/>
  <c r="A242" i="2"/>
  <c r="P241" i="2"/>
  <c r="O241" i="2"/>
  <c r="K241" i="2"/>
  <c r="N241" i="2" s="1"/>
  <c r="A241" i="2"/>
  <c r="P240" i="2"/>
  <c r="O240" i="2"/>
  <c r="A240" i="2"/>
  <c r="O239" i="2"/>
  <c r="P239" i="2"/>
  <c r="A239" i="2"/>
  <c r="O238" i="2"/>
  <c r="P238" i="2"/>
  <c r="A238" i="2"/>
  <c r="P237" i="2"/>
  <c r="O237" i="2"/>
  <c r="K237" i="2"/>
  <c r="N237" i="2" s="1"/>
  <c r="A237" i="2"/>
  <c r="P236" i="2"/>
  <c r="O236" i="2"/>
  <c r="A236" i="2"/>
  <c r="P235" i="2"/>
  <c r="O235" i="2"/>
  <c r="K235" i="2"/>
  <c r="N235" i="2" s="1"/>
  <c r="A235" i="2"/>
  <c r="P234" i="2"/>
  <c r="O234" i="2"/>
  <c r="A234" i="2"/>
  <c r="P233" i="2"/>
  <c r="O233" i="2"/>
  <c r="A233" i="2"/>
  <c r="O232" i="2"/>
  <c r="P232" i="2"/>
  <c r="A232" i="2"/>
  <c r="O231" i="2"/>
  <c r="P231" i="2"/>
  <c r="K231" i="2"/>
  <c r="N231" i="2" s="1"/>
  <c r="A231" i="2"/>
  <c r="P230" i="2"/>
  <c r="O230" i="2"/>
  <c r="A230" i="2"/>
  <c r="P229" i="2"/>
  <c r="O229" i="2"/>
  <c r="K229" i="2"/>
  <c r="N229" i="2" s="1"/>
  <c r="A229" i="2"/>
  <c r="P228" i="2"/>
  <c r="O228" i="2"/>
  <c r="A228" i="2"/>
  <c r="P227" i="2"/>
  <c r="O227" i="2"/>
  <c r="A227" i="2"/>
  <c r="P226" i="2"/>
  <c r="O226" i="2"/>
  <c r="A226" i="2"/>
  <c r="O225" i="2"/>
  <c r="P225" i="2"/>
  <c r="K225" i="2"/>
  <c r="N225" i="2" s="1"/>
  <c r="A225" i="2"/>
  <c r="P224" i="2"/>
  <c r="O224" i="2"/>
  <c r="A224" i="2"/>
  <c r="P223" i="2"/>
  <c r="O223" i="2"/>
  <c r="A223" i="2"/>
  <c r="P222" i="2"/>
  <c r="O222" i="2"/>
  <c r="A222" i="2"/>
  <c r="P221" i="2"/>
  <c r="O221" i="2"/>
  <c r="K221" i="2"/>
  <c r="N221" i="2" s="1"/>
  <c r="A221" i="2"/>
  <c r="P220" i="2"/>
  <c r="O220" i="2"/>
  <c r="A220" i="2"/>
  <c r="P219" i="2"/>
  <c r="O219" i="2"/>
  <c r="A219" i="2"/>
  <c r="P218" i="2"/>
  <c r="O218" i="2"/>
  <c r="A218" i="2"/>
  <c r="P217" i="2"/>
  <c r="O217" i="2"/>
  <c r="A217" i="2"/>
  <c r="O216" i="2"/>
  <c r="P216" i="2"/>
  <c r="A216" i="2"/>
  <c r="P215" i="2"/>
  <c r="O215" i="2"/>
  <c r="K215" i="2"/>
  <c r="N215" i="2" s="1"/>
  <c r="A215" i="2"/>
  <c r="P214" i="2"/>
  <c r="O214" i="2"/>
  <c r="K214" i="2"/>
  <c r="N214" i="2" s="1"/>
  <c r="A214" i="2"/>
  <c r="N213" i="2"/>
  <c r="P213" i="2"/>
  <c r="O213" i="2"/>
  <c r="K213" i="2"/>
  <c r="A213" i="2"/>
  <c r="P212" i="2"/>
  <c r="O212" i="2"/>
  <c r="A212" i="2"/>
  <c r="P211" i="2"/>
  <c r="O211" i="2"/>
  <c r="K211" i="2"/>
  <c r="N211" i="2" s="1"/>
  <c r="A211" i="2"/>
  <c r="P210" i="2"/>
  <c r="O210" i="2"/>
  <c r="K210" i="2"/>
  <c r="N210" i="2" s="1"/>
  <c r="O209" i="2"/>
  <c r="P209" i="2"/>
  <c r="K209" i="2"/>
  <c r="N209" i="2" s="1"/>
  <c r="P208" i="2"/>
  <c r="O208" i="2"/>
  <c r="K208" i="2"/>
  <c r="N208" i="2" s="1"/>
  <c r="P207" i="2"/>
  <c r="O207" i="2"/>
  <c r="K207" i="2"/>
  <c r="N207" i="2" s="1"/>
  <c r="P206" i="2"/>
  <c r="O206" i="2"/>
  <c r="K206" i="2"/>
  <c r="N206" i="2" s="1"/>
  <c r="N205" i="2"/>
  <c r="P205" i="2"/>
  <c r="O205" i="2"/>
  <c r="K205" i="2"/>
  <c r="P204" i="2"/>
  <c r="O204" i="2"/>
  <c r="K204" i="2"/>
  <c r="N204" i="2" s="1"/>
  <c r="P203" i="2"/>
  <c r="O203" i="2"/>
  <c r="K203" i="2"/>
  <c r="N203" i="2" s="1"/>
  <c r="P202" i="2"/>
  <c r="O202" i="2"/>
  <c r="K202" i="2"/>
  <c r="N202" i="2" s="1"/>
  <c r="P201" i="2"/>
  <c r="O201" i="2"/>
  <c r="K201" i="2"/>
  <c r="N201" i="2" s="1"/>
  <c r="P200" i="2"/>
  <c r="O200" i="2"/>
  <c r="K200" i="2"/>
  <c r="N200" i="2" s="1"/>
  <c r="N199" i="2"/>
  <c r="P199" i="2"/>
  <c r="O199" i="2"/>
  <c r="K199" i="2"/>
  <c r="P198" i="2"/>
  <c r="O198" i="2"/>
  <c r="K198" i="2"/>
  <c r="N198" i="2" s="1"/>
  <c r="O197" i="2"/>
  <c r="P197" i="2"/>
  <c r="K197" i="2"/>
  <c r="N197" i="2" s="1"/>
  <c r="P196" i="2"/>
  <c r="O196" i="2"/>
  <c r="K196" i="2"/>
  <c r="N196" i="2" s="1"/>
  <c r="P195" i="2"/>
  <c r="O195" i="2"/>
  <c r="K195" i="2"/>
  <c r="N195" i="2" s="1"/>
  <c r="P194" i="2"/>
  <c r="O194" i="2"/>
  <c r="K194" i="2"/>
  <c r="N194" i="2" s="1"/>
  <c r="N193" i="2"/>
  <c r="P193" i="2"/>
  <c r="O193" i="2"/>
  <c r="K193" i="2"/>
  <c r="P192" i="2"/>
  <c r="O192" i="2"/>
  <c r="K192" i="2"/>
  <c r="N192" i="2" s="1"/>
  <c r="O191" i="2"/>
  <c r="P191" i="2"/>
  <c r="K191" i="2"/>
  <c r="N191" i="2" s="1"/>
  <c r="P190" i="2"/>
  <c r="O190" i="2"/>
  <c r="K190" i="2"/>
  <c r="N190" i="2" s="1"/>
  <c r="P189" i="2"/>
  <c r="O189" i="2"/>
  <c r="K189" i="2"/>
  <c r="N189" i="2" s="1"/>
  <c r="P188" i="2"/>
  <c r="O188" i="2"/>
  <c r="K188" i="2"/>
  <c r="N188" i="2" s="1"/>
  <c r="N187" i="2"/>
  <c r="P187" i="2"/>
  <c r="O187" i="2"/>
  <c r="K187" i="2"/>
  <c r="P186" i="2"/>
  <c r="O186" i="2"/>
  <c r="K186" i="2"/>
  <c r="N186" i="2" s="1"/>
  <c r="O185" i="2"/>
  <c r="P185" i="2"/>
  <c r="K185" i="2"/>
  <c r="N185" i="2" s="1"/>
  <c r="P184" i="2"/>
  <c r="O184" i="2"/>
  <c r="K184" i="2"/>
  <c r="N184" i="2" s="1"/>
  <c r="P183" i="2"/>
  <c r="O183" i="2"/>
  <c r="K183" i="2"/>
  <c r="N183" i="2" s="1"/>
  <c r="P182" i="2"/>
  <c r="O182" i="2"/>
  <c r="K182" i="2"/>
  <c r="N182" i="2" s="1"/>
  <c r="N181" i="2"/>
  <c r="P181" i="2"/>
  <c r="O181" i="2"/>
  <c r="K181" i="2"/>
  <c r="P180" i="2"/>
  <c r="O180" i="2"/>
  <c r="K180" i="2"/>
  <c r="N180" i="2" s="1"/>
  <c r="O179" i="2"/>
  <c r="P179" i="2"/>
  <c r="K179" i="2"/>
  <c r="N179" i="2" s="1"/>
  <c r="P178" i="2"/>
  <c r="O178" i="2"/>
  <c r="K178" i="2"/>
  <c r="N178" i="2" s="1"/>
  <c r="P177" i="2"/>
  <c r="O177" i="2"/>
  <c r="K177" i="2"/>
  <c r="N177" i="2" s="1"/>
  <c r="P176" i="2"/>
  <c r="O176" i="2"/>
  <c r="K176" i="2"/>
  <c r="N176" i="2" s="1"/>
  <c r="N175" i="2"/>
  <c r="P175" i="2"/>
  <c r="O175" i="2"/>
  <c r="K175" i="2"/>
  <c r="P174" i="2"/>
  <c r="O174" i="2"/>
  <c r="K174" i="2"/>
  <c r="N174" i="2" s="1"/>
  <c r="P173" i="2"/>
  <c r="O173" i="2"/>
  <c r="N173" i="2"/>
  <c r="K173" i="2"/>
  <c r="P172" i="2"/>
  <c r="O172" i="2"/>
  <c r="A172" i="2"/>
  <c r="P171" i="2"/>
  <c r="O171" i="2"/>
  <c r="K171" i="2"/>
  <c r="N171" i="2" s="1"/>
  <c r="A171" i="2"/>
  <c r="O170" i="2"/>
  <c r="N170" i="2"/>
  <c r="P170" i="2"/>
  <c r="K170" i="2"/>
  <c r="A170" i="2"/>
  <c r="P169" i="2"/>
  <c r="O169" i="2"/>
  <c r="A169" i="2"/>
  <c r="N168" i="2"/>
  <c r="P168" i="2"/>
  <c r="O168" i="2"/>
  <c r="K168" i="2"/>
  <c r="A168" i="2"/>
  <c r="P167" i="2"/>
  <c r="O167" i="2"/>
  <c r="K167" i="2"/>
  <c r="N167" i="2" s="1"/>
  <c r="A167" i="2"/>
  <c r="P166" i="2"/>
  <c r="O166" i="2"/>
  <c r="K166" i="2"/>
  <c r="N166" i="2" s="1"/>
  <c r="A166" i="2"/>
  <c r="P165" i="2"/>
  <c r="O165" i="2"/>
  <c r="N165" i="2"/>
  <c r="K165" i="2"/>
  <c r="A165" i="2"/>
  <c r="P164" i="2"/>
  <c r="O164" i="2"/>
  <c r="A164" i="2"/>
  <c r="P163" i="2"/>
  <c r="O163" i="2"/>
  <c r="K163" i="2"/>
  <c r="N163" i="2" s="1"/>
  <c r="A163" i="2"/>
  <c r="O162" i="2"/>
  <c r="N162" i="2"/>
  <c r="P162" i="2"/>
  <c r="K162" i="2"/>
  <c r="A162" i="2"/>
  <c r="P161" i="2"/>
  <c r="O161" i="2"/>
  <c r="A161" i="2"/>
  <c r="N160" i="2"/>
  <c r="P160" i="2"/>
  <c r="O160" i="2"/>
  <c r="K160" i="2"/>
  <c r="A160" i="2"/>
  <c r="P159" i="2"/>
  <c r="O159" i="2"/>
  <c r="A159" i="2"/>
  <c r="P158" i="2"/>
  <c r="O158" i="2"/>
  <c r="K158" i="2"/>
  <c r="N158" i="2" s="1"/>
  <c r="A158" i="2"/>
  <c r="O157" i="2"/>
  <c r="N157" i="2"/>
  <c r="P157" i="2"/>
  <c r="K157" i="2"/>
  <c r="A157" i="2"/>
  <c r="P156" i="2"/>
  <c r="O156" i="2"/>
  <c r="A156" i="2"/>
  <c r="P155" i="2"/>
  <c r="O155" i="2"/>
  <c r="K155" i="2"/>
  <c r="N155" i="2" s="1"/>
  <c r="A155" i="2"/>
  <c r="O154" i="2"/>
  <c r="P154" i="2"/>
  <c r="K154" i="2"/>
  <c r="N154" i="2" s="1"/>
  <c r="A154" i="2"/>
  <c r="P153" i="2"/>
  <c r="O153" i="2"/>
  <c r="A153" i="2"/>
  <c r="N152" i="2"/>
  <c r="P152" i="2"/>
  <c r="O152" i="2"/>
  <c r="K152" i="2"/>
  <c r="A152" i="2"/>
  <c r="P151" i="2"/>
  <c r="O151" i="2"/>
  <c r="A151" i="2"/>
  <c r="P150" i="2"/>
  <c r="O150" i="2"/>
  <c r="K150" i="2"/>
  <c r="N150" i="2" s="1"/>
  <c r="A150" i="2"/>
  <c r="O149" i="2"/>
  <c r="N149" i="2"/>
  <c r="P149" i="2"/>
  <c r="K149" i="2"/>
  <c r="A149" i="2"/>
  <c r="P148" i="2"/>
  <c r="O148" i="2"/>
  <c r="A148" i="2"/>
  <c r="P147" i="2"/>
  <c r="O147" i="2"/>
  <c r="K147" i="2"/>
  <c r="N147" i="2" s="1"/>
  <c r="A147" i="2"/>
  <c r="O146" i="2"/>
  <c r="N146" i="2"/>
  <c r="P146" i="2"/>
  <c r="K146" i="2"/>
  <c r="A146" i="2"/>
  <c r="P145" i="2"/>
  <c r="O145" i="2"/>
  <c r="A145" i="2"/>
  <c r="N144" i="2"/>
  <c r="P144" i="2"/>
  <c r="O144" i="2"/>
  <c r="K144" i="2"/>
  <c r="A144" i="2"/>
  <c r="P143" i="2"/>
  <c r="O143" i="2"/>
  <c r="K143" i="2"/>
  <c r="N143" i="2" s="1"/>
  <c r="A143" i="2"/>
  <c r="P142" i="2"/>
  <c r="O142" i="2"/>
  <c r="K142" i="2"/>
  <c r="N142" i="2" s="1"/>
  <c r="A142" i="2"/>
  <c r="O141" i="2"/>
  <c r="N141" i="2"/>
  <c r="P141" i="2"/>
  <c r="K141" i="2"/>
  <c r="A141" i="2"/>
  <c r="P140" i="2"/>
  <c r="O140" i="2"/>
  <c r="A140" i="2"/>
  <c r="P139" i="2"/>
  <c r="O139" i="2"/>
  <c r="K139" i="2"/>
  <c r="N139" i="2" s="1"/>
  <c r="A139" i="2"/>
  <c r="O138" i="2"/>
  <c r="P138" i="2"/>
  <c r="K138" i="2"/>
  <c r="N138" i="2" s="1"/>
  <c r="A138" i="2"/>
  <c r="P137" i="2"/>
  <c r="O137" i="2"/>
  <c r="A137" i="2"/>
  <c r="N136" i="2"/>
  <c r="P136" i="2"/>
  <c r="O136" i="2"/>
  <c r="K136" i="2"/>
  <c r="A136" i="2"/>
  <c r="P135" i="2"/>
  <c r="O135" i="2"/>
  <c r="K135" i="2"/>
  <c r="N135" i="2" s="1"/>
  <c r="A135" i="2"/>
  <c r="P134" i="2"/>
  <c r="O134" i="2"/>
  <c r="K134" i="2"/>
  <c r="N134" i="2" s="1"/>
  <c r="A134" i="2"/>
  <c r="P133" i="2"/>
  <c r="O133" i="2"/>
  <c r="N133" i="2"/>
  <c r="K133" i="2"/>
  <c r="A133" i="2"/>
  <c r="P132" i="2"/>
  <c r="O132" i="2"/>
  <c r="A132" i="2"/>
  <c r="P131" i="2"/>
  <c r="O131" i="2"/>
  <c r="K131" i="2"/>
  <c r="N131" i="2" s="1"/>
  <c r="A131" i="2"/>
  <c r="O130" i="2"/>
  <c r="N130" i="2"/>
  <c r="P130" i="2"/>
  <c r="K130" i="2"/>
  <c r="A130" i="2"/>
  <c r="P129" i="2"/>
  <c r="O129" i="2"/>
  <c r="A129" i="2"/>
  <c r="N128" i="2"/>
  <c r="P128" i="2"/>
  <c r="O128" i="2"/>
  <c r="K128" i="2"/>
  <c r="A128" i="2"/>
  <c r="P127" i="2"/>
  <c r="O127" i="2"/>
  <c r="A127" i="2"/>
  <c r="P126" i="2"/>
  <c r="O126" i="2"/>
  <c r="K126" i="2"/>
  <c r="N126" i="2" s="1"/>
  <c r="A126" i="2"/>
  <c r="O125" i="2"/>
  <c r="N125" i="2"/>
  <c r="P125" i="2"/>
  <c r="K125" i="2"/>
  <c r="A125" i="2"/>
  <c r="P124" i="2"/>
  <c r="O124" i="2"/>
  <c r="A124" i="2"/>
  <c r="P123" i="2"/>
  <c r="O123" i="2"/>
  <c r="K123" i="2"/>
  <c r="N123" i="2" s="1"/>
  <c r="A123" i="2"/>
  <c r="O122" i="2"/>
  <c r="N122" i="2"/>
  <c r="P122" i="2"/>
  <c r="K122" i="2"/>
  <c r="A122" i="2"/>
  <c r="P121" i="2"/>
  <c r="O121" i="2"/>
  <c r="A121" i="2"/>
  <c r="P120" i="2"/>
  <c r="N120" i="2"/>
  <c r="O120" i="2"/>
  <c r="K120" i="2"/>
  <c r="A120" i="2"/>
  <c r="P119" i="2"/>
  <c r="O119" i="2"/>
  <c r="K119" i="2"/>
  <c r="N119" i="2" s="1"/>
  <c r="A119" i="2"/>
  <c r="P118" i="2"/>
  <c r="O118" i="2"/>
  <c r="K118" i="2"/>
  <c r="N118" i="2" s="1"/>
  <c r="A118" i="2"/>
  <c r="P117" i="2"/>
  <c r="O117" i="2"/>
  <c r="N117" i="2"/>
  <c r="K117" i="2"/>
  <c r="A117" i="2"/>
  <c r="P116" i="2"/>
  <c r="O116" i="2"/>
  <c r="A116" i="2"/>
  <c r="P115" i="2"/>
  <c r="O115" i="2"/>
  <c r="A115" i="2"/>
  <c r="P114" i="2"/>
  <c r="O114" i="2"/>
  <c r="N114" i="2"/>
  <c r="K114" i="2"/>
  <c r="A114" i="2"/>
  <c r="P113" i="2"/>
  <c r="O113" i="2"/>
  <c r="A113" i="2"/>
  <c r="P112" i="2"/>
  <c r="O112" i="2"/>
  <c r="K112" i="2"/>
  <c r="N112" i="2" s="1"/>
  <c r="A112" i="2"/>
  <c r="P111" i="2"/>
  <c r="O111" i="2"/>
  <c r="K111" i="2"/>
  <c r="N111" i="2" s="1"/>
  <c r="A111" i="2"/>
  <c r="O110" i="2"/>
  <c r="P110" i="2"/>
  <c r="A110" i="2"/>
  <c r="P109" i="2"/>
  <c r="O109" i="2"/>
  <c r="K109" i="2"/>
  <c r="N109" i="2" s="1"/>
  <c r="A109" i="2"/>
  <c r="O108" i="2"/>
  <c r="N108" i="2"/>
  <c r="P108" i="2"/>
  <c r="K108" i="2"/>
  <c r="A108" i="2"/>
  <c r="P107" i="2"/>
  <c r="O107" i="2"/>
  <c r="K107" i="2"/>
  <c r="N107" i="2" s="1"/>
  <c r="A107" i="2"/>
  <c r="P106" i="2"/>
  <c r="O106" i="2"/>
  <c r="K106" i="2"/>
  <c r="N106" i="2" s="1"/>
  <c r="A106" i="2"/>
  <c r="P105" i="2"/>
  <c r="O105" i="2"/>
  <c r="A105" i="2"/>
  <c r="P104" i="2"/>
  <c r="O104" i="2"/>
  <c r="K104" i="2"/>
  <c r="N104" i="2" s="1"/>
  <c r="A104" i="2"/>
  <c r="P103" i="2"/>
  <c r="O103" i="2"/>
  <c r="A103" i="2"/>
  <c r="P102" i="2"/>
  <c r="O102" i="2"/>
  <c r="N102" i="2"/>
  <c r="K102" i="2"/>
  <c r="A102" i="2"/>
  <c r="P101" i="2"/>
  <c r="O101" i="2"/>
  <c r="A101" i="2"/>
  <c r="P100" i="2"/>
  <c r="O100" i="2"/>
  <c r="K100" i="2"/>
  <c r="N100" i="2" s="1"/>
  <c r="A100" i="2"/>
  <c r="P99" i="2"/>
  <c r="O99" i="2"/>
  <c r="K99" i="2"/>
  <c r="N99" i="2" s="1"/>
  <c r="A99" i="2"/>
  <c r="O98" i="2"/>
  <c r="N98" i="2"/>
  <c r="P98" i="2"/>
  <c r="A98" i="2"/>
  <c r="P97" i="2"/>
  <c r="O97" i="2"/>
  <c r="K97" i="2"/>
  <c r="N97" i="2" s="1"/>
  <c r="A97" i="2"/>
  <c r="O96" i="2"/>
  <c r="P96" i="2"/>
  <c r="A96" i="2"/>
  <c r="P95" i="2"/>
  <c r="O95" i="2"/>
  <c r="A95" i="2"/>
  <c r="P94" i="2"/>
  <c r="O94" i="2"/>
  <c r="N94" i="2"/>
  <c r="K94" i="2"/>
  <c r="A94" i="2"/>
  <c r="P93" i="2"/>
  <c r="O93" i="2"/>
  <c r="N93" i="2"/>
  <c r="K93" i="2"/>
  <c r="A93" i="2"/>
  <c r="P92" i="2"/>
  <c r="O92" i="2"/>
  <c r="A92" i="2"/>
  <c r="P91" i="2"/>
  <c r="O91" i="2"/>
  <c r="K91" i="2"/>
  <c r="N91" i="2" s="1"/>
  <c r="A91" i="2"/>
  <c r="P90" i="2"/>
  <c r="N90" i="2"/>
  <c r="O90" i="2"/>
  <c r="K90" i="2"/>
  <c r="A90" i="2"/>
  <c r="N89" i="2"/>
  <c r="P89" i="2"/>
  <c r="O89" i="2"/>
  <c r="K89" i="2"/>
  <c r="A89" i="2"/>
  <c r="P88" i="2"/>
  <c r="O88" i="2"/>
  <c r="A88" i="2"/>
  <c r="P87" i="2"/>
  <c r="O87" i="2"/>
  <c r="K87" i="2"/>
  <c r="N87" i="2" s="1"/>
  <c r="A87" i="2"/>
  <c r="N86" i="2"/>
  <c r="P86" i="2"/>
  <c r="O86" i="2"/>
  <c r="K86" i="2"/>
  <c r="A86" i="2"/>
  <c r="P85" i="2"/>
  <c r="O85" i="2"/>
  <c r="A85" i="2"/>
  <c r="N84" i="2"/>
  <c r="P84" i="2"/>
  <c r="O84" i="2"/>
  <c r="K84" i="2"/>
  <c r="A84" i="2"/>
  <c r="P83" i="2"/>
  <c r="O83" i="2"/>
  <c r="K83" i="2"/>
  <c r="N83" i="2" s="1"/>
  <c r="A83" i="2"/>
  <c r="N82" i="2"/>
  <c r="P82" i="2"/>
  <c r="O82" i="2"/>
  <c r="K82" i="2"/>
  <c r="A82" i="2"/>
  <c r="P81" i="2"/>
  <c r="O81" i="2"/>
  <c r="N81" i="2"/>
  <c r="K81" i="2"/>
  <c r="A81" i="2"/>
  <c r="P80" i="2"/>
  <c r="O80" i="2"/>
  <c r="A80" i="2"/>
  <c r="P79" i="2"/>
  <c r="O79" i="2"/>
  <c r="A79" i="2"/>
  <c r="P78" i="2"/>
  <c r="O78" i="2"/>
  <c r="N78" i="2"/>
  <c r="K78" i="2"/>
  <c r="A78" i="2"/>
  <c r="P77" i="2"/>
  <c r="O77" i="2"/>
  <c r="A77" i="2"/>
  <c r="P76" i="2"/>
  <c r="O76" i="2"/>
  <c r="A76" i="2"/>
  <c r="P75" i="2"/>
  <c r="O75" i="2"/>
  <c r="K75" i="2"/>
  <c r="N75" i="2" s="1"/>
  <c r="A75" i="2"/>
  <c r="P74" i="2"/>
  <c r="O74" i="2"/>
  <c r="N74" i="2"/>
  <c r="K74" i="2"/>
  <c r="A74" i="2"/>
  <c r="O73" i="2"/>
  <c r="P73" i="2"/>
  <c r="K73" i="2"/>
  <c r="N73" i="2" s="1"/>
  <c r="A73" i="2"/>
  <c r="P72" i="2"/>
  <c r="O72" i="2"/>
  <c r="A72" i="2"/>
  <c r="O71" i="2"/>
  <c r="N71" i="2"/>
  <c r="P71" i="2"/>
  <c r="K71" i="2"/>
  <c r="A71" i="2"/>
  <c r="O70" i="2"/>
  <c r="P70" i="2"/>
  <c r="A70" i="2"/>
  <c r="P69" i="2"/>
  <c r="O69" i="2"/>
  <c r="A69" i="2"/>
  <c r="P68" i="2"/>
  <c r="O68" i="2"/>
  <c r="K68" i="2"/>
  <c r="N68" i="2" s="1"/>
  <c r="A68" i="2"/>
  <c r="P67" i="2"/>
  <c r="O67" i="2"/>
  <c r="K67" i="2"/>
  <c r="N67" i="2" s="1"/>
  <c r="A67" i="2"/>
  <c r="P66" i="2"/>
  <c r="O66" i="2"/>
  <c r="A66" i="2"/>
  <c r="P65" i="2"/>
  <c r="O65" i="2"/>
  <c r="A65" i="2"/>
  <c r="P64" i="2"/>
  <c r="O64" i="2"/>
  <c r="A64" i="2"/>
  <c r="P63" i="2"/>
  <c r="O63" i="2"/>
  <c r="K63" i="2"/>
  <c r="N63" i="2" s="1"/>
  <c r="A63" i="2"/>
  <c r="P62" i="2"/>
  <c r="O62" i="2"/>
  <c r="A62" i="2"/>
  <c r="P61" i="2"/>
  <c r="O61" i="2"/>
  <c r="A61" i="2"/>
  <c r="P60" i="2"/>
  <c r="O60" i="2"/>
  <c r="A60" i="2"/>
  <c r="P59" i="2"/>
  <c r="O59" i="2"/>
  <c r="K59" i="2"/>
  <c r="N59" i="2" s="1"/>
  <c r="A59" i="2"/>
  <c r="P58" i="2"/>
  <c r="O58" i="2"/>
  <c r="A58" i="2"/>
  <c r="O57" i="2"/>
  <c r="P57" i="2"/>
  <c r="K57" i="2"/>
  <c r="N57" i="2" s="1"/>
  <c r="A57" i="2"/>
  <c r="P56" i="2"/>
  <c r="O56" i="2"/>
  <c r="A56" i="2"/>
  <c r="P55" i="2"/>
  <c r="O55" i="2"/>
  <c r="K55" i="2"/>
  <c r="N55" i="2" s="1"/>
  <c r="A55" i="2"/>
  <c r="P54" i="2"/>
  <c r="O54" i="2"/>
  <c r="A54" i="2"/>
  <c r="P53" i="2"/>
  <c r="O53" i="2"/>
  <c r="K53" i="2"/>
  <c r="N53" i="2" s="1"/>
  <c r="A53" i="2"/>
  <c r="P52" i="2"/>
  <c r="O52" i="2"/>
  <c r="A52" i="2"/>
  <c r="O51" i="2"/>
  <c r="P51" i="2"/>
  <c r="K51" i="2"/>
  <c r="N51" i="2" s="1"/>
  <c r="A51" i="2"/>
  <c r="O50" i="2"/>
  <c r="P50" i="2"/>
  <c r="A50" i="2"/>
  <c r="O49" i="2"/>
  <c r="P49" i="2"/>
  <c r="A49" i="2"/>
  <c r="P48" i="2"/>
  <c r="O48" i="2"/>
  <c r="A48" i="2"/>
  <c r="P47" i="2"/>
  <c r="O47" i="2"/>
  <c r="K47" i="2"/>
  <c r="N47" i="2" s="1"/>
  <c r="A47" i="2"/>
  <c r="P46" i="2"/>
  <c r="O46" i="2"/>
  <c r="A46" i="2"/>
  <c r="P45" i="2"/>
  <c r="O45" i="2"/>
  <c r="A45" i="2"/>
  <c r="P44" i="2"/>
  <c r="O44" i="2"/>
  <c r="A44" i="2"/>
  <c r="P43" i="2"/>
  <c r="O43" i="2"/>
  <c r="K43" i="2"/>
  <c r="N43" i="2" s="1"/>
  <c r="A43" i="2"/>
  <c r="P42" i="2"/>
  <c r="O42" i="2"/>
  <c r="P41" i="2"/>
  <c r="O41" i="2"/>
  <c r="K41" i="2"/>
  <c r="N41" i="2" s="1"/>
  <c r="A41" i="2"/>
  <c r="P40" i="2"/>
  <c r="O40" i="2"/>
  <c r="N40" i="2"/>
  <c r="K40" i="2"/>
  <c r="A40" i="2"/>
  <c r="P39" i="2"/>
  <c r="O39" i="2"/>
  <c r="K39" i="2"/>
  <c r="N39" i="2" s="1"/>
  <c r="A39" i="2"/>
  <c r="N38" i="2"/>
  <c r="P38" i="2"/>
  <c r="O38" i="2"/>
  <c r="K38" i="2"/>
  <c r="A38" i="2"/>
  <c r="P37" i="2"/>
  <c r="O37" i="2"/>
  <c r="K37" i="2"/>
  <c r="N37" i="2" s="1"/>
  <c r="A37" i="2"/>
  <c r="O36" i="2"/>
  <c r="P36" i="2"/>
  <c r="K36" i="2"/>
  <c r="N36" i="2" s="1"/>
  <c r="A36" i="2"/>
  <c r="P35" i="2"/>
  <c r="O35" i="2"/>
  <c r="N35" i="2"/>
  <c r="K35" i="2"/>
  <c r="A35" i="2"/>
  <c r="O34" i="2"/>
  <c r="P34" i="2"/>
  <c r="K34" i="2"/>
  <c r="N34" i="2" s="1"/>
  <c r="A34" i="2"/>
  <c r="P33" i="2"/>
  <c r="O33" i="2"/>
  <c r="A33" i="2"/>
  <c r="O32" i="2"/>
  <c r="N32" i="2"/>
  <c r="P32" i="2"/>
  <c r="K32" i="2"/>
  <c r="A32" i="2"/>
  <c r="P31" i="2"/>
  <c r="O31" i="2"/>
  <c r="K31" i="2"/>
  <c r="N31" i="2" s="1"/>
  <c r="A31" i="2"/>
  <c r="O30" i="2"/>
  <c r="P30" i="2"/>
  <c r="K30" i="2"/>
  <c r="N30" i="2" s="1"/>
  <c r="A30" i="2"/>
  <c r="P29" i="2"/>
  <c r="O29" i="2"/>
  <c r="K29" i="2"/>
  <c r="N29" i="2" s="1"/>
  <c r="A29" i="2"/>
  <c r="P28" i="2"/>
  <c r="O28" i="2"/>
  <c r="K28" i="2"/>
  <c r="N28" i="2" s="1"/>
  <c r="A28" i="2"/>
  <c r="P27" i="2"/>
  <c r="O27" i="2"/>
  <c r="K27" i="2"/>
  <c r="N27" i="2" s="1"/>
  <c r="A27" i="2"/>
  <c r="P26" i="2"/>
  <c r="O26" i="2"/>
  <c r="A26" i="2"/>
  <c r="P25" i="2"/>
  <c r="O25" i="2"/>
  <c r="A25" i="2"/>
  <c r="P24" i="2"/>
  <c r="O24" i="2"/>
  <c r="A24" i="2"/>
  <c r="P23" i="2"/>
  <c r="O23" i="2"/>
  <c r="K23" i="2"/>
  <c r="N23" i="2" s="1"/>
  <c r="A23" i="2"/>
  <c r="P22" i="2"/>
  <c r="O22" i="2"/>
  <c r="K22" i="2"/>
  <c r="N22" i="2" s="1"/>
  <c r="A22" i="2"/>
  <c r="P21" i="2"/>
  <c r="O21" i="2"/>
  <c r="K21" i="2"/>
  <c r="N21" i="2" s="1"/>
  <c r="A21" i="2"/>
  <c r="O20" i="2"/>
  <c r="N20" i="2"/>
  <c r="P20" i="2"/>
  <c r="K20" i="2"/>
  <c r="A20" i="2"/>
  <c r="O19" i="2"/>
  <c r="P19" i="2"/>
  <c r="A19" i="2"/>
  <c r="P18" i="2"/>
  <c r="O18" i="2"/>
  <c r="K18" i="2"/>
  <c r="N18" i="2" s="1"/>
  <c r="A18" i="2"/>
  <c r="P17" i="2"/>
  <c r="O17" i="2"/>
  <c r="K17" i="2"/>
  <c r="N17" i="2" s="1"/>
  <c r="A17" i="2"/>
  <c r="O16" i="2"/>
  <c r="P16" i="2"/>
  <c r="K16" i="2"/>
  <c r="N16" i="2" s="1"/>
  <c r="A16" i="2"/>
  <c r="P15" i="2"/>
  <c r="O15" i="2"/>
  <c r="K15" i="2"/>
  <c r="N15" i="2" s="1"/>
  <c r="A15" i="2"/>
  <c r="O14" i="2"/>
  <c r="P14" i="2"/>
  <c r="K14" i="2"/>
  <c r="N14" i="2" s="1"/>
  <c r="A14" i="2"/>
  <c r="P13" i="2"/>
  <c r="O13" i="2"/>
  <c r="A13" i="2"/>
  <c r="O12" i="2"/>
  <c r="K12" i="2"/>
  <c r="N12" i="2" s="1"/>
  <c r="A12" i="2"/>
  <c r="P11" i="2"/>
  <c r="O11" i="2"/>
  <c r="A11" i="2"/>
  <c r="O10" i="2"/>
  <c r="P10" i="2"/>
  <c r="A10" i="2"/>
  <c r="P9" i="2"/>
  <c r="N9" i="2"/>
  <c r="O9" i="2"/>
  <c r="A9" i="2"/>
  <c r="P8" i="2"/>
  <c r="O8" i="2"/>
  <c r="A8" i="2"/>
  <c r="W7" i="2"/>
  <c r="P7" i="2"/>
  <c r="O7" i="2"/>
  <c r="A7" i="2"/>
  <c r="P6" i="2"/>
  <c r="O6" i="2"/>
  <c r="N6" i="2"/>
  <c r="K6" i="2"/>
  <c r="A6" i="2"/>
  <c r="P5" i="2"/>
  <c r="O5" i="2"/>
  <c r="K5" i="2"/>
  <c r="A5" i="2"/>
  <c r="P4" i="2"/>
  <c r="O4" i="2"/>
  <c r="K4" i="2"/>
  <c r="N4" i="2" s="1"/>
  <c r="A4" i="2"/>
  <c r="I2" i="2"/>
  <c r="H2" i="2"/>
  <c r="H1" i="2" s="1"/>
  <c r="W8" i="2" s="1"/>
  <c r="G2" i="2"/>
  <c r="G1" i="2" s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A249" i="1"/>
  <c r="G248" i="1"/>
  <c r="B248" i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A248" i="1"/>
  <c r="G247" i="1"/>
  <c r="U245" i="1"/>
  <c r="V245" i="1" s="1"/>
  <c r="W245" i="1" s="1"/>
  <c r="A245" i="1"/>
  <c r="A244" i="1"/>
  <c r="U243" i="1"/>
  <c r="V243" i="1" s="1"/>
  <c r="A243" i="1"/>
  <c r="U242" i="1"/>
  <c r="V242" i="1" s="1"/>
  <c r="A242" i="1"/>
  <c r="U241" i="1"/>
  <c r="V241" i="1" s="1"/>
  <c r="W241" i="1" s="1"/>
  <c r="A241" i="1"/>
  <c r="A240" i="1"/>
  <c r="U239" i="1"/>
  <c r="V239" i="1" s="1"/>
  <c r="A239" i="1"/>
  <c r="U238" i="1"/>
  <c r="V238" i="1" s="1"/>
  <c r="A238" i="1"/>
  <c r="U237" i="1"/>
  <c r="V237" i="1" s="1"/>
  <c r="A237" i="1"/>
  <c r="U236" i="1"/>
  <c r="V236" i="1" s="1"/>
  <c r="A236" i="1"/>
  <c r="U235" i="1"/>
  <c r="V235" i="1" s="1"/>
  <c r="A235" i="1"/>
  <c r="A234" i="1"/>
  <c r="U233" i="1"/>
  <c r="V233" i="1" s="1"/>
  <c r="A233" i="1"/>
  <c r="A232" i="1"/>
  <c r="U231" i="1"/>
  <c r="V231" i="1" s="1"/>
  <c r="A231" i="1"/>
  <c r="U230" i="1"/>
  <c r="V230" i="1" s="1"/>
  <c r="A230" i="1"/>
  <c r="U229" i="1"/>
  <c r="V229" i="1" s="1"/>
  <c r="W229" i="1" s="1"/>
  <c r="A229" i="1"/>
  <c r="A228" i="1"/>
  <c r="U227" i="1"/>
  <c r="V227" i="1" s="1"/>
  <c r="A227" i="1"/>
  <c r="U226" i="1"/>
  <c r="V226" i="1" s="1"/>
  <c r="A226" i="1"/>
  <c r="U225" i="1"/>
  <c r="V225" i="1" s="1"/>
  <c r="A225" i="1"/>
  <c r="A224" i="1"/>
  <c r="U223" i="1"/>
  <c r="V223" i="1" s="1"/>
  <c r="A223" i="1"/>
  <c r="U222" i="1"/>
  <c r="V222" i="1" s="1"/>
  <c r="A222" i="1"/>
  <c r="A221" i="1"/>
  <c r="U220" i="1"/>
  <c r="V220" i="1" s="1"/>
  <c r="A220" i="1"/>
  <c r="A219" i="1"/>
  <c r="A218" i="1"/>
  <c r="A217" i="1"/>
  <c r="A216" i="1"/>
  <c r="U215" i="1"/>
  <c r="V215" i="1" s="1"/>
  <c r="A215" i="1"/>
  <c r="U214" i="1"/>
  <c r="V214" i="1" s="1"/>
  <c r="A214" i="1"/>
  <c r="A213" i="1"/>
  <c r="A212" i="1"/>
  <c r="U211" i="1"/>
  <c r="V211" i="1" s="1"/>
  <c r="A211" i="1"/>
  <c r="U209" i="1"/>
  <c r="V209" i="1" s="1"/>
  <c r="U206" i="1"/>
  <c r="V206" i="1" s="1"/>
  <c r="U205" i="1"/>
  <c r="V205" i="1" s="1"/>
  <c r="U204" i="1"/>
  <c r="V204" i="1" s="1"/>
  <c r="U202" i="1"/>
  <c r="V202" i="1" s="1"/>
  <c r="U201" i="1"/>
  <c r="V201" i="1" s="1"/>
  <c r="U200" i="1"/>
  <c r="V200" i="1" s="1"/>
  <c r="U196" i="1"/>
  <c r="V196" i="1" s="1"/>
  <c r="U194" i="1"/>
  <c r="V194" i="1" s="1"/>
  <c r="U192" i="1"/>
  <c r="V192" i="1" s="1"/>
  <c r="U188" i="1"/>
  <c r="V188" i="1" s="1"/>
  <c r="U187" i="1"/>
  <c r="V187" i="1" s="1"/>
  <c r="U186" i="1"/>
  <c r="V186" i="1" s="1"/>
  <c r="U183" i="1"/>
  <c r="V183" i="1" s="1"/>
  <c r="U182" i="1"/>
  <c r="V182" i="1" s="1"/>
  <c r="U179" i="1"/>
  <c r="V179" i="1" s="1"/>
  <c r="U178" i="1"/>
  <c r="V178" i="1" s="1"/>
  <c r="U177" i="1"/>
  <c r="V177" i="1" s="1"/>
  <c r="U173" i="1"/>
  <c r="V173" i="1" s="1"/>
  <c r="U172" i="1"/>
  <c r="V172" i="1" s="1"/>
  <c r="A172" i="1"/>
  <c r="A171" i="1"/>
  <c r="U170" i="1"/>
  <c r="V170" i="1" s="1"/>
  <c r="A170" i="1"/>
  <c r="A169" i="1"/>
  <c r="U168" i="1"/>
  <c r="V168" i="1" s="1"/>
  <c r="A168" i="1"/>
  <c r="A167" i="1"/>
  <c r="A166" i="1"/>
  <c r="A165" i="1"/>
  <c r="A164" i="1"/>
  <c r="U163" i="1"/>
  <c r="V163" i="1" s="1"/>
  <c r="A163" i="1"/>
  <c r="U162" i="1"/>
  <c r="V162" i="1" s="1"/>
  <c r="A162" i="1"/>
  <c r="U161" i="1"/>
  <c r="V161" i="1" s="1"/>
  <c r="A161" i="1"/>
  <c r="U160" i="1"/>
  <c r="V160" i="1" s="1"/>
  <c r="A160" i="1"/>
  <c r="U159" i="1"/>
  <c r="V159" i="1" s="1"/>
  <c r="A159" i="1"/>
  <c r="U158" i="1"/>
  <c r="V158" i="1" s="1"/>
  <c r="A158" i="1"/>
  <c r="A157" i="1"/>
  <c r="U156" i="1"/>
  <c r="V156" i="1" s="1"/>
  <c r="A156" i="1"/>
  <c r="A155" i="1"/>
  <c r="A154" i="1"/>
  <c r="A153" i="1"/>
  <c r="A152" i="1"/>
  <c r="A151" i="1"/>
  <c r="U150" i="1"/>
  <c r="V150" i="1" s="1"/>
  <c r="A150" i="1"/>
  <c r="U149" i="1"/>
  <c r="V149" i="1" s="1"/>
  <c r="A149" i="1"/>
  <c r="U148" i="1"/>
  <c r="V148" i="1" s="1"/>
  <c r="A148" i="1"/>
  <c r="U147" i="1"/>
  <c r="V147" i="1" s="1"/>
  <c r="A147" i="1"/>
  <c r="A146" i="1"/>
  <c r="U145" i="1"/>
  <c r="V145" i="1" s="1"/>
  <c r="A145" i="1"/>
  <c r="U144" i="1"/>
  <c r="V144" i="1" s="1"/>
  <c r="A144" i="1"/>
  <c r="A143" i="1"/>
  <c r="U142" i="1"/>
  <c r="V142" i="1" s="1"/>
  <c r="W142" i="1" s="1"/>
  <c r="A142" i="1"/>
  <c r="A141" i="1"/>
  <c r="A140" i="1"/>
  <c r="A139" i="1"/>
  <c r="U138" i="1"/>
  <c r="V138" i="1" s="1"/>
  <c r="A138" i="1"/>
  <c r="A137" i="1"/>
  <c r="U136" i="1"/>
  <c r="V136" i="1" s="1"/>
  <c r="A136" i="1"/>
  <c r="A135" i="1"/>
  <c r="U134" i="1"/>
  <c r="V134" i="1" s="1"/>
  <c r="A134" i="1"/>
  <c r="U133" i="1"/>
  <c r="V133" i="1" s="1"/>
  <c r="A133" i="1"/>
  <c r="A132" i="1"/>
  <c r="A131" i="1"/>
  <c r="U130" i="1"/>
  <c r="V130" i="1" s="1"/>
  <c r="W130" i="1" s="1"/>
  <c r="A130" i="1"/>
  <c r="A129" i="1"/>
  <c r="A128" i="1"/>
  <c r="A127" i="1"/>
  <c r="A126" i="1"/>
  <c r="U125" i="1"/>
  <c r="V125" i="1" s="1"/>
  <c r="W125" i="1" s="1"/>
  <c r="A125" i="1"/>
  <c r="U124" i="1"/>
  <c r="V124" i="1" s="1"/>
  <c r="A124" i="1"/>
  <c r="A123" i="1"/>
  <c r="U122" i="1"/>
  <c r="V122" i="1" s="1"/>
  <c r="A122" i="1"/>
  <c r="U121" i="1"/>
  <c r="V121" i="1" s="1"/>
  <c r="A121" i="1"/>
  <c r="A120" i="1"/>
  <c r="A119" i="1"/>
  <c r="U118" i="1"/>
  <c r="V118" i="1" s="1"/>
  <c r="W118" i="1" s="1"/>
  <c r="A118" i="1"/>
  <c r="A117" i="1"/>
  <c r="A116" i="1"/>
  <c r="U115" i="1"/>
  <c r="V115" i="1" s="1"/>
  <c r="A115" i="1"/>
  <c r="U114" i="1"/>
  <c r="V114" i="1" s="1"/>
  <c r="A114" i="1"/>
  <c r="U113" i="1"/>
  <c r="V113" i="1" s="1"/>
  <c r="W113" i="1" s="1"/>
  <c r="A113" i="1"/>
  <c r="U112" i="1"/>
  <c r="V112" i="1" s="1"/>
  <c r="A112" i="1"/>
  <c r="A111" i="1"/>
  <c r="U110" i="1"/>
  <c r="V110" i="1" s="1"/>
  <c r="A110" i="1"/>
  <c r="U109" i="1"/>
  <c r="V109" i="1" s="1"/>
  <c r="A109" i="1"/>
  <c r="A108" i="1"/>
  <c r="A107" i="1"/>
  <c r="A106" i="1"/>
  <c r="A105" i="1"/>
  <c r="A104" i="1"/>
  <c r="U103" i="1"/>
  <c r="V103" i="1" s="1"/>
  <c r="A103" i="1"/>
  <c r="U102" i="1"/>
  <c r="V102" i="1" s="1"/>
  <c r="A102" i="1"/>
  <c r="A101" i="1"/>
  <c r="U100" i="1"/>
  <c r="V100" i="1" s="1"/>
  <c r="A100" i="1"/>
  <c r="U99" i="1"/>
  <c r="V99" i="1" s="1"/>
  <c r="A99" i="1"/>
  <c r="A98" i="1"/>
  <c r="U97" i="1"/>
  <c r="V97" i="1" s="1"/>
  <c r="A97" i="1"/>
  <c r="U96" i="1"/>
  <c r="V96" i="1" s="1"/>
  <c r="A96" i="1"/>
  <c r="A95" i="1"/>
  <c r="A94" i="1"/>
  <c r="A93" i="1"/>
  <c r="A92" i="1"/>
  <c r="A91" i="1"/>
  <c r="U90" i="1"/>
  <c r="V90" i="1" s="1"/>
  <c r="A90" i="1"/>
  <c r="U89" i="1"/>
  <c r="V89" i="1" s="1"/>
  <c r="A89" i="1"/>
  <c r="A88" i="1"/>
  <c r="U87" i="1"/>
  <c r="V87" i="1" s="1"/>
  <c r="A87" i="1"/>
  <c r="A86" i="1"/>
  <c r="A85" i="1"/>
  <c r="U84" i="1"/>
  <c r="V84" i="1" s="1"/>
  <c r="A84" i="1"/>
  <c r="U83" i="1"/>
  <c r="V83" i="1" s="1"/>
  <c r="A83" i="1"/>
  <c r="A82" i="1"/>
  <c r="A81" i="1"/>
  <c r="A80" i="1"/>
  <c r="U79" i="1"/>
  <c r="V79" i="1" s="1"/>
  <c r="A79" i="1"/>
  <c r="A78" i="1"/>
  <c r="A77" i="1"/>
  <c r="A76" i="1"/>
  <c r="U75" i="1"/>
  <c r="V75" i="1" s="1"/>
  <c r="A75" i="1"/>
  <c r="U74" i="1"/>
  <c r="V74" i="1" s="1"/>
  <c r="A74" i="1"/>
  <c r="A73" i="1"/>
  <c r="U72" i="1"/>
  <c r="V72" i="1" s="1"/>
  <c r="A72" i="1"/>
  <c r="A71" i="1"/>
  <c r="A70" i="1"/>
  <c r="U69" i="1"/>
  <c r="V69" i="1" s="1"/>
  <c r="A69" i="1"/>
  <c r="U68" i="1"/>
  <c r="V68" i="1" s="1"/>
  <c r="A68" i="1"/>
  <c r="A67" i="1"/>
  <c r="A66" i="1"/>
  <c r="A65" i="1"/>
  <c r="U64" i="1"/>
  <c r="V64" i="1" s="1"/>
  <c r="A64" i="1"/>
  <c r="A63" i="1"/>
  <c r="U62" i="1"/>
  <c r="V62" i="1" s="1"/>
  <c r="A62" i="1"/>
  <c r="A61" i="1"/>
  <c r="A60" i="1"/>
  <c r="A59" i="1"/>
  <c r="A58" i="1"/>
  <c r="U57" i="1"/>
  <c r="V57" i="1" s="1"/>
  <c r="A57" i="1"/>
  <c r="U56" i="1"/>
  <c r="V56" i="1" s="1"/>
  <c r="W56" i="1" s="1"/>
  <c r="A56" i="1"/>
  <c r="U55" i="1"/>
  <c r="V55" i="1" s="1"/>
  <c r="W55" i="1" s="1"/>
  <c r="X55" i="1" s="1"/>
  <c r="A55" i="1"/>
  <c r="U54" i="1"/>
  <c r="V54" i="1" s="1"/>
  <c r="A54" i="1"/>
  <c r="A53" i="1"/>
  <c r="A52" i="1"/>
  <c r="A51" i="1"/>
  <c r="U50" i="1"/>
  <c r="V50" i="1" s="1"/>
  <c r="A50" i="1"/>
  <c r="U49" i="1"/>
  <c r="V49" i="1" s="1"/>
  <c r="W49" i="1" s="1"/>
  <c r="A49" i="1"/>
  <c r="U48" i="1"/>
  <c r="V48" i="1" s="1"/>
  <c r="A48" i="1"/>
  <c r="A47" i="1"/>
  <c r="A46" i="1"/>
  <c r="A45" i="1"/>
  <c r="A44" i="1"/>
  <c r="A43" i="1"/>
  <c r="A41" i="1"/>
  <c r="U40" i="1"/>
  <c r="V40" i="1" s="1"/>
  <c r="A40" i="1"/>
  <c r="A39" i="1"/>
  <c r="A38" i="1"/>
  <c r="A37" i="1"/>
  <c r="U36" i="1"/>
  <c r="V36" i="1" s="1"/>
  <c r="A36" i="1"/>
  <c r="U35" i="1"/>
  <c r="V35" i="1" s="1"/>
  <c r="A35" i="1"/>
  <c r="U34" i="1"/>
  <c r="V34" i="1" s="1"/>
  <c r="A34" i="1"/>
  <c r="A33" i="1"/>
  <c r="U32" i="1"/>
  <c r="V32" i="1" s="1"/>
  <c r="A32" i="1"/>
  <c r="A31" i="1"/>
  <c r="A30" i="1"/>
  <c r="U29" i="1"/>
  <c r="V29" i="1" s="1"/>
  <c r="W29" i="1" s="1"/>
  <c r="A29" i="1"/>
  <c r="U28" i="1"/>
  <c r="V28" i="1" s="1"/>
  <c r="A28" i="1"/>
  <c r="U27" i="1"/>
  <c r="V27" i="1" s="1"/>
  <c r="A27" i="1"/>
  <c r="U26" i="1"/>
  <c r="V26" i="1" s="1"/>
  <c r="A26" i="1"/>
  <c r="A25" i="1"/>
  <c r="A24" i="1"/>
  <c r="A23" i="1"/>
  <c r="A22" i="1"/>
  <c r="A21" i="1"/>
  <c r="U20" i="1"/>
  <c r="V20" i="1" s="1"/>
  <c r="A20" i="1"/>
  <c r="U19" i="1"/>
  <c r="V19" i="1" s="1"/>
  <c r="A19" i="1"/>
  <c r="U18" i="1"/>
  <c r="V18" i="1" s="1"/>
  <c r="A18" i="1"/>
  <c r="A17" i="1"/>
  <c r="U16" i="1"/>
  <c r="V16" i="1" s="1"/>
  <c r="A16" i="1"/>
  <c r="U15" i="1"/>
  <c r="V15" i="1" s="1"/>
  <c r="A15" i="1"/>
  <c r="U14" i="1"/>
  <c r="V14" i="1" s="1"/>
  <c r="A14" i="1"/>
  <c r="U13" i="1"/>
  <c r="V13" i="1" s="1"/>
  <c r="A13" i="1"/>
  <c r="A12" i="1"/>
  <c r="A11" i="1"/>
  <c r="A10" i="1"/>
  <c r="U9" i="1"/>
  <c r="V9" i="1" s="1"/>
  <c r="A9" i="1"/>
  <c r="U8" i="1"/>
  <c r="V8" i="1" s="1"/>
  <c r="A8" i="1"/>
  <c r="U7" i="1"/>
  <c r="V7" i="1" s="1"/>
  <c r="A7" i="1"/>
  <c r="U6" i="1"/>
  <c r="V6" i="1" s="1"/>
  <c r="A6" i="1"/>
  <c r="A5" i="1"/>
  <c r="U4" i="1"/>
  <c r="A4" i="1"/>
  <c r="G2" i="1"/>
  <c r="W83" i="1" l="1"/>
  <c r="X83" i="1" s="1"/>
  <c r="W147" i="1"/>
  <c r="X147" i="1" s="1"/>
  <c r="W162" i="1"/>
  <c r="X162" i="1" s="1"/>
  <c r="X20" i="1"/>
  <c r="W20" i="1"/>
  <c r="W28" i="1"/>
  <c r="X28" i="1" s="1"/>
  <c r="W124" i="1"/>
  <c r="X124" i="1" s="1"/>
  <c r="W6" i="1"/>
  <c r="X6" i="1" s="1"/>
  <c r="W40" i="1"/>
  <c r="X40" i="1" s="1"/>
  <c r="W64" i="1"/>
  <c r="X64" i="1" s="1"/>
  <c r="W48" i="1"/>
  <c r="X48" i="1" s="1"/>
  <c r="W150" i="1"/>
  <c r="X150" i="1" s="1"/>
  <c r="W19" i="1"/>
  <c r="X19" i="1" s="1"/>
  <c r="W90" i="1"/>
  <c r="X90" i="1" s="1"/>
  <c r="W69" i="1"/>
  <c r="X69" i="1" s="1"/>
  <c r="W7" i="1"/>
  <c r="X7" i="1"/>
  <c r="W9" i="1"/>
  <c r="X9" i="1" s="1"/>
  <c r="W16" i="1"/>
  <c r="X16" i="1" s="1"/>
  <c r="X36" i="1"/>
  <c r="W36" i="1"/>
  <c r="W100" i="1"/>
  <c r="X100" i="1" s="1"/>
  <c r="W133" i="1"/>
  <c r="X133" i="1" s="1"/>
  <c r="V4" i="1"/>
  <c r="W26" i="1"/>
  <c r="X26" i="1"/>
  <c r="W72" i="1"/>
  <c r="X72" i="1" s="1"/>
  <c r="X136" i="1"/>
  <c r="W136" i="1"/>
  <c r="W54" i="1"/>
  <c r="X54" i="1"/>
  <c r="W57" i="1"/>
  <c r="X57" i="1" s="1"/>
  <c r="W103" i="1"/>
  <c r="X103" i="1" s="1"/>
  <c r="W109" i="1"/>
  <c r="X109" i="1" s="1"/>
  <c r="W112" i="1"/>
  <c r="X112" i="1" s="1"/>
  <c r="X14" i="1"/>
  <c r="W14" i="1"/>
  <c r="W27" i="1"/>
  <c r="X27" i="1" s="1"/>
  <c r="W62" i="1"/>
  <c r="X62" i="1" s="1"/>
  <c r="W68" i="1"/>
  <c r="X68" i="1" s="1"/>
  <c r="W226" i="1"/>
  <c r="X226" i="1" s="1"/>
  <c r="W8" i="1"/>
  <c r="X8" i="1" s="1"/>
  <c r="W32" i="1"/>
  <c r="X32" i="1" s="1"/>
  <c r="W75" i="1"/>
  <c r="X75" i="1" s="1"/>
  <c r="W163" i="1"/>
  <c r="X163" i="1" s="1"/>
  <c r="W18" i="1"/>
  <c r="X18" i="1" s="1"/>
  <c r="W35" i="1"/>
  <c r="X35" i="1"/>
  <c r="W50" i="1"/>
  <c r="X50" i="1" s="1"/>
  <c r="X96" i="1"/>
  <c r="W96" i="1"/>
  <c r="W15" i="1"/>
  <c r="X15" i="1" s="1"/>
  <c r="W87" i="1"/>
  <c r="X87" i="1" s="1"/>
  <c r="W102" i="1"/>
  <c r="X102" i="1" s="1"/>
  <c r="W121" i="1"/>
  <c r="X121" i="1" s="1"/>
  <c r="W215" i="1"/>
  <c r="X215" i="1" s="1"/>
  <c r="X161" i="1"/>
  <c r="W161" i="1"/>
  <c r="W74" i="1"/>
  <c r="X74" i="1" s="1"/>
  <c r="U101" i="1"/>
  <c r="V101" i="1" s="1"/>
  <c r="W115" i="1"/>
  <c r="X115" i="1" s="1"/>
  <c r="W144" i="1"/>
  <c r="X144" i="1" s="1"/>
  <c r="X158" i="1"/>
  <c r="W158" i="1"/>
  <c r="W172" i="1"/>
  <c r="X172" i="1" s="1"/>
  <c r="X188" i="1"/>
  <c r="W188" i="1"/>
  <c r="W194" i="1"/>
  <c r="X194" i="1" s="1"/>
  <c r="W206" i="1"/>
  <c r="X206" i="1" s="1"/>
  <c r="W214" i="1"/>
  <c r="X214" i="1" s="1"/>
  <c r="U17" i="1"/>
  <c r="V17" i="1" s="1"/>
  <c r="U10" i="1"/>
  <c r="V10" i="1" s="1"/>
  <c r="U23" i="1"/>
  <c r="V23" i="1" s="1"/>
  <c r="U33" i="1"/>
  <c r="V33" i="1" s="1"/>
  <c r="U77" i="1"/>
  <c r="V77" i="1" s="1"/>
  <c r="U81" i="1"/>
  <c r="V81" i="1" s="1"/>
  <c r="U91" i="1"/>
  <c r="V91" i="1" s="1"/>
  <c r="U111" i="1"/>
  <c r="V111" i="1" s="1"/>
  <c r="U119" i="1"/>
  <c r="V119" i="1" s="1"/>
  <c r="X138" i="1"/>
  <c r="W138" i="1"/>
  <c r="X142" i="1"/>
  <c r="X200" i="1"/>
  <c r="W200" i="1"/>
  <c r="U44" i="1"/>
  <c r="V44" i="1" s="1"/>
  <c r="U58" i="1"/>
  <c r="V58" i="1" s="1"/>
  <c r="U67" i="1"/>
  <c r="V67" i="1" s="1"/>
  <c r="U126" i="1"/>
  <c r="V126" i="1" s="1"/>
  <c r="X130" i="1"/>
  <c r="W238" i="1"/>
  <c r="X238" i="1" s="1"/>
  <c r="W84" i="1"/>
  <c r="X84" i="1" s="1"/>
  <c r="W134" i="1"/>
  <c r="X134" i="1" s="1"/>
  <c r="W145" i="1"/>
  <c r="X145" i="1" s="1"/>
  <c r="W148" i="1"/>
  <c r="X148" i="1" s="1"/>
  <c r="W173" i="1"/>
  <c r="X173" i="1" s="1"/>
  <c r="W177" i="1"/>
  <c r="X177" i="1" s="1"/>
  <c r="X222" i="1"/>
  <c r="W222" i="1"/>
  <c r="W13" i="1"/>
  <c r="X13" i="1" s="1"/>
  <c r="U38" i="1"/>
  <c r="V38" i="1" s="1"/>
  <c r="X29" i="1"/>
  <c r="U31" i="1"/>
  <c r="V31" i="1" s="1"/>
  <c r="U52" i="1"/>
  <c r="V52" i="1" s="1"/>
  <c r="U63" i="1"/>
  <c r="V63" i="1" s="1"/>
  <c r="U65" i="1"/>
  <c r="V65" i="1" s="1"/>
  <c r="U107" i="1"/>
  <c r="V107" i="1" s="1"/>
  <c r="U132" i="1"/>
  <c r="V132" i="1" s="1"/>
  <c r="U137" i="1"/>
  <c r="V137" i="1" s="1"/>
  <c r="X156" i="1"/>
  <c r="W156" i="1"/>
  <c r="W159" i="1"/>
  <c r="X159" i="1"/>
  <c r="X179" i="1"/>
  <c r="W179" i="1"/>
  <c r="X183" i="1"/>
  <c r="W183" i="1"/>
  <c r="U60" i="1"/>
  <c r="V60" i="1" s="1"/>
  <c r="X89" i="1"/>
  <c r="W89" i="1"/>
  <c r="W99" i="1"/>
  <c r="X99" i="1" s="1"/>
  <c r="U12" i="1"/>
  <c r="V12" i="1" s="1"/>
  <c r="U22" i="1"/>
  <c r="V22" i="1" s="1"/>
  <c r="U41" i="1"/>
  <c r="V41" i="1" s="1"/>
  <c r="U46" i="1"/>
  <c r="V46" i="1" s="1"/>
  <c r="W114" i="1"/>
  <c r="X114" i="1" s="1"/>
  <c r="X118" i="1"/>
  <c r="X170" i="1"/>
  <c r="W170" i="1"/>
  <c r="X56" i="1"/>
  <c r="W34" i="1"/>
  <c r="X34" i="1" s="1"/>
  <c r="U43" i="1"/>
  <c r="V43" i="1" s="1"/>
  <c r="U73" i="1"/>
  <c r="V73" i="1" s="1"/>
  <c r="U80" i="1"/>
  <c r="V80" i="1" s="1"/>
  <c r="U85" i="1"/>
  <c r="V85" i="1" s="1"/>
  <c r="X97" i="1"/>
  <c r="W97" i="1"/>
  <c r="W122" i="1"/>
  <c r="X122" i="1" s="1"/>
  <c r="U139" i="1"/>
  <c r="V139" i="1" s="1"/>
  <c r="U151" i="1"/>
  <c r="V151" i="1" s="1"/>
  <c r="X211" i="1"/>
  <c r="W211" i="1"/>
  <c r="X49" i="1"/>
  <c r="U61" i="1"/>
  <c r="V61" i="1" s="1"/>
  <c r="U78" i="1"/>
  <c r="V78" i="1" s="1"/>
  <c r="U95" i="1"/>
  <c r="V95" i="1" s="1"/>
  <c r="U120" i="1"/>
  <c r="V120" i="1" s="1"/>
  <c r="X125" i="1"/>
  <c r="U135" i="1"/>
  <c r="V135" i="1" s="1"/>
  <c r="X149" i="1"/>
  <c r="W149" i="1"/>
  <c r="W160" i="1"/>
  <c r="X160" i="1" s="1"/>
  <c r="U25" i="1"/>
  <c r="V25" i="1" s="1"/>
  <c r="U37" i="1"/>
  <c r="V37" i="1" s="1"/>
  <c r="U39" i="1"/>
  <c r="V39" i="1" s="1"/>
  <c r="U106" i="1"/>
  <c r="V106" i="1" s="1"/>
  <c r="U146" i="1"/>
  <c r="V146" i="1" s="1"/>
  <c r="W239" i="1"/>
  <c r="X239" i="1" s="1"/>
  <c r="U42" i="1"/>
  <c r="V42" i="1" s="1"/>
  <c r="U51" i="1"/>
  <c r="V51" i="1" s="1"/>
  <c r="U53" i="1"/>
  <c r="V53" i="1" s="1"/>
  <c r="U76" i="1"/>
  <c r="V76" i="1" s="1"/>
  <c r="U86" i="1"/>
  <c r="V86" i="1" s="1"/>
  <c r="U88" i="1"/>
  <c r="V88" i="1" s="1"/>
  <c r="X110" i="1"/>
  <c r="W110" i="1"/>
  <c r="U127" i="1"/>
  <c r="V127" i="1" s="1"/>
  <c r="W168" i="1"/>
  <c r="X168" i="1" s="1"/>
  <c r="U171" i="1"/>
  <c r="V171" i="1" s="1"/>
  <c r="U176" i="1"/>
  <c r="V176" i="1" s="1"/>
  <c r="W79" i="1"/>
  <c r="X79" i="1" s="1"/>
  <c r="U5" i="1"/>
  <c r="V5" i="1" s="1"/>
  <c r="U21" i="1"/>
  <c r="V21" i="1" s="1"/>
  <c r="U11" i="1"/>
  <c r="V11" i="1" s="1"/>
  <c r="U30" i="1"/>
  <c r="V30" i="1" s="1"/>
  <c r="U45" i="1"/>
  <c r="V45" i="1" s="1"/>
  <c r="U66" i="1"/>
  <c r="V66" i="1" s="1"/>
  <c r="U70" i="1"/>
  <c r="V70" i="1" s="1"/>
  <c r="U92" i="1"/>
  <c r="V92" i="1" s="1"/>
  <c r="U98" i="1"/>
  <c r="V98" i="1" s="1"/>
  <c r="U108" i="1"/>
  <c r="V108" i="1" s="1"/>
  <c r="X113" i="1"/>
  <c r="U123" i="1"/>
  <c r="V123" i="1" s="1"/>
  <c r="U131" i="1"/>
  <c r="V131" i="1" s="1"/>
  <c r="X178" i="1"/>
  <c r="W178" i="1"/>
  <c r="W182" i="1"/>
  <c r="X182" i="1" s="1"/>
  <c r="W227" i="1"/>
  <c r="X227" i="1" s="1"/>
  <c r="U155" i="1"/>
  <c r="V155" i="1" s="1"/>
  <c r="U167" i="1"/>
  <c r="V167" i="1" s="1"/>
  <c r="U174" i="1"/>
  <c r="V174" i="1" s="1"/>
  <c r="U180" i="1"/>
  <c r="V180" i="1" s="1"/>
  <c r="X196" i="1"/>
  <c r="W196" i="1"/>
  <c r="U198" i="1"/>
  <c r="V198" i="1" s="1"/>
  <c r="U228" i="1"/>
  <c r="V228" i="1" s="1"/>
  <c r="W231" i="1"/>
  <c r="X231" i="1" s="1"/>
  <c r="U47" i="1"/>
  <c r="V47" i="1" s="1"/>
  <c r="U185" i="1"/>
  <c r="V185" i="1" s="1"/>
  <c r="U218" i="1"/>
  <c r="V218" i="1" s="1"/>
  <c r="U224" i="1"/>
  <c r="V224" i="1" s="1"/>
  <c r="X245" i="1"/>
  <c r="U105" i="1"/>
  <c r="V105" i="1" s="1"/>
  <c r="U117" i="1"/>
  <c r="V117" i="1" s="1"/>
  <c r="U129" i="1"/>
  <c r="V129" i="1" s="1"/>
  <c r="U141" i="1"/>
  <c r="V141" i="1" s="1"/>
  <c r="U157" i="1"/>
  <c r="V157" i="1" s="1"/>
  <c r="U169" i="1"/>
  <c r="V169" i="1" s="1"/>
  <c r="X187" i="1"/>
  <c r="W187" i="1"/>
  <c r="W202" i="1"/>
  <c r="X202" i="1" s="1"/>
  <c r="W204" i="1"/>
  <c r="X204" i="1" s="1"/>
  <c r="U240" i="1"/>
  <c r="V240" i="1" s="1"/>
  <c r="W243" i="1"/>
  <c r="X243" i="1"/>
  <c r="U189" i="1"/>
  <c r="V189" i="1" s="1"/>
  <c r="W236" i="1"/>
  <c r="X236" i="1" s="1"/>
  <c r="U24" i="1"/>
  <c r="V24" i="1" s="1"/>
  <c r="U59" i="1"/>
  <c r="V59" i="1" s="1"/>
  <c r="U104" i="1"/>
  <c r="V104" i="1" s="1"/>
  <c r="U116" i="1"/>
  <c r="V116" i="1" s="1"/>
  <c r="U128" i="1"/>
  <c r="V128" i="1" s="1"/>
  <c r="U140" i="1"/>
  <c r="V140" i="1" s="1"/>
  <c r="U154" i="1"/>
  <c r="V154" i="1" s="1"/>
  <c r="U166" i="1"/>
  <c r="V166" i="1" s="1"/>
  <c r="U191" i="1"/>
  <c r="V191" i="1" s="1"/>
  <c r="U193" i="1"/>
  <c r="V193" i="1" s="1"/>
  <c r="U208" i="1"/>
  <c r="V208" i="1" s="1"/>
  <c r="U210" i="1"/>
  <c r="V210" i="1" s="1"/>
  <c r="U221" i="1"/>
  <c r="V221" i="1" s="1"/>
  <c r="X225" i="1"/>
  <c r="W225" i="1"/>
  <c r="X229" i="1"/>
  <c r="U232" i="1"/>
  <c r="V232" i="1" s="1"/>
  <c r="U234" i="1"/>
  <c r="V234" i="1" s="1"/>
  <c r="U94" i="1"/>
  <c r="V94" i="1" s="1"/>
  <c r="U195" i="1"/>
  <c r="V195" i="1" s="1"/>
  <c r="U216" i="1"/>
  <c r="V216" i="1" s="1"/>
  <c r="U219" i="1"/>
  <c r="V219" i="1" s="1"/>
  <c r="U184" i="1"/>
  <c r="V184" i="1" s="1"/>
  <c r="U197" i="1"/>
  <c r="V197" i="1" s="1"/>
  <c r="U199" i="1"/>
  <c r="V199" i="1" s="1"/>
  <c r="U212" i="1"/>
  <c r="V212" i="1" s="1"/>
  <c r="W223" i="1"/>
  <c r="X223" i="1" s="1"/>
  <c r="W237" i="1"/>
  <c r="X237" i="1" s="1"/>
  <c r="X241" i="1"/>
  <c r="U93" i="1"/>
  <c r="V93" i="1" s="1"/>
  <c r="U143" i="1"/>
  <c r="V143" i="1" s="1"/>
  <c r="U153" i="1"/>
  <c r="V153" i="1" s="1"/>
  <c r="U165" i="1"/>
  <c r="V165" i="1" s="1"/>
  <c r="W201" i="1"/>
  <c r="X201" i="1" s="1"/>
  <c r="X186" i="1"/>
  <c r="W186" i="1"/>
  <c r="U203" i="1"/>
  <c r="V203" i="1" s="1"/>
  <c r="X205" i="1"/>
  <c r="W205" i="1"/>
  <c r="X230" i="1"/>
  <c r="W230" i="1"/>
  <c r="U71" i="1"/>
  <c r="V71" i="1" s="1"/>
  <c r="U82" i="1"/>
  <c r="V82" i="1" s="1"/>
  <c r="U152" i="1"/>
  <c r="V152" i="1" s="1"/>
  <c r="U164" i="1"/>
  <c r="V164" i="1" s="1"/>
  <c r="U175" i="1"/>
  <c r="V175" i="1" s="1"/>
  <c r="U181" i="1"/>
  <c r="V181" i="1" s="1"/>
  <c r="U207" i="1"/>
  <c r="V207" i="1" s="1"/>
  <c r="U213" i="1"/>
  <c r="V213" i="1" s="1"/>
  <c r="U217" i="1"/>
  <c r="V217" i="1" s="1"/>
  <c r="W220" i="1"/>
  <c r="X220" i="1" s="1"/>
  <c r="U190" i="1"/>
  <c r="V190" i="1" s="1"/>
  <c r="W192" i="1"/>
  <c r="X192" i="1" s="1"/>
  <c r="W209" i="1"/>
  <c r="X209" i="1" s="1"/>
  <c r="W233" i="1"/>
  <c r="X233" i="1" s="1"/>
  <c r="W235" i="1"/>
  <c r="X235" i="1" s="1"/>
  <c r="X242" i="1"/>
  <c r="W242" i="1"/>
  <c r="K116" i="2"/>
  <c r="N116" i="2" s="1"/>
  <c r="K10" i="2"/>
  <c r="N10" i="2" s="1"/>
  <c r="P12" i="2"/>
  <c r="M2" i="2"/>
  <c r="M1" i="2" s="1"/>
  <c r="U244" i="1"/>
  <c r="V244" i="1" s="1"/>
  <c r="A250" i="1"/>
  <c r="K8" i="2"/>
  <c r="N8" i="2" s="1"/>
  <c r="N2" i="2" s="1"/>
  <c r="G246" i="1"/>
  <c r="G1" i="1" s="1"/>
  <c r="K33" i="2"/>
  <c r="N33" i="2" s="1"/>
  <c r="K26" i="2"/>
  <c r="N26" i="2" s="1"/>
  <c r="K11" i="2"/>
  <c r="N11" i="2" s="1"/>
  <c r="K49" i="2"/>
  <c r="N49" i="2" s="1"/>
  <c r="K62" i="2"/>
  <c r="N62" i="2" s="1"/>
  <c r="U8" i="2"/>
  <c r="U7" i="2"/>
  <c r="N5" i="2"/>
  <c r="K95" i="2"/>
  <c r="N95" i="2" s="1"/>
  <c r="K65" i="2"/>
  <c r="N65" i="2" s="1"/>
  <c r="K121" i="2"/>
  <c r="N121" i="2" s="1"/>
  <c r="W9" i="2"/>
  <c r="X7" i="2" s="1"/>
  <c r="K25" i="2"/>
  <c r="N25" i="2" s="1"/>
  <c r="K46" i="2"/>
  <c r="N46" i="2" s="1"/>
  <c r="O2" i="2"/>
  <c r="K70" i="2"/>
  <c r="N70" i="2" s="1"/>
  <c r="K92" i="2"/>
  <c r="N92" i="2" s="1"/>
  <c r="P2" i="2"/>
  <c r="K24" i="2"/>
  <c r="N24" i="2" s="1"/>
  <c r="K44" i="2"/>
  <c r="N44" i="2" s="1"/>
  <c r="K101" i="2"/>
  <c r="N101" i="2" s="1"/>
  <c r="K45" i="2"/>
  <c r="N45" i="2" s="1"/>
  <c r="K153" i="2"/>
  <c r="N153" i="2" s="1"/>
  <c r="L2" i="2"/>
  <c r="L1" i="2" s="1"/>
  <c r="K54" i="2"/>
  <c r="N54" i="2" s="1"/>
  <c r="K69" i="2"/>
  <c r="N69" i="2" s="1"/>
  <c r="K110" i="2"/>
  <c r="N110" i="2" s="1"/>
  <c r="K151" i="2"/>
  <c r="N151" i="2" s="1"/>
  <c r="K60" i="2"/>
  <c r="N60" i="2" s="1"/>
  <c r="K115" i="2"/>
  <c r="N115" i="2" s="1"/>
  <c r="K217" i="2"/>
  <c r="N217" i="2" s="1"/>
  <c r="K220" i="2"/>
  <c r="N220" i="2" s="1"/>
  <c r="K52" i="2"/>
  <c r="N52" i="2" s="1"/>
  <c r="K72" i="2"/>
  <c r="N72" i="2" s="1"/>
  <c r="K77" i="2"/>
  <c r="N77" i="2" s="1"/>
  <c r="K113" i="2"/>
  <c r="N113" i="2" s="1"/>
  <c r="K19" i="2"/>
  <c r="N19" i="2" s="1"/>
  <c r="K79" i="2"/>
  <c r="N79" i="2" s="1"/>
  <c r="K127" i="2"/>
  <c r="N127" i="2" s="1"/>
  <c r="K85" i="2"/>
  <c r="N85" i="2" s="1"/>
  <c r="K132" i="2"/>
  <c r="N132" i="2" s="1"/>
  <c r="K7" i="2"/>
  <c r="N7" i="2" s="1"/>
  <c r="K13" i="2"/>
  <c r="N13" i="2" s="1"/>
  <c r="K56" i="2"/>
  <c r="N56" i="2" s="1"/>
  <c r="K58" i="2"/>
  <c r="N58" i="2" s="1"/>
  <c r="K80" i="2"/>
  <c r="N80" i="2" s="1"/>
  <c r="K243" i="2"/>
  <c r="N243" i="2" s="1"/>
  <c r="K129" i="2"/>
  <c r="N129" i="2" s="1"/>
  <c r="K156" i="2"/>
  <c r="N156" i="2" s="1"/>
  <c r="K228" i="2"/>
  <c r="N228" i="2" s="1"/>
  <c r="K103" i="2"/>
  <c r="N103" i="2" s="1"/>
  <c r="K137" i="2"/>
  <c r="N137" i="2" s="1"/>
  <c r="K164" i="2"/>
  <c r="N164" i="2" s="1"/>
  <c r="K226" i="2"/>
  <c r="N226" i="2" s="1"/>
  <c r="K42" i="2"/>
  <c r="N42" i="2" s="1"/>
  <c r="K64" i="2"/>
  <c r="N64" i="2" s="1"/>
  <c r="K66" i="2"/>
  <c r="N66" i="2" s="1"/>
  <c r="K124" i="2"/>
  <c r="N124" i="2" s="1"/>
  <c r="K145" i="2"/>
  <c r="N145" i="2" s="1"/>
  <c r="K172" i="2"/>
  <c r="N172" i="2" s="1"/>
  <c r="K48" i="2"/>
  <c r="N48" i="2" s="1"/>
  <c r="K50" i="2"/>
  <c r="N50" i="2" s="1"/>
  <c r="K140" i="2"/>
  <c r="N140" i="2" s="1"/>
  <c r="K161" i="2"/>
  <c r="N161" i="2" s="1"/>
  <c r="K61" i="2"/>
  <c r="N61" i="2" s="1"/>
  <c r="K76" i="2"/>
  <c r="N76" i="2" s="1"/>
  <c r="K159" i="2"/>
  <c r="N159" i="2" s="1"/>
  <c r="K234" i="2"/>
  <c r="N234" i="2" s="1"/>
  <c r="K148" i="2"/>
  <c r="N148" i="2" s="1"/>
  <c r="K169" i="2"/>
  <c r="N169" i="2" s="1"/>
  <c r="K227" i="2"/>
  <c r="N227" i="2" s="1"/>
  <c r="K233" i="2"/>
  <c r="N233" i="2" s="1"/>
  <c r="K242" i="2"/>
  <c r="N242" i="2" s="1"/>
  <c r="K105" i="2"/>
  <c r="N105" i="2" s="1"/>
  <c r="K236" i="2"/>
  <c r="N236" i="2" s="1"/>
  <c r="K240" i="2"/>
  <c r="N240" i="2" s="1"/>
  <c r="A250" i="2"/>
  <c r="K96" i="2"/>
  <c r="N96" i="2" s="1"/>
  <c r="K219" i="2"/>
  <c r="N219" i="2" s="1"/>
  <c r="K224" i="2"/>
  <c r="N224" i="2" s="1"/>
  <c r="K88" i="2"/>
  <c r="N88" i="2" s="1"/>
  <c r="K212" i="2"/>
  <c r="N212" i="2" s="1"/>
  <c r="K218" i="2"/>
  <c r="N218" i="2" s="1"/>
  <c r="K244" i="2"/>
  <c r="N244" i="2" s="1"/>
  <c r="O246" i="2"/>
  <c r="P246" i="2"/>
  <c r="K230" i="2"/>
  <c r="N230" i="2" s="1"/>
  <c r="K216" i="2"/>
  <c r="N216" i="2" s="1"/>
  <c r="K223" i="2"/>
  <c r="N223" i="2" s="1"/>
  <c r="K232" i="2"/>
  <c r="N232" i="2" s="1"/>
  <c r="K239" i="2"/>
  <c r="N239" i="2" s="1"/>
  <c r="K222" i="2"/>
  <c r="N222" i="2" s="1"/>
  <c r="K238" i="2"/>
  <c r="N238" i="2" s="1"/>
  <c r="X224" i="1" l="1"/>
  <c r="W224" i="1"/>
  <c r="X76" i="1"/>
  <c r="W76" i="1"/>
  <c r="W12" i="1"/>
  <c r="X12" i="1" s="1"/>
  <c r="X31" i="1"/>
  <c r="W31" i="1"/>
  <c r="W244" i="1"/>
  <c r="X244" i="1" s="1"/>
  <c r="W213" i="1"/>
  <c r="X213" i="1" s="1"/>
  <c r="X153" i="1"/>
  <c r="W153" i="1"/>
  <c r="X199" i="1"/>
  <c r="W199" i="1"/>
  <c r="W219" i="1"/>
  <c r="X219" i="1" s="1"/>
  <c r="X234" i="1"/>
  <c r="W234" i="1"/>
  <c r="W193" i="1"/>
  <c r="X193" i="1" s="1"/>
  <c r="W218" i="1"/>
  <c r="X218" i="1" s="1"/>
  <c r="X151" i="1"/>
  <c r="W151" i="1"/>
  <c r="X126" i="1"/>
  <c r="W126" i="1"/>
  <c r="W212" i="1"/>
  <c r="X212" i="1" s="1"/>
  <c r="X17" i="1"/>
  <c r="W17" i="1"/>
  <c r="W207" i="1"/>
  <c r="X207" i="1" s="1"/>
  <c r="W197" i="1"/>
  <c r="X197" i="1" s="1"/>
  <c r="W216" i="1"/>
  <c r="X216" i="1" s="1"/>
  <c r="W232" i="1"/>
  <c r="X232" i="1" s="1"/>
  <c r="W191" i="1"/>
  <c r="X191" i="1" s="1"/>
  <c r="W128" i="1"/>
  <c r="X128" i="1" s="1"/>
  <c r="W240" i="1"/>
  <c r="X240" i="1" s="1"/>
  <c r="W141" i="1"/>
  <c r="X141" i="1" s="1"/>
  <c r="W185" i="1"/>
  <c r="X185" i="1"/>
  <c r="W228" i="1"/>
  <c r="X228" i="1" s="1"/>
  <c r="W167" i="1"/>
  <c r="X167" i="1" s="1"/>
  <c r="W98" i="1"/>
  <c r="X98" i="1" s="1"/>
  <c r="W53" i="1"/>
  <c r="X53" i="1" s="1"/>
  <c r="W146" i="1"/>
  <c r="X146" i="1" s="1"/>
  <c r="W25" i="1"/>
  <c r="X25" i="1" s="1"/>
  <c r="W139" i="1"/>
  <c r="X139" i="1" s="1"/>
  <c r="W24" i="1"/>
  <c r="X24" i="1" s="1"/>
  <c r="W181" i="1"/>
  <c r="X181" i="1"/>
  <c r="X184" i="1"/>
  <c r="W184" i="1"/>
  <c r="W195" i="1"/>
  <c r="X195" i="1" s="1"/>
  <c r="X189" i="1"/>
  <c r="W189" i="1"/>
  <c r="W129" i="1"/>
  <c r="X129" i="1" s="1"/>
  <c r="W198" i="1"/>
  <c r="X198" i="1" s="1"/>
  <c r="W92" i="1"/>
  <c r="X92" i="1"/>
  <c r="X176" i="1"/>
  <c r="W176" i="1"/>
  <c r="W51" i="1"/>
  <c r="X51" i="1" s="1"/>
  <c r="W106" i="1"/>
  <c r="X106" i="1" s="1"/>
  <c r="W67" i="1"/>
  <c r="X67" i="1" s="1"/>
  <c r="W81" i="1"/>
  <c r="X81" i="1" s="1"/>
  <c r="W15" i="2"/>
  <c r="W14" i="2"/>
  <c r="X165" i="1"/>
  <c r="W165" i="1"/>
  <c r="A251" i="2"/>
  <c r="O1" i="2"/>
  <c r="W175" i="1"/>
  <c r="X175" i="1"/>
  <c r="W82" i="1"/>
  <c r="X82" i="1"/>
  <c r="W166" i="1"/>
  <c r="X166" i="1"/>
  <c r="X116" i="1"/>
  <c r="W116" i="1"/>
  <c r="W117" i="1"/>
  <c r="X117" i="1" s="1"/>
  <c r="X70" i="1"/>
  <c r="W70" i="1"/>
  <c r="W171" i="1"/>
  <c r="X171" i="1"/>
  <c r="W42" i="1"/>
  <c r="X42" i="1" s="1"/>
  <c r="W61" i="1"/>
  <c r="X61" i="1"/>
  <c r="X46" i="1"/>
  <c r="W46" i="1"/>
  <c r="W77" i="1"/>
  <c r="X77" i="1" s="1"/>
  <c r="U247" i="1"/>
  <c r="A251" i="1"/>
  <c r="W105" i="1"/>
  <c r="X105" i="1" s="1"/>
  <c r="W66" i="1"/>
  <c r="X66" i="1" s="1"/>
  <c r="X41" i="1"/>
  <c r="W41" i="1"/>
  <c r="W65" i="1"/>
  <c r="X65" i="1" s="1"/>
  <c r="X33" i="1"/>
  <c r="W33" i="1"/>
  <c r="W101" i="1"/>
  <c r="X101" i="1"/>
  <c r="V2" i="1"/>
  <c r="W4" i="1"/>
  <c r="X4" i="1" s="1"/>
  <c r="W208" i="1"/>
  <c r="X208" i="1" s="1"/>
  <c r="W140" i="1"/>
  <c r="X140" i="1" s="1"/>
  <c r="W164" i="1"/>
  <c r="X164" i="1"/>
  <c r="W203" i="1"/>
  <c r="X203" i="1" s="1"/>
  <c r="W221" i="1"/>
  <c r="X221" i="1" s="1"/>
  <c r="W154" i="1"/>
  <c r="X154" i="1"/>
  <c r="W104" i="1"/>
  <c r="X104" i="1"/>
  <c r="W180" i="1"/>
  <c r="X180" i="1" s="1"/>
  <c r="W131" i="1"/>
  <c r="X131" i="1" s="1"/>
  <c r="W11" i="1"/>
  <c r="X11" i="1"/>
  <c r="W60" i="1"/>
  <c r="X60" i="1" s="1"/>
  <c r="W63" i="1"/>
  <c r="X63" i="1" s="1"/>
  <c r="U2" i="1"/>
  <c r="W217" i="1"/>
  <c r="X217" i="1" s="1"/>
  <c r="X8" i="2"/>
  <c r="K2" i="2"/>
  <c r="X143" i="1"/>
  <c r="W143" i="1"/>
  <c r="W174" i="1"/>
  <c r="X174" i="1" s="1"/>
  <c r="W123" i="1"/>
  <c r="X123" i="1" s="1"/>
  <c r="W45" i="1"/>
  <c r="X45" i="1" s="1"/>
  <c r="X21" i="1"/>
  <c r="W21" i="1"/>
  <c r="W127" i="1"/>
  <c r="X127" i="1" s="1"/>
  <c r="X135" i="1"/>
  <c r="W135" i="1"/>
  <c r="W85" i="1"/>
  <c r="X85" i="1" s="1"/>
  <c r="W137" i="1"/>
  <c r="X137" i="1"/>
  <c r="W152" i="1"/>
  <c r="X152" i="1"/>
  <c r="X30" i="1"/>
  <c r="W30" i="1"/>
  <c r="W5" i="1"/>
  <c r="X5" i="1" s="1"/>
  <c r="X39" i="1"/>
  <c r="W39" i="1"/>
  <c r="W80" i="1"/>
  <c r="X80" i="1" s="1"/>
  <c r="W132" i="1"/>
  <c r="X132" i="1" s="1"/>
  <c r="W58" i="1"/>
  <c r="X58" i="1" s="1"/>
  <c r="U9" i="2"/>
  <c r="V7" i="2" s="1"/>
  <c r="W190" i="1"/>
  <c r="X190" i="1" s="1"/>
  <c r="W94" i="1"/>
  <c r="X94" i="1" s="1"/>
  <c r="W169" i="1"/>
  <c r="X169" i="1" s="1"/>
  <c r="W155" i="1"/>
  <c r="X155" i="1" s="1"/>
  <c r="W108" i="1"/>
  <c r="X108" i="1" s="1"/>
  <c r="W37" i="1"/>
  <c r="X37" i="1" s="1"/>
  <c r="W120" i="1"/>
  <c r="X120" i="1" s="1"/>
  <c r="W73" i="1"/>
  <c r="X73" i="1" s="1"/>
  <c r="W107" i="1"/>
  <c r="X107" i="1" s="1"/>
  <c r="W38" i="1"/>
  <c r="X38" i="1"/>
  <c r="W44" i="1"/>
  <c r="X44" i="1"/>
  <c r="X119" i="1"/>
  <c r="W119" i="1"/>
  <c r="W23" i="1"/>
  <c r="X23" i="1"/>
  <c r="X93" i="1"/>
  <c r="W93" i="1"/>
  <c r="W157" i="1"/>
  <c r="X157" i="1" s="1"/>
  <c r="W88" i="1"/>
  <c r="X88" i="1"/>
  <c r="W95" i="1"/>
  <c r="X95" i="1"/>
  <c r="X43" i="1"/>
  <c r="W43" i="1"/>
  <c r="W22" i="1"/>
  <c r="X22" i="1" s="1"/>
  <c r="X111" i="1"/>
  <c r="W111" i="1"/>
  <c r="P1" i="2"/>
  <c r="U248" i="1"/>
  <c r="V248" i="1" s="1"/>
  <c r="W71" i="1"/>
  <c r="X71" i="1"/>
  <c r="W210" i="1"/>
  <c r="X210" i="1" s="1"/>
  <c r="W59" i="1"/>
  <c r="X59" i="1"/>
  <c r="W47" i="1"/>
  <c r="X47" i="1" s="1"/>
  <c r="W86" i="1"/>
  <c r="X86" i="1" s="1"/>
  <c r="W78" i="1"/>
  <c r="X78" i="1" s="1"/>
  <c r="W52" i="1"/>
  <c r="X52" i="1" s="1"/>
  <c r="W91" i="1"/>
  <c r="X91" i="1" s="1"/>
  <c r="W10" i="1"/>
  <c r="X10" i="1" s="1"/>
  <c r="W248" i="1" l="1"/>
  <c r="X248" i="1" s="1"/>
  <c r="N249" i="2"/>
  <c r="A252" i="1"/>
  <c r="V8" i="2"/>
  <c r="V247" i="1"/>
  <c r="A252" i="2"/>
  <c r="N250" i="2"/>
  <c r="U249" i="1"/>
  <c r="V249" i="1" s="1"/>
  <c r="W16" i="2"/>
  <c r="X14" i="2" s="1"/>
  <c r="U250" i="1" l="1"/>
  <c r="V250" i="1" s="1"/>
  <c r="A253" i="1"/>
  <c r="W249" i="1"/>
  <c r="X249" i="1" s="1"/>
  <c r="A253" i="2"/>
  <c r="W247" i="1"/>
  <c r="X247" i="1" s="1"/>
  <c r="X15" i="2"/>
  <c r="U251" i="1" l="1"/>
  <c r="N252" i="2"/>
  <c r="A254" i="2"/>
  <c r="A254" i="1"/>
  <c r="N251" i="2"/>
  <c r="W250" i="1"/>
  <c r="X250" i="1" s="1"/>
  <c r="A255" i="1" l="1"/>
  <c r="N253" i="2"/>
  <c r="A255" i="2"/>
  <c r="U252" i="1"/>
  <c r="V252" i="1" s="1"/>
  <c r="V251" i="1"/>
  <c r="N254" i="2" l="1"/>
  <c r="W251" i="1"/>
  <c r="X251" i="1" s="1"/>
  <c r="W252" i="1"/>
  <c r="X252" i="1" s="1"/>
  <c r="A256" i="1"/>
  <c r="A256" i="2"/>
  <c r="U253" i="1"/>
  <c r="A257" i="2" l="1"/>
  <c r="N255" i="2"/>
  <c r="A257" i="1"/>
  <c r="U254" i="1"/>
  <c r="V254" i="1" s="1"/>
  <c r="V253" i="1"/>
  <c r="A258" i="1" l="1"/>
  <c r="U255" i="1"/>
  <c r="N256" i="2"/>
  <c r="A258" i="2"/>
  <c r="W253" i="1"/>
  <c r="X253" i="1" s="1"/>
  <c r="W254" i="1"/>
  <c r="X254" i="1" s="1"/>
  <c r="A259" i="2" l="1"/>
  <c r="N257" i="2"/>
  <c r="U256" i="1"/>
  <c r="V256" i="1" s="1"/>
  <c r="V255" i="1"/>
  <c r="A259" i="1"/>
  <c r="W255" i="1" l="1"/>
  <c r="X255" i="1" s="1"/>
  <c r="U257" i="1"/>
  <c r="V257" i="1" s="1"/>
  <c r="W256" i="1"/>
  <c r="X256" i="1" s="1"/>
  <c r="N258" i="2"/>
  <c r="A260" i="2"/>
  <c r="A260" i="1"/>
  <c r="U258" i="1" l="1"/>
  <c r="V258" i="1" s="1"/>
  <c r="A261" i="1"/>
  <c r="W257" i="1"/>
  <c r="X257" i="1" s="1"/>
  <c r="N259" i="2"/>
  <c r="A261" i="2"/>
  <c r="U259" i="1" l="1"/>
  <c r="V259" i="1" s="1"/>
  <c r="N260" i="2"/>
  <c r="A262" i="1"/>
  <c r="A262" i="2"/>
  <c r="W258" i="1"/>
  <c r="X258" i="1" s="1"/>
  <c r="A263" i="2" l="1"/>
  <c r="A263" i="1"/>
  <c r="U260" i="1"/>
  <c r="V260" i="1" s="1"/>
  <c r="N261" i="2"/>
  <c r="W259" i="1"/>
  <c r="X259" i="1" s="1"/>
  <c r="W260" i="1" l="1"/>
  <c r="X260" i="1" s="1"/>
  <c r="A264" i="1"/>
  <c r="U261" i="1"/>
  <c r="V261" i="1" s="1"/>
  <c r="N262" i="2"/>
  <c r="A264" i="2"/>
  <c r="A265" i="2" l="1"/>
  <c r="W261" i="1"/>
  <c r="X261" i="1" s="1"/>
  <c r="A265" i="1"/>
  <c r="N263" i="2"/>
  <c r="U262" i="1"/>
  <c r="V262" i="1" s="1"/>
  <c r="A266" i="1" l="1"/>
  <c r="U263" i="1"/>
  <c r="V263" i="1" s="1"/>
  <c r="N264" i="2"/>
  <c r="A266" i="2"/>
  <c r="W262" i="1"/>
  <c r="X262" i="1" s="1"/>
  <c r="A267" i="2" l="1"/>
  <c r="W263" i="1"/>
  <c r="X263" i="1" s="1"/>
  <c r="A267" i="1"/>
  <c r="N265" i="2"/>
  <c r="U264" i="1"/>
  <c r="V264" i="1" s="1"/>
  <c r="A268" i="1" l="1"/>
  <c r="U265" i="1"/>
  <c r="V265" i="1" s="1"/>
  <c r="W264" i="1"/>
  <c r="X264" i="1" s="1"/>
  <c r="A268" i="2"/>
  <c r="N266" i="2"/>
  <c r="N267" i="2" l="1"/>
  <c r="A269" i="2"/>
  <c r="W265" i="1"/>
  <c r="X265" i="1" s="1"/>
  <c r="A269" i="1"/>
  <c r="U266" i="1"/>
  <c r="V266" i="1" s="1"/>
  <c r="U267" i="1" l="1"/>
  <c r="V267" i="1" s="1"/>
  <c r="W266" i="1"/>
  <c r="X266" i="1" s="1"/>
  <c r="A270" i="2"/>
  <c r="N268" i="2"/>
  <c r="A270" i="1"/>
  <c r="U268" i="1" l="1"/>
  <c r="V268" i="1" s="1"/>
  <c r="A271" i="2"/>
  <c r="N269" i="2"/>
  <c r="A271" i="1"/>
  <c r="W267" i="1"/>
  <c r="X267" i="1" s="1"/>
  <c r="A272" i="1" l="1"/>
  <c r="U269" i="1"/>
  <c r="V269" i="1" s="1"/>
  <c r="N270" i="2"/>
  <c r="A272" i="2"/>
  <c r="W268" i="1"/>
  <c r="X268" i="1" s="1"/>
  <c r="U270" i="1" l="1"/>
  <c r="V270" i="1" s="1"/>
  <c r="N271" i="2"/>
  <c r="A273" i="2"/>
  <c r="W269" i="1"/>
  <c r="X269" i="1" s="1"/>
  <c r="A273" i="1"/>
  <c r="U271" i="1" l="1"/>
  <c r="V271" i="1" s="1"/>
  <c r="A274" i="2"/>
  <c r="N272" i="2"/>
  <c r="A274" i="1"/>
  <c r="W270" i="1"/>
  <c r="X270" i="1" s="1"/>
  <c r="A275" i="1" l="1"/>
  <c r="U272" i="1"/>
  <c r="V272" i="1" s="1"/>
  <c r="N273" i="2"/>
  <c r="A275" i="2"/>
  <c r="X271" i="1"/>
  <c r="W271" i="1"/>
  <c r="U273" i="1" l="1"/>
  <c r="V273" i="1" s="1"/>
  <c r="N274" i="2"/>
  <c r="A276" i="2"/>
  <c r="W272" i="1"/>
  <c r="X272" i="1" s="1"/>
  <c r="A276" i="1"/>
  <c r="A277" i="1" l="1"/>
  <c r="A277" i="2"/>
  <c r="N275" i="2"/>
  <c r="U274" i="1"/>
  <c r="V274" i="1" s="1"/>
  <c r="W273" i="1"/>
  <c r="X273" i="1" s="1"/>
  <c r="N276" i="2" l="1"/>
  <c r="A278" i="2"/>
  <c r="A278" i="1"/>
  <c r="W274" i="1"/>
  <c r="X274" i="1" s="1"/>
  <c r="U275" i="1"/>
  <c r="V275" i="1" s="1"/>
  <c r="A279" i="2" l="1"/>
  <c r="W275" i="1"/>
  <c r="X275" i="1" s="1"/>
  <c r="A279" i="1"/>
  <c r="N277" i="2"/>
  <c r="U276" i="1"/>
  <c r="V276" i="1" s="1"/>
  <c r="U277" i="1" l="1"/>
  <c r="V277" i="1" s="1"/>
  <c r="A280" i="1"/>
  <c r="W276" i="1"/>
  <c r="X276" i="1" s="1"/>
  <c r="A280" i="2"/>
  <c r="N278" i="2"/>
  <c r="N279" i="2" l="1"/>
  <c r="A281" i="2"/>
  <c r="U278" i="1"/>
  <c r="V278" i="1" s="1"/>
  <c r="A281" i="1"/>
  <c r="W277" i="1"/>
  <c r="X277" i="1" s="1"/>
  <c r="A282" i="1" l="1"/>
  <c r="U279" i="1"/>
  <c r="V279" i="1" s="1"/>
  <c r="W278" i="1"/>
  <c r="X278" i="1" s="1"/>
  <c r="N280" i="2"/>
  <c r="A282" i="2"/>
  <c r="A283" i="2" l="1"/>
  <c r="N281" i="2"/>
  <c r="W279" i="1"/>
  <c r="X279" i="1" s="1"/>
  <c r="A283" i="1"/>
  <c r="U280" i="1"/>
  <c r="V280" i="1" s="1"/>
  <c r="W280" i="1" l="1"/>
  <c r="X280" i="1" s="1"/>
  <c r="A284" i="1"/>
  <c r="N282" i="2"/>
  <c r="A284" i="2"/>
  <c r="U281" i="1"/>
  <c r="V281" i="1" s="1"/>
  <c r="A285" i="2" l="1"/>
  <c r="A285" i="1"/>
  <c r="U282" i="1"/>
  <c r="V282" i="1" s="1"/>
  <c r="W281" i="1"/>
  <c r="X281" i="1" s="1"/>
  <c r="N283" i="2"/>
  <c r="W282" i="1" l="1"/>
  <c r="X282" i="1" s="1"/>
  <c r="A286" i="1"/>
  <c r="U283" i="1"/>
  <c r="V283" i="1" s="1"/>
  <c r="A286" i="2"/>
  <c r="N284" i="2"/>
  <c r="N285" i="2" l="1"/>
  <c r="A287" i="2"/>
  <c r="X283" i="1"/>
  <c r="W283" i="1"/>
  <c r="A287" i="1"/>
  <c r="U284" i="1"/>
  <c r="V284" i="1" s="1"/>
  <c r="W284" i="1" l="1"/>
  <c r="X284" i="1" s="1"/>
  <c r="A288" i="1"/>
  <c r="U285" i="1"/>
  <c r="V285" i="1" s="1"/>
  <c r="A288" i="2"/>
  <c r="N286" i="2"/>
  <c r="A289" i="2" l="1"/>
  <c r="N287" i="2"/>
  <c r="W285" i="1"/>
  <c r="X285" i="1" s="1"/>
  <c r="A289" i="1"/>
  <c r="U286" i="1"/>
  <c r="V286" i="1" s="1"/>
  <c r="U287" i="1" l="1"/>
  <c r="V287" i="1" s="1"/>
  <c r="A290" i="1"/>
  <c r="N288" i="2"/>
  <c r="A290" i="2"/>
  <c r="W286" i="1"/>
  <c r="X286" i="1" s="1"/>
  <c r="A291" i="2" l="1"/>
  <c r="U288" i="1"/>
  <c r="V288" i="1" s="1"/>
  <c r="A291" i="1"/>
  <c r="N289" i="2"/>
  <c r="X287" i="1"/>
  <c r="W287" i="1"/>
  <c r="U289" i="1" l="1"/>
  <c r="V289" i="1" s="1"/>
  <c r="A292" i="1"/>
  <c r="W288" i="1"/>
  <c r="X288" i="1" s="1"/>
  <c r="A292" i="2"/>
  <c r="N290" i="2"/>
  <c r="N291" i="2" l="1"/>
  <c r="A293" i="2"/>
  <c r="A293" i="1"/>
  <c r="U290" i="1"/>
  <c r="V290" i="1" s="1"/>
  <c r="W289" i="1"/>
  <c r="X289" i="1" s="1"/>
  <c r="W290" i="1" l="1"/>
  <c r="X290" i="1" s="1"/>
  <c r="U292" i="1"/>
  <c r="V292" i="1" s="1"/>
  <c r="A294" i="1"/>
  <c r="N292" i="2"/>
  <c r="A294" i="2"/>
  <c r="U291" i="1"/>
  <c r="V291" i="1" s="1"/>
  <c r="N293" i="2" l="1"/>
  <c r="A295" i="1"/>
  <c r="W292" i="1"/>
  <c r="X292" i="1" s="1"/>
  <c r="X291" i="1"/>
  <c r="W291" i="1"/>
  <c r="A295" i="2"/>
  <c r="U293" i="1" l="1"/>
  <c r="V293" i="1" s="1"/>
  <c r="N294" i="2"/>
  <c r="A296" i="2"/>
  <c r="A296" i="1"/>
  <c r="A297" i="1" l="1"/>
  <c r="N295" i="2"/>
  <c r="A297" i="2"/>
  <c r="U294" i="1"/>
  <c r="V294" i="1" s="1"/>
  <c r="W293" i="1"/>
  <c r="X293" i="1" s="1"/>
  <c r="N296" i="2" l="1"/>
  <c r="A298" i="2"/>
  <c r="U296" i="1"/>
  <c r="V296" i="1" s="1"/>
  <c r="U295" i="1"/>
  <c r="V295" i="1" s="1"/>
  <c r="A298" i="1"/>
  <c r="W294" i="1"/>
  <c r="X294" i="1" s="1"/>
  <c r="A299" i="1" l="1"/>
  <c r="W295" i="1"/>
  <c r="X295" i="1" s="1"/>
  <c r="X296" i="1"/>
  <c r="W296" i="1"/>
  <c r="N297" i="2"/>
  <c r="A299" i="2"/>
  <c r="U297" i="1" l="1"/>
  <c r="V297" i="1" s="1"/>
  <c r="N298" i="2"/>
  <c r="A300" i="2"/>
  <c r="A300" i="1"/>
  <c r="A301" i="1" l="1"/>
  <c r="A301" i="2"/>
  <c r="N299" i="2"/>
  <c r="U298" i="1"/>
  <c r="V298" i="1" s="1"/>
  <c r="W297" i="1"/>
  <c r="X297" i="1" s="1"/>
  <c r="U299" i="1" l="1"/>
  <c r="V299" i="1" s="1"/>
  <c r="N300" i="2"/>
  <c r="A302" i="2"/>
  <c r="A302" i="1"/>
  <c r="W298" i="1"/>
  <c r="X298" i="1" s="1"/>
  <c r="A303" i="1" l="1"/>
  <c r="N301" i="2"/>
  <c r="A303" i="2"/>
  <c r="U300" i="1"/>
  <c r="V300" i="1" s="1"/>
  <c r="W299" i="1"/>
  <c r="X299" i="1" s="1"/>
  <c r="A304" i="2" l="1"/>
  <c r="N302" i="2"/>
  <c r="A304" i="1"/>
  <c r="U301" i="1"/>
  <c r="V301" i="1" s="1"/>
  <c r="W300" i="1"/>
  <c r="X300" i="1" s="1"/>
  <c r="W301" i="1" l="1"/>
  <c r="X301" i="1" s="1"/>
  <c r="U303" i="1"/>
  <c r="V303" i="1" s="1"/>
  <c r="A305" i="1"/>
  <c r="U302" i="1"/>
  <c r="V302" i="1" s="1"/>
  <c r="N303" i="2"/>
  <c r="A305" i="2"/>
  <c r="W302" i="1" l="1"/>
  <c r="X302" i="1" s="1"/>
  <c r="W303" i="1"/>
  <c r="X303" i="1" s="1"/>
  <c r="A306" i="1"/>
  <c r="A306" i="2"/>
  <c r="N304" i="2"/>
  <c r="A307" i="2" l="1"/>
  <c r="N305" i="2"/>
  <c r="A307" i="1"/>
  <c r="U304" i="1"/>
  <c r="V304" i="1" s="1"/>
  <c r="A308" i="1" l="1"/>
  <c r="N306" i="2"/>
  <c r="U305" i="1"/>
  <c r="V305" i="1" s="1"/>
  <c r="A308" i="2"/>
  <c r="W304" i="1"/>
  <c r="X304" i="1" s="1"/>
  <c r="A309" i="2" l="1"/>
  <c r="W305" i="1"/>
  <c r="X305" i="1" s="1"/>
  <c r="U306" i="1"/>
  <c r="V306" i="1" s="1"/>
  <c r="A309" i="1"/>
  <c r="N307" i="2"/>
  <c r="A310" i="1" l="1"/>
  <c r="W306" i="1"/>
  <c r="X306" i="1" s="1"/>
  <c r="A310" i="2"/>
  <c r="U307" i="1"/>
  <c r="V307" i="1" s="1"/>
  <c r="N308" i="2"/>
  <c r="W307" i="1" l="1"/>
  <c r="X307" i="1" s="1"/>
  <c r="U308" i="1"/>
  <c r="V308" i="1" s="1"/>
  <c r="N309" i="2"/>
  <c r="A311" i="2"/>
  <c r="A311" i="1"/>
  <c r="N310" i="2" l="1"/>
  <c r="A312" i="2"/>
  <c r="W308" i="1"/>
  <c r="X308" i="1" s="1"/>
  <c r="U309" i="1"/>
  <c r="V309" i="1" s="1"/>
  <c r="A312" i="1"/>
  <c r="U310" i="1" l="1"/>
  <c r="V310" i="1" s="1"/>
  <c r="A313" i="1"/>
  <c r="W309" i="1"/>
  <c r="X309" i="1" s="1"/>
  <c r="A313" i="2"/>
  <c r="N311" i="2"/>
  <c r="U311" i="1" l="1"/>
  <c r="V311" i="1" s="1"/>
  <c r="N312" i="2"/>
  <c r="A314" i="2"/>
  <c r="A314" i="1"/>
  <c r="W310" i="1"/>
  <c r="X310" i="1" s="1"/>
  <c r="A315" i="1" l="1"/>
  <c r="N313" i="2"/>
  <c r="A315" i="2"/>
  <c r="U312" i="1"/>
  <c r="V312" i="1" s="1"/>
  <c r="W311" i="1"/>
  <c r="X311" i="1" s="1"/>
  <c r="N314" i="2" l="1"/>
  <c r="U313" i="1"/>
  <c r="V313" i="1" s="1"/>
  <c r="A316" i="2"/>
  <c r="A316" i="1"/>
  <c r="W312" i="1"/>
  <c r="X312" i="1"/>
  <c r="A317" i="1" l="1"/>
  <c r="N315" i="2"/>
  <c r="A317" i="2"/>
  <c r="W313" i="1"/>
  <c r="X313" i="1" s="1"/>
  <c r="U314" i="1"/>
  <c r="V314" i="1" s="1"/>
  <c r="N316" i="2" l="1"/>
  <c r="A318" i="2"/>
  <c r="A318" i="1"/>
  <c r="U315" i="1"/>
  <c r="V315" i="1" s="1"/>
  <c r="W314" i="1"/>
  <c r="X314" i="1" s="1"/>
  <c r="U316" i="1" l="1"/>
  <c r="V316" i="1" s="1"/>
  <c r="A319" i="1"/>
  <c r="W315" i="1"/>
  <c r="X315" i="1" s="1"/>
  <c r="A319" i="2"/>
  <c r="N317" i="2"/>
  <c r="N318" i="2" l="1"/>
  <c r="A320" i="2"/>
  <c r="U317" i="1"/>
  <c r="V317" i="1" s="1"/>
  <c r="A320" i="1"/>
  <c r="W316" i="1"/>
  <c r="X316" i="1"/>
  <c r="A321" i="1" l="1"/>
  <c r="U318" i="1"/>
  <c r="V318" i="1" s="1"/>
  <c r="W317" i="1"/>
  <c r="X317" i="1" s="1"/>
  <c r="N319" i="2"/>
  <c r="A321" i="2"/>
  <c r="W318" i="1" l="1"/>
  <c r="X318" i="1"/>
  <c r="A322" i="1"/>
  <c r="A322" i="2"/>
  <c r="U319" i="1"/>
  <c r="V319" i="1" s="1"/>
  <c r="N320" i="2"/>
  <c r="W319" i="1" l="1"/>
  <c r="X319" i="1" s="1"/>
  <c r="N321" i="2"/>
  <c r="A323" i="2"/>
  <c r="A323" i="1"/>
  <c r="U321" i="1"/>
  <c r="V321" i="1" s="1"/>
  <c r="U320" i="1"/>
  <c r="V320" i="1" s="1"/>
  <c r="A324" i="1" l="1"/>
  <c r="W320" i="1"/>
  <c r="X320" i="1" s="1"/>
  <c r="A324" i="2"/>
  <c r="N322" i="2"/>
  <c r="W321" i="1"/>
  <c r="X321" i="1" s="1"/>
  <c r="U322" i="1" l="1"/>
  <c r="V322" i="1" s="1"/>
  <c r="A325" i="2"/>
  <c r="N323" i="2"/>
  <c r="A325" i="1"/>
  <c r="A326" i="1" l="1"/>
  <c r="U323" i="1"/>
  <c r="V323" i="1" s="1"/>
  <c r="N324" i="2"/>
  <c r="A326" i="2"/>
  <c r="W322" i="1"/>
  <c r="X322" i="1"/>
  <c r="W323" i="1" l="1"/>
  <c r="X323" i="1"/>
  <c r="A327" i="1"/>
  <c r="A327" i="2"/>
  <c r="U324" i="1"/>
  <c r="V324" i="1" s="1"/>
  <c r="N325" i="2"/>
  <c r="U325" i="1" l="1"/>
  <c r="V325" i="1" s="1"/>
  <c r="W324" i="1"/>
  <c r="X324" i="1" s="1"/>
  <c r="A328" i="2"/>
  <c r="N326" i="2"/>
  <c r="A328" i="1"/>
  <c r="A329" i="1" l="1"/>
  <c r="N327" i="2"/>
  <c r="A329" i="2"/>
  <c r="U326" i="1"/>
  <c r="V326" i="1" s="1"/>
  <c r="W325" i="1"/>
  <c r="X325" i="1" s="1"/>
  <c r="U327" i="1" l="1"/>
  <c r="V327" i="1" s="1"/>
  <c r="N328" i="2"/>
  <c r="A330" i="2"/>
  <c r="A330" i="1"/>
  <c r="W326" i="1"/>
  <c r="X326" i="1"/>
  <c r="U328" i="1" l="1"/>
  <c r="V328" i="1" s="1"/>
  <c r="U329" i="1"/>
  <c r="V329" i="1" s="1"/>
  <c r="A331" i="1"/>
  <c r="A331" i="2"/>
  <c r="N329" i="2"/>
  <c r="W327" i="1"/>
  <c r="X327" i="1" s="1"/>
  <c r="A332" i="2" l="1"/>
  <c r="N330" i="2"/>
  <c r="A332" i="1"/>
  <c r="W329" i="1"/>
  <c r="X329" i="1"/>
  <c r="W328" i="1"/>
  <c r="X328" i="1"/>
  <c r="A333" i="1" l="1"/>
  <c r="N331" i="2"/>
  <c r="U330" i="1"/>
  <c r="V330" i="1" s="1"/>
  <c r="A333" i="2"/>
  <c r="A334" i="2" l="1"/>
  <c r="N332" i="2"/>
  <c r="W330" i="1"/>
  <c r="X330" i="1" s="1"/>
  <c r="U331" i="1"/>
  <c r="V331" i="1" s="1"/>
  <c r="A334" i="1"/>
  <c r="A335" i="1" l="1"/>
  <c r="W331" i="1"/>
  <c r="X331" i="1" s="1"/>
  <c r="U332" i="1"/>
  <c r="V332" i="1" s="1"/>
  <c r="N333" i="2"/>
  <c r="A335" i="2"/>
  <c r="U333" i="1" l="1"/>
  <c r="V333" i="1" s="1"/>
  <c r="W332" i="1"/>
  <c r="X332" i="1" s="1"/>
  <c r="N334" i="2"/>
  <c r="A336" i="1"/>
  <c r="A336" i="2"/>
  <c r="U334" i="1" l="1"/>
  <c r="V334" i="1" s="1"/>
  <c r="A337" i="2"/>
  <c r="N335" i="2"/>
  <c r="A337" i="1"/>
  <c r="X333" i="1"/>
  <c r="W333" i="1"/>
  <c r="A338" i="1" l="1"/>
  <c r="U335" i="1"/>
  <c r="V335" i="1" s="1"/>
  <c r="N336" i="2"/>
  <c r="A338" i="2"/>
  <c r="W334" i="1"/>
  <c r="X334" i="1" s="1"/>
  <c r="U336" i="1" l="1"/>
  <c r="V336" i="1" s="1"/>
  <c r="W335" i="1"/>
  <c r="X335" i="1" s="1"/>
  <c r="N337" i="2"/>
  <c r="U337" i="1" l="1"/>
  <c r="V337" i="1" s="1"/>
  <c r="W336" i="1"/>
  <c r="X336" i="1"/>
  <c r="N338" i="2" l="1"/>
  <c r="N246" i="2" s="1"/>
  <c r="N1" i="2" s="1"/>
  <c r="K246" i="2"/>
  <c r="K1" i="2" s="1"/>
  <c r="U338" i="1"/>
  <c r="W337" i="1"/>
  <c r="X337" i="1" s="1"/>
  <c r="V338" i="1" l="1"/>
  <c r="U246" i="1"/>
  <c r="U1" i="1" s="1"/>
  <c r="U15" i="2"/>
  <c r="U14" i="2"/>
  <c r="U16" i="2" l="1"/>
  <c r="V14" i="2" s="1"/>
  <c r="W338" i="1"/>
  <c r="X338" i="1" s="1"/>
  <c r="V246" i="1"/>
  <c r="V1" i="1" s="1"/>
  <c r="V15" i="2" l="1"/>
</calcChain>
</file>

<file path=xl/sharedStrings.xml><?xml version="1.0" encoding="utf-8"?>
<sst xmlns="http://schemas.openxmlformats.org/spreadsheetml/2006/main" count="4111" uniqueCount="758">
  <si>
    <t>MYRP Plant - 2024 Provisional Filed(+ 2023 Closed in 2024) vs Closed to Plant</t>
  </si>
  <si>
    <t>Total 2024 Plant - Filed vs Closed to Plant</t>
  </si>
  <si>
    <t>Changes to 2024</t>
  </si>
  <si>
    <t>Witness</t>
  </si>
  <si>
    <t>Funding Project</t>
  </si>
  <si>
    <t xml:space="preserve"> Description      </t>
  </si>
  <si>
    <t xml:space="preserve">FERC Account No. </t>
  </si>
  <si>
    <t>WA 2024  Provisional As-Filed</t>
  </si>
  <si>
    <t>Actual 2024-01</t>
  </si>
  <si>
    <t>Actual 2024-02</t>
  </si>
  <si>
    <t>Actual 2024-03</t>
  </si>
  <si>
    <t>Actual 2024-04</t>
  </si>
  <si>
    <t>Actual 2024-06</t>
  </si>
  <si>
    <t>Actual 2024-07</t>
  </si>
  <si>
    <t>Actual 2024-08</t>
  </si>
  <si>
    <t>Actual 2024-09</t>
  </si>
  <si>
    <t>Actual 2024-10</t>
  </si>
  <si>
    <t>Actual 2024-11</t>
  </si>
  <si>
    <t>Actual 2024-12</t>
  </si>
  <si>
    <t>Blank</t>
  </si>
  <si>
    <t>Actual 2024-Total YTD</t>
  </si>
  <si>
    <t>2024 YTD Act $ Variance</t>
  </si>
  <si>
    <t>% Variance</t>
  </si>
  <si>
    <t>$500k / 10% Threshold</t>
  </si>
  <si>
    <t>Testimony/Exhibit</t>
  </si>
  <si>
    <t>Page</t>
  </si>
  <si>
    <t>Specific / Programmatic</t>
  </si>
  <si>
    <t>Major/Minor</t>
  </si>
  <si>
    <t>Growth/ Reinforce</t>
  </si>
  <si>
    <t>Darras</t>
  </si>
  <si>
    <t>FP-324301</t>
  </si>
  <si>
    <t>Pur Completion Machine Mt Vern CS</t>
  </si>
  <si>
    <t>Exh-PCD-5-3-29-24</t>
  </si>
  <si>
    <t>Specific</t>
  </si>
  <si>
    <t>Minor</t>
  </si>
  <si>
    <t/>
  </si>
  <si>
    <t>FP-324315</t>
  </si>
  <si>
    <t>Pur 12in Shell Cutter Mt Vernon CS</t>
  </si>
  <si>
    <t>FP-324480</t>
  </si>
  <si>
    <t>Pur 2 Custom Pallets Mt Vernon CS</t>
  </si>
  <si>
    <t>FP-324820</t>
  </si>
  <si>
    <t>MAOP;4' ST;ARLI;5,610'</t>
  </si>
  <si>
    <t>FP-324824</t>
  </si>
  <si>
    <t>C/M;R-198(R-66) ARL</t>
  </si>
  <si>
    <t>2024 to 2025</t>
  </si>
  <si>
    <t>FP-322776</t>
  </si>
  <si>
    <t>RF; BURLINGTON; 6 MILES OF 20 INCH</t>
  </si>
  <si>
    <t>PCD-1T-3-29-24</t>
  </si>
  <si>
    <t>Major</t>
  </si>
  <si>
    <t>RE</t>
  </si>
  <si>
    <t>FP-322783</t>
  </si>
  <si>
    <t>RF; LAND FOR 6 MILE 20IN BURLINGTON</t>
  </si>
  <si>
    <t>FP-322784</t>
  </si>
  <si>
    <t>RF; R-197 PULVER RD, BURLING</t>
  </si>
  <si>
    <t>FP-323431</t>
  </si>
  <si>
    <t>GR L'view -2" HP MN, Divert INC RNG</t>
  </si>
  <si>
    <t>GRW</t>
  </si>
  <si>
    <t>FP-323432</t>
  </si>
  <si>
    <t>INST RNG RS, DIVERT INC, Longview</t>
  </si>
  <si>
    <t>FP-323434</t>
  </si>
  <si>
    <t>INST RNG ODRIZR, DIVERT INC, L'VIEW</t>
  </si>
  <si>
    <t>FP-323435</t>
  </si>
  <si>
    <t>INST RNG MTR SET, DIVERT INC, LVIEW</t>
  </si>
  <si>
    <t>FP-323731</t>
  </si>
  <si>
    <t>Fredonia CS Scrubber Replacement</t>
  </si>
  <si>
    <t>FP-323795</t>
  </si>
  <si>
    <t>Fredonia CS Flame / PLC spare parts</t>
  </si>
  <si>
    <t>FP-324495</t>
  </si>
  <si>
    <t>Fredonia CS Storage Shed</t>
  </si>
  <si>
    <t>FP-324502</t>
  </si>
  <si>
    <t>Fredonia CS Update facility Lights</t>
  </si>
  <si>
    <t>FP-324704</t>
  </si>
  <si>
    <t>Fredonia CS Security Install</t>
  </si>
  <si>
    <t>FP-325057</t>
  </si>
  <si>
    <t>Fredonia CS New Relief 1910K</t>
  </si>
  <si>
    <t>FP-324239</t>
  </si>
  <si>
    <t>Purch Electric Grease Gun Mt Vernon</t>
  </si>
  <si>
    <t>FP-324273</t>
  </si>
  <si>
    <t>Purch Electric Grease Gun Longview</t>
  </si>
  <si>
    <t>FP-324274</t>
  </si>
  <si>
    <t>Purch Electric Grease Gun Kennewick</t>
  </si>
  <si>
    <t>FP-323443</t>
  </si>
  <si>
    <t>RNG;O-18 &amp; CHROM, HORN RAPIDS</t>
  </si>
  <si>
    <t>FP-323446</t>
  </si>
  <si>
    <t>RNG- Horn Rapids Reg Station R-139</t>
  </si>
  <si>
    <t>FP-323452</t>
  </si>
  <si>
    <t>RNG-Horn Rapids Meter Set</t>
  </si>
  <si>
    <t>FP-319104</t>
  </si>
  <si>
    <t>MAOP; 2" HP; ELMA (RHD)</t>
  </si>
  <si>
    <t>FP-319107</t>
  </si>
  <si>
    <t>MAOP; R-TBD; ELMA (RHD)</t>
  </si>
  <si>
    <t>FP-320223</t>
  </si>
  <si>
    <t>Indust Reg Stations-Growth-CNGC WA</t>
  </si>
  <si>
    <t>Programmatic</t>
  </si>
  <si>
    <t>FP-320224</t>
  </si>
  <si>
    <t>Indust Reg Stations-Replace-CNGC WA</t>
  </si>
  <si>
    <t>FP-323467</t>
  </si>
  <si>
    <t>RNG; LAMB WESTON METER SET RICHLAND</t>
  </si>
  <si>
    <t>FP-323469</t>
  </si>
  <si>
    <t>RNG; 0-19 &amp; CHROM, LAMB WESTON RICH</t>
  </si>
  <si>
    <t>FP-323472</t>
  </si>
  <si>
    <t>RNG; LAMB WESTON RICHLAND R-141</t>
  </si>
  <si>
    <t>FP-324619</t>
  </si>
  <si>
    <t>UG - LIGHTHOUSE DIMP SOFTWARE-CNGC</t>
  </si>
  <si>
    <t>FP-324624</t>
  </si>
  <si>
    <t>UG - LIGHTHOUSE TIMP SOFTWARE-CNGC</t>
  </si>
  <si>
    <t>FP-319111</t>
  </si>
  <si>
    <t>MAOP MAIN RPL CNG WA</t>
  </si>
  <si>
    <t>FP-319112</t>
  </si>
  <si>
    <t>MAOP SERV RPL CNG WA</t>
  </si>
  <si>
    <t>FP-323775</t>
  </si>
  <si>
    <t>RNG-METER-PASCO-PWRF</t>
  </si>
  <si>
    <t>FP-323824</t>
  </si>
  <si>
    <t>RNG-2.5-mi 4" HP-PASCO-PWRF</t>
  </si>
  <si>
    <t>FP-323840</t>
  </si>
  <si>
    <t>Pasco PWRF RNG Chro, Odor, GQ</t>
  </si>
  <si>
    <t>FP-323841</t>
  </si>
  <si>
    <t>Pasco PWRF Regs and Relief</t>
  </si>
  <si>
    <t>FP-320144</t>
  </si>
  <si>
    <t>RF-RICHLAND Y TBS-CNGC</t>
  </si>
  <si>
    <t>FP-320155</t>
  </si>
  <si>
    <t>RF-RICHLAND Y TBS-WILLIAMS</t>
  </si>
  <si>
    <t>FP-320159</t>
  </si>
  <si>
    <t>RF-RICH 12" HP-3.75 miles-Ph.2</t>
  </si>
  <si>
    <t>FP-324823</t>
  </si>
  <si>
    <t>Bellingham 1 TBS RTU Replacement</t>
  </si>
  <si>
    <t>FP-324827</t>
  </si>
  <si>
    <t>Sumas TBS RTU Replacement</t>
  </si>
  <si>
    <t>FP-324828</t>
  </si>
  <si>
    <t>Bend TBS RTU Replacement</t>
  </si>
  <si>
    <t>FP-324829</t>
  </si>
  <si>
    <t>Hermiston TBS RTU Replacement</t>
  </si>
  <si>
    <t>FP-324830</t>
  </si>
  <si>
    <t>Stanwood TBS RTU replacment</t>
  </si>
  <si>
    <t>FP-324831</t>
  </si>
  <si>
    <t>Mt Vernon TBS RTU replacement</t>
  </si>
  <si>
    <t>FP-324832</t>
  </si>
  <si>
    <t>Nyssa TBS RTU Replacement</t>
  </si>
  <si>
    <t>FP-324833</t>
  </si>
  <si>
    <t>Othello TBS RTU Replacement.</t>
  </si>
  <si>
    <t>FP-324834</t>
  </si>
  <si>
    <t>Redmond TBS RTU Replacement</t>
  </si>
  <si>
    <t>FP-324835</t>
  </si>
  <si>
    <t>Shelton TBS RTU replacement</t>
  </si>
  <si>
    <t>FP-324836</t>
  </si>
  <si>
    <t>South Bend TBS RTU Replacement</t>
  </si>
  <si>
    <t>FP-325160</t>
  </si>
  <si>
    <t>RTU Replacement Kalama TBS</t>
  </si>
  <si>
    <t>FP-325161</t>
  </si>
  <si>
    <t>Kelso RTU replacement</t>
  </si>
  <si>
    <t>FP-325162</t>
  </si>
  <si>
    <t>Selah TBS RTU Replacement</t>
  </si>
  <si>
    <t>FP-325163</t>
  </si>
  <si>
    <t>R-38 Longview RTU Replacement</t>
  </si>
  <si>
    <t>FP-323636</t>
  </si>
  <si>
    <t>RP-SHEL R-17 (R-84) MAIN</t>
  </si>
  <si>
    <t>FP-323730</t>
  </si>
  <si>
    <t>RP-SHEL R-17 (R-84)</t>
  </si>
  <si>
    <t>FP-324475</t>
  </si>
  <si>
    <t>Pur Elec Fume Extractor Mt Ver CS</t>
  </si>
  <si>
    <t>FP-324778</t>
  </si>
  <si>
    <t>CONST SVCS - TOOL SHED &amp; REMODEL</t>
  </si>
  <si>
    <t>FP-319057</t>
  </si>
  <si>
    <t>RF-S. KENN TBS-CNGC</t>
  </si>
  <si>
    <t>FP-319061</t>
  </si>
  <si>
    <t>RF-8" PE-KENN-2,500'</t>
  </si>
  <si>
    <t>FP-320034</t>
  </si>
  <si>
    <t>RF; S. KENN GATE-WILLIAMS</t>
  </si>
  <si>
    <t>FP-318186</t>
  </si>
  <si>
    <t>Sys Safety &amp; Integrity Mains Rpl-WA</t>
  </si>
  <si>
    <t>FP-318187</t>
  </si>
  <si>
    <t>Sys Safety &amp; Integrity Srvcs Rpl-WA</t>
  </si>
  <si>
    <t>FP-324804</t>
  </si>
  <si>
    <t>UPGRADE MODEL 5 PROVER - YAKIMA</t>
  </si>
  <si>
    <t>FP-324806</t>
  </si>
  <si>
    <t>MODEL 5 PROVER UPGRADE - BELLINGHAM</t>
  </si>
  <si>
    <t>FP-322165</t>
  </si>
  <si>
    <t>MAOP; R-096 (R-001) YAKIMA</t>
  </si>
  <si>
    <t>FP-322173</t>
  </si>
  <si>
    <t>MAOP; R-097 YAKIMA</t>
  </si>
  <si>
    <t>FP-101194</t>
  </si>
  <si>
    <t>Dist Reg Station Growth Washington</t>
  </si>
  <si>
    <t>FP-101196</t>
  </si>
  <si>
    <t>Dist Reg Station Replace Washington</t>
  </si>
  <si>
    <t>FP-302369</t>
  </si>
  <si>
    <t>Gas Cathodic Protection - WA</t>
  </si>
  <si>
    <t>FP-302595</t>
  </si>
  <si>
    <t>KITSAP PH V REINFORCEMENT</t>
  </si>
  <si>
    <t>FP-316018</t>
  </si>
  <si>
    <t>C/M RPL; 2/4" HP; WHEELER; 7,500'</t>
  </si>
  <si>
    <t>FP-316032</t>
  </si>
  <si>
    <t>C/M RPL; 2/3" HP; SUNNYSIDE; 8,612'</t>
  </si>
  <si>
    <t>FP-316041</t>
  </si>
  <si>
    <t>C/M RPL; 4" HP; MONTESANO; 1,645'</t>
  </si>
  <si>
    <t>FP-316046</t>
  </si>
  <si>
    <t>C/M RPL; 8" HP; YAKIMA; PH1</t>
  </si>
  <si>
    <t>FP-316429</t>
  </si>
  <si>
    <t>RF; 8" HP; ABER; 12,500' BASICH BLV</t>
  </si>
  <si>
    <t>FP-317744</t>
  </si>
  <si>
    <t>Tools &amp; Minor Work Equip CNG WA</t>
  </si>
  <si>
    <t>FP-318092</t>
  </si>
  <si>
    <t>HPSS Replacements CNG WA</t>
  </si>
  <si>
    <t>FP-318192</t>
  </si>
  <si>
    <t>Fixed Network Equipment-CNG</t>
  </si>
  <si>
    <t>FP-318197</t>
  </si>
  <si>
    <t>Gas SCADA Equipment-CNG</t>
  </si>
  <si>
    <t>FP-318656</t>
  </si>
  <si>
    <t>RF-OAKH-4"PE-2.1MI</t>
  </si>
  <si>
    <t>FP-319021</t>
  </si>
  <si>
    <t>RP-Ferndale-V-retire V-43 8"</t>
  </si>
  <si>
    <t>FP-319027</t>
  </si>
  <si>
    <t>RP-Topp-TM-Canal Crossings</t>
  </si>
  <si>
    <t>FP-319992</t>
  </si>
  <si>
    <t>MAOP RPL; 8" HP; BREMERTON; 2,863'</t>
  </si>
  <si>
    <t>FP-320004</t>
  </si>
  <si>
    <t>C/M RPL; 3" HP; PROSSER; 1,500'</t>
  </si>
  <si>
    <t>FP-320006</t>
  </si>
  <si>
    <t>C/M RPL; 3" HP; BURLINGTON; 410'</t>
  </si>
  <si>
    <t>FP-320106</t>
  </si>
  <si>
    <t>GR-BurlingtonSouthFeed-6"PE-DP</t>
  </si>
  <si>
    <t>FP-320114</t>
  </si>
  <si>
    <t>R-21 Replacement - Castle Rock</t>
  </si>
  <si>
    <t>FP-321116</t>
  </si>
  <si>
    <t>RP; 4" HP, WAPATO, 31,000'</t>
  </si>
  <si>
    <t>FP-321468</t>
  </si>
  <si>
    <t>C/M RPL; 6" HP TOPP-ZILLAH; 2,400'</t>
  </si>
  <si>
    <t>FP-321511</t>
  </si>
  <si>
    <t>RF-PASCO-6" HP-5-mi</t>
  </si>
  <si>
    <t>FP-321879</t>
  </si>
  <si>
    <t>RF-8" HP-ABER 1.7mi-WISHKAH RD</t>
  </si>
  <si>
    <t>FP-322143</t>
  </si>
  <si>
    <t>RL; 6" HP; MTVE; 100'</t>
  </si>
  <si>
    <t>FP-322144</t>
  </si>
  <si>
    <t>Instl Main Gibralter Rd Anacortes</t>
  </si>
  <si>
    <t>FP-322391</t>
  </si>
  <si>
    <t>RPL MN CAMANO ISLAND EXPOSRE</t>
  </si>
  <si>
    <t>FP-322504</t>
  </si>
  <si>
    <t>RP-4" HP MN-PASCO-160'</t>
  </si>
  <si>
    <t>FP-322639</t>
  </si>
  <si>
    <t>C/M RPL; 4" HP; E FINLEY; 2,498'</t>
  </si>
  <si>
    <t>FP-322677</t>
  </si>
  <si>
    <t>Deschutes Landfill-Design and Const</t>
  </si>
  <si>
    <t>FP-322752</t>
  </si>
  <si>
    <t>UG - Verve Metretek Software CNGC</t>
  </si>
  <si>
    <t>FP-322765</t>
  </si>
  <si>
    <t>RP; R-099 (R-054); SUNNYSIDE</t>
  </si>
  <si>
    <t>FP-323166</t>
  </si>
  <si>
    <t>RP Bremerton R-023</t>
  </si>
  <si>
    <t>FP-323236</t>
  </si>
  <si>
    <t>RPL MN - SHORTED CASING - WA</t>
  </si>
  <si>
    <t>FP-323595</t>
  </si>
  <si>
    <t>RF; 4" PE; 10,000'; Lynden</t>
  </si>
  <si>
    <t>FP-323823</t>
  </si>
  <si>
    <t>RP; R-81 WHEE; RPL (R-53 &amp; R-54)</t>
  </si>
  <si>
    <t>FP-323909</t>
  </si>
  <si>
    <t>Yakima Enclose Canopy CS Fab</t>
  </si>
  <si>
    <t>FP-323926</t>
  </si>
  <si>
    <t>Repl Mueller Equip CS WA</t>
  </si>
  <si>
    <t>FP-324005</t>
  </si>
  <si>
    <t>RP; 4" PE &amp; 6" STL; ANAC; 1200'</t>
  </si>
  <si>
    <t>FP-324007</t>
  </si>
  <si>
    <t>RF; 2" PE; OAKH; 2000'</t>
  </si>
  <si>
    <t>FP-324021</t>
  </si>
  <si>
    <t>FRL; R-195 (R-170) ANAC</t>
  </si>
  <si>
    <t>FP-324101</t>
  </si>
  <si>
    <t>C/M RPL; 8" TM; ANACORTES; 3,000'</t>
  </si>
  <si>
    <t>FP-324150</t>
  </si>
  <si>
    <t>Bremerton Replace R-36</t>
  </si>
  <si>
    <t>FP-324276</t>
  </si>
  <si>
    <t>Replace Vacuum Pump Yak MS</t>
  </si>
  <si>
    <t>FP-324281</t>
  </si>
  <si>
    <t>Add HEPA Vacuum at the CNG meter sh</t>
  </si>
  <si>
    <t>FP-324556</t>
  </si>
  <si>
    <t>CNGC-Picarro Leak Survey Equipment</t>
  </si>
  <si>
    <t>FP-324560</t>
  </si>
  <si>
    <t>FP-324581</t>
  </si>
  <si>
    <t>RF-OAKH-4"PE-1000'</t>
  </si>
  <si>
    <t>FP-324689</t>
  </si>
  <si>
    <t>RP-8" HP- ELMA 1100' WILD CAT CREEK</t>
  </si>
  <si>
    <t>FP-324799</t>
  </si>
  <si>
    <t>FRL-MTV-HWY 9-6" HP-400FT</t>
  </si>
  <si>
    <t>FP-324932</t>
  </si>
  <si>
    <t>RP; 6" HP; OAKH; 3000'</t>
  </si>
  <si>
    <t>FP-324988</t>
  </si>
  <si>
    <t>Inst Reinf main for R99, Yakima</t>
  </si>
  <si>
    <t>FP-324995</t>
  </si>
  <si>
    <t>C/M; R-199(R-7) MTVE;</t>
  </si>
  <si>
    <t>FP-325037</t>
  </si>
  <si>
    <t>RP; 8" PE CLINTON; HDD 400'</t>
  </si>
  <si>
    <t>Gilchrist</t>
  </si>
  <si>
    <t>FP-323967</t>
  </si>
  <si>
    <t>UG-CNG PUR AR/VR Gas Emrgncy Rspns</t>
  </si>
  <si>
    <t>Exh-HG-3-3-29-24</t>
  </si>
  <si>
    <t>FP-323968</t>
  </si>
  <si>
    <t>UG-CNG PUR AR/VR I-Leak Upg/Enhance</t>
  </si>
  <si>
    <t>FP-101480</t>
  </si>
  <si>
    <t>UG-Work Asset Management</t>
  </si>
  <si>
    <t>Exh-HG-1T-3-29-24</t>
  </si>
  <si>
    <t>FP-317565</t>
  </si>
  <si>
    <t>Impl Work Asset Mgmt Hardware-CNG</t>
  </si>
  <si>
    <t>FP-324020</t>
  </si>
  <si>
    <t>UG-Locusview Software - CNGC</t>
  </si>
  <si>
    <t>FP-324029</t>
  </si>
  <si>
    <t>UG-Maximo Enhancmnt/Upgrd/Sftw CNGC</t>
  </si>
  <si>
    <t>FP-324035</t>
  </si>
  <si>
    <t>UG-IQ Geo Enhancements CNGC</t>
  </si>
  <si>
    <t>FP-320934</t>
  </si>
  <si>
    <t>PUR Trng Props Bremerton WA Trl.</t>
  </si>
  <si>
    <t>FP-320935</t>
  </si>
  <si>
    <t>PUR Trng Props Kennewick Wa Trlr</t>
  </si>
  <si>
    <t>Capital Lease</t>
  </si>
  <si>
    <t>Locus View Lease</t>
  </si>
  <si>
    <t>FP-316019</t>
  </si>
  <si>
    <t>UG-GIS ESRI System Upgrade CNGC</t>
  </si>
  <si>
    <t>FP-316451</t>
  </si>
  <si>
    <t>UG-PCAD Annual Enhancements-CNG</t>
  </si>
  <si>
    <t>FP-324053</t>
  </si>
  <si>
    <t>CONST Training Yard Elma D Off</t>
  </si>
  <si>
    <t>FP-324251</t>
  </si>
  <si>
    <t>Purch AED for Bellingham WA</t>
  </si>
  <si>
    <t>FP-324253</t>
  </si>
  <si>
    <t>Purch PAPR's for Washington 2024</t>
  </si>
  <si>
    <t>Martuscelli</t>
  </si>
  <si>
    <t>FP-322468</t>
  </si>
  <si>
    <t>PURCHASE RMLD MT VERNON</t>
  </si>
  <si>
    <t>Exh-EPM-4-3-29-24</t>
  </si>
  <si>
    <t>FP-322488</t>
  </si>
  <si>
    <t>PUR (2) STOP MACHINES MT VERNON</t>
  </si>
  <si>
    <t>FP-322580</t>
  </si>
  <si>
    <t>Purchase MBW Air Rammer Kelso</t>
  </si>
  <si>
    <t>FP-322655</t>
  </si>
  <si>
    <t>Purch (2) RD8100 Locators Mt Vernon</t>
  </si>
  <si>
    <t>FP-323791</t>
  </si>
  <si>
    <t>Purchase Mueller Tools - Bellingham</t>
  </si>
  <si>
    <t>FP-323917</t>
  </si>
  <si>
    <t>PURCHASE BEVELING MACHINE MT VERNON</t>
  </si>
  <si>
    <t>FP-323918</t>
  </si>
  <si>
    <t>Purchase Fresh Air Paks Mt Vernon</t>
  </si>
  <si>
    <t>FP-323951</t>
  </si>
  <si>
    <t>Purch Leak Survey Equip Kennewick</t>
  </si>
  <si>
    <t>FP-324015</t>
  </si>
  <si>
    <t>PUR FORKLIFT SPREADER BAR MT VERNON</t>
  </si>
  <si>
    <t>FP-324018</t>
  </si>
  <si>
    <t>Purchase Steel Squeezer Elma</t>
  </si>
  <si>
    <t>FP-324134</t>
  </si>
  <si>
    <t>PURCH SPREADER BAR BELLINGHAM</t>
  </si>
  <si>
    <t>FP-324146</t>
  </si>
  <si>
    <t>Pur Shop Air Compressor Walla Walla</t>
  </si>
  <si>
    <t>FP-324503</t>
  </si>
  <si>
    <t>Purchase Traffic Plates Walla Walla</t>
  </si>
  <si>
    <t>FP-324524</t>
  </si>
  <si>
    <t>Purch Fork Lift Spreader Bar Kelso</t>
  </si>
  <si>
    <t>FP-324527</t>
  </si>
  <si>
    <t>Purch Fork Lift Spreader Bar Elma</t>
  </si>
  <si>
    <t>FP-324530</t>
  </si>
  <si>
    <t>Purchase Mueller Gate Valves Kelso</t>
  </si>
  <si>
    <t>FP-324559</t>
  </si>
  <si>
    <t>Purchase Shop Welder Bremerton</t>
  </si>
  <si>
    <t>FP-324690</t>
  </si>
  <si>
    <t>Purch Steel Road Plates Kelso</t>
  </si>
  <si>
    <t>FP-324695</t>
  </si>
  <si>
    <t>FP-325059</t>
  </si>
  <si>
    <t>Purchase  Sensit Gold Kennewick</t>
  </si>
  <si>
    <t>FP-325186</t>
  </si>
  <si>
    <t>PUR VIVAX METROTECH LOCATOR-YAKIMA</t>
  </si>
  <si>
    <t>FP-325218</t>
  </si>
  <si>
    <t>PUR 1 Rivet Buster, Bellingham</t>
  </si>
  <si>
    <t>FP-323914</t>
  </si>
  <si>
    <t>PUR MUELLER GATE VALVES MT VERNON</t>
  </si>
  <si>
    <t>FP-323953</t>
  </si>
  <si>
    <t>Purch Gas Detection Equip Kennewick</t>
  </si>
  <si>
    <t>FP-323956</t>
  </si>
  <si>
    <t>PURCHASE LEAK DETECTOR MT VERNON</t>
  </si>
  <si>
    <t>FP-324128</t>
  </si>
  <si>
    <t>PURCHASE ICE MACHINE BELLINGHAM</t>
  </si>
  <si>
    <t>FP-324378</t>
  </si>
  <si>
    <t>Purchase LMM Walla Walla</t>
  </si>
  <si>
    <t>FP-324500</t>
  </si>
  <si>
    <t>Purchase Odorator Walla Walla</t>
  </si>
  <si>
    <t>FP-324711</t>
  </si>
  <si>
    <t>2024-2025 Growth Mains</t>
  </si>
  <si>
    <t>FP-317628</t>
  </si>
  <si>
    <t>MAIN-GROWTH-WALLA WALLA DISTRICT</t>
  </si>
  <si>
    <t>Exh-EPM-1T-3-29-24</t>
  </si>
  <si>
    <t>FP-317632</t>
  </si>
  <si>
    <t>MAIN-GROWTH-WENATCHEE DISTRICT</t>
  </si>
  <si>
    <t>FP-317636</t>
  </si>
  <si>
    <t>MAIN-GROWTH-YAKIMA DISTRICT</t>
  </si>
  <si>
    <t>FP-317640</t>
  </si>
  <si>
    <t>MAIN-GROWTH-ABERDEEN DISTRICT</t>
  </si>
  <si>
    <t>FP-317644</t>
  </si>
  <si>
    <t>MAIN-GROWTH-BELLINGHAM DISTRICT</t>
  </si>
  <si>
    <t>FP-317648</t>
  </si>
  <si>
    <t>MAIN-GROWTH-BREMERTON DISTRICT</t>
  </si>
  <si>
    <t>FP-317652</t>
  </si>
  <si>
    <t>MAIN-GROWTH-LONGVIEW DISTRICT</t>
  </si>
  <si>
    <t>FP-317656</t>
  </si>
  <si>
    <t>MAIN-GROWTH-MT VERNON DISTRICT</t>
  </si>
  <si>
    <t>FP-317750</t>
  </si>
  <si>
    <t>MAIN-GROWTH-KENNEWICK DISTRICT</t>
  </si>
  <si>
    <t>2024-2025 Growth Service</t>
  </si>
  <si>
    <t>FP-317630</t>
  </si>
  <si>
    <t>SERV-GROWTH-WALLA WALLA DISTRICT</t>
  </si>
  <si>
    <t>FP-317634</t>
  </si>
  <si>
    <t>SERV-GROWTH-WENATCHEE DISTRICT</t>
  </si>
  <si>
    <t>FP-317638</t>
  </si>
  <si>
    <t>SERV-GROWTH-YAKIMA DISTRICT</t>
  </si>
  <si>
    <t>FP-317642</t>
  </si>
  <si>
    <t>SERV-GROWTH-ABERDEEN DISTRICT</t>
  </si>
  <si>
    <t>FP-317646</t>
  </si>
  <si>
    <t>SERV-GROWTH-BELLINGHAM DISTRICT</t>
  </si>
  <si>
    <t>FP-317650</t>
  </si>
  <si>
    <t>SERV-GROWTH-BREMERTON DISTRICT</t>
  </si>
  <si>
    <t>FP-317654</t>
  </si>
  <si>
    <t>SERV-GROWTH-LONGVIEW DISTRICT</t>
  </si>
  <si>
    <t>FP-317658</t>
  </si>
  <si>
    <t>SERV-GROWTH-MT VERNON DISTRICT</t>
  </si>
  <si>
    <t>FP-317752</t>
  </si>
  <si>
    <t>SERV-GROWTH-KENNEWICK DISTRICT</t>
  </si>
  <si>
    <t>2024-2025 Main Replace</t>
  </si>
  <si>
    <t>FP-317629</t>
  </si>
  <si>
    <t>MAIN-REPLACE-WALLA WALLA DISTRICT</t>
  </si>
  <si>
    <t>FP-317633</t>
  </si>
  <si>
    <t>MAIN-REPLACE-WENATCHEE DISTRICT</t>
  </si>
  <si>
    <t>FP-317637</t>
  </si>
  <si>
    <t>MAIN-REPLACE-YAKIMA DISTRICT</t>
  </si>
  <si>
    <t>FP-317641</t>
  </si>
  <si>
    <t>MAIN-REPLACE-ABERDEEN DISTRICT</t>
  </si>
  <si>
    <t>FP-317645</t>
  </si>
  <si>
    <t>MAIN-REPLACE-BELLINGHAM DISTRICT</t>
  </si>
  <si>
    <t>FP-317649</t>
  </si>
  <si>
    <t>MAIN-REPLACE-BREMERTON DISTRICT</t>
  </si>
  <si>
    <t>FP-317653</t>
  </si>
  <si>
    <t>MAIN-REPLACE-LONGVIEW DISTRICT</t>
  </si>
  <si>
    <t>FP-317657</t>
  </si>
  <si>
    <t>MAIN-REPLACE-MT VERNON DISTRICT</t>
  </si>
  <si>
    <t>FP-317751</t>
  </si>
  <si>
    <t>MAIN-REPLACE-KENNEWICK DISTRICT</t>
  </si>
  <si>
    <t>2024-2025 Service Replace</t>
  </si>
  <si>
    <t>FP-317631</t>
  </si>
  <si>
    <t>SERV-REPLACE-WALLA WALLA DISTRICT</t>
  </si>
  <si>
    <t>FP-317635</t>
  </si>
  <si>
    <t>SERV-REPLACE-WENATCHEE DISTRICT</t>
  </si>
  <si>
    <t>FP-317639</t>
  </si>
  <si>
    <t>SERV-REPLACE-YAKIMA DISTRICT</t>
  </si>
  <si>
    <t>FP-317643</t>
  </si>
  <si>
    <t>SERV-REPLACE-ABERDEEN DISTRICT</t>
  </si>
  <si>
    <t>FP-317647</t>
  </si>
  <si>
    <t>SERV-REPLACE-BELLINGHAM DISTRICT</t>
  </si>
  <si>
    <t>FP-317651</t>
  </si>
  <si>
    <t>SERV-REPLACE-BREMERTON DISTRICT</t>
  </si>
  <si>
    <t>FP-317655</t>
  </si>
  <si>
    <t>SERV-REPLACE-LONGVIEW DISTRICT</t>
  </si>
  <si>
    <t>FP-317659</t>
  </si>
  <si>
    <t>SERV-REPLACE-MT VERNON DISTRICT</t>
  </si>
  <si>
    <t>FP-317753</t>
  </si>
  <si>
    <t>SERV-REPLACE-KENNEWICK DISTRICT</t>
  </si>
  <si>
    <t>2024-2025 Vehicles and Work Equipment</t>
  </si>
  <si>
    <t>FP-101163</t>
  </si>
  <si>
    <t>Gas Work Equipment-CNGC</t>
  </si>
  <si>
    <t>FP-101215</t>
  </si>
  <si>
    <t>Gas Vehicles-CNGC</t>
  </si>
  <si>
    <t>FP-101164</t>
  </si>
  <si>
    <t>IT Network Equipment-CNG</t>
  </si>
  <si>
    <t>FP-101210</t>
  </si>
  <si>
    <t>Gas Meters-Total Company CNGC</t>
  </si>
  <si>
    <t>FP-101259</t>
  </si>
  <si>
    <t>Gas Regulators-Total Company CNGC</t>
  </si>
  <si>
    <t>FP-200662</t>
  </si>
  <si>
    <t>Personal Computers&amp;Peripherals CNGC</t>
  </si>
  <si>
    <t>FP-316445</t>
  </si>
  <si>
    <t>Toughbook Replacements-CNG</t>
  </si>
  <si>
    <t>FP-316832</t>
  </si>
  <si>
    <t>Office Structure &amp; Eq-Kennewick GO</t>
  </si>
  <si>
    <t>FP-318211</t>
  </si>
  <si>
    <t>Communications Equipment CNG</t>
  </si>
  <si>
    <t>FP-320999</t>
  </si>
  <si>
    <t>UG ThoughtSpot Betterment CNG</t>
  </si>
  <si>
    <t>FP-321795</t>
  </si>
  <si>
    <t>RP; 3" ST; BELL; 2549 ALLEY PROJ</t>
  </si>
  <si>
    <t>FP-321861</t>
  </si>
  <si>
    <t>RF; 6" PE; KENN; 2000' OLYMPIA</t>
  </si>
  <si>
    <t>FP-321983</t>
  </si>
  <si>
    <t>GR; 2" PE; VIEW; 6,000'</t>
  </si>
  <si>
    <t>FP-322598</t>
  </si>
  <si>
    <t>Install Generator -Bremerton Office</t>
  </si>
  <si>
    <t>FP-323530</t>
  </si>
  <si>
    <t>Instl PE Main McCormick N Pt Orchrd</t>
  </si>
  <si>
    <t>FP-324259</t>
  </si>
  <si>
    <t>Repl SAN &amp; FC Switches CNGC GO</t>
  </si>
  <si>
    <t>FP-324263</t>
  </si>
  <si>
    <t>Replace Office Servers CNG</t>
  </si>
  <si>
    <t>FP-324267</t>
  </si>
  <si>
    <t>Pur Emr TrlrCellCommWiFi Hdwr CNGC</t>
  </si>
  <si>
    <t>FP-324342</t>
  </si>
  <si>
    <t>RP; 2" ST; BELL; 360'; FLORA/UNITY</t>
  </si>
  <si>
    <t>FP-324375</t>
  </si>
  <si>
    <t>Rpl Main Nelson Rd/Ctr Vly Brmrtn</t>
  </si>
  <si>
    <t>FP-324409</t>
  </si>
  <si>
    <t>UG - Trellis Energy Software CNGC</t>
  </si>
  <si>
    <t>FP-324761</t>
  </si>
  <si>
    <t>Crack Seal Parking Lot Walla Walla</t>
  </si>
  <si>
    <t>FP-324790</t>
  </si>
  <si>
    <t>Instl Shop Lighting Wentachee</t>
  </si>
  <si>
    <t>FP-324847</t>
  </si>
  <si>
    <t>Instl Back Up Generator Walla Walla</t>
  </si>
  <si>
    <t>FP-324946</t>
  </si>
  <si>
    <t>PUR CONTROL RADIOS AVTEC SYS - WA</t>
  </si>
  <si>
    <t>FP-324982</t>
  </si>
  <si>
    <t>CNG UPS Replacements</t>
  </si>
  <si>
    <t>FP-325055</t>
  </si>
  <si>
    <t>REPLACE SHOP TUBE HEATER BREMERTON</t>
  </si>
  <si>
    <t>FP-325187</t>
  </si>
  <si>
    <t>FRL;2'';VIEW'800' OIE HWY</t>
  </si>
  <si>
    <t>FP-325196</t>
  </si>
  <si>
    <t>RP; 6" ST; BELL; 2400'; NORTHWEST</t>
  </si>
  <si>
    <t>FP-325206</t>
  </si>
  <si>
    <t>FRL;2'' ST;WAPA;1,000' S.Naches A</t>
  </si>
  <si>
    <t>FP-325214</t>
  </si>
  <si>
    <t>PUR Sensit LZ-30s - Washington</t>
  </si>
  <si>
    <t>Nygard</t>
  </si>
  <si>
    <t>FP-321327</t>
  </si>
  <si>
    <t>UG - CC&amp;B Upgrade&amp;Betterments CNGC</t>
  </si>
  <si>
    <t>Exh-TJN-3-3-29-24</t>
  </si>
  <si>
    <t>FP-321574</t>
  </si>
  <si>
    <t>UG-Powerplan Upgrade 2024 CNGC</t>
  </si>
  <si>
    <t>FP-322685</t>
  </si>
  <si>
    <t>UG - UIPlanner Upgrade - CNGC</t>
  </si>
  <si>
    <t>FP-324014</t>
  </si>
  <si>
    <t>UG-Tungsten Autovoucher - CNG</t>
  </si>
  <si>
    <t>Tillis</t>
  </si>
  <si>
    <t>FP-200064</t>
  </si>
  <si>
    <t>UG-Customer Self Service Web/IVRCNG</t>
  </si>
  <si>
    <t>Exh-DLT-13-3-29-24</t>
  </si>
  <si>
    <t>FP-322873</t>
  </si>
  <si>
    <t>UG-Interactive Voice Assist CNG</t>
  </si>
  <si>
    <t>2023 Projects Closed in 2024</t>
  </si>
  <si>
    <t>2023 Closed 2024</t>
  </si>
  <si>
    <t>FP-316031</t>
  </si>
  <si>
    <t>C/M RPL; 3" HP; S TOPPENISH; 6,161'</t>
  </si>
  <si>
    <t>376</t>
  </si>
  <si>
    <t>FP-316044</t>
  </si>
  <si>
    <t>C/M RPL; 8" HP; BREMERTON; 4,510'</t>
  </si>
  <si>
    <t>FP-316406</t>
  </si>
  <si>
    <t>RP; 8" HP ST; BREMRTN, 500' EXPOSD</t>
  </si>
  <si>
    <t>FP-316980</t>
  </si>
  <si>
    <t>UPGRADE YAKIMA GATE STATION</t>
  </si>
  <si>
    <t>379</t>
  </si>
  <si>
    <t>FP-317064</t>
  </si>
  <si>
    <t>RF; 6" PE; BELL; 6,700' Fraser St</t>
  </si>
  <si>
    <t>FP-317065</t>
  </si>
  <si>
    <t>RP; 6" HP; BELL; 2500'; Meador Ave</t>
  </si>
  <si>
    <t>FP-317609</t>
  </si>
  <si>
    <t>GR; R-81 ABER; BASICH BLV</t>
  </si>
  <si>
    <t>378</t>
  </si>
  <si>
    <t>FP-318566</t>
  </si>
  <si>
    <t>RP-Brem-R-Werener&amp;Twin View R-21</t>
  </si>
  <si>
    <t>FP-318740</t>
  </si>
  <si>
    <t>RF-Walla-8800ft 6"PE Cottonwood Rd</t>
  </si>
  <si>
    <t>FP-318800</t>
  </si>
  <si>
    <t>Longview S. Gate Upgrade - CNG Side</t>
  </si>
  <si>
    <t>FP-319029</t>
  </si>
  <si>
    <t>RP-MTVE-MTR-N TEXAS RD</t>
  </si>
  <si>
    <t>385</t>
  </si>
  <si>
    <t>FP-319055</t>
  </si>
  <si>
    <t>RF; 12" &amp; 6" HP; RICH; 3.3 mi</t>
  </si>
  <si>
    <t>FP-319839</t>
  </si>
  <si>
    <t>Dischrge Coalescnt Filtr-BURL COMP</t>
  </si>
  <si>
    <t>377</t>
  </si>
  <si>
    <t>FP-320007</t>
  </si>
  <si>
    <t>MAOP; 16" TM; MARCH POINT; 20'</t>
  </si>
  <si>
    <t>367</t>
  </si>
  <si>
    <t>FP-320161</t>
  </si>
  <si>
    <t>RF-RICH R-133</t>
  </si>
  <si>
    <t>FP-320486</t>
  </si>
  <si>
    <t>C/M; 12" HP; LONG; 1,220' WESTROCK</t>
  </si>
  <si>
    <t>FP-321089</t>
  </si>
  <si>
    <t>RF; 6" PE, GRANDVIEW, 2,500'</t>
  </si>
  <si>
    <t>FP-321243</t>
  </si>
  <si>
    <t>C/M RPL; 8" HP; WALLA WALLA; 4,595'</t>
  </si>
  <si>
    <t>FP-321428</t>
  </si>
  <si>
    <t>Pur OPS 307 Tooling Kennewick Dist</t>
  </si>
  <si>
    <t>394</t>
  </si>
  <si>
    <t>Link</t>
  </si>
  <si>
    <t>FP-321557</t>
  </si>
  <si>
    <t>Gass SCADA cellular modems CNGC</t>
  </si>
  <si>
    <t>397</t>
  </si>
  <si>
    <t>FP-321753</t>
  </si>
  <si>
    <t>RL-8" HP-4,500' PASCO-DARIGOLD</t>
  </si>
  <si>
    <t>FP-322053</t>
  </si>
  <si>
    <t>GR; 4" PE; PASC; 1500 HYW12</t>
  </si>
  <si>
    <t>FP-322205</t>
  </si>
  <si>
    <t>RP; 2" HP; FERN; 40' R-93</t>
  </si>
  <si>
    <t>FP-322219</t>
  </si>
  <si>
    <t>RP; 6" ST; MOSE; 200'</t>
  </si>
  <si>
    <t>FP-322305</t>
  </si>
  <si>
    <t>MAOP; R-59 OAKH; BLDG</t>
  </si>
  <si>
    <t>FP-322388</t>
  </si>
  <si>
    <t>Welding Air purifng respratrs - WA</t>
  </si>
  <si>
    <t>FP-322499</t>
  </si>
  <si>
    <t>Replace Office Roof Walla Walla</t>
  </si>
  <si>
    <t>390</t>
  </si>
  <si>
    <t>FP-322634</t>
  </si>
  <si>
    <t>Purchase Pavement Breaker Kelso</t>
  </si>
  <si>
    <t>FP-322683</t>
  </si>
  <si>
    <t>GR-6" PE-ABER-5000' FRONT ST</t>
  </si>
  <si>
    <t>FP-322766</t>
  </si>
  <si>
    <t>PUR Tool set FOR BRLINGTN COMP STA</t>
  </si>
  <si>
    <t>FP-322789</t>
  </si>
  <si>
    <t>Pur (3) Roll-Out Wheels CS Yakima</t>
  </si>
  <si>
    <t>FP-322790</t>
  </si>
  <si>
    <t>Pur (3) Motor Drives CS Yakima</t>
  </si>
  <si>
    <t>FP-322912</t>
  </si>
  <si>
    <t>UG PUR AR/VR Trainng Dvlpmnt CNG GO</t>
  </si>
  <si>
    <t>303</t>
  </si>
  <si>
    <t>FP-323040</t>
  </si>
  <si>
    <t>RP-8" STL-WALL-CLINTON 400'</t>
  </si>
  <si>
    <t>FP-323186</t>
  </si>
  <si>
    <t>PUR SMARTCAL 360 STATION MT VERNON</t>
  </si>
  <si>
    <t>FP-323272</t>
  </si>
  <si>
    <t>RF-2" PE-ABER-400'</t>
  </si>
  <si>
    <t>FP-323290</t>
  </si>
  <si>
    <t>RF; 2"PE; ABER; 825'</t>
  </si>
  <si>
    <t>FP-323291</t>
  </si>
  <si>
    <t>RF; 2" PE; ABER; 100'</t>
  </si>
  <si>
    <t>FP-323292</t>
  </si>
  <si>
    <t>RF; 2" PE; ABER; 600'</t>
  </si>
  <si>
    <t>FP-323429</t>
  </si>
  <si>
    <t>Fredonia CS camera upgrade</t>
  </si>
  <si>
    <t>FP-323447</t>
  </si>
  <si>
    <t>RNG- Horn Rapids Pipeline 6"PE</t>
  </si>
  <si>
    <t>FP-323470</t>
  </si>
  <si>
    <t>RNG; Lamb Weston Richland 4" Steel</t>
  </si>
  <si>
    <t>FP-323596</t>
  </si>
  <si>
    <t>RF; 6" PE; 5,350'; Everson</t>
  </si>
  <si>
    <t>FP-323627</t>
  </si>
  <si>
    <t>Fredonia CS Piston Rod Upgrade</t>
  </si>
  <si>
    <t>FP-323628</t>
  </si>
  <si>
    <t>Fredonia CS LEL detector upgrade</t>
  </si>
  <si>
    <t>FP-323630</t>
  </si>
  <si>
    <t>RP-BURBANK R-6 (R-142) MAIN</t>
  </si>
  <si>
    <t>FP-323698</t>
  </si>
  <si>
    <t>UG-Fixed Network Server APPUpgd CNG</t>
  </si>
  <si>
    <t>FP-323746</t>
  </si>
  <si>
    <t>MAOP; R-100(R-52) SIDE;</t>
  </si>
  <si>
    <t>FP-323756</t>
  </si>
  <si>
    <t>RL-2" HP-900' Burbank</t>
  </si>
  <si>
    <t>FP-323779</t>
  </si>
  <si>
    <t>GR; 6" PE; PLYM;1700 GHI</t>
  </si>
  <si>
    <t>FP-323826</t>
  </si>
  <si>
    <t>CC&amp;B Enhancement for CNGC</t>
  </si>
  <si>
    <t>FP-323836</t>
  </si>
  <si>
    <t>RP; 2" ST; LONG; 75' 58 E. PORT WAY</t>
  </si>
  <si>
    <t>FP-324801</t>
  </si>
  <si>
    <t>Fredonia CAT Crankshaft upgrade</t>
  </si>
  <si>
    <t>FP-324808</t>
  </si>
  <si>
    <t>Instl Warning Sign Oak Harbor</t>
  </si>
  <si>
    <t>375</t>
  </si>
  <si>
    <t>FP-324853</t>
  </si>
  <si>
    <t>RF; 2" PE; LYND; 1290'; W FRONT</t>
  </si>
  <si>
    <t>FP-324897</t>
  </si>
  <si>
    <t>C/M; R-200(R-60) OAKH;</t>
  </si>
  <si>
    <t>FP-324927</t>
  </si>
  <si>
    <t>Camano Island HPSS Replacements</t>
  </si>
  <si>
    <t>383</t>
  </si>
  <si>
    <t>FP-324950</t>
  </si>
  <si>
    <t>Purchase (2) Odorators Walla Walla</t>
  </si>
  <si>
    <t>FP-324953</t>
  </si>
  <si>
    <t>Purchase (2) Odorators Bellingham</t>
  </si>
  <si>
    <t>FP-324955</t>
  </si>
  <si>
    <t>PURCH 3 EA ODORATOR 2'S-WENATCHEE</t>
  </si>
  <si>
    <t>FP-324958</t>
  </si>
  <si>
    <t>Purchase two Odorator 2s Bremerton</t>
  </si>
  <si>
    <t>FP-324959</t>
  </si>
  <si>
    <t>PURCHASE 2 - ODORATOR's ELMA</t>
  </si>
  <si>
    <t>FP-324963</t>
  </si>
  <si>
    <t>Purchase Sensit Gold Kennewick</t>
  </si>
  <si>
    <t>FP-324973</t>
  </si>
  <si>
    <t>Purchase Odorator 2's Mt. Vernon</t>
  </si>
  <si>
    <t>FP-324975</t>
  </si>
  <si>
    <t>PURCHASE RMLD-CS WENATCHEE</t>
  </si>
  <si>
    <t>FP-325044</t>
  </si>
  <si>
    <t>PURCHASE SENIT GOLD G2-MOSES LAKE</t>
  </si>
  <si>
    <t>FP-325250</t>
  </si>
  <si>
    <t>PUR - 2 HANDHELD RADIOS - BREMERTON</t>
  </si>
  <si>
    <t>FP-325257</t>
  </si>
  <si>
    <t>PURCH (2)  MET FIT TOOLS-WENATCHEE</t>
  </si>
  <si>
    <t>FP-325273</t>
  </si>
  <si>
    <t>Replace Locator Longview</t>
  </si>
  <si>
    <t>FP-325287</t>
  </si>
  <si>
    <t>Purchase Locator Walla Walla</t>
  </si>
  <si>
    <t>FP-325300</t>
  </si>
  <si>
    <t>PURCH TWO METROTECH LOCATORS YAKIMA</t>
  </si>
  <si>
    <t>FP-325304</t>
  </si>
  <si>
    <t>Replace 2LC Machine Bellingham</t>
  </si>
  <si>
    <t>FP-325310</t>
  </si>
  <si>
    <t>GR; 2" PE; WOOD; 1,400' WOODLAND CR</t>
  </si>
  <si>
    <t>FP-325341</t>
  </si>
  <si>
    <t>Purchase Saddle Machine Mt Vernon</t>
  </si>
  <si>
    <t>FP-325358</t>
  </si>
  <si>
    <t>PURCH RD8000 YAKIMA</t>
  </si>
  <si>
    <t>FP-325381</t>
  </si>
  <si>
    <t>Purch Heath Detecto Pak Bellingham</t>
  </si>
  <si>
    <t>FP-325382</t>
  </si>
  <si>
    <t>PURCH NEW RMLD-MOSES LAKE</t>
  </si>
  <si>
    <t>FP-325405</t>
  </si>
  <si>
    <t>Purch Sensit Gold G3 Longview</t>
  </si>
  <si>
    <t>FP-101190</t>
  </si>
  <si>
    <t>MAIN-GROWTH-WASHINGTON</t>
  </si>
  <si>
    <t>FP-321846</t>
  </si>
  <si>
    <t>RF; 2"PE; RICH; MEADOW HILLS</t>
  </si>
  <si>
    <t>FP-322385</t>
  </si>
  <si>
    <t xml:space="preserve">FRL; 2" PE; LONG; 2,000' 46TH AVE.	</t>
  </si>
  <si>
    <t>FP-323833</t>
  </si>
  <si>
    <t>RP; 2" PE; LONG; 550' 1291 INDUSTRI</t>
  </si>
  <si>
    <t>FP-323837</t>
  </si>
  <si>
    <t>RP; 4" ST; LONG; 50' LAUREL RD &amp; P</t>
  </si>
  <si>
    <t>FP-324812</t>
  </si>
  <si>
    <t>Purchase LZ-30 Bremerton</t>
  </si>
  <si>
    <t>FP-325028</t>
  </si>
  <si>
    <t>PURCH FOOTAGE SQEEZE TOOL YAKIMA</t>
  </si>
  <si>
    <t>FP-325356</t>
  </si>
  <si>
    <t>RL;6'' PE;TOPP;1000' 580 Fort Rd</t>
  </si>
  <si>
    <t>FP-325484</t>
  </si>
  <si>
    <t>Purchase RD8200 Bellingham</t>
  </si>
  <si>
    <t>FP-323715</t>
  </si>
  <si>
    <t>FRL; 2" PE; EAST;400'</t>
  </si>
  <si>
    <t>FP-325289</t>
  </si>
  <si>
    <t>Purch Metrotech Locator Kennewick</t>
  </si>
  <si>
    <t>FP-325313</t>
  </si>
  <si>
    <t>Repl Main NE 7th St Oak Harbor</t>
  </si>
  <si>
    <t>FP-325495</t>
  </si>
  <si>
    <t>Purchase Ice Machine Mt. Vernon</t>
  </si>
  <si>
    <t>398</t>
  </si>
  <si>
    <t>FP-326028</t>
  </si>
  <si>
    <t>Purchase RD7200 Bellingham</t>
  </si>
  <si>
    <t>MYRP Plant - 2024/2025 Provisional + 2023 Closed in 2024</t>
  </si>
  <si>
    <t>x</t>
  </si>
  <si>
    <t>2024/2025/2026 Plant - Provisional</t>
  </si>
  <si>
    <t>Change:</t>
  </si>
  <si>
    <t>WA 2025  Provisional As-Filed</t>
  </si>
  <si>
    <t>WA 2026  Provisional NA</t>
  </si>
  <si>
    <t>WA 2024 Plant - Provisional w/Changes</t>
  </si>
  <si>
    <t>WA 2025 Plant - Provisional w/Changes</t>
  </si>
  <si>
    <t>WA 2026 Plant - moved out of MYRP</t>
  </si>
  <si>
    <t>2024 Change</t>
  </si>
  <si>
    <t>2025 Change</t>
  </si>
  <si>
    <t>2026 Change</t>
  </si>
  <si>
    <t>Reason</t>
  </si>
  <si>
    <t xml:space="preserve">&lt;--Exclude 2023 total from below as well. </t>
  </si>
  <si>
    <t>As-filed</t>
  </si>
  <si>
    <t>&gt;$1M</t>
  </si>
  <si>
    <t>&lt;$1M</t>
  </si>
  <si>
    <t>Easement and permit delays</t>
  </si>
  <si>
    <t>Supplemental</t>
  </si>
  <si>
    <t>2025 to 2026</t>
  </si>
  <si>
    <t>Requested 2025 Capital Reductions</t>
  </si>
  <si>
    <t>Easement delays and project cost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</si>
</sst>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theme="4" tint="0.59999389629810485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theme="0" tint="-4.9989318521683403E-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4" tint="0.3999755851924192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164" fontId="2" fillId="0" borderId="0" xfId="0" applyNumberFormat="1" applyFont="1"/>
    <xf numFmtId="164" fontId="3" fillId="0" borderId="0" xfId="0" applyNumberFormat="1" applyFont="1"/>
    <xf numFmtId="0" fontId="3" fillId="0" borderId="0" xfId="0" applyFont="1"/>
    <xf numFmtId="0" fontId="0" fillId="0" borderId="0" xfId="0" applyAlignment="1">
      <alignment horizontal="center"/>
    </xf>
    <xf numFmtId="0" fontId="2" fillId="2" borderId="1" xfId="0" applyFont="1" applyFill="1" applyBorder="1"/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164" fontId="2" fillId="2" borderId="2" xfId="1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2" borderId="3" xfId="0" applyFill="1" applyBorder="1"/>
    <xf numFmtId="0" fontId="2" fillId="3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4" xfId="3" applyFont="1" applyFill="1" applyBorder="1" applyAlignment="1">
      <alignment horizontal="center" vertical="center" wrapText="1"/>
    </xf>
    <xf numFmtId="43" fontId="5" fillId="4" borderId="4" xfId="4" applyFont="1" applyFill="1" applyBorder="1" applyAlignment="1">
      <alignment horizontal="center" vertical="center" wrapText="1"/>
    </xf>
    <xf numFmtId="43" fontId="5" fillId="5" borderId="4" xfId="4" applyFont="1" applyFill="1" applyBorder="1" applyAlignment="1">
      <alignment horizontal="center" vertical="center" wrapText="1"/>
    </xf>
    <xf numFmtId="43" fontId="5" fillId="5" borderId="3" xfId="4" applyFont="1" applyFill="1" applyBorder="1" applyAlignment="1">
      <alignment horizontal="center" vertical="center" wrapText="1"/>
    </xf>
    <xf numFmtId="0" fontId="5" fillId="5" borderId="4" xfId="3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164" fontId="0" fillId="6" borderId="6" xfId="1" applyNumberFormat="1" applyFont="1" applyFill="1" applyBorder="1" applyAlignment="1">
      <alignment horizontal="center"/>
    </xf>
    <xf numFmtId="164" fontId="0" fillId="0" borderId="6" xfId="1" applyNumberFormat="1" applyFont="1" applyBorder="1"/>
    <xf numFmtId="164" fontId="0" fillId="0" borderId="5" xfId="1" applyNumberFormat="1" applyFont="1" applyBorder="1"/>
    <xf numFmtId="164" fontId="0" fillId="0" borderId="0" xfId="1" applyNumberFormat="1" applyFont="1"/>
    <xf numFmtId="164" fontId="0" fillId="7" borderId="5" xfId="0" applyNumberFormat="1" applyFill="1" applyBorder="1"/>
    <xf numFmtId="164" fontId="0" fillId="3" borderId="6" xfId="0" applyNumberFormat="1" applyFill="1" applyBorder="1"/>
    <xf numFmtId="9" fontId="0" fillId="3" borderId="6" xfId="2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8" fillId="0" borderId="6" xfId="0" applyFont="1" applyBorder="1"/>
    <xf numFmtId="0" fontId="8" fillId="0" borderId="6" xfId="0" applyFont="1" applyBorder="1" applyAlignment="1">
      <alignment horizontal="center"/>
    </xf>
    <xf numFmtId="0" fontId="0" fillId="7" borderId="6" xfId="0" applyFill="1" applyBorder="1"/>
    <xf numFmtId="0" fontId="0" fillId="7" borderId="6" xfId="0" applyFill="1" applyBorder="1" applyAlignment="1">
      <alignment horizontal="center"/>
    </xf>
    <xf numFmtId="164" fontId="0" fillId="7" borderId="6" xfId="1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0" fillId="8" borderId="5" xfId="0" applyFill="1" applyBorder="1" applyAlignment="1">
      <alignment horizontal="center"/>
    </xf>
    <xf numFmtId="0" fontId="2" fillId="9" borderId="1" xfId="0" applyFont="1" applyFill="1" applyBorder="1"/>
    <xf numFmtId="0" fontId="0" fillId="10" borderId="2" xfId="0" applyFill="1" applyBorder="1"/>
    <xf numFmtId="0" fontId="0" fillId="10" borderId="2" xfId="0" applyFill="1" applyBorder="1" applyAlignment="1">
      <alignment horizontal="center"/>
    </xf>
    <xf numFmtId="164" fontId="2" fillId="10" borderId="2" xfId="1" applyNumberFormat="1" applyFont="1" applyFill="1" applyBorder="1" applyAlignment="1">
      <alignment horizontal="center"/>
    </xf>
    <xf numFmtId="0" fontId="0" fillId="10" borderId="3" xfId="0" applyFill="1" applyBorder="1"/>
    <xf numFmtId="0" fontId="0" fillId="0" borderId="5" xfId="0" applyBorder="1"/>
    <xf numFmtId="164" fontId="2" fillId="0" borderId="5" xfId="1" applyNumberFormat="1" applyFont="1" applyBorder="1"/>
    <xf numFmtId="164" fontId="2" fillId="0" borderId="0" xfId="1" applyNumberFormat="1" applyFont="1" applyBorder="1"/>
    <xf numFmtId="0" fontId="0" fillId="2" borderId="3" xfId="0" applyFill="1" applyBorder="1" applyAlignment="1">
      <alignment horizontal="center"/>
    </xf>
    <xf numFmtId="164" fontId="2" fillId="2" borderId="3" xfId="1" applyNumberFormat="1" applyFont="1" applyFill="1" applyBorder="1"/>
    <xf numFmtId="164" fontId="0" fillId="2" borderId="4" xfId="0" applyNumberFormat="1" applyFill="1" applyBorder="1"/>
    <xf numFmtId="164" fontId="0" fillId="2" borderId="3" xfId="0" applyNumberFormat="1" applyFill="1" applyBorder="1"/>
    <xf numFmtId="164" fontId="2" fillId="11" borderId="3" xfId="1" applyNumberFormat="1" applyFont="1" applyFill="1" applyBorder="1"/>
    <xf numFmtId="164" fontId="2" fillId="7" borderId="4" xfId="1" applyNumberFormat="1" applyFont="1" applyFill="1" applyBorder="1"/>
    <xf numFmtId="0" fontId="0" fillId="0" borderId="3" xfId="0" applyBorder="1"/>
    <xf numFmtId="0" fontId="2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7" xfId="3" applyFont="1" applyFill="1" applyBorder="1" applyAlignment="1">
      <alignment horizontal="center" vertical="center" wrapText="1"/>
    </xf>
    <xf numFmtId="43" fontId="5" fillId="4" borderId="7" xfId="4" applyFont="1" applyFill="1" applyBorder="1" applyAlignment="1">
      <alignment horizontal="center" vertical="center" wrapText="1"/>
    </xf>
    <xf numFmtId="43" fontId="5" fillId="4" borderId="8" xfId="4" applyFont="1" applyFill="1" applyBorder="1" applyAlignment="1">
      <alignment horizontal="center" vertical="center" wrapText="1"/>
    </xf>
    <xf numFmtId="43" fontId="9" fillId="4" borderId="7" xfId="4" applyFont="1" applyFill="1" applyBorder="1" applyAlignment="1">
      <alignment horizontal="center" vertical="center" wrapText="1"/>
    </xf>
    <xf numFmtId="43" fontId="9" fillId="4" borderId="5" xfId="4" applyFont="1" applyFill="1" applyBorder="1" applyAlignment="1">
      <alignment horizontal="center" vertical="center" wrapText="1"/>
    </xf>
    <xf numFmtId="43" fontId="5" fillId="12" borderId="5" xfId="4" applyFont="1" applyFill="1" applyBorder="1" applyAlignment="1">
      <alignment horizontal="center" vertical="center" wrapText="1"/>
    </xf>
    <xf numFmtId="43" fontId="5" fillId="3" borderId="6" xfId="4" applyFont="1" applyFill="1" applyBorder="1" applyAlignment="1">
      <alignment horizontal="center" vertical="center" wrapText="1"/>
    </xf>
    <xf numFmtId="43" fontId="5" fillId="13" borderId="4" xfId="4" applyFont="1" applyFill="1" applyBorder="1" applyAlignment="1">
      <alignment horizontal="center" vertical="center" wrapText="1"/>
    </xf>
    <xf numFmtId="0" fontId="10" fillId="0" borderId="0" xfId="0" applyFont="1"/>
    <xf numFmtId="164" fontId="0" fillId="6" borderId="5" xfId="1" applyNumberFormat="1" applyFont="1" applyFill="1" applyBorder="1" applyAlignment="1">
      <alignment horizontal="center"/>
    </xf>
    <xf numFmtId="164" fontId="0" fillId="0" borderId="6" xfId="0" applyNumberFormat="1" applyBorder="1"/>
    <xf numFmtId="0" fontId="11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0" fillId="0" borderId="9" xfId="0" applyBorder="1"/>
    <xf numFmtId="0" fontId="2" fillId="0" borderId="0" xfId="0" applyFont="1" applyAlignment="1">
      <alignment horizontal="center"/>
    </xf>
    <xf numFmtId="9" fontId="0" fillId="0" borderId="0" xfId="2" applyFont="1" applyAlignment="1">
      <alignment horizontal="center"/>
    </xf>
    <xf numFmtId="164" fontId="0" fillId="0" borderId="9" xfId="1" applyNumberFormat="1" applyFont="1" applyBorder="1"/>
    <xf numFmtId="9" fontId="0" fillId="0" borderId="9" xfId="2" applyFont="1" applyBorder="1" applyAlignment="1">
      <alignment horizontal="center"/>
    </xf>
    <xf numFmtId="0" fontId="0" fillId="7" borderId="0" xfId="0" applyFill="1"/>
    <xf numFmtId="0" fontId="0" fillId="7" borderId="5" xfId="0" applyFill="1" applyBorder="1" applyAlignment="1">
      <alignment horizontal="center"/>
    </xf>
    <xf numFmtId="164" fontId="0" fillId="7" borderId="5" xfId="1" applyNumberFormat="1" applyFont="1" applyFill="1" applyBorder="1" applyAlignment="1">
      <alignment horizontal="center"/>
    </xf>
    <xf numFmtId="164" fontId="0" fillId="12" borderId="6" xfId="0" applyNumberFormat="1" applyFill="1" applyBorder="1"/>
    <xf numFmtId="164" fontId="0" fillId="11" borderId="6" xfId="0" applyNumberFormat="1" applyFill="1" applyBorder="1"/>
    <xf numFmtId="164" fontId="2" fillId="10" borderId="3" xfId="1" applyNumberFormat="1" applyFont="1" applyFill="1" applyBorder="1" applyAlignment="1">
      <alignment horizontal="center"/>
    </xf>
    <xf numFmtId="43" fontId="12" fillId="5" borderId="4" xfId="4" applyFont="1" applyFill="1" applyBorder="1" applyAlignment="1">
      <alignment horizontal="center" vertical="center" wrapText="1"/>
    </xf>
    <xf numFmtId="164" fontId="0" fillId="10" borderId="6" xfId="0" applyNumberFormat="1" applyFill="1" applyBorder="1"/>
  </cellXfs>
  <cellStyles count="5">
    <cellStyle name="Comma 2" xfId="4" xr:uid="{240ED0CC-5751-47F3-9036-E343B29B48F3}"/>
    <cellStyle name="Currency" xfId="1" builtinId="4"/>
    <cellStyle name="Normal" xfId="0" builtinId="0"/>
    <cellStyle name="Normal 2 11" xfId="3" xr:uid="{A9D9714B-20FC-421E-A35D-8978F0D68557}"/>
    <cellStyle name="Percent" xfId="2" builtinId="5"/>
  </cellStyles>
  <dxfs count="4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86F84-B9EF-4C9F-8B04-93453B9259E9}">
  <sheetPr>
    <tabColor theme="4" tint="0.39997558519241921"/>
  </sheetPr>
  <dimension ref="A1:AC338"/>
  <sheetViews>
    <sheetView tabSelected="1" zoomScale="90" zoomScaleNormal="90" workbookViewId="0">
      <pane xSplit="7" ySplit="3" topLeftCell="H79" activePane="bottomRight" state="frozen"/>
      <selection pane="topRight" activeCell="AB258" sqref="AB258"/>
      <selection pane="bottomLeft" activeCell="AB258" sqref="AB258"/>
      <selection pane="bottomRight" activeCell="E77" sqref="E77"/>
    </sheetView>
  </sheetViews>
  <sheetFormatPr defaultRowHeight="14.5" outlineLevelCol="1" x14ac:dyDescent="0.35"/>
  <cols>
    <col min="1" max="1" width="1.54296875" customWidth="1"/>
    <col min="2" max="2" width="17.81640625" style="44" customWidth="1"/>
    <col min="3" max="3" width="12.54296875" style="22" bestFit="1" customWidth="1"/>
    <col min="4" max="4" width="12" style="22" bestFit="1" customWidth="1"/>
    <col min="5" max="5" width="38.54296875" style="22" customWidth="1"/>
    <col min="6" max="6" width="10.54296875" style="23" customWidth="1"/>
    <col min="7" max="7" width="19.1796875" style="22" customWidth="1"/>
    <col min="8" max="12" width="14.7265625" style="22" customWidth="1" outlineLevel="1"/>
    <col min="13" max="13" width="14.7265625" style="44" customWidth="1" outlineLevel="1"/>
    <col min="14" max="15" width="14.7265625" customWidth="1" outlineLevel="1"/>
    <col min="16" max="19" width="14.7265625" hidden="1" customWidth="1" outlineLevel="1"/>
    <col min="20" max="20" width="2.54296875" style="44" customWidth="1"/>
    <col min="21" max="21" width="18.54296875" style="44" bestFit="1" customWidth="1"/>
    <col min="22" max="22" width="17.54296875" style="22" bestFit="1" customWidth="1"/>
    <col min="23" max="23" width="11.1796875" style="22" customWidth="1"/>
    <col min="24" max="24" width="12.81640625" style="22" customWidth="1"/>
    <col min="25" max="25" width="21" style="22" customWidth="1"/>
    <col min="26" max="26" width="9.81640625" style="23" customWidth="1"/>
    <col min="27" max="27" width="16.81640625" style="22" customWidth="1"/>
    <col min="28" max="28" width="12.453125" style="22" customWidth="1"/>
    <col min="29" max="29" width="15.453125" style="22" customWidth="1"/>
  </cols>
  <sheetData>
    <row r="1" spans="1:29" x14ac:dyDescent="0.35">
      <c r="B1" s="1" t="s">
        <v>0</v>
      </c>
      <c r="C1"/>
      <c r="D1"/>
      <c r="E1"/>
      <c r="F1"/>
      <c r="G1" s="2">
        <f>G2+G246</f>
        <v>140193437.60296884</v>
      </c>
      <c r="H1" s="3"/>
      <c r="I1" s="3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2">
        <f>U2+U246</f>
        <v>33087624.500000004</v>
      </c>
      <c r="V1" s="2">
        <f>V2+V246</f>
        <v>-107105813.10296878</v>
      </c>
      <c r="W1"/>
      <c r="X1"/>
      <c r="Y1"/>
      <c r="Z1" s="5"/>
      <c r="AA1"/>
      <c r="AB1"/>
      <c r="AC1"/>
    </row>
    <row r="2" spans="1:29" x14ac:dyDescent="0.35">
      <c r="B2" s="6" t="s">
        <v>1</v>
      </c>
      <c r="C2" s="7"/>
      <c r="D2" s="7"/>
      <c r="E2" s="7"/>
      <c r="F2" s="8"/>
      <c r="G2" s="9">
        <f>SUBTOTAL(9,G4:G245)</f>
        <v>140193437.60296884</v>
      </c>
      <c r="H2" s="10">
        <v>202401</v>
      </c>
      <c r="I2" s="10">
        <v>202402</v>
      </c>
      <c r="J2" s="10">
        <v>202403</v>
      </c>
      <c r="K2" s="10">
        <v>202404</v>
      </c>
      <c r="L2" s="10">
        <v>202405</v>
      </c>
      <c r="M2" s="10">
        <v>202406</v>
      </c>
      <c r="N2" s="10">
        <v>202407</v>
      </c>
      <c r="O2" s="10">
        <v>202408</v>
      </c>
      <c r="P2" s="10">
        <v>202409</v>
      </c>
      <c r="Q2" s="10">
        <v>202410</v>
      </c>
      <c r="R2" s="10">
        <v>202411</v>
      </c>
      <c r="S2" s="10">
        <v>202412</v>
      </c>
      <c r="T2" s="11"/>
      <c r="U2" s="9">
        <f t="shared" ref="U2:V2" si="0">SUBTOTAL(9,U4:U245)</f>
        <v>31766897.990000002</v>
      </c>
      <c r="V2" s="9">
        <f t="shared" si="0"/>
        <v>-108426539.61296879</v>
      </c>
      <c r="W2" s="7"/>
      <c r="X2" s="7"/>
      <c r="Y2" s="7"/>
      <c r="Z2" s="8"/>
      <c r="AA2" s="7"/>
      <c r="AB2" s="7"/>
      <c r="AC2" s="12"/>
    </row>
    <row r="3" spans="1:29" ht="76.5" customHeight="1" x14ac:dyDescent="0.35">
      <c r="B3" s="13" t="s">
        <v>2</v>
      </c>
      <c r="C3" s="14" t="s">
        <v>3</v>
      </c>
      <c r="D3" s="15" t="s">
        <v>4</v>
      </c>
      <c r="E3" s="15" t="s">
        <v>5</v>
      </c>
      <c r="F3" s="16" t="s">
        <v>6</v>
      </c>
      <c r="G3" s="16" t="s">
        <v>7</v>
      </c>
      <c r="H3" s="17" t="s">
        <v>8</v>
      </c>
      <c r="I3" s="17" t="s">
        <v>9</v>
      </c>
      <c r="J3" s="17" t="s">
        <v>10</v>
      </c>
      <c r="K3" s="17" t="s">
        <v>11</v>
      </c>
      <c r="L3" s="17" t="s">
        <v>12</v>
      </c>
      <c r="M3" s="18" t="s">
        <v>12</v>
      </c>
      <c r="N3" s="18" t="s">
        <v>13</v>
      </c>
      <c r="O3" s="17" t="s">
        <v>14</v>
      </c>
      <c r="P3" s="17" t="s">
        <v>15</v>
      </c>
      <c r="Q3" s="17" t="s">
        <v>16</v>
      </c>
      <c r="R3" s="17" t="s">
        <v>17</v>
      </c>
      <c r="S3" s="17" t="s">
        <v>18</v>
      </c>
      <c r="T3" s="81" t="s">
        <v>19</v>
      </c>
      <c r="U3" s="18" t="s">
        <v>20</v>
      </c>
      <c r="V3" s="17" t="s">
        <v>21</v>
      </c>
      <c r="W3" s="17" t="s">
        <v>22</v>
      </c>
      <c r="X3" s="17" t="s">
        <v>23</v>
      </c>
      <c r="Y3" s="19" t="s">
        <v>24</v>
      </c>
      <c r="Z3" s="17" t="s">
        <v>25</v>
      </c>
      <c r="AA3" s="17" t="s">
        <v>26</v>
      </c>
      <c r="AB3" s="17" t="s">
        <v>27</v>
      </c>
      <c r="AC3" s="17" t="s">
        <v>28</v>
      </c>
    </row>
    <row r="4" spans="1:29" x14ac:dyDescent="0.35">
      <c r="A4" s="20" t="str">
        <f t="shared" ref="A4:A41" si="1">RIGHT(D4,LEN(D4)-3)</f>
        <v>324301</v>
      </c>
      <c r="B4" s="21"/>
      <c r="C4" s="22" t="s">
        <v>29</v>
      </c>
      <c r="D4" s="22" t="s">
        <v>30</v>
      </c>
      <c r="E4" s="22" t="s">
        <v>31</v>
      </c>
      <c r="F4" s="23">
        <v>394.1</v>
      </c>
      <c r="G4" s="24">
        <v>2638.7480350000001</v>
      </c>
      <c r="H4" s="25">
        <v>0</v>
      </c>
      <c r="I4" s="25">
        <v>0</v>
      </c>
      <c r="J4" s="25">
        <v>0</v>
      </c>
      <c r="K4" s="25">
        <v>0</v>
      </c>
      <c r="L4" s="25">
        <v>0</v>
      </c>
      <c r="M4" s="26">
        <v>0</v>
      </c>
      <c r="N4" s="27">
        <v>0</v>
      </c>
      <c r="O4" s="27">
        <v>0</v>
      </c>
      <c r="P4" s="27">
        <v>0</v>
      </c>
      <c r="Q4" s="27">
        <v>0</v>
      </c>
      <c r="R4" s="27">
        <v>0</v>
      </c>
      <c r="S4" s="27">
        <v>0</v>
      </c>
      <c r="T4" s="26"/>
      <c r="U4" s="28">
        <f>SUM(H4:T4)</f>
        <v>0</v>
      </c>
      <c r="V4" s="29">
        <f t="shared" ref="V4:V67" si="2">U4-G4</f>
        <v>-2638.7480350000001</v>
      </c>
      <c r="W4" s="30">
        <f t="shared" ref="W4:W67" si="3">+IFERROR(V4/G4,"100%")</f>
        <v>-1</v>
      </c>
      <c r="X4" s="31" t="str">
        <f t="shared" ref="X4:X67" si="4">IFERROR(IF(AND(ABS(V4)&gt;=500000,ABS(W4)&gt;=10%),"yes",""),"")</f>
        <v/>
      </c>
      <c r="Y4" s="32" t="s">
        <v>32</v>
      </c>
      <c r="Z4" s="33">
        <v>1</v>
      </c>
      <c r="AA4" s="32" t="s">
        <v>33</v>
      </c>
      <c r="AB4" s="32" t="s">
        <v>34</v>
      </c>
      <c r="AC4" s="22" t="s">
        <v>35</v>
      </c>
    </row>
    <row r="5" spans="1:29" x14ac:dyDescent="0.35">
      <c r="A5" s="20" t="str">
        <f t="shared" si="1"/>
        <v>324315</v>
      </c>
      <c r="B5" s="21" t="s">
        <v>35</v>
      </c>
      <c r="C5" s="22" t="s">
        <v>29</v>
      </c>
      <c r="D5" s="22" t="s">
        <v>36</v>
      </c>
      <c r="E5" s="22" t="s">
        <v>37</v>
      </c>
      <c r="F5" s="23">
        <v>394.1</v>
      </c>
      <c r="G5" s="24">
        <v>10554.99214</v>
      </c>
      <c r="H5" s="25">
        <v>0</v>
      </c>
      <c r="I5" s="25">
        <v>0</v>
      </c>
      <c r="J5" s="25">
        <v>0</v>
      </c>
      <c r="K5" s="25">
        <v>0</v>
      </c>
      <c r="L5" s="25">
        <v>10928.03</v>
      </c>
      <c r="M5" s="26">
        <v>0</v>
      </c>
      <c r="N5" s="27">
        <v>0</v>
      </c>
      <c r="O5" s="27">
        <v>0</v>
      </c>
      <c r="P5" s="27">
        <v>0</v>
      </c>
      <c r="Q5" s="27">
        <v>0</v>
      </c>
      <c r="R5" s="27">
        <v>0</v>
      </c>
      <c r="S5" s="27">
        <v>0</v>
      </c>
      <c r="T5" s="26"/>
      <c r="U5" s="28">
        <f t="shared" ref="U5:U68" si="5">SUM(H5:T5)</f>
        <v>10928.03</v>
      </c>
      <c r="V5" s="29">
        <f t="shared" si="2"/>
        <v>373.03786000000036</v>
      </c>
      <c r="W5" s="30">
        <f t="shared" si="3"/>
        <v>3.5342315280966222E-2</v>
      </c>
      <c r="X5" s="31" t="str">
        <f t="shared" si="4"/>
        <v/>
      </c>
      <c r="Y5" s="32" t="s">
        <v>32</v>
      </c>
      <c r="Z5" s="33">
        <v>1</v>
      </c>
      <c r="AA5" s="32" t="s">
        <v>33</v>
      </c>
      <c r="AB5" s="32" t="s">
        <v>34</v>
      </c>
      <c r="AC5" s="22" t="s">
        <v>35</v>
      </c>
    </row>
    <row r="6" spans="1:29" x14ac:dyDescent="0.35">
      <c r="A6" s="20" t="str">
        <f t="shared" si="1"/>
        <v>324480</v>
      </c>
      <c r="B6" s="21" t="s">
        <v>35</v>
      </c>
      <c r="C6" s="22" t="s">
        <v>29</v>
      </c>
      <c r="D6" s="22" t="s">
        <v>38</v>
      </c>
      <c r="E6" s="22" t="s">
        <v>39</v>
      </c>
      <c r="F6" s="23">
        <v>394.1</v>
      </c>
      <c r="G6" s="24">
        <v>8293.2081100000014</v>
      </c>
      <c r="H6" s="25">
        <v>0</v>
      </c>
      <c r="I6" s="25">
        <v>0</v>
      </c>
      <c r="J6" s="25">
        <v>0</v>
      </c>
      <c r="K6" s="25">
        <v>0</v>
      </c>
      <c r="L6" s="25">
        <v>0</v>
      </c>
      <c r="M6" s="26">
        <v>0</v>
      </c>
      <c r="N6" s="27">
        <v>0</v>
      </c>
      <c r="O6" s="27">
        <v>0</v>
      </c>
      <c r="P6" s="27">
        <v>0</v>
      </c>
      <c r="Q6" s="27">
        <v>0</v>
      </c>
      <c r="R6" s="27">
        <v>0</v>
      </c>
      <c r="S6" s="27">
        <v>0</v>
      </c>
      <c r="T6" s="26"/>
      <c r="U6" s="28">
        <f t="shared" si="5"/>
        <v>0</v>
      </c>
      <c r="V6" s="29">
        <f t="shared" si="2"/>
        <v>-8293.2081100000014</v>
      </c>
      <c r="W6" s="30">
        <f t="shared" si="3"/>
        <v>-1</v>
      </c>
      <c r="X6" s="31" t="str">
        <f t="shared" si="4"/>
        <v/>
      </c>
      <c r="Y6" s="32" t="s">
        <v>32</v>
      </c>
      <c r="Z6" s="33">
        <v>1</v>
      </c>
      <c r="AA6" s="32" t="s">
        <v>33</v>
      </c>
      <c r="AB6" s="32" t="s">
        <v>34</v>
      </c>
      <c r="AC6" s="22" t="s">
        <v>35</v>
      </c>
    </row>
    <row r="7" spans="1:29" x14ac:dyDescent="0.35">
      <c r="A7" s="20" t="str">
        <f t="shared" si="1"/>
        <v>324820</v>
      </c>
      <c r="B7" s="21" t="s">
        <v>35</v>
      </c>
      <c r="C7" s="22" t="s">
        <v>29</v>
      </c>
      <c r="D7" s="22" t="s">
        <v>40</v>
      </c>
      <c r="E7" s="22" t="s">
        <v>41</v>
      </c>
      <c r="F7" s="23">
        <v>376.2</v>
      </c>
      <c r="G7" s="24">
        <v>76795.741768000007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6">
        <v>0</v>
      </c>
      <c r="N7" s="27">
        <v>0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6"/>
      <c r="U7" s="28">
        <f t="shared" si="5"/>
        <v>0</v>
      </c>
      <c r="V7" s="29">
        <f t="shared" si="2"/>
        <v>-76795.741768000007</v>
      </c>
      <c r="W7" s="30">
        <f t="shared" si="3"/>
        <v>-1</v>
      </c>
      <c r="X7" s="31" t="str">
        <f t="shared" si="4"/>
        <v/>
      </c>
      <c r="Y7" s="32" t="s">
        <v>32</v>
      </c>
      <c r="Z7" s="33">
        <v>1</v>
      </c>
      <c r="AA7" s="32" t="s">
        <v>33</v>
      </c>
      <c r="AB7" s="32" t="s">
        <v>34</v>
      </c>
      <c r="AC7" s="22" t="s">
        <v>35</v>
      </c>
    </row>
    <row r="8" spans="1:29" x14ac:dyDescent="0.35">
      <c r="A8" s="20" t="str">
        <f t="shared" si="1"/>
        <v>324824</v>
      </c>
      <c r="B8" s="21" t="s">
        <v>35</v>
      </c>
      <c r="C8" s="22" t="s">
        <v>29</v>
      </c>
      <c r="D8" s="22" t="s">
        <v>42</v>
      </c>
      <c r="E8" s="22" t="s">
        <v>43</v>
      </c>
      <c r="F8" s="23">
        <v>378</v>
      </c>
      <c r="G8" s="24">
        <v>53708.996095999995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6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6"/>
      <c r="U8" s="28">
        <f t="shared" si="5"/>
        <v>0</v>
      </c>
      <c r="V8" s="29">
        <f t="shared" si="2"/>
        <v>-53708.996095999995</v>
      </c>
      <c r="W8" s="30">
        <f t="shared" si="3"/>
        <v>-1</v>
      </c>
      <c r="X8" s="31" t="str">
        <f t="shared" si="4"/>
        <v/>
      </c>
      <c r="Y8" s="32" t="s">
        <v>32</v>
      </c>
      <c r="Z8" s="33">
        <v>1</v>
      </c>
      <c r="AA8" s="32" t="s">
        <v>33</v>
      </c>
      <c r="AB8" s="32" t="s">
        <v>34</v>
      </c>
      <c r="AC8" s="22" t="s">
        <v>35</v>
      </c>
    </row>
    <row r="9" spans="1:29" x14ac:dyDescent="0.35">
      <c r="A9" s="20" t="str">
        <f t="shared" si="1"/>
        <v>322776</v>
      </c>
      <c r="B9" s="21" t="s">
        <v>44</v>
      </c>
      <c r="C9" s="34" t="s">
        <v>29</v>
      </c>
      <c r="D9" s="34" t="s">
        <v>45</v>
      </c>
      <c r="E9" s="34" t="s">
        <v>46</v>
      </c>
      <c r="F9" s="35">
        <v>376.2</v>
      </c>
      <c r="G9" s="36">
        <v>29040773.440000001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6">
        <v>0</v>
      </c>
      <c r="N9" s="27">
        <v>0</v>
      </c>
      <c r="O9" s="27">
        <v>0</v>
      </c>
      <c r="P9" s="27">
        <v>0</v>
      </c>
      <c r="Q9" s="27">
        <v>0</v>
      </c>
      <c r="R9" s="27">
        <v>0</v>
      </c>
      <c r="S9" s="27">
        <v>0</v>
      </c>
      <c r="T9" s="26"/>
      <c r="U9" s="28">
        <f t="shared" si="5"/>
        <v>0</v>
      </c>
      <c r="V9" s="29">
        <f t="shared" si="2"/>
        <v>-29040773.440000001</v>
      </c>
      <c r="W9" s="30">
        <f t="shared" si="3"/>
        <v>-1</v>
      </c>
      <c r="X9" s="31" t="str">
        <f t="shared" si="4"/>
        <v>yes</v>
      </c>
      <c r="Y9" s="32" t="s">
        <v>47</v>
      </c>
      <c r="Z9" s="33">
        <v>42</v>
      </c>
      <c r="AA9" s="32" t="s">
        <v>33</v>
      </c>
      <c r="AB9" s="32" t="s">
        <v>48</v>
      </c>
      <c r="AC9" s="22" t="s">
        <v>49</v>
      </c>
    </row>
    <row r="10" spans="1:29" x14ac:dyDescent="0.35">
      <c r="A10" s="20" t="str">
        <f t="shared" si="1"/>
        <v>322783</v>
      </c>
      <c r="B10" s="21" t="s">
        <v>35</v>
      </c>
      <c r="C10" s="22" t="s">
        <v>29</v>
      </c>
      <c r="D10" s="22" t="s">
        <v>50</v>
      </c>
      <c r="E10" s="22" t="s">
        <v>51</v>
      </c>
      <c r="F10" s="23">
        <v>374.1</v>
      </c>
      <c r="G10" s="24">
        <v>119146.94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6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6"/>
      <c r="U10" s="28">
        <f t="shared" si="5"/>
        <v>0</v>
      </c>
      <c r="V10" s="29">
        <f t="shared" si="2"/>
        <v>-119146.94</v>
      </c>
      <c r="W10" s="30">
        <f t="shared" si="3"/>
        <v>-1</v>
      </c>
      <c r="X10" s="31" t="str">
        <f t="shared" si="4"/>
        <v/>
      </c>
      <c r="Y10" s="32" t="s">
        <v>47</v>
      </c>
      <c r="Z10" s="33">
        <v>42</v>
      </c>
      <c r="AA10" s="32" t="s">
        <v>33</v>
      </c>
      <c r="AB10" s="32" t="s">
        <v>48</v>
      </c>
      <c r="AC10" s="22" t="s">
        <v>49</v>
      </c>
    </row>
    <row r="11" spans="1:29" x14ac:dyDescent="0.35">
      <c r="A11" s="20" t="str">
        <f t="shared" si="1"/>
        <v>322784</v>
      </c>
      <c r="B11" s="21" t="s">
        <v>35</v>
      </c>
      <c r="C11" s="22" t="s">
        <v>29</v>
      </c>
      <c r="D11" s="22" t="s">
        <v>52</v>
      </c>
      <c r="E11" s="22" t="s">
        <v>53</v>
      </c>
      <c r="F11" s="23">
        <v>378</v>
      </c>
      <c r="G11" s="24">
        <v>498151.91000000003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6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6"/>
      <c r="U11" s="28">
        <f t="shared" si="5"/>
        <v>0</v>
      </c>
      <c r="V11" s="29">
        <f t="shared" si="2"/>
        <v>-498151.91000000003</v>
      </c>
      <c r="W11" s="30">
        <f t="shared" si="3"/>
        <v>-1</v>
      </c>
      <c r="X11" s="31" t="str">
        <f t="shared" si="4"/>
        <v/>
      </c>
      <c r="Y11" s="32" t="s">
        <v>47</v>
      </c>
      <c r="Z11" s="33">
        <v>42</v>
      </c>
      <c r="AA11" s="32" t="s">
        <v>33</v>
      </c>
      <c r="AB11" s="32" t="s">
        <v>48</v>
      </c>
      <c r="AC11" s="22" t="s">
        <v>49</v>
      </c>
    </row>
    <row r="12" spans="1:29" x14ac:dyDescent="0.35">
      <c r="A12" s="20" t="str">
        <f t="shared" si="1"/>
        <v>323431</v>
      </c>
      <c r="B12" s="21" t="s">
        <v>35</v>
      </c>
      <c r="C12" s="22" t="s">
        <v>29</v>
      </c>
      <c r="D12" s="22" t="s">
        <v>54</v>
      </c>
      <c r="E12" s="22" t="s">
        <v>55</v>
      </c>
      <c r="F12" s="23">
        <v>376.2</v>
      </c>
      <c r="G12" s="24">
        <v>237521.69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6">
        <v>0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6"/>
      <c r="U12" s="28">
        <f t="shared" si="5"/>
        <v>0</v>
      </c>
      <c r="V12" s="29">
        <f t="shared" si="2"/>
        <v>-237521.69</v>
      </c>
      <c r="W12" s="30">
        <f t="shared" si="3"/>
        <v>-1</v>
      </c>
      <c r="X12" s="31" t="str">
        <f t="shared" si="4"/>
        <v/>
      </c>
      <c r="Y12" s="32" t="s">
        <v>47</v>
      </c>
      <c r="Z12" s="33">
        <v>45</v>
      </c>
      <c r="AA12" s="32" t="s">
        <v>33</v>
      </c>
      <c r="AB12" s="32" t="s">
        <v>48</v>
      </c>
      <c r="AC12" s="22" t="s">
        <v>56</v>
      </c>
    </row>
    <row r="13" spans="1:29" x14ac:dyDescent="0.35">
      <c r="A13" s="20" t="str">
        <f t="shared" si="1"/>
        <v>323432</v>
      </c>
      <c r="B13" s="21" t="s">
        <v>35</v>
      </c>
      <c r="C13" s="22" t="s">
        <v>29</v>
      </c>
      <c r="D13" s="22" t="s">
        <v>57</v>
      </c>
      <c r="E13" s="22" t="s">
        <v>58</v>
      </c>
      <c r="F13" s="23">
        <v>378</v>
      </c>
      <c r="G13" s="24">
        <v>582324.92000000004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6">
        <v>0</v>
      </c>
      <c r="N13" s="27">
        <v>0</v>
      </c>
      <c r="O13" s="27">
        <v>0</v>
      </c>
      <c r="P13" s="27">
        <v>0</v>
      </c>
      <c r="Q13" s="27">
        <v>0</v>
      </c>
      <c r="R13" s="27">
        <v>0</v>
      </c>
      <c r="S13" s="27">
        <v>0</v>
      </c>
      <c r="T13" s="26"/>
      <c r="U13" s="28">
        <f t="shared" si="5"/>
        <v>0</v>
      </c>
      <c r="V13" s="29">
        <f t="shared" si="2"/>
        <v>-582324.92000000004</v>
      </c>
      <c r="W13" s="30">
        <f t="shared" si="3"/>
        <v>-1</v>
      </c>
      <c r="X13" s="31" t="str">
        <f t="shared" si="4"/>
        <v>yes</v>
      </c>
      <c r="Y13" s="32" t="s">
        <v>47</v>
      </c>
      <c r="Z13" s="33">
        <v>45</v>
      </c>
      <c r="AA13" s="32" t="s">
        <v>33</v>
      </c>
      <c r="AB13" s="32" t="s">
        <v>48</v>
      </c>
      <c r="AC13" s="22" t="s">
        <v>56</v>
      </c>
    </row>
    <row r="14" spans="1:29" x14ac:dyDescent="0.35">
      <c r="A14" s="20" t="str">
        <f t="shared" si="1"/>
        <v>323434</v>
      </c>
      <c r="B14" s="21" t="s">
        <v>35</v>
      </c>
      <c r="C14" s="22" t="s">
        <v>29</v>
      </c>
      <c r="D14" s="22" t="s">
        <v>59</v>
      </c>
      <c r="E14" s="22" t="s">
        <v>60</v>
      </c>
      <c r="F14" s="23">
        <v>378</v>
      </c>
      <c r="G14" s="24">
        <v>1181773.33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6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6"/>
      <c r="U14" s="28">
        <f t="shared" si="5"/>
        <v>0</v>
      </c>
      <c r="V14" s="29">
        <f t="shared" si="2"/>
        <v>-1181773.33</v>
      </c>
      <c r="W14" s="30">
        <f t="shared" si="3"/>
        <v>-1</v>
      </c>
      <c r="X14" s="31" t="str">
        <f t="shared" si="4"/>
        <v>yes</v>
      </c>
      <c r="Y14" s="32" t="s">
        <v>47</v>
      </c>
      <c r="Z14" s="33">
        <v>45</v>
      </c>
      <c r="AA14" s="32" t="s">
        <v>33</v>
      </c>
      <c r="AB14" s="32" t="s">
        <v>48</v>
      </c>
      <c r="AC14" s="22" t="s">
        <v>56</v>
      </c>
    </row>
    <row r="15" spans="1:29" x14ac:dyDescent="0.35">
      <c r="A15" s="20" t="str">
        <f t="shared" si="1"/>
        <v>323435</v>
      </c>
      <c r="B15" s="21" t="s">
        <v>35</v>
      </c>
      <c r="C15" s="22" t="s">
        <v>29</v>
      </c>
      <c r="D15" s="22" t="s">
        <v>61</v>
      </c>
      <c r="E15" s="22" t="s">
        <v>62</v>
      </c>
      <c r="F15" s="23">
        <v>385</v>
      </c>
      <c r="G15" s="24">
        <v>97718.88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6">
        <v>0</v>
      </c>
      <c r="N15" s="27">
        <v>0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6"/>
      <c r="U15" s="28">
        <f t="shared" si="5"/>
        <v>0</v>
      </c>
      <c r="V15" s="29">
        <f t="shared" si="2"/>
        <v>-97718.88</v>
      </c>
      <c r="W15" s="30">
        <f t="shared" si="3"/>
        <v>-1</v>
      </c>
      <c r="X15" s="31" t="str">
        <f t="shared" si="4"/>
        <v/>
      </c>
      <c r="Y15" s="32" t="s">
        <v>47</v>
      </c>
      <c r="Z15" s="33">
        <v>45</v>
      </c>
      <c r="AA15" s="32" t="s">
        <v>33</v>
      </c>
      <c r="AB15" s="32" t="s">
        <v>48</v>
      </c>
      <c r="AC15" s="22" t="s">
        <v>56</v>
      </c>
    </row>
    <row r="16" spans="1:29" x14ac:dyDescent="0.35">
      <c r="A16" s="20" t="str">
        <f t="shared" si="1"/>
        <v>323731</v>
      </c>
      <c r="B16" s="21" t="s">
        <v>35</v>
      </c>
      <c r="C16" s="22" t="s">
        <v>29</v>
      </c>
      <c r="D16" s="22" t="s">
        <v>63</v>
      </c>
      <c r="E16" s="22" t="s">
        <v>64</v>
      </c>
      <c r="F16" s="23">
        <v>377</v>
      </c>
      <c r="G16" s="24">
        <v>147143.05276300001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6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6"/>
      <c r="U16" s="28">
        <f t="shared" si="5"/>
        <v>0</v>
      </c>
      <c r="V16" s="29">
        <f t="shared" si="2"/>
        <v>-147143.05276300001</v>
      </c>
      <c r="W16" s="30">
        <f t="shared" si="3"/>
        <v>-1</v>
      </c>
      <c r="X16" s="31" t="str">
        <f t="shared" si="4"/>
        <v/>
      </c>
      <c r="Y16" s="32" t="s">
        <v>32</v>
      </c>
      <c r="Z16" s="33">
        <v>1</v>
      </c>
      <c r="AA16" s="32" t="s">
        <v>33</v>
      </c>
      <c r="AB16" s="32" t="s">
        <v>34</v>
      </c>
      <c r="AC16" s="22" t="s">
        <v>35</v>
      </c>
    </row>
    <row r="17" spans="1:29" x14ac:dyDescent="0.35">
      <c r="A17" s="20" t="str">
        <f t="shared" si="1"/>
        <v>323795</v>
      </c>
      <c r="B17" s="21" t="s">
        <v>35</v>
      </c>
      <c r="C17" s="22" t="s">
        <v>29</v>
      </c>
      <c r="D17" s="22" t="s">
        <v>65</v>
      </c>
      <c r="E17" s="22" t="s">
        <v>66</v>
      </c>
      <c r="F17" s="23">
        <v>377</v>
      </c>
      <c r="G17" s="24">
        <v>18881.810000000001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6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6"/>
      <c r="U17" s="28">
        <f t="shared" si="5"/>
        <v>0</v>
      </c>
      <c r="V17" s="29">
        <f t="shared" si="2"/>
        <v>-18881.810000000001</v>
      </c>
      <c r="W17" s="30">
        <f t="shared" si="3"/>
        <v>-1</v>
      </c>
      <c r="X17" s="31" t="str">
        <f t="shared" si="4"/>
        <v/>
      </c>
      <c r="Y17" s="32" t="s">
        <v>32</v>
      </c>
      <c r="Z17" s="33">
        <v>1</v>
      </c>
      <c r="AA17" s="32" t="s">
        <v>33</v>
      </c>
      <c r="AB17" s="32" t="s">
        <v>34</v>
      </c>
      <c r="AC17" s="22" t="s">
        <v>49</v>
      </c>
    </row>
    <row r="18" spans="1:29" x14ac:dyDescent="0.35">
      <c r="A18" s="20" t="str">
        <f t="shared" si="1"/>
        <v>324495</v>
      </c>
      <c r="B18" s="21" t="s">
        <v>35</v>
      </c>
      <c r="C18" s="22" t="s">
        <v>29</v>
      </c>
      <c r="D18" s="22" t="s">
        <v>67</v>
      </c>
      <c r="E18" s="22" t="s">
        <v>68</v>
      </c>
      <c r="F18" s="23">
        <v>377</v>
      </c>
      <c r="G18" s="24">
        <v>18174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6">
        <v>16954.12</v>
      </c>
      <c r="N18" s="27">
        <v>0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6"/>
      <c r="U18" s="28">
        <f t="shared" si="5"/>
        <v>16954.12</v>
      </c>
      <c r="V18" s="29">
        <f t="shared" si="2"/>
        <v>-1219.880000000001</v>
      </c>
      <c r="W18" s="30">
        <f t="shared" si="3"/>
        <v>-6.7122262572906405E-2</v>
      </c>
      <c r="X18" s="31" t="str">
        <f t="shared" si="4"/>
        <v/>
      </c>
      <c r="Y18" s="32" t="s">
        <v>32</v>
      </c>
      <c r="Z18" s="33">
        <v>1</v>
      </c>
      <c r="AA18" s="32" t="s">
        <v>33</v>
      </c>
      <c r="AB18" s="32" t="s">
        <v>34</v>
      </c>
      <c r="AC18" s="22" t="s">
        <v>49</v>
      </c>
    </row>
    <row r="19" spans="1:29" x14ac:dyDescent="0.35">
      <c r="A19" s="20" t="str">
        <f t="shared" si="1"/>
        <v>324502</v>
      </c>
      <c r="B19" s="21" t="s">
        <v>35</v>
      </c>
      <c r="C19" s="22" t="s">
        <v>29</v>
      </c>
      <c r="D19" s="22" t="s">
        <v>69</v>
      </c>
      <c r="E19" s="22" t="s">
        <v>70</v>
      </c>
      <c r="F19" s="23">
        <v>377</v>
      </c>
      <c r="G19" s="24">
        <v>21808.799999999999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6">
        <v>23788.63</v>
      </c>
      <c r="N19" s="27">
        <v>0</v>
      </c>
      <c r="O19" s="27">
        <v>0</v>
      </c>
      <c r="P19" s="27">
        <v>0</v>
      </c>
      <c r="Q19" s="27">
        <v>0</v>
      </c>
      <c r="R19" s="27">
        <v>0</v>
      </c>
      <c r="S19" s="27">
        <v>0</v>
      </c>
      <c r="T19" s="26"/>
      <c r="U19" s="28">
        <f t="shared" si="5"/>
        <v>23788.63</v>
      </c>
      <c r="V19" s="29">
        <f t="shared" si="2"/>
        <v>1979.8300000000017</v>
      </c>
      <c r="W19" s="30">
        <f t="shared" si="3"/>
        <v>9.078124426836881E-2</v>
      </c>
      <c r="X19" s="31" t="str">
        <f t="shared" si="4"/>
        <v/>
      </c>
      <c r="Y19" s="32" t="s">
        <v>32</v>
      </c>
      <c r="Z19" s="33">
        <v>1</v>
      </c>
      <c r="AA19" s="32" t="s">
        <v>33</v>
      </c>
      <c r="AB19" s="32" t="s">
        <v>34</v>
      </c>
      <c r="AC19" s="22" t="s">
        <v>49</v>
      </c>
    </row>
    <row r="20" spans="1:29" x14ac:dyDescent="0.35">
      <c r="A20" s="20" t="str">
        <f t="shared" si="1"/>
        <v>324704</v>
      </c>
      <c r="B20" s="21" t="s">
        <v>35</v>
      </c>
      <c r="C20" s="22" t="s">
        <v>29</v>
      </c>
      <c r="D20" s="22" t="s">
        <v>71</v>
      </c>
      <c r="E20" s="22" t="s">
        <v>72</v>
      </c>
      <c r="F20" s="23">
        <v>377</v>
      </c>
      <c r="G20" s="24">
        <v>30290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6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6"/>
      <c r="U20" s="28">
        <f t="shared" si="5"/>
        <v>0</v>
      </c>
      <c r="V20" s="29">
        <f t="shared" si="2"/>
        <v>-30290</v>
      </c>
      <c r="W20" s="30">
        <f t="shared" si="3"/>
        <v>-1</v>
      </c>
      <c r="X20" s="31" t="str">
        <f t="shared" si="4"/>
        <v/>
      </c>
      <c r="Y20" s="32" t="s">
        <v>32</v>
      </c>
      <c r="Z20" s="33">
        <v>1</v>
      </c>
      <c r="AA20" s="32" t="s">
        <v>33</v>
      </c>
      <c r="AB20" s="32" t="s">
        <v>34</v>
      </c>
      <c r="AC20" s="22" t="s">
        <v>49</v>
      </c>
    </row>
    <row r="21" spans="1:29" x14ac:dyDescent="0.35">
      <c r="A21" s="20" t="str">
        <f t="shared" si="1"/>
        <v>325057</v>
      </c>
      <c r="B21" s="21" t="s">
        <v>35</v>
      </c>
      <c r="C21" s="22" t="s">
        <v>29</v>
      </c>
      <c r="D21" s="22" t="s">
        <v>73</v>
      </c>
      <c r="E21" s="22" t="s">
        <v>74</v>
      </c>
      <c r="F21" s="23">
        <v>377</v>
      </c>
      <c r="G21" s="24">
        <v>15145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6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6"/>
      <c r="U21" s="28">
        <f t="shared" si="5"/>
        <v>0</v>
      </c>
      <c r="V21" s="29">
        <f t="shared" si="2"/>
        <v>-15145</v>
      </c>
      <c r="W21" s="30">
        <f t="shared" si="3"/>
        <v>-1</v>
      </c>
      <c r="X21" s="31" t="str">
        <f t="shared" si="4"/>
        <v/>
      </c>
      <c r="Y21" s="32" t="s">
        <v>32</v>
      </c>
      <c r="Z21" s="33">
        <v>1</v>
      </c>
      <c r="AA21" s="32" t="s">
        <v>33</v>
      </c>
      <c r="AB21" s="32" t="s">
        <v>34</v>
      </c>
      <c r="AC21" s="22" t="s">
        <v>49</v>
      </c>
    </row>
    <row r="22" spans="1:29" x14ac:dyDescent="0.35">
      <c r="A22" s="20" t="str">
        <f t="shared" si="1"/>
        <v>324239</v>
      </c>
      <c r="B22" s="21" t="s">
        <v>35</v>
      </c>
      <c r="C22" s="22" t="s">
        <v>29</v>
      </c>
      <c r="D22" s="22" t="s">
        <v>75</v>
      </c>
      <c r="E22" s="22" t="s">
        <v>76</v>
      </c>
      <c r="F22" s="23">
        <v>394.1</v>
      </c>
      <c r="G22" s="24">
        <v>1506.45</v>
      </c>
      <c r="H22" s="25">
        <v>0</v>
      </c>
      <c r="I22" s="25">
        <v>1402.43</v>
      </c>
      <c r="J22" s="25">
        <v>0</v>
      </c>
      <c r="K22" s="25">
        <v>0</v>
      </c>
      <c r="L22" s="25">
        <v>0</v>
      </c>
      <c r="M22" s="26">
        <v>0</v>
      </c>
      <c r="N22" s="27">
        <v>0</v>
      </c>
      <c r="O22" s="27">
        <v>0</v>
      </c>
      <c r="P22" s="27">
        <v>0</v>
      </c>
      <c r="Q22" s="27">
        <v>0</v>
      </c>
      <c r="R22" s="27">
        <v>0</v>
      </c>
      <c r="S22" s="27">
        <v>0</v>
      </c>
      <c r="T22" s="26"/>
      <c r="U22" s="28">
        <f t="shared" si="5"/>
        <v>1402.43</v>
      </c>
      <c r="V22" s="29">
        <f t="shared" si="2"/>
        <v>-104.01999999999998</v>
      </c>
      <c r="W22" s="30">
        <f t="shared" si="3"/>
        <v>-6.9049752729927957E-2</v>
      </c>
      <c r="X22" s="31" t="str">
        <f t="shared" si="4"/>
        <v/>
      </c>
      <c r="Y22" s="32" t="s">
        <v>32</v>
      </c>
      <c r="Z22" s="33">
        <v>1</v>
      </c>
      <c r="AA22" s="32" t="s">
        <v>33</v>
      </c>
      <c r="AB22" s="32" t="s">
        <v>34</v>
      </c>
      <c r="AC22" s="22" t="s">
        <v>35</v>
      </c>
    </row>
    <row r="23" spans="1:29" x14ac:dyDescent="0.35">
      <c r="A23" s="20" t="str">
        <f t="shared" si="1"/>
        <v>324273</v>
      </c>
      <c r="B23" s="21" t="s">
        <v>35</v>
      </c>
      <c r="C23" s="22" t="s">
        <v>29</v>
      </c>
      <c r="D23" s="22" t="s">
        <v>77</v>
      </c>
      <c r="E23" s="22" t="s">
        <v>78</v>
      </c>
      <c r="F23" s="23">
        <v>394.1</v>
      </c>
      <c r="G23" s="24">
        <v>1506.45</v>
      </c>
      <c r="H23" s="25">
        <v>0</v>
      </c>
      <c r="I23" s="25">
        <v>1400.39</v>
      </c>
      <c r="J23" s="25">
        <v>0</v>
      </c>
      <c r="K23" s="25">
        <v>0</v>
      </c>
      <c r="L23" s="25">
        <v>0</v>
      </c>
      <c r="M23" s="26">
        <v>0</v>
      </c>
      <c r="N23" s="27">
        <v>0</v>
      </c>
      <c r="O23" s="27">
        <v>0</v>
      </c>
      <c r="P23" s="27">
        <v>0</v>
      </c>
      <c r="Q23" s="27">
        <v>0</v>
      </c>
      <c r="R23" s="27">
        <v>0</v>
      </c>
      <c r="S23" s="27">
        <v>0</v>
      </c>
      <c r="T23" s="26"/>
      <c r="U23" s="28">
        <f t="shared" si="5"/>
        <v>1400.39</v>
      </c>
      <c r="V23" s="29">
        <f t="shared" si="2"/>
        <v>-106.05999999999995</v>
      </c>
      <c r="W23" s="30">
        <f t="shared" si="3"/>
        <v>-7.0403929768661389E-2</v>
      </c>
      <c r="X23" s="31" t="str">
        <f t="shared" si="4"/>
        <v/>
      </c>
      <c r="Y23" s="32" t="s">
        <v>32</v>
      </c>
      <c r="Z23" s="33">
        <v>1</v>
      </c>
      <c r="AA23" s="32" t="s">
        <v>33</v>
      </c>
      <c r="AB23" s="32" t="s">
        <v>34</v>
      </c>
      <c r="AC23" s="22" t="s">
        <v>35</v>
      </c>
    </row>
    <row r="24" spans="1:29" x14ac:dyDescent="0.35">
      <c r="A24" s="20" t="str">
        <f t="shared" si="1"/>
        <v>324274</v>
      </c>
      <c r="B24" s="21" t="s">
        <v>35</v>
      </c>
      <c r="C24" s="22" t="s">
        <v>29</v>
      </c>
      <c r="D24" s="22" t="s">
        <v>79</v>
      </c>
      <c r="E24" s="22" t="s">
        <v>80</v>
      </c>
      <c r="F24" s="23">
        <v>394.1</v>
      </c>
      <c r="G24" s="24">
        <v>1506.45</v>
      </c>
      <c r="H24" s="25">
        <v>0</v>
      </c>
      <c r="I24" s="25">
        <v>1393.73</v>
      </c>
      <c r="J24" s="25">
        <v>0</v>
      </c>
      <c r="K24" s="25">
        <v>0</v>
      </c>
      <c r="L24" s="25">
        <v>0</v>
      </c>
      <c r="M24" s="26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6"/>
      <c r="U24" s="28">
        <f t="shared" si="5"/>
        <v>1393.73</v>
      </c>
      <c r="V24" s="29">
        <f t="shared" si="2"/>
        <v>-112.72000000000003</v>
      </c>
      <c r="W24" s="30">
        <f t="shared" si="3"/>
        <v>-7.4824919512761809E-2</v>
      </c>
      <c r="X24" s="31" t="str">
        <f t="shared" si="4"/>
        <v/>
      </c>
      <c r="Y24" s="32" t="s">
        <v>32</v>
      </c>
      <c r="Z24" s="33">
        <v>1</v>
      </c>
      <c r="AA24" s="32" t="s">
        <v>33</v>
      </c>
      <c r="AB24" s="32" t="s">
        <v>34</v>
      </c>
      <c r="AC24" s="22" t="s">
        <v>35</v>
      </c>
    </row>
    <row r="25" spans="1:29" x14ac:dyDescent="0.35">
      <c r="A25" s="20" t="str">
        <f t="shared" si="1"/>
        <v>323443</v>
      </c>
      <c r="B25" s="21" t="s">
        <v>35</v>
      </c>
      <c r="C25" s="22" t="s">
        <v>29</v>
      </c>
      <c r="D25" s="22" t="s">
        <v>81</v>
      </c>
      <c r="E25" s="22" t="s">
        <v>82</v>
      </c>
      <c r="F25" s="23">
        <v>378</v>
      </c>
      <c r="G25" s="24">
        <v>1117240.8899999999</v>
      </c>
      <c r="H25" s="25">
        <v>0</v>
      </c>
      <c r="I25" s="25">
        <v>0</v>
      </c>
      <c r="J25" s="25">
        <v>917567.59</v>
      </c>
      <c r="K25" s="25">
        <v>25223.49</v>
      </c>
      <c r="L25" s="25">
        <v>40103.360000000001</v>
      </c>
      <c r="M25" s="26">
        <v>3383.88</v>
      </c>
      <c r="N25" s="27">
        <v>27034.57</v>
      </c>
      <c r="O25" s="27">
        <v>4924.7300000000005</v>
      </c>
      <c r="P25" s="27">
        <v>0</v>
      </c>
      <c r="Q25" s="27">
        <v>0</v>
      </c>
      <c r="R25" s="27">
        <v>0</v>
      </c>
      <c r="S25" s="27">
        <v>0</v>
      </c>
      <c r="T25" s="26"/>
      <c r="U25" s="28">
        <f t="shared" si="5"/>
        <v>1018237.6199999999</v>
      </c>
      <c r="V25" s="29">
        <f t="shared" si="2"/>
        <v>-99003.270000000019</v>
      </c>
      <c r="W25" s="30">
        <f t="shared" si="3"/>
        <v>-8.8614076772646613E-2</v>
      </c>
      <c r="X25" s="31" t="str">
        <f t="shared" si="4"/>
        <v/>
      </c>
      <c r="Y25" s="32" t="s">
        <v>47</v>
      </c>
      <c r="Z25" s="33">
        <v>47</v>
      </c>
      <c r="AA25" s="32" t="s">
        <v>33</v>
      </c>
      <c r="AB25" s="32" t="s">
        <v>48</v>
      </c>
      <c r="AC25" s="22" t="s">
        <v>56</v>
      </c>
    </row>
    <row r="26" spans="1:29" x14ac:dyDescent="0.35">
      <c r="A26" s="20" t="str">
        <f t="shared" si="1"/>
        <v>323446</v>
      </c>
      <c r="B26" s="21" t="s">
        <v>35</v>
      </c>
      <c r="C26" s="22" t="s">
        <v>29</v>
      </c>
      <c r="D26" s="22" t="s">
        <v>83</v>
      </c>
      <c r="E26" s="22" t="s">
        <v>84</v>
      </c>
      <c r="F26" s="23">
        <v>378</v>
      </c>
      <c r="G26" s="24">
        <v>365957.98</v>
      </c>
      <c r="H26" s="25">
        <v>0</v>
      </c>
      <c r="I26" s="25">
        <v>267728.45</v>
      </c>
      <c r="J26" s="25">
        <v>2655.27</v>
      </c>
      <c r="K26" s="25">
        <v>18832.88</v>
      </c>
      <c r="L26" s="25">
        <v>280.95999999999998</v>
      </c>
      <c r="M26" s="26">
        <v>290.09000000000003</v>
      </c>
      <c r="N26" s="27">
        <v>280.95999999999998</v>
      </c>
      <c r="O26" s="27">
        <v>290.09000000000003</v>
      </c>
      <c r="P26" s="27">
        <v>0</v>
      </c>
      <c r="Q26" s="27">
        <v>0</v>
      </c>
      <c r="R26" s="27">
        <v>0</v>
      </c>
      <c r="S26" s="27">
        <v>0</v>
      </c>
      <c r="T26" s="26"/>
      <c r="U26" s="28">
        <f t="shared" si="5"/>
        <v>290358.70000000013</v>
      </c>
      <c r="V26" s="29">
        <f t="shared" si="2"/>
        <v>-75599.279999999853</v>
      </c>
      <c r="W26" s="30">
        <f t="shared" si="3"/>
        <v>-0.20657912692599259</v>
      </c>
      <c r="X26" s="31" t="str">
        <f t="shared" si="4"/>
        <v/>
      </c>
      <c r="Y26" s="32" t="s">
        <v>47</v>
      </c>
      <c r="Z26" s="33">
        <v>47</v>
      </c>
      <c r="AA26" s="32" t="s">
        <v>33</v>
      </c>
      <c r="AB26" s="32" t="s">
        <v>48</v>
      </c>
      <c r="AC26" s="22" t="s">
        <v>56</v>
      </c>
    </row>
    <row r="27" spans="1:29" x14ac:dyDescent="0.35">
      <c r="A27" s="20" t="str">
        <f t="shared" si="1"/>
        <v>323452</v>
      </c>
      <c r="B27" s="21" t="s">
        <v>35</v>
      </c>
      <c r="C27" s="22" t="s">
        <v>29</v>
      </c>
      <c r="D27" s="22" t="s">
        <v>85</v>
      </c>
      <c r="E27" s="22" t="s">
        <v>86</v>
      </c>
      <c r="F27" s="23">
        <v>385</v>
      </c>
      <c r="G27" s="24">
        <v>43012.79</v>
      </c>
      <c r="H27" s="25">
        <v>0</v>
      </c>
      <c r="I27" s="25">
        <v>0</v>
      </c>
      <c r="J27" s="25">
        <v>32782.840000000004</v>
      </c>
      <c r="K27" s="25">
        <v>0</v>
      </c>
      <c r="L27" s="25">
        <v>0</v>
      </c>
      <c r="M27" s="26">
        <v>501.43</v>
      </c>
      <c r="N27" s="27">
        <v>245.89000000000001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6"/>
      <c r="U27" s="28">
        <f t="shared" si="5"/>
        <v>33530.160000000003</v>
      </c>
      <c r="V27" s="29">
        <f t="shared" si="2"/>
        <v>-9482.6299999999974</v>
      </c>
      <c r="W27" s="30">
        <f t="shared" si="3"/>
        <v>-0.22046070482756402</v>
      </c>
      <c r="X27" s="31" t="str">
        <f t="shared" si="4"/>
        <v/>
      </c>
      <c r="Y27" s="32" t="s">
        <v>47</v>
      </c>
      <c r="Z27" s="33">
        <v>47</v>
      </c>
      <c r="AA27" s="32" t="s">
        <v>33</v>
      </c>
      <c r="AB27" s="32" t="s">
        <v>48</v>
      </c>
      <c r="AC27" s="22" t="s">
        <v>56</v>
      </c>
    </row>
    <row r="28" spans="1:29" x14ac:dyDescent="0.35">
      <c r="A28" s="20" t="str">
        <f t="shared" si="1"/>
        <v>319104</v>
      </c>
      <c r="B28" s="21" t="s">
        <v>35</v>
      </c>
      <c r="C28" s="22" t="s">
        <v>29</v>
      </c>
      <c r="D28" s="22" t="s">
        <v>87</v>
      </c>
      <c r="E28" s="22" t="s">
        <v>88</v>
      </c>
      <c r="F28" s="23">
        <v>376.2</v>
      </c>
      <c r="G28" s="24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6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6"/>
      <c r="U28" s="28">
        <f t="shared" si="5"/>
        <v>0</v>
      </c>
      <c r="V28" s="29">
        <f t="shared" si="2"/>
        <v>0</v>
      </c>
      <c r="W28" s="30" t="str">
        <f t="shared" si="3"/>
        <v>100%</v>
      </c>
      <c r="X28" s="31" t="str">
        <f t="shared" si="4"/>
        <v/>
      </c>
      <c r="Y28" s="32" t="s">
        <v>32</v>
      </c>
      <c r="Z28" s="33">
        <v>1</v>
      </c>
      <c r="AA28" s="32" t="s">
        <v>33</v>
      </c>
      <c r="AB28" s="32" t="s">
        <v>34</v>
      </c>
      <c r="AC28" s="22" t="s">
        <v>35</v>
      </c>
    </row>
    <row r="29" spans="1:29" x14ac:dyDescent="0.35">
      <c r="A29" s="20" t="str">
        <f t="shared" si="1"/>
        <v>319107</v>
      </c>
      <c r="B29" s="21" t="s">
        <v>35</v>
      </c>
      <c r="C29" s="22" t="s">
        <v>29</v>
      </c>
      <c r="D29" s="22" t="s">
        <v>89</v>
      </c>
      <c r="E29" s="22" t="s">
        <v>90</v>
      </c>
      <c r="F29" s="23">
        <v>378</v>
      </c>
      <c r="G29" s="24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6">
        <v>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6"/>
      <c r="U29" s="28">
        <f t="shared" si="5"/>
        <v>0</v>
      </c>
      <c r="V29" s="29">
        <f t="shared" si="2"/>
        <v>0</v>
      </c>
      <c r="W29" s="30" t="str">
        <f t="shared" si="3"/>
        <v>100%</v>
      </c>
      <c r="X29" s="31" t="str">
        <f t="shared" si="4"/>
        <v/>
      </c>
      <c r="Y29" s="32" t="s">
        <v>32</v>
      </c>
      <c r="Z29" s="33">
        <v>1</v>
      </c>
      <c r="AA29" s="32" t="s">
        <v>33</v>
      </c>
      <c r="AB29" s="32" t="s">
        <v>34</v>
      </c>
      <c r="AC29" s="22" t="s">
        <v>35</v>
      </c>
    </row>
    <row r="30" spans="1:29" x14ac:dyDescent="0.35">
      <c r="A30" s="20" t="str">
        <f t="shared" si="1"/>
        <v>320223</v>
      </c>
      <c r="B30" s="21" t="s">
        <v>35</v>
      </c>
      <c r="C30" s="22" t="s">
        <v>29</v>
      </c>
      <c r="D30" s="22" t="s">
        <v>91</v>
      </c>
      <c r="E30" s="22" t="s">
        <v>92</v>
      </c>
      <c r="F30" s="23">
        <v>385</v>
      </c>
      <c r="G30" s="24">
        <v>63609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6">
        <v>0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6"/>
      <c r="U30" s="28">
        <f t="shared" si="5"/>
        <v>0</v>
      </c>
      <c r="V30" s="29">
        <f t="shared" si="2"/>
        <v>-63609</v>
      </c>
      <c r="W30" s="30">
        <f t="shared" si="3"/>
        <v>-1</v>
      </c>
      <c r="X30" s="31" t="str">
        <f t="shared" si="4"/>
        <v/>
      </c>
      <c r="Y30" s="32" t="s">
        <v>32</v>
      </c>
      <c r="Z30" s="33">
        <v>24</v>
      </c>
      <c r="AA30" s="32" t="s">
        <v>93</v>
      </c>
      <c r="AB30" s="32" t="s">
        <v>34</v>
      </c>
      <c r="AC30" s="22" t="s">
        <v>56</v>
      </c>
    </row>
    <row r="31" spans="1:29" x14ac:dyDescent="0.35">
      <c r="A31" s="20" t="str">
        <f t="shared" si="1"/>
        <v>320224</v>
      </c>
      <c r="B31" s="21" t="s">
        <v>35</v>
      </c>
      <c r="C31" s="22" t="s">
        <v>29</v>
      </c>
      <c r="D31" s="22" t="s">
        <v>94</v>
      </c>
      <c r="E31" s="22" t="s">
        <v>95</v>
      </c>
      <c r="F31" s="23">
        <v>385</v>
      </c>
      <c r="G31" s="24">
        <v>60676.625099999997</v>
      </c>
      <c r="H31" s="25">
        <v>0</v>
      </c>
      <c r="I31" s="25">
        <v>4200.3999999999996</v>
      </c>
      <c r="J31" s="25">
        <v>0</v>
      </c>
      <c r="K31" s="25">
        <v>0</v>
      </c>
      <c r="L31" s="25">
        <v>0</v>
      </c>
      <c r="M31" s="26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6"/>
      <c r="U31" s="28">
        <f t="shared" si="5"/>
        <v>4200.3999999999996</v>
      </c>
      <c r="V31" s="29">
        <f t="shared" si="2"/>
        <v>-56476.225099999996</v>
      </c>
      <c r="W31" s="30">
        <f t="shared" si="3"/>
        <v>-0.93077400081040429</v>
      </c>
      <c r="X31" s="31" t="str">
        <f t="shared" si="4"/>
        <v/>
      </c>
      <c r="Y31" s="32" t="s">
        <v>32</v>
      </c>
      <c r="Z31" s="33">
        <v>24</v>
      </c>
      <c r="AA31" s="32" t="s">
        <v>93</v>
      </c>
      <c r="AB31" s="32" t="s">
        <v>34</v>
      </c>
      <c r="AC31" s="22" t="s">
        <v>35</v>
      </c>
    </row>
    <row r="32" spans="1:29" x14ac:dyDescent="0.35">
      <c r="A32" s="20" t="str">
        <f t="shared" si="1"/>
        <v>323467</v>
      </c>
      <c r="B32" s="21" t="s">
        <v>35</v>
      </c>
      <c r="C32" s="22" t="s">
        <v>29</v>
      </c>
      <c r="D32" s="22" t="s">
        <v>96</v>
      </c>
      <c r="E32" s="22" t="s">
        <v>97</v>
      </c>
      <c r="F32" s="23">
        <v>385</v>
      </c>
      <c r="G32" s="24">
        <v>56595.090000000004</v>
      </c>
      <c r="H32" s="25">
        <v>0</v>
      </c>
      <c r="I32" s="25">
        <v>0</v>
      </c>
      <c r="J32" s="25">
        <v>0</v>
      </c>
      <c r="K32" s="25">
        <v>41371.29</v>
      </c>
      <c r="L32" s="25">
        <v>0</v>
      </c>
      <c r="M32" s="26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6"/>
      <c r="U32" s="28">
        <f t="shared" si="5"/>
        <v>41371.29</v>
      </c>
      <c r="V32" s="29">
        <f t="shared" si="2"/>
        <v>-15223.800000000003</v>
      </c>
      <c r="W32" s="30">
        <f t="shared" si="3"/>
        <v>-0.26899506653315691</v>
      </c>
      <c r="X32" s="31" t="str">
        <f t="shared" si="4"/>
        <v/>
      </c>
      <c r="Y32" s="32" t="s">
        <v>47</v>
      </c>
      <c r="Z32" s="33">
        <v>50</v>
      </c>
      <c r="AA32" s="32" t="s">
        <v>33</v>
      </c>
      <c r="AB32" s="32" t="s">
        <v>48</v>
      </c>
      <c r="AC32" s="22" t="s">
        <v>56</v>
      </c>
    </row>
    <row r="33" spans="1:29" x14ac:dyDescent="0.35">
      <c r="A33" s="20" t="str">
        <f t="shared" si="1"/>
        <v>323469</v>
      </c>
      <c r="B33" s="21" t="s">
        <v>35</v>
      </c>
      <c r="C33" s="22" t="s">
        <v>29</v>
      </c>
      <c r="D33" s="22" t="s">
        <v>98</v>
      </c>
      <c r="E33" s="22" t="s">
        <v>99</v>
      </c>
      <c r="F33" s="23">
        <v>378</v>
      </c>
      <c r="G33" s="24">
        <v>1117315.6200000001</v>
      </c>
      <c r="H33" s="25">
        <v>0</v>
      </c>
      <c r="I33" s="25">
        <v>0</v>
      </c>
      <c r="J33" s="25">
        <v>0</v>
      </c>
      <c r="K33" s="25">
        <v>941390.61</v>
      </c>
      <c r="L33" s="25">
        <v>-5499.41</v>
      </c>
      <c r="M33" s="26">
        <v>488.07</v>
      </c>
      <c r="N33" s="27">
        <v>19689.38</v>
      </c>
      <c r="O33" s="27">
        <v>5080.09</v>
      </c>
      <c r="P33" s="27">
        <v>0</v>
      </c>
      <c r="Q33" s="27">
        <v>0</v>
      </c>
      <c r="R33" s="27">
        <v>0</v>
      </c>
      <c r="S33" s="27">
        <v>0</v>
      </c>
      <c r="T33" s="26"/>
      <c r="U33" s="28">
        <f t="shared" si="5"/>
        <v>961148.73999999987</v>
      </c>
      <c r="V33" s="29">
        <f t="shared" si="2"/>
        <v>-156166.88000000024</v>
      </c>
      <c r="W33" s="30">
        <f t="shared" si="3"/>
        <v>-0.13976970983364595</v>
      </c>
      <c r="X33" s="31" t="str">
        <f t="shared" si="4"/>
        <v/>
      </c>
      <c r="Y33" s="32" t="s">
        <v>47</v>
      </c>
      <c r="Z33" s="33">
        <v>50</v>
      </c>
      <c r="AA33" s="32" t="s">
        <v>33</v>
      </c>
      <c r="AB33" s="32" t="s">
        <v>48</v>
      </c>
      <c r="AC33" s="22" t="s">
        <v>56</v>
      </c>
    </row>
    <row r="34" spans="1:29" x14ac:dyDescent="0.35">
      <c r="A34" s="20" t="str">
        <f t="shared" si="1"/>
        <v>323472</v>
      </c>
      <c r="B34" s="21" t="s">
        <v>35</v>
      </c>
      <c r="C34" s="22" t="s">
        <v>29</v>
      </c>
      <c r="D34" s="22" t="s">
        <v>100</v>
      </c>
      <c r="E34" s="22" t="s">
        <v>101</v>
      </c>
      <c r="F34" s="23">
        <v>378</v>
      </c>
      <c r="G34" s="24">
        <v>540060.30000000005</v>
      </c>
      <c r="H34" s="25">
        <v>0</v>
      </c>
      <c r="I34" s="25">
        <v>0</v>
      </c>
      <c r="J34" s="25">
        <v>0</v>
      </c>
      <c r="K34" s="25">
        <v>433252.61</v>
      </c>
      <c r="L34" s="25">
        <v>2860.9700000000003</v>
      </c>
      <c r="M34" s="26">
        <v>363.56</v>
      </c>
      <c r="N34" s="27">
        <v>352.75</v>
      </c>
      <c r="O34" s="27">
        <v>364.25</v>
      </c>
      <c r="P34" s="27">
        <v>0</v>
      </c>
      <c r="Q34" s="27">
        <v>0</v>
      </c>
      <c r="R34" s="27">
        <v>0</v>
      </c>
      <c r="S34" s="27">
        <v>0</v>
      </c>
      <c r="T34" s="26"/>
      <c r="U34" s="28">
        <f t="shared" si="5"/>
        <v>437194.13999999996</v>
      </c>
      <c r="V34" s="29">
        <f t="shared" si="2"/>
        <v>-102866.16000000009</v>
      </c>
      <c r="W34" s="30">
        <f t="shared" si="3"/>
        <v>-0.1904716195580384</v>
      </c>
      <c r="X34" s="31" t="str">
        <f t="shared" si="4"/>
        <v/>
      </c>
      <c r="Y34" s="32" t="s">
        <v>47</v>
      </c>
      <c r="Z34" s="33">
        <v>50</v>
      </c>
      <c r="AA34" s="32" t="s">
        <v>33</v>
      </c>
      <c r="AB34" s="32" t="s">
        <v>48</v>
      </c>
      <c r="AC34" s="22" t="s">
        <v>56</v>
      </c>
    </row>
    <row r="35" spans="1:29" x14ac:dyDescent="0.35">
      <c r="A35" s="20" t="str">
        <f t="shared" si="1"/>
        <v>324619</v>
      </c>
      <c r="B35" s="21" t="s">
        <v>35</v>
      </c>
      <c r="C35" s="22" t="s">
        <v>29</v>
      </c>
      <c r="D35" s="22" t="s">
        <v>102</v>
      </c>
      <c r="E35" s="22" t="s">
        <v>103</v>
      </c>
      <c r="F35" s="23">
        <v>303</v>
      </c>
      <c r="G35" s="24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6">
        <v>0</v>
      </c>
      <c r="N35" s="27">
        <v>0</v>
      </c>
      <c r="O35" s="27">
        <v>0</v>
      </c>
      <c r="P35" s="27">
        <v>0</v>
      </c>
      <c r="Q35" s="27">
        <v>0</v>
      </c>
      <c r="R35" s="27">
        <v>0</v>
      </c>
      <c r="S35" s="27">
        <v>0</v>
      </c>
      <c r="T35" s="26"/>
      <c r="U35" s="28">
        <f t="shared" si="5"/>
        <v>0</v>
      </c>
      <c r="V35" s="29">
        <f t="shared" si="2"/>
        <v>0</v>
      </c>
      <c r="W35" s="30" t="str">
        <f t="shared" si="3"/>
        <v>100%</v>
      </c>
      <c r="X35" s="31" t="str">
        <f t="shared" si="4"/>
        <v/>
      </c>
      <c r="Y35" s="32" t="s">
        <v>32</v>
      </c>
      <c r="Z35" s="33">
        <v>1</v>
      </c>
      <c r="AA35" s="32" t="s">
        <v>33</v>
      </c>
      <c r="AB35" s="32" t="s">
        <v>34</v>
      </c>
      <c r="AC35" s="22" t="s">
        <v>35</v>
      </c>
    </row>
    <row r="36" spans="1:29" x14ac:dyDescent="0.35">
      <c r="A36" s="20" t="str">
        <f t="shared" si="1"/>
        <v>324624</v>
      </c>
      <c r="B36" s="21" t="s">
        <v>35</v>
      </c>
      <c r="C36" s="22" t="s">
        <v>29</v>
      </c>
      <c r="D36" s="22" t="s">
        <v>104</v>
      </c>
      <c r="E36" s="22" t="s">
        <v>105</v>
      </c>
      <c r="F36" s="23">
        <v>303</v>
      </c>
      <c r="G36" s="24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6">
        <v>0</v>
      </c>
      <c r="N36" s="27">
        <v>0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6"/>
      <c r="U36" s="28">
        <f t="shared" si="5"/>
        <v>0</v>
      </c>
      <c r="V36" s="29">
        <f t="shared" si="2"/>
        <v>0</v>
      </c>
      <c r="W36" s="30" t="str">
        <f t="shared" si="3"/>
        <v>100%</v>
      </c>
      <c r="X36" s="31" t="str">
        <f t="shared" si="4"/>
        <v/>
      </c>
      <c r="Y36" s="32" t="s">
        <v>32</v>
      </c>
      <c r="Z36" s="33">
        <v>1</v>
      </c>
      <c r="AA36" s="32" t="s">
        <v>33</v>
      </c>
      <c r="AB36" s="32" t="s">
        <v>34</v>
      </c>
      <c r="AC36" s="22" t="s">
        <v>35</v>
      </c>
    </row>
    <row r="37" spans="1:29" x14ac:dyDescent="0.35">
      <c r="A37" s="20" t="str">
        <f t="shared" si="1"/>
        <v>319111</v>
      </c>
      <c r="B37" s="21" t="s">
        <v>35</v>
      </c>
      <c r="C37" s="22" t="s">
        <v>29</v>
      </c>
      <c r="D37" s="22" t="s">
        <v>106</v>
      </c>
      <c r="E37" s="22" t="s">
        <v>107</v>
      </c>
      <c r="F37" s="23">
        <v>376.3</v>
      </c>
      <c r="G37" s="24">
        <v>3610320.72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6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6"/>
      <c r="U37" s="28">
        <f t="shared" si="5"/>
        <v>0</v>
      </c>
      <c r="V37" s="29">
        <f t="shared" si="2"/>
        <v>-3610320.72</v>
      </c>
      <c r="W37" s="30">
        <f t="shared" si="3"/>
        <v>-1</v>
      </c>
      <c r="X37" s="31" t="str">
        <f t="shared" si="4"/>
        <v>yes</v>
      </c>
      <c r="Y37" s="32" t="s">
        <v>47</v>
      </c>
      <c r="Z37" s="33">
        <v>92</v>
      </c>
      <c r="AA37" s="32" t="s">
        <v>93</v>
      </c>
      <c r="AB37" s="32" t="s">
        <v>48</v>
      </c>
      <c r="AC37" s="22" t="s">
        <v>35</v>
      </c>
    </row>
    <row r="38" spans="1:29" x14ac:dyDescent="0.35">
      <c r="A38" s="20" t="str">
        <f t="shared" si="1"/>
        <v>319112</v>
      </c>
      <c r="B38" s="21" t="s">
        <v>35</v>
      </c>
      <c r="C38" s="22" t="s">
        <v>29</v>
      </c>
      <c r="D38" s="22" t="s">
        <v>108</v>
      </c>
      <c r="E38" s="22" t="s">
        <v>109</v>
      </c>
      <c r="F38" s="23">
        <v>380.3</v>
      </c>
      <c r="G38" s="24">
        <v>375340.57199999999</v>
      </c>
      <c r="H38" s="25">
        <v>0</v>
      </c>
      <c r="I38" s="25">
        <v>0</v>
      </c>
      <c r="J38" s="25">
        <v>47578.67</v>
      </c>
      <c r="K38" s="25">
        <v>0</v>
      </c>
      <c r="L38" s="25">
        <v>0</v>
      </c>
      <c r="M38" s="26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6"/>
      <c r="U38" s="28">
        <f t="shared" si="5"/>
        <v>47578.67</v>
      </c>
      <c r="V38" s="29">
        <f t="shared" si="2"/>
        <v>-327761.902</v>
      </c>
      <c r="W38" s="30">
        <f t="shared" si="3"/>
        <v>-0.87323867029221669</v>
      </c>
      <c r="X38" s="31" t="str">
        <f t="shared" si="4"/>
        <v/>
      </c>
      <c r="Y38" s="32" t="s">
        <v>47</v>
      </c>
      <c r="Z38" s="33">
        <v>92</v>
      </c>
      <c r="AA38" s="32" t="s">
        <v>93</v>
      </c>
      <c r="AB38" s="32" t="s">
        <v>48</v>
      </c>
      <c r="AC38" s="22" t="s">
        <v>35</v>
      </c>
    </row>
    <row r="39" spans="1:29" x14ac:dyDescent="0.35">
      <c r="A39" s="20" t="str">
        <f t="shared" si="1"/>
        <v>323775</v>
      </c>
      <c r="B39" s="21" t="s">
        <v>35</v>
      </c>
      <c r="C39" s="22" t="s">
        <v>29</v>
      </c>
      <c r="D39" s="22" t="s">
        <v>110</v>
      </c>
      <c r="E39" s="22" t="s">
        <v>111</v>
      </c>
      <c r="F39" s="23">
        <v>385</v>
      </c>
      <c r="G39" s="24">
        <v>200050.77000000002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6">
        <v>0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6"/>
      <c r="U39" s="28">
        <f t="shared" si="5"/>
        <v>0</v>
      </c>
      <c r="V39" s="29">
        <f t="shared" si="2"/>
        <v>-200050.77000000002</v>
      </c>
      <c r="W39" s="30">
        <f t="shared" si="3"/>
        <v>-1</v>
      </c>
      <c r="X39" s="31" t="str">
        <f t="shared" si="4"/>
        <v/>
      </c>
      <c r="Y39" s="32" t="s">
        <v>47</v>
      </c>
      <c r="Z39" s="33">
        <v>52</v>
      </c>
      <c r="AA39" s="32" t="s">
        <v>33</v>
      </c>
      <c r="AB39" s="32" t="s">
        <v>48</v>
      </c>
      <c r="AC39" s="22" t="s">
        <v>56</v>
      </c>
    </row>
    <row r="40" spans="1:29" x14ac:dyDescent="0.35">
      <c r="A40" s="20" t="str">
        <f t="shared" si="1"/>
        <v>323824</v>
      </c>
      <c r="B40" s="21" t="s">
        <v>35</v>
      </c>
      <c r="C40" s="22" t="s">
        <v>29</v>
      </c>
      <c r="D40" s="22" t="s">
        <v>112</v>
      </c>
      <c r="E40" s="22" t="s">
        <v>113</v>
      </c>
      <c r="F40" s="23">
        <v>376.2</v>
      </c>
      <c r="G40" s="24">
        <v>1934355.9500000002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6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6"/>
      <c r="U40" s="28">
        <f t="shared" si="5"/>
        <v>0</v>
      </c>
      <c r="V40" s="29">
        <f t="shared" si="2"/>
        <v>-1934355.9500000002</v>
      </c>
      <c r="W40" s="30">
        <f t="shared" si="3"/>
        <v>-1</v>
      </c>
      <c r="X40" s="31" t="str">
        <f t="shared" si="4"/>
        <v>yes</v>
      </c>
      <c r="Y40" s="32" t="s">
        <v>47</v>
      </c>
      <c r="Z40" s="33">
        <v>52</v>
      </c>
      <c r="AA40" s="32" t="s">
        <v>33</v>
      </c>
      <c r="AB40" s="32" t="s">
        <v>48</v>
      </c>
      <c r="AC40" s="22" t="s">
        <v>56</v>
      </c>
    </row>
    <row r="41" spans="1:29" x14ac:dyDescent="0.35">
      <c r="A41" s="20" t="str">
        <f t="shared" si="1"/>
        <v>323840</v>
      </c>
      <c r="B41" s="21" t="s">
        <v>35</v>
      </c>
      <c r="C41" s="22" t="s">
        <v>29</v>
      </c>
      <c r="D41" s="22" t="s">
        <v>114</v>
      </c>
      <c r="E41" s="22" t="s">
        <v>115</v>
      </c>
      <c r="F41" s="23">
        <v>378</v>
      </c>
      <c r="G41" s="24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6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6"/>
      <c r="U41" s="28">
        <f t="shared" si="5"/>
        <v>0</v>
      </c>
      <c r="V41" s="29">
        <f t="shared" si="2"/>
        <v>0</v>
      </c>
      <c r="W41" s="30" t="str">
        <f t="shared" si="3"/>
        <v>100%</v>
      </c>
      <c r="X41" s="31" t="str">
        <f t="shared" si="4"/>
        <v/>
      </c>
      <c r="Y41" s="32" t="s">
        <v>47</v>
      </c>
      <c r="Z41" s="33">
        <v>52</v>
      </c>
      <c r="AA41" s="32" t="s">
        <v>33</v>
      </c>
      <c r="AB41" s="32" t="s">
        <v>48</v>
      </c>
      <c r="AC41" s="22" t="s">
        <v>56</v>
      </c>
    </row>
    <row r="42" spans="1:29" x14ac:dyDescent="0.35">
      <c r="A42" s="37">
        <v>323481</v>
      </c>
      <c r="B42" s="21" t="s">
        <v>35</v>
      </c>
      <c r="C42" s="22" t="s">
        <v>29</v>
      </c>
      <c r="D42" s="22" t="s">
        <v>116</v>
      </c>
      <c r="E42" s="22" t="s">
        <v>117</v>
      </c>
      <c r="F42" s="23">
        <v>378</v>
      </c>
      <c r="G42" s="24">
        <v>789230.02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6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6"/>
      <c r="U42" s="28">
        <f t="shared" si="5"/>
        <v>0</v>
      </c>
      <c r="V42" s="29">
        <f t="shared" si="2"/>
        <v>-789230.02</v>
      </c>
      <c r="W42" s="30">
        <f t="shared" si="3"/>
        <v>-1</v>
      </c>
      <c r="X42" s="31" t="str">
        <f t="shared" si="4"/>
        <v>yes</v>
      </c>
      <c r="Y42" s="32" t="s">
        <v>47</v>
      </c>
      <c r="Z42" s="33">
        <v>52</v>
      </c>
      <c r="AA42" s="32" t="s">
        <v>33</v>
      </c>
      <c r="AB42" s="32" t="s">
        <v>48</v>
      </c>
      <c r="AC42" s="22" t="s">
        <v>56</v>
      </c>
    </row>
    <row r="43" spans="1:29" x14ac:dyDescent="0.35">
      <c r="A43" s="20" t="str">
        <f t="shared" ref="A43:A106" si="6">RIGHT(D43,LEN(D43)-3)</f>
        <v>320144</v>
      </c>
      <c r="B43" s="21" t="s">
        <v>35</v>
      </c>
      <c r="C43" s="22" t="s">
        <v>29</v>
      </c>
      <c r="D43" s="22" t="s">
        <v>118</v>
      </c>
      <c r="E43" s="22" t="s">
        <v>119</v>
      </c>
      <c r="F43" s="23">
        <v>379</v>
      </c>
      <c r="G43" s="24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6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6"/>
      <c r="U43" s="28">
        <f t="shared" si="5"/>
        <v>0</v>
      </c>
      <c r="V43" s="29">
        <f t="shared" si="2"/>
        <v>0</v>
      </c>
      <c r="W43" s="30" t="str">
        <f t="shared" si="3"/>
        <v>100%</v>
      </c>
      <c r="X43" s="31" t="str">
        <f t="shared" si="4"/>
        <v/>
      </c>
      <c r="Y43" s="32" t="s">
        <v>47</v>
      </c>
      <c r="Z43" s="33">
        <v>54</v>
      </c>
      <c r="AA43" s="32" t="s">
        <v>33</v>
      </c>
      <c r="AB43" s="32" t="s">
        <v>48</v>
      </c>
      <c r="AC43" s="22" t="s">
        <v>49</v>
      </c>
    </row>
    <row r="44" spans="1:29" x14ac:dyDescent="0.35">
      <c r="A44" s="20" t="str">
        <f t="shared" si="6"/>
        <v>320155</v>
      </c>
      <c r="B44" s="21" t="s">
        <v>35</v>
      </c>
      <c r="C44" s="22" t="s">
        <v>29</v>
      </c>
      <c r="D44" s="22" t="s">
        <v>120</v>
      </c>
      <c r="E44" s="22" t="s">
        <v>121</v>
      </c>
      <c r="F44" s="23">
        <v>303</v>
      </c>
      <c r="G44" s="24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6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6"/>
      <c r="U44" s="28">
        <f t="shared" si="5"/>
        <v>0</v>
      </c>
      <c r="V44" s="29">
        <f t="shared" si="2"/>
        <v>0</v>
      </c>
      <c r="W44" s="30" t="str">
        <f t="shared" si="3"/>
        <v>100%</v>
      </c>
      <c r="X44" s="31" t="str">
        <f t="shared" si="4"/>
        <v/>
      </c>
      <c r="Y44" s="32" t="s">
        <v>47</v>
      </c>
      <c r="Z44" s="33">
        <v>54</v>
      </c>
      <c r="AA44" s="32" t="s">
        <v>33</v>
      </c>
      <c r="AB44" s="32" t="s">
        <v>48</v>
      </c>
      <c r="AC44" s="22" t="s">
        <v>49</v>
      </c>
    </row>
    <row r="45" spans="1:29" x14ac:dyDescent="0.35">
      <c r="A45" s="20" t="str">
        <f t="shared" si="6"/>
        <v>320159</v>
      </c>
      <c r="B45" s="21" t="s">
        <v>35</v>
      </c>
      <c r="C45" s="22" t="s">
        <v>29</v>
      </c>
      <c r="D45" s="22" t="s">
        <v>122</v>
      </c>
      <c r="E45" s="22" t="s">
        <v>123</v>
      </c>
      <c r="F45" s="23">
        <v>376.2</v>
      </c>
      <c r="G45" s="24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6">
        <v>0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27">
        <v>0</v>
      </c>
      <c r="T45" s="26"/>
      <c r="U45" s="28">
        <f t="shared" si="5"/>
        <v>0</v>
      </c>
      <c r="V45" s="29">
        <f t="shared" si="2"/>
        <v>0</v>
      </c>
      <c r="W45" s="30" t="str">
        <f t="shared" si="3"/>
        <v>100%</v>
      </c>
      <c r="X45" s="31" t="str">
        <f t="shared" si="4"/>
        <v/>
      </c>
      <c r="Y45" s="32" t="s">
        <v>47</v>
      </c>
      <c r="Z45" s="33">
        <v>54</v>
      </c>
      <c r="AA45" s="32" t="s">
        <v>33</v>
      </c>
      <c r="AB45" s="32" t="s">
        <v>48</v>
      </c>
      <c r="AC45" s="22" t="s">
        <v>49</v>
      </c>
    </row>
    <row r="46" spans="1:29" x14ac:dyDescent="0.35">
      <c r="A46" s="20" t="str">
        <f t="shared" si="6"/>
        <v>324823</v>
      </c>
      <c r="B46" s="21" t="s">
        <v>35</v>
      </c>
      <c r="C46" s="22" t="s">
        <v>29</v>
      </c>
      <c r="D46" s="22" t="s">
        <v>124</v>
      </c>
      <c r="E46" s="22" t="s">
        <v>125</v>
      </c>
      <c r="F46" s="23">
        <v>379</v>
      </c>
      <c r="G46" s="24">
        <v>4024.9238160000004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6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6"/>
      <c r="U46" s="28">
        <f t="shared" si="5"/>
        <v>0</v>
      </c>
      <c r="V46" s="29">
        <f t="shared" si="2"/>
        <v>-4024.9238160000004</v>
      </c>
      <c r="W46" s="30">
        <f t="shared" si="3"/>
        <v>-1</v>
      </c>
      <c r="X46" s="31" t="str">
        <f t="shared" si="4"/>
        <v/>
      </c>
      <c r="Y46" s="32" t="s">
        <v>32</v>
      </c>
      <c r="Z46" s="33">
        <v>1</v>
      </c>
      <c r="AA46" s="32" t="s">
        <v>33</v>
      </c>
      <c r="AB46" s="32" t="s">
        <v>34</v>
      </c>
      <c r="AC46" s="22" t="s">
        <v>35</v>
      </c>
    </row>
    <row r="47" spans="1:29" x14ac:dyDescent="0.35">
      <c r="A47" s="20" t="str">
        <f t="shared" si="6"/>
        <v>324827</v>
      </c>
      <c r="B47" s="21" t="s">
        <v>35</v>
      </c>
      <c r="C47" s="22" t="s">
        <v>29</v>
      </c>
      <c r="D47" s="22" t="s">
        <v>126</v>
      </c>
      <c r="E47" s="22" t="s">
        <v>127</v>
      </c>
      <c r="F47" s="23">
        <v>379</v>
      </c>
      <c r="G47" s="24">
        <v>3930.4877160000005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6">
        <v>0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6"/>
      <c r="U47" s="28">
        <f t="shared" si="5"/>
        <v>0</v>
      </c>
      <c r="V47" s="29">
        <f t="shared" si="2"/>
        <v>-3930.4877160000005</v>
      </c>
      <c r="W47" s="30">
        <f t="shared" si="3"/>
        <v>-1</v>
      </c>
      <c r="X47" s="31" t="str">
        <f t="shared" si="4"/>
        <v/>
      </c>
      <c r="Y47" s="32" t="s">
        <v>32</v>
      </c>
      <c r="Z47" s="33">
        <v>1</v>
      </c>
      <c r="AA47" s="32" t="s">
        <v>33</v>
      </c>
      <c r="AB47" s="32" t="s">
        <v>34</v>
      </c>
      <c r="AC47" s="22" t="s">
        <v>35</v>
      </c>
    </row>
    <row r="48" spans="1:29" x14ac:dyDescent="0.35">
      <c r="A48" s="20" t="str">
        <f t="shared" si="6"/>
        <v>324828</v>
      </c>
      <c r="B48" s="21" t="s">
        <v>35</v>
      </c>
      <c r="C48" s="22" t="s">
        <v>29</v>
      </c>
      <c r="D48" s="22" t="s">
        <v>128</v>
      </c>
      <c r="E48" s="22" t="s">
        <v>129</v>
      </c>
      <c r="F48" s="23">
        <v>379</v>
      </c>
      <c r="G48" s="24">
        <v>4024.9238160000004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6">
        <v>0</v>
      </c>
      <c r="N48" s="27">
        <v>0</v>
      </c>
      <c r="O48" s="27">
        <v>0</v>
      </c>
      <c r="P48" s="27">
        <v>0</v>
      </c>
      <c r="Q48" s="27">
        <v>0</v>
      </c>
      <c r="R48" s="27">
        <v>0</v>
      </c>
      <c r="S48" s="27">
        <v>0</v>
      </c>
      <c r="T48" s="26"/>
      <c r="U48" s="28">
        <f t="shared" si="5"/>
        <v>0</v>
      </c>
      <c r="V48" s="29">
        <f t="shared" si="2"/>
        <v>-4024.9238160000004</v>
      </c>
      <c r="W48" s="30">
        <f t="shared" si="3"/>
        <v>-1</v>
      </c>
      <c r="X48" s="31" t="str">
        <f t="shared" si="4"/>
        <v/>
      </c>
      <c r="Y48" s="32" t="s">
        <v>32</v>
      </c>
      <c r="Z48" s="33">
        <v>1</v>
      </c>
      <c r="AA48" s="32" t="s">
        <v>33</v>
      </c>
      <c r="AB48" s="32" t="s">
        <v>34</v>
      </c>
      <c r="AC48" s="22" t="s">
        <v>35</v>
      </c>
    </row>
    <row r="49" spans="1:29" x14ac:dyDescent="0.35">
      <c r="A49" s="20" t="str">
        <f t="shared" si="6"/>
        <v>324829</v>
      </c>
      <c r="B49" s="21" t="s">
        <v>35</v>
      </c>
      <c r="C49" s="22" t="s">
        <v>29</v>
      </c>
      <c r="D49" s="22" t="s">
        <v>130</v>
      </c>
      <c r="E49" s="22" t="s">
        <v>131</v>
      </c>
      <c r="F49" s="23">
        <v>379</v>
      </c>
      <c r="G49" s="24">
        <v>4024.9238160000004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6">
        <v>0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6"/>
      <c r="U49" s="28">
        <f t="shared" si="5"/>
        <v>0</v>
      </c>
      <c r="V49" s="29">
        <f t="shared" si="2"/>
        <v>-4024.9238160000004</v>
      </c>
      <c r="W49" s="30">
        <f t="shared" si="3"/>
        <v>-1</v>
      </c>
      <c r="X49" s="31" t="str">
        <f t="shared" si="4"/>
        <v/>
      </c>
      <c r="Y49" s="32" t="s">
        <v>32</v>
      </c>
      <c r="Z49" s="33">
        <v>1</v>
      </c>
      <c r="AA49" s="32" t="s">
        <v>33</v>
      </c>
      <c r="AB49" s="32" t="s">
        <v>34</v>
      </c>
      <c r="AC49" s="22" t="s">
        <v>35</v>
      </c>
    </row>
    <row r="50" spans="1:29" x14ac:dyDescent="0.35">
      <c r="A50" s="20" t="str">
        <f t="shared" si="6"/>
        <v>324830</v>
      </c>
      <c r="B50" s="21" t="s">
        <v>35</v>
      </c>
      <c r="C50" s="22" t="s">
        <v>29</v>
      </c>
      <c r="D50" s="22" t="s">
        <v>132</v>
      </c>
      <c r="E50" s="22" t="s">
        <v>133</v>
      </c>
      <c r="F50" s="23">
        <v>379</v>
      </c>
      <c r="G50" s="24">
        <v>4024.9238160000004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6">
        <v>0</v>
      </c>
      <c r="N50" s="27">
        <v>0</v>
      </c>
      <c r="O50" s="27">
        <v>5147.71</v>
      </c>
      <c r="P50" s="27">
        <v>0</v>
      </c>
      <c r="Q50" s="27">
        <v>0</v>
      </c>
      <c r="R50" s="27">
        <v>0</v>
      </c>
      <c r="S50" s="27">
        <v>0</v>
      </c>
      <c r="T50" s="26"/>
      <c r="U50" s="28">
        <f t="shared" si="5"/>
        <v>5147.71</v>
      </c>
      <c r="V50" s="29">
        <f t="shared" si="2"/>
        <v>1122.7861839999996</v>
      </c>
      <c r="W50" s="30">
        <f t="shared" si="3"/>
        <v>0.27895836923339157</v>
      </c>
      <c r="X50" s="31" t="str">
        <f t="shared" si="4"/>
        <v/>
      </c>
      <c r="Y50" s="32" t="s">
        <v>32</v>
      </c>
      <c r="Z50" s="33">
        <v>1</v>
      </c>
      <c r="AA50" s="32" t="s">
        <v>33</v>
      </c>
      <c r="AB50" s="32" t="s">
        <v>34</v>
      </c>
      <c r="AC50" s="22" t="s">
        <v>35</v>
      </c>
    </row>
    <row r="51" spans="1:29" x14ac:dyDescent="0.35">
      <c r="A51" s="20" t="str">
        <f t="shared" si="6"/>
        <v>324831</v>
      </c>
      <c r="B51" s="21" t="s">
        <v>35</v>
      </c>
      <c r="C51" s="22" t="s">
        <v>29</v>
      </c>
      <c r="D51" s="22" t="s">
        <v>134</v>
      </c>
      <c r="E51" s="22" t="s">
        <v>135</v>
      </c>
      <c r="F51" s="23">
        <v>379</v>
      </c>
      <c r="G51" s="24">
        <v>4024.9238160000004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6">
        <v>0</v>
      </c>
      <c r="N51" s="27">
        <v>4339.42</v>
      </c>
      <c r="O51" s="27">
        <v>347.1</v>
      </c>
      <c r="P51" s="27">
        <v>0</v>
      </c>
      <c r="Q51" s="27">
        <v>0</v>
      </c>
      <c r="R51" s="27">
        <v>0</v>
      </c>
      <c r="S51" s="27">
        <v>0</v>
      </c>
      <c r="T51" s="26"/>
      <c r="U51" s="28">
        <f t="shared" si="5"/>
        <v>4686.5200000000004</v>
      </c>
      <c r="V51" s="29">
        <f t="shared" si="2"/>
        <v>661.59618399999999</v>
      </c>
      <c r="W51" s="30">
        <f t="shared" si="3"/>
        <v>0.16437483397077046</v>
      </c>
      <c r="X51" s="31" t="str">
        <f t="shared" si="4"/>
        <v/>
      </c>
      <c r="Y51" s="32" t="s">
        <v>32</v>
      </c>
      <c r="Z51" s="33">
        <v>1</v>
      </c>
      <c r="AA51" s="32" t="s">
        <v>33</v>
      </c>
      <c r="AB51" s="32" t="s">
        <v>34</v>
      </c>
      <c r="AC51" s="22" t="s">
        <v>35</v>
      </c>
    </row>
    <row r="52" spans="1:29" x14ac:dyDescent="0.35">
      <c r="A52" s="20" t="str">
        <f t="shared" si="6"/>
        <v>324832</v>
      </c>
      <c r="B52" s="21" t="s">
        <v>35</v>
      </c>
      <c r="C52" s="22" t="s">
        <v>29</v>
      </c>
      <c r="D52" s="22" t="s">
        <v>136</v>
      </c>
      <c r="E52" s="22" t="s">
        <v>137</v>
      </c>
      <c r="F52" s="23">
        <v>379</v>
      </c>
      <c r="G52" s="24">
        <v>4024.9238160000004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6">
        <v>0</v>
      </c>
      <c r="N52" s="27">
        <v>0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6"/>
      <c r="U52" s="28">
        <f t="shared" si="5"/>
        <v>0</v>
      </c>
      <c r="V52" s="29">
        <f t="shared" si="2"/>
        <v>-4024.9238160000004</v>
      </c>
      <c r="W52" s="30">
        <f t="shared" si="3"/>
        <v>-1</v>
      </c>
      <c r="X52" s="31" t="str">
        <f t="shared" si="4"/>
        <v/>
      </c>
      <c r="Y52" s="32" t="s">
        <v>32</v>
      </c>
      <c r="Z52" s="33">
        <v>1</v>
      </c>
      <c r="AA52" s="32" t="s">
        <v>33</v>
      </c>
      <c r="AB52" s="32" t="s">
        <v>34</v>
      </c>
      <c r="AC52" s="22" t="s">
        <v>35</v>
      </c>
    </row>
    <row r="53" spans="1:29" x14ac:dyDescent="0.35">
      <c r="A53" s="20" t="str">
        <f t="shared" si="6"/>
        <v>324833</v>
      </c>
      <c r="B53" s="21" t="s">
        <v>35</v>
      </c>
      <c r="C53" s="22" t="s">
        <v>29</v>
      </c>
      <c r="D53" s="22" t="s">
        <v>138</v>
      </c>
      <c r="E53" s="22" t="s">
        <v>139</v>
      </c>
      <c r="F53" s="23">
        <v>379</v>
      </c>
      <c r="G53" s="24">
        <v>4024.9238160000004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6">
        <v>0</v>
      </c>
      <c r="N53" s="27">
        <v>0</v>
      </c>
      <c r="O53" s="27">
        <v>0</v>
      </c>
      <c r="P53" s="27">
        <v>0</v>
      </c>
      <c r="Q53" s="27">
        <v>0</v>
      </c>
      <c r="R53" s="27">
        <v>0</v>
      </c>
      <c r="S53" s="27">
        <v>0</v>
      </c>
      <c r="T53" s="26"/>
      <c r="U53" s="28">
        <f t="shared" si="5"/>
        <v>0</v>
      </c>
      <c r="V53" s="29">
        <f t="shared" si="2"/>
        <v>-4024.9238160000004</v>
      </c>
      <c r="W53" s="30">
        <f t="shared" si="3"/>
        <v>-1</v>
      </c>
      <c r="X53" s="31" t="str">
        <f t="shared" si="4"/>
        <v/>
      </c>
      <c r="Y53" s="32" t="s">
        <v>32</v>
      </c>
      <c r="Z53" s="33">
        <v>1</v>
      </c>
      <c r="AA53" s="32" t="s">
        <v>33</v>
      </c>
      <c r="AB53" s="32" t="s">
        <v>34</v>
      </c>
      <c r="AC53" s="22" t="s">
        <v>35</v>
      </c>
    </row>
    <row r="54" spans="1:29" x14ac:dyDescent="0.35">
      <c r="A54" s="20" t="str">
        <f t="shared" si="6"/>
        <v>324834</v>
      </c>
      <c r="B54" s="21" t="s">
        <v>35</v>
      </c>
      <c r="C54" s="22" t="s">
        <v>29</v>
      </c>
      <c r="D54" s="22" t="s">
        <v>140</v>
      </c>
      <c r="E54" s="22" t="s">
        <v>141</v>
      </c>
      <c r="F54" s="23">
        <v>379</v>
      </c>
      <c r="G54" s="24">
        <v>4024.9238160000004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6">
        <v>0</v>
      </c>
      <c r="N54" s="27">
        <v>0</v>
      </c>
      <c r="O54" s="27">
        <v>0</v>
      </c>
      <c r="P54" s="27">
        <v>0</v>
      </c>
      <c r="Q54" s="27">
        <v>0</v>
      </c>
      <c r="R54" s="27">
        <v>0</v>
      </c>
      <c r="S54" s="27">
        <v>0</v>
      </c>
      <c r="T54" s="26"/>
      <c r="U54" s="28">
        <f t="shared" si="5"/>
        <v>0</v>
      </c>
      <c r="V54" s="29">
        <f t="shared" si="2"/>
        <v>-4024.9238160000004</v>
      </c>
      <c r="W54" s="30">
        <f t="shared" si="3"/>
        <v>-1</v>
      </c>
      <c r="X54" s="31" t="str">
        <f t="shared" si="4"/>
        <v/>
      </c>
      <c r="Y54" s="32" t="s">
        <v>32</v>
      </c>
      <c r="Z54" s="33">
        <v>1</v>
      </c>
      <c r="AA54" s="32" t="s">
        <v>33</v>
      </c>
      <c r="AB54" s="32" t="s">
        <v>34</v>
      </c>
      <c r="AC54" s="22" t="s">
        <v>35</v>
      </c>
    </row>
    <row r="55" spans="1:29" x14ac:dyDescent="0.35">
      <c r="A55" s="20" t="str">
        <f t="shared" si="6"/>
        <v>324835</v>
      </c>
      <c r="B55" s="21" t="s">
        <v>35</v>
      </c>
      <c r="C55" s="22" t="s">
        <v>29</v>
      </c>
      <c r="D55" s="22" t="s">
        <v>142</v>
      </c>
      <c r="E55" s="22" t="s">
        <v>143</v>
      </c>
      <c r="F55" s="23">
        <v>379</v>
      </c>
      <c r="G55" s="24">
        <v>4024.9238160000004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6">
        <v>0</v>
      </c>
      <c r="N55" s="27">
        <v>4339.43</v>
      </c>
      <c r="O55" s="27">
        <v>1002.91</v>
      </c>
      <c r="P55" s="27">
        <v>0</v>
      </c>
      <c r="Q55" s="27">
        <v>0</v>
      </c>
      <c r="R55" s="27">
        <v>0</v>
      </c>
      <c r="S55" s="27">
        <v>0</v>
      </c>
      <c r="T55" s="26"/>
      <c r="U55" s="28">
        <f t="shared" si="5"/>
        <v>5342.34</v>
      </c>
      <c r="V55" s="29">
        <f t="shared" si="2"/>
        <v>1317.4161839999997</v>
      </c>
      <c r="W55" s="30">
        <f t="shared" si="3"/>
        <v>0.32731456400813513</v>
      </c>
      <c r="X55" s="31" t="str">
        <f t="shared" si="4"/>
        <v/>
      </c>
      <c r="Y55" s="32" t="s">
        <v>32</v>
      </c>
      <c r="Z55" s="33">
        <v>1</v>
      </c>
      <c r="AA55" s="32" t="s">
        <v>33</v>
      </c>
      <c r="AB55" s="32" t="s">
        <v>34</v>
      </c>
      <c r="AC55" s="22" t="s">
        <v>35</v>
      </c>
    </row>
    <row r="56" spans="1:29" x14ac:dyDescent="0.35">
      <c r="A56" s="20" t="str">
        <f t="shared" si="6"/>
        <v>324836</v>
      </c>
      <c r="B56" s="21" t="s">
        <v>35</v>
      </c>
      <c r="C56" s="22" t="s">
        <v>29</v>
      </c>
      <c r="D56" s="22" t="s">
        <v>144</v>
      </c>
      <c r="E56" s="22" t="s">
        <v>145</v>
      </c>
      <c r="F56" s="23">
        <v>379</v>
      </c>
      <c r="G56" s="24">
        <v>4024.9238160000004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6">
        <v>0</v>
      </c>
      <c r="N56" s="27">
        <v>0</v>
      </c>
      <c r="O56" s="27">
        <v>0</v>
      </c>
      <c r="P56" s="27">
        <v>0</v>
      </c>
      <c r="Q56" s="27">
        <v>0</v>
      </c>
      <c r="R56" s="27">
        <v>0</v>
      </c>
      <c r="S56" s="27">
        <v>0</v>
      </c>
      <c r="T56" s="26"/>
      <c r="U56" s="28">
        <f t="shared" si="5"/>
        <v>0</v>
      </c>
      <c r="V56" s="29">
        <f t="shared" si="2"/>
        <v>-4024.9238160000004</v>
      </c>
      <c r="W56" s="30">
        <f t="shared" si="3"/>
        <v>-1</v>
      </c>
      <c r="X56" s="31" t="str">
        <f t="shared" si="4"/>
        <v/>
      </c>
      <c r="Y56" s="32" t="s">
        <v>32</v>
      </c>
      <c r="Z56" s="33">
        <v>1</v>
      </c>
      <c r="AA56" s="32" t="s">
        <v>33</v>
      </c>
      <c r="AB56" s="32" t="s">
        <v>34</v>
      </c>
      <c r="AC56" s="22" t="s">
        <v>35</v>
      </c>
    </row>
    <row r="57" spans="1:29" x14ac:dyDescent="0.35">
      <c r="A57" s="20" t="str">
        <f t="shared" si="6"/>
        <v>325160</v>
      </c>
      <c r="B57" s="21" t="s">
        <v>35</v>
      </c>
      <c r="C57" s="22" t="s">
        <v>29</v>
      </c>
      <c r="D57" s="22" t="s">
        <v>146</v>
      </c>
      <c r="E57" s="22" t="s">
        <v>147</v>
      </c>
      <c r="F57" s="23">
        <v>379</v>
      </c>
      <c r="G57" s="24">
        <v>4582.6119119999994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6">
        <v>0</v>
      </c>
      <c r="N57" s="27">
        <v>4339.4400000000005</v>
      </c>
      <c r="O57" s="27">
        <v>894.80000000000007</v>
      </c>
      <c r="P57" s="27">
        <v>0</v>
      </c>
      <c r="Q57" s="27">
        <v>0</v>
      </c>
      <c r="R57" s="27">
        <v>0</v>
      </c>
      <c r="S57" s="27">
        <v>0</v>
      </c>
      <c r="T57" s="26"/>
      <c r="U57" s="28">
        <f t="shared" si="5"/>
        <v>5234.2400000000007</v>
      </c>
      <c r="V57" s="29">
        <f t="shared" si="2"/>
        <v>651.6280880000013</v>
      </c>
      <c r="W57" s="30">
        <f t="shared" si="3"/>
        <v>0.14219578277917272</v>
      </c>
      <c r="X57" s="31" t="str">
        <f t="shared" si="4"/>
        <v/>
      </c>
      <c r="Y57" s="32" t="s">
        <v>32</v>
      </c>
      <c r="Z57" s="33">
        <v>1</v>
      </c>
      <c r="AA57" s="32" t="s">
        <v>33</v>
      </c>
      <c r="AB57" s="32" t="s">
        <v>34</v>
      </c>
      <c r="AC57" s="22" t="s">
        <v>35</v>
      </c>
    </row>
    <row r="58" spans="1:29" x14ac:dyDescent="0.35">
      <c r="A58" s="20" t="str">
        <f t="shared" si="6"/>
        <v>325161</v>
      </c>
      <c r="B58" s="21" t="s">
        <v>35</v>
      </c>
      <c r="C58" s="22" t="s">
        <v>29</v>
      </c>
      <c r="D58" s="22" t="s">
        <v>148</v>
      </c>
      <c r="E58" s="22" t="s">
        <v>149</v>
      </c>
      <c r="F58" s="23">
        <v>379</v>
      </c>
      <c r="G58" s="24">
        <v>4582.6119119999994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6">
        <v>0</v>
      </c>
      <c r="N58" s="27">
        <v>4339.42</v>
      </c>
      <c r="O58" s="27">
        <v>1214.07</v>
      </c>
      <c r="P58" s="27">
        <v>0</v>
      </c>
      <c r="Q58" s="27">
        <v>0</v>
      </c>
      <c r="R58" s="27">
        <v>0</v>
      </c>
      <c r="S58" s="27">
        <v>0</v>
      </c>
      <c r="T58" s="26"/>
      <c r="U58" s="28">
        <f t="shared" si="5"/>
        <v>5553.49</v>
      </c>
      <c r="V58" s="29">
        <f t="shared" si="2"/>
        <v>970.87808800000039</v>
      </c>
      <c r="W58" s="30">
        <f t="shared" si="3"/>
        <v>0.21186129365606216</v>
      </c>
      <c r="X58" s="31" t="str">
        <f t="shared" si="4"/>
        <v/>
      </c>
      <c r="Y58" s="32" t="s">
        <v>32</v>
      </c>
      <c r="Z58" s="33">
        <v>1</v>
      </c>
      <c r="AA58" s="32" t="s">
        <v>33</v>
      </c>
      <c r="AB58" s="32" t="s">
        <v>34</v>
      </c>
      <c r="AC58" s="22" t="s">
        <v>35</v>
      </c>
    </row>
    <row r="59" spans="1:29" x14ac:dyDescent="0.35">
      <c r="A59" s="20" t="str">
        <f t="shared" si="6"/>
        <v>325162</v>
      </c>
      <c r="B59" s="21" t="s">
        <v>35</v>
      </c>
      <c r="C59" s="22" t="s">
        <v>29</v>
      </c>
      <c r="D59" s="22" t="s">
        <v>150</v>
      </c>
      <c r="E59" s="22" t="s">
        <v>151</v>
      </c>
      <c r="F59" s="23">
        <v>379</v>
      </c>
      <c r="G59" s="24">
        <v>4591.8647419999998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6">
        <v>0</v>
      </c>
      <c r="N59" s="27">
        <v>0</v>
      </c>
      <c r="O59" s="27">
        <v>0</v>
      </c>
      <c r="P59" s="27">
        <v>0</v>
      </c>
      <c r="Q59" s="27">
        <v>0</v>
      </c>
      <c r="R59" s="27">
        <v>0</v>
      </c>
      <c r="S59" s="27">
        <v>0</v>
      </c>
      <c r="T59" s="26"/>
      <c r="U59" s="28">
        <f t="shared" si="5"/>
        <v>0</v>
      </c>
      <c r="V59" s="29">
        <f t="shared" si="2"/>
        <v>-4591.8647419999998</v>
      </c>
      <c r="W59" s="30">
        <f t="shared" si="3"/>
        <v>-1</v>
      </c>
      <c r="X59" s="31" t="str">
        <f t="shared" si="4"/>
        <v/>
      </c>
      <c r="Y59" s="32" t="s">
        <v>32</v>
      </c>
      <c r="Z59" s="33">
        <v>1</v>
      </c>
      <c r="AA59" s="32" t="s">
        <v>33</v>
      </c>
      <c r="AB59" s="32" t="s">
        <v>34</v>
      </c>
      <c r="AC59" s="22" t="s">
        <v>35</v>
      </c>
    </row>
    <row r="60" spans="1:29" x14ac:dyDescent="0.35">
      <c r="A60" s="20" t="str">
        <f t="shared" si="6"/>
        <v>325163</v>
      </c>
      <c r="B60" s="21" t="s">
        <v>35</v>
      </c>
      <c r="C60" s="22" t="s">
        <v>29</v>
      </c>
      <c r="D60" s="22" t="s">
        <v>152</v>
      </c>
      <c r="E60" s="22" t="s">
        <v>153</v>
      </c>
      <c r="F60" s="23">
        <v>379</v>
      </c>
      <c r="G60" s="24">
        <v>4582.6119119999994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6">
        <v>0</v>
      </c>
      <c r="N60" s="27">
        <v>4339.41</v>
      </c>
      <c r="O60" s="27">
        <v>772.73</v>
      </c>
      <c r="P60" s="27">
        <v>0</v>
      </c>
      <c r="Q60" s="27">
        <v>0</v>
      </c>
      <c r="R60" s="27">
        <v>0</v>
      </c>
      <c r="S60" s="27">
        <v>0</v>
      </c>
      <c r="T60" s="26"/>
      <c r="U60" s="28">
        <f t="shared" si="5"/>
        <v>5112.1399999999994</v>
      </c>
      <c r="V60" s="29">
        <f t="shared" si="2"/>
        <v>529.52808800000003</v>
      </c>
      <c r="W60" s="30">
        <f t="shared" si="3"/>
        <v>0.11555158895593604</v>
      </c>
      <c r="X60" s="31" t="str">
        <f t="shared" si="4"/>
        <v/>
      </c>
      <c r="Y60" s="32" t="s">
        <v>32</v>
      </c>
      <c r="Z60" s="33">
        <v>1</v>
      </c>
      <c r="AA60" s="32" t="s">
        <v>33</v>
      </c>
      <c r="AB60" s="32" t="s">
        <v>34</v>
      </c>
      <c r="AC60" s="22" t="s">
        <v>35</v>
      </c>
    </row>
    <row r="61" spans="1:29" x14ac:dyDescent="0.35">
      <c r="A61" s="20" t="str">
        <f t="shared" si="6"/>
        <v>323636</v>
      </c>
      <c r="B61" s="21" t="s">
        <v>35</v>
      </c>
      <c r="C61" s="22" t="s">
        <v>29</v>
      </c>
      <c r="D61" s="22" t="s">
        <v>154</v>
      </c>
      <c r="E61" s="22" t="s">
        <v>155</v>
      </c>
      <c r="F61" s="23">
        <v>376.2</v>
      </c>
      <c r="G61" s="24">
        <v>63627.04733899999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6">
        <v>0</v>
      </c>
      <c r="N61" s="27">
        <v>21383.71</v>
      </c>
      <c r="O61" s="27">
        <v>0</v>
      </c>
      <c r="P61" s="27">
        <v>0</v>
      </c>
      <c r="Q61" s="27">
        <v>0</v>
      </c>
      <c r="R61" s="27">
        <v>0</v>
      </c>
      <c r="S61" s="27">
        <v>0</v>
      </c>
      <c r="T61" s="26"/>
      <c r="U61" s="28">
        <f t="shared" si="5"/>
        <v>21383.71</v>
      </c>
      <c r="V61" s="29">
        <f t="shared" si="2"/>
        <v>-42243.337338999991</v>
      </c>
      <c r="W61" s="30">
        <f t="shared" si="3"/>
        <v>-0.66392106982319565</v>
      </c>
      <c r="X61" s="31" t="str">
        <f t="shared" si="4"/>
        <v/>
      </c>
      <c r="Y61" s="32" t="s">
        <v>32</v>
      </c>
      <c r="Z61" s="33">
        <v>1</v>
      </c>
      <c r="AA61" s="32" t="s">
        <v>33</v>
      </c>
      <c r="AB61" s="32" t="s">
        <v>34</v>
      </c>
      <c r="AC61" s="22" t="s">
        <v>35</v>
      </c>
    </row>
    <row r="62" spans="1:29" x14ac:dyDescent="0.35">
      <c r="A62" s="20" t="str">
        <f t="shared" si="6"/>
        <v>323730</v>
      </c>
      <c r="B62" s="21" t="s">
        <v>35</v>
      </c>
      <c r="C62" s="22" t="s">
        <v>29</v>
      </c>
      <c r="D62" s="22" t="s">
        <v>156</v>
      </c>
      <c r="E62" s="22" t="s">
        <v>157</v>
      </c>
      <c r="F62" s="23">
        <v>378</v>
      </c>
      <c r="G62" s="24">
        <v>206332.31882699998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6">
        <v>0</v>
      </c>
      <c r="N62" s="27">
        <v>473488.99</v>
      </c>
      <c r="O62" s="27">
        <v>59533.04</v>
      </c>
      <c r="P62" s="27">
        <v>0</v>
      </c>
      <c r="Q62" s="27">
        <v>0</v>
      </c>
      <c r="R62" s="27">
        <v>0</v>
      </c>
      <c r="S62" s="27">
        <v>0</v>
      </c>
      <c r="T62" s="26"/>
      <c r="U62" s="28">
        <f t="shared" si="5"/>
        <v>533022.03</v>
      </c>
      <c r="V62" s="29">
        <f t="shared" si="2"/>
        <v>326689.71117300005</v>
      </c>
      <c r="W62" s="30">
        <f t="shared" si="3"/>
        <v>1.5833181783165735</v>
      </c>
      <c r="X62" s="31" t="str">
        <f t="shared" si="4"/>
        <v/>
      </c>
      <c r="Y62" s="32" t="s">
        <v>32</v>
      </c>
      <c r="Z62" s="33">
        <v>1</v>
      </c>
      <c r="AA62" s="32" t="s">
        <v>33</v>
      </c>
      <c r="AB62" s="32" t="s">
        <v>34</v>
      </c>
      <c r="AC62" s="22" t="s">
        <v>35</v>
      </c>
    </row>
    <row r="63" spans="1:29" x14ac:dyDescent="0.35">
      <c r="A63" s="20" t="str">
        <f t="shared" si="6"/>
        <v>324475</v>
      </c>
      <c r="B63" s="21" t="s">
        <v>35</v>
      </c>
      <c r="C63" s="22" t="s">
        <v>29</v>
      </c>
      <c r="D63" s="22" t="s">
        <v>158</v>
      </c>
      <c r="E63" s="22" t="s">
        <v>159</v>
      </c>
      <c r="F63" s="23">
        <v>394.1</v>
      </c>
      <c r="G63" s="24">
        <v>15078.5602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6">
        <v>0</v>
      </c>
      <c r="N63" s="27">
        <v>0</v>
      </c>
      <c r="O63" s="27">
        <v>7228.49</v>
      </c>
      <c r="P63" s="27">
        <v>0</v>
      </c>
      <c r="Q63" s="27">
        <v>0</v>
      </c>
      <c r="R63" s="27">
        <v>0</v>
      </c>
      <c r="S63" s="27">
        <v>0</v>
      </c>
      <c r="T63" s="26"/>
      <c r="U63" s="28">
        <f t="shared" si="5"/>
        <v>7228.49</v>
      </c>
      <c r="V63" s="29">
        <f t="shared" si="2"/>
        <v>-7850.0702000000001</v>
      </c>
      <c r="W63" s="30">
        <f t="shared" si="3"/>
        <v>-0.52061139100005049</v>
      </c>
      <c r="X63" s="31" t="str">
        <f t="shared" si="4"/>
        <v/>
      </c>
      <c r="Y63" s="32" t="s">
        <v>32</v>
      </c>
      <c r="Z63" s="33">
        <v>1</v>
      </c>
      <c r="AA63" s="32" t="s">
        <v>33</v>
      </c>
      <c r="AB63" s="32" t="s">
        <v>34</v>
      </c>
      <c r="AC63" s="22" t="s">
        <v>35</v>
      </c>
    </row>
    <row r="64" spans="1:29" x14ac:dyDescent="0.35">
      <c r="A64" s="20" t="str">
        <f t="shared" si="6"/>
        <v>324778</v>
      </c>
      <c r="B64" s="21" t="s">
        <v>35</v>
      </c>
      <c r="C64" s="22" t="s">
        <v>29</v>
      </c>
      <c r="D64" s="22" t="s">
        <v>160</v>
      </c>
      <c r="E64" s="22" t="s">
        <v>161</v>
      </c>
      <c r="F64" s="23">
        <v>390.1</v>
      </c>
      <c r="G64" s="24">
        <v>155213.86869500001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6">
        <v>0</v>
      </c>
      <c r="N64" s="27">
        <v>0</v>
      </c>
      <c r="O64" s="27">
        <v>0</v>
      </c>
      <c r="P64" s="27">
        <v>0</v>
      </c>
      <c r="Q64" s="27">
        <v>0</v>
      </c>
      <c r="R64" s="27">
        <v>0</v>
      </c>
      <c r="S64" s="27">
        <v>0</v>
      </c>
      <c r="T64" s="26"/>
      <c r="U64" s="28">
        <f t="shared" si="5"/>
        <v>0</v>
      </c>
      <c r="V64" s="29">
        <f t="shared" si="2"/>
        <v>-155213.86869500001</v>
      </c>
      <c r="W64" s="30">
        <f t="shared" si="3"/>
        <v>-1</v>
      </c>
      <c r="X64" s="31" t="str">
        <f t="shared" si="4"/>
        <v/>
      </c>
      <c r="Y64" s="32" t="s">
        <v>32</v>
      </c>
      <c r="Z64" s="33">
        <v>1</v>
      </c>
      <c r="AA64" s="32" t="s">
        <v>33</v>
      </c>
      <c r="AB64" s="32" t="s">
        <v>34</v>
      </c>
      <c r="AC64" s="22" t="s">
        <v>35</v>
      </c>
    </row>
    <row r="65" spans="1:29" x14ac:dyDescent="0.35">
      <c r="A65" s="20" t="str">
        <f t="shared" si="6"/>
        <v>319057</v>
      </c>
      <c r="B65" s="21" t="s">
        <v>35</v>
      </c>
      <c r="C65" s="22" t="s">
        <v>29</v>
      </c>
      <c r="D65" s="22" t="s">
        <v>162</v>
      </c>
      <c r="E65" s="22" t="s">
        <v>163</v>
      </c>
      <c r="F65" s="23">
        <v>378</v>
      </c>
      <c r="G65" s="24">
        <v>1901518.06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6">
        <v>0</v>
      </c>
      <c r="N65" s="27">
        <v>0</v>
      </c>
      <c r="O65" s="27">
        <v>0</v>
      </c>
      <c r="P65" s="27">
        <v>0</v>
      </c>
      <c r="Q65" s="27">
        <v>0</v>
      </c>
      <c r="R65" s="27">
        <v>0</v>
      </c>
      <c r="S65" s="27">
        <v>0</v>
      </c>
      <c r="T65" s="26"/>
      <c r="U65" s="28">
        <f t="shared" si="5"/>
        <v>0</v>
      </c>
      <c r="V65" s="29">
        <f t="shared" si="2"/>
        <v>-1901518.06</v>
      </c>
      <c r="W65" s="30">
        <f t="shared" si="3"/>
        <v>-1</v>
      </c>
      <c r="X65" s="31" t="str">
        <f t="shared" si="4"/>
        <v>yes</v>
      </c>
      <c r="Y65" s="32" t="s">
        <v>47</v>
      </c>
      <c r="Z65" s="33">
        <v>57</v>
      </c>
      <c r="AA65" s="32" t="s">
        <v>33</v>
      </c>
      <c r="AB65" s="32" t="s">
        <v>48</v>
      </c>
      <c r="AC65" s="22" t="s">
        <v>49</v>
      </c>
    </row>
    <row r="66" spans="1:29" x14ac:dyDescent="0.35">
      <c r="A66" s="20" t="str">
        <f t="shared" si="6"/>
        <v>319061</v>
      </c>
      <c r="B66" s="21" t="s">
        <v>35</v>
      </c>
      <c r="C66" s="22" t="s">
        <v>29</v>
      </c>
      <c r="D66" s="22" t="s">
        <v>164</v>
      </c>
      <c r="E66" s="22" t="s">
        <v>165</v>
      </c>
      <c r="F66" s="23">
        <v>376.3</v>
      </c>
      <c r="G66" s="24">
        <v>2258569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6">
        <v>0</v>
      </c>
      <c r="N66" s="27">
        <v>0</v>
      </c>
      <c r="O66" s="27">
        <v>0</v>
      </c>
      <c r="P66" s="27">
        <v>0</v>
      </c>
      <c r="Q66" s="27">
        <v>0</v>
      </c>
      <c r="R66" s="27">
        <v>0</v>
      </c>
      <c r="S66" s="27">
        <v>0</v>
      </c>
      <c r="T66" s="26"/>
      <c r="U66" s="28">
        <f t="shared" si="5"/>
        <v>0</v>
      </c>
      <c r="V66" s="29">
        <f t="shared" si="2"/>
        <v>-2258569</v>
      </c>
      <c r="W66" s="30">
        <f t="shared" si="3"/>
        <v>-1</v>
      </c>
      <c r="X66" s="31" t="str">
        <f t="shared" si="4"/>
        <v>yes</v>
      </c>
      <c r="Y66" s="32" t="s">
        <v>47</v>
      </c>
      <c r="Z66" s="33">
        <v>57</v>
      </c>
      <c r="AA66" s="32" t="s">
        <v>33</v>
      </c>
      <c r="AB66" s="32" t="s">
        <v>48</v>
      </c>
      <c r="AC66" s="22" t="s">
        <v>49</v>
      </c>
    </row>
    <row r="67" spans="1:29" x14ac:dyDescent="0.35">
      <c r="A67" s="20" t="str">
        <f t="shared" si="6"/>
        <v>320034</v>
      </c>
      <c r="B67" s="21" t="s">
        <v>35</v>
      </c>
      <c r="C67" s="22" t="s">
        <v>29</v>
      </c>
      <c r="D67" s="22" t="s">
        <v>166</v>
      </c>
      <c r="E67" s="22" t="s">
        <v>167</v>
      </c>
      <c r="F67" s="23">
        <v>303</v>
      </c>
      <c r="G67" s="24">
        <v>3016751.45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6">
        <v>0</v>
      </c>
      <c r="N67" s="27">
        <v>0</v>
      </c>
      <c r="O67" s="27">
        <v>0</v>
      </c>
      <c r="P67" s="27">
        <v>0</v>
      </c>
      <c r="Q67" s="27">
        <v>0</v>
      </c>
      <c r="R67" s="27">
        <v>0</v>
      </c>
      <c r="S67" s="27">
        <v>0</v>
      </c>
      <c r="T67" s="26"/>
      <c r="U67" s="28">
        <f t="shared" si="5"/>
        <v>0</v>
      </c>
      <c r="V67" s="29">
        <f t="shared" si="2"/>
        <v>-3016751.45</v>
      </c>
      <c r="W67" s="30">
        <f t="shared" si="3"/>
        <v>-1</v>
      </c>
      <c r="X67" s="31" t="str">
        <f t="shared" si="4"/>
        <v>yes</v>
      </c>
      <c r="Y67" s="32" t="s">
        <v>47</v>
      </c>
      <c r="Z67" s="33">
        <v>57</v>
      </c>
      <c r="AA67" s="32" t="s">
        <v>33</v>
      </c>
      <c r="AB67" s="32" t="s">
        <v>48</v>
      </c>
      <c r="AC67" s="22" t="s">
        <v>49</v>
      </c>
    </row>
    <row r="68" spans="1:29" x14ac:dyDescent="0.35">
      <c r="A68" s="20" t="str">
        <f t="shared" si="6"/>
        <v>318186</v>
      </c>
      <c r="B68" s="21" t="s">
        <v>35</v>
      </c>
      <c r="C68" s="22" t="s">
        <v>29</v>
      </c>
      <c r="D68" s="22" t="s">
        <v>168</v>
      </c>
      <c r="E68" s="22" t="s">
        <v>169</v>
      </c>
      <c r="F68" s="23">
        <v>376.3</v>
      </c>
      <c r="G68" s="24">
        <v>3504094.9597229999</v>
      </c>
      <c r="H68" s="25">
        <v>140682.49</v>
      </c>
      <c r="I68" s="25">
        <v>51640.45</v>
      </c>
      <c r="J68" s="25">
        <v>299750.56</v>
      </c>
      <c r="K68" s="25">
        <v>320004.99</v>
      </c>
      <c r="L68" s="25">
        <v>99889.37</v>
      </c>
      <c r="M68" s="26">
        <v>67341.14</v>
      </c>
      <c r="N68" s="27">
        <v>601977.89</v>
      </c>
      <c r="O68" s="27">
        <v>2511683.1900000004</v>
      </c>
      <c r="P68" s="27">
        <v>0</v>
      </c>
      <c r="Q68" s="27">
        <v>0</v>
      </c>
      <c r="R68" s="27">
        <v>0</v>
      </c>
      <c r="S68" s="27">
        <v>0</v>
      </c>
      <c r="T68" s="26"/>
      <c r="U68" s="28">
        <f t="shared" si="5"/>
        <v>4092970.0800000005</v>
      </c>
      <c r="V68" s="29">
        <f t="shared" ref="V68:V131" si="7">U68-G68</f>
        <v>588875.12027700059</v>
      </c>
      <c r="W68" s="30">
        <f t="shared" ref="W68:W131" si="8">+IFERROR(V68/G68,"100%")</f>
        <v>0.16805341380461658</v>
      </c>
      <c r="X68" s="31" t="str">
        <f t="shared" ref="X68:X131" si="9">IFERROR(IF(AND(ABS(V68)&gt;=500000,ABS(W68)&gt;=10%),"yes",""),"")</f>
        <v>yes</v>
      </c>
      <c r="Y68" s="32" t="s">
        <v>47</v>
      </c>
      <c r="Z68" s="33">
        <v>94</v>
      </c>
      <c r="AA68" s="32" t="s">
        <v>93</v>
      </c>
      <c r="AB68" s="32" t="s">
        <v>48</v>
      </c>
      <c r="AC68" s="22" t="s">
        <v>35</v>
      </c>
    </row>
    <row r="69" spans="1:29" x14ac:dyDescent="0.35">
      <c r="A69" s="20" t="str">
        <f t="shared" si="6"/>
        <v>318187</v>
      </c>
      <c r="B69" s="21" t="s">
        <v>35</v>
      </c>
      <c r="C69" s="22" t="s">
        <v>29</v>
      </c>
      <c r="D69" s="22" t="s">
        <v>170</v>
      </c>
      <c r="E69" s="22" t="s">
        <v>171</v>
      </c>
      <c r="F69" s="23">
        <v>380.3</v>
      </c>
      <c r="G69" s="24">
        <v>3511692.4775140001</v>
      </c>
      <c r="H69" s="25">
        <v>75666.570000000007</v>
      </c>
      <c r="I69" s="25">
        <v>-21631.660000000003</v>
      </c>
      <c r="J69" s="25">
        <v>0</v>
      </c>
      <c r="K69" s="25">
        <v>434.5</v>
      </c>
      <c r="L69" s="25">
        <v>24.52</v>
      </c>
      <c r="M69" s="26">
        <v>7118.71</v>
      </c>
      <c r="N69" s="27">
        <v>343040.88</v>
      </c>
      <c r="O69" s="27">
        <v>116854.39000000001</v>
      </c>
      <c r="P69" s="27">
        <v>0</v>
      </c>
      <c r="Q69" s="27">
        <v>0</v>
      </c>
      <c r="R69" s="27">
        <v>0</v>
      </c>
      <c r="S69" s="27">
        <v>0</v>
      </c>
      <c r="T69" s="26"/>
      <c r="U69" s="28">
        <f t="shared" ref="U69:U132" si="10">SUM(H69:T69)</f>
        <v>521507.91000000003</v>
      </c>
      <c r="V69" s="29">
        <f t="shared" si="7"/>
        <v>-2990184.567514</v>
      </c>
      <c r="W69" s="30">
        <f t="shared" si="8"/>
        <v>-0.85149385564387847</v>
      </c>
      <c r="X69" s="31" t="str">
        <f t="shared" si="9"/>
        <v>yes</v>
      </c>
      <c r="Y69" s="32" t="s">
        <v>47</v>
      </c>
      <c r="Z69" s="33">
        <v>94</v>
      </c>
      <c r="AA69" s="32" t="s">
        <v>93</v>
      </c>
      <c r="AB69" s="32" t="s">
        <v>48</v>
      </c>
      <c r="AC69" s="22" t="s">
        <v>35</v>
      </c>
    </row>
    <row r="70" spans="1:29" x14ac:dyDescent="0.35">
      <c r="A70" s="20" t="str">
        <f t="shared" si="6"/>
        <v>324804</v>
      </c>
      <c r="B70" s="21" t="s">
        <v>35</v>
      </c>
      <c r="C70" s="22" t="s">
        <v>29</v>
      </c>
      <c r="D70" s="22" t="s">
        <v>172</v>
      </c>
      <c r="E70" s="22" t="s">
        <v>173</v>
      </c>
      <c r="F70" s="23">
        <v>394.1</v>
      </c>
      <c r="G70" s="24">
        <v>30129</v>
      </c>
      <c r="H70" s="25">
        <v>0</v>
      </c>
      <c r="I70" s="25">
        <v>0</v>
      </c>
      <c r="J70" s="25">
        <v>25129.98</v>
      </c>
      <c r="K70" s="25">
        <v>0</v>
      </c>
      <c r="L70" s="25">
        <v>0</v>
      </c>
      <c r="M70" s="26">
        <v>0</v>
      </c>
      <c r="N70" s="27">
        <v>0</v>
      </c>
      <c r="O70" s="27">
        <v>0</v>
      </c>
      <c r="P70" s="27">
        <v>0</v>
      </c>
      <c r="Q70" s="27">
        <v>0</v>
      </c>
      <c r="R70" s="27">
        <v>0</v>
      </c>
      <c r="S70" s="27">
        <v>0</v>
      </c>
      <c r="T70" s="26"/>
      <c r="U70" s="28">
        <f t="shared" si="10"/>
        <v>25129.98</v>
      </c>
      <c r="V70" s="29">
        <f t="shared" si="7"/>
        <v>-4999.0200000000004</v>
      </c>
      <c r="W70" s="30">
        <f t="shared" si="8"/>
        <v>-0.16592054167081552</v>
      </c>
      <c r="X70" s="31" t="str">
        <f t="shared" si="9"/>
        <v/>
      </c>
      <c r="Y70" s="32" t="s">
        <v>32</v>
      </c>
      <c r="Z70" s="33">
        <v>1</v>
      </c>
      <c r="AA70" s="32" t="s">
        <v>33</v>
      </c>
      <c r="AB70" s="32" t="s">
        <v>34</v>
      </c>
      <c r="AC70" s="22" t="s">
        <v>35</v>
      </c>
    </row>
    <row r="71" spans="1:29" x14ac:dyDescent="0.35">
      <c r="A71" s="20" t="str">
        <f t="shared" si="6"/>
        <v>324806</v>
      </c>
      <c r="B71" s="21" t="s">
        <v>35</v>
      </c>
      <c r="C71" s="22" t="s">
        <v>29</v>
      </c>
      <c r="D71" s="22" t="s">
        <v>174</v>
      </c>
      <c r="E71" s="22" t="s">
        <v>175</v>
      </c>
      <c r="F71" s="23">
        <v>394.1</v>
      </c>
      <c r="G71" s="24">
        <v>30129</v>
      </c>
      <c r="H71" s="25">
        <v>0</v>
      </c>
      <c r="I71" s="25">
        <v>0</v>
      </c>
      <c r="J71" s="25">
        <v>25245.09</v>
      </c>
      <c r="K71" s="25">
        <v>0</v>
      </c>
      <c r="L71" s="25">
        <v>0</v>
      </c>
      <c r="M71" s="26">
        <v>0</v>
      </c>
      <c r="N71" s="27">
        <v>0</v>
      </c>
      <c r="O71" s="27">
        <v>0</v>
      </c>
      <c r="P71" s="27">
        <v>0</v>
      </c>
      <c r="Q71" s="27">
        <v>0</v>
      </c>
      <c r="R71" s="27">
        <v>0</v>
      </c>
      <c r="S71" s="27">
        <v>0</v>
      </c>
      <c r="T71" s="26"/>
      <c r="U71" s="28">
        <f t="shared" si="10"/>
        <v>25245.09</v>
      </c>
      <c r="V71" s="29">
        <f t="shared" si="7"/>
        <v>-4883.91</v>
      </c>
      <c r="W71" s="30">
        <f t="shared" si="8"/>
        <v>-0.16209997012844768</v>
      </c>
      <c r="X71" s="31" t="str">
        <f t="shared" si="9"/>
        <v/>
      </c>
      <c r="Y71" s="32" t="s">
        <v>32</v>
      </c>
      <c r="Z71" s="33">
        <v>1</v>
      </c>
      <c r="AA71" s="32" t="s">
        <v>33</v>
      </c>
      <c r="AB71" s="32" t="s">
        <v>34</v>
      </c>
      <c r="AC71" s="22" t="s">
        <v>35</v>
      </c>
    </row>
    <row r="72" spans="1:29" x14ac:dyDescent="0.35">
      <c r="A72" s="20" t="str">
        <f t="shared" si="6"/>
        <v>322165</v>
      </c>
      <c r="B72" s="21" t="s">
        <v>35</v>
      </c>
      <c r="C72" s="22" t="s">
        <v>29</v>
      </c>
      <c r="D72" s="22" t="s">
        <v>176</v>
      </c>
      <c r="E72" s="22" t="s">
        <v>177</v>
      </c>
      <c r="F72" s="23">
        <v>378</v>
      </c>
      <c r="G72" s="24">
        <v>103522.560301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6">
        <v>0</v>
      </c>
      <c r="N72" s="27">
        <v>0</v>
      </c>
      <c r="O72" s="27">
        <v>0</v>
      </c>
      <c r="P72" s="27">
        <v>0</v>
      </c>
      <c r="Q72" s="27">
        <v>0</v>
      </c>
      <c r="R72" s="27">
        <v>0</v>
      </c>
      <c r="S72" s="27">
        <v>0</v>
      </c>
      <c r="T72" s="26"/>
      <c r="U72" s="28">
        <f t="shared" si="10"/>
        <v>0</v>
      </c>
      <c r="V72" s="29">
        <f t="shared" si="7"/>
        <v>-103522.560301</v>
      </c>
      <c r="W72" s="30">
        <f t="shared" si="8"/>
        <v>-1</v>
      </c>
      <c r="X72" s="31" t="str">
        <f t="shared" si="9"/>
        <v/>
      </c>
      <c r="Y72" s="32" t="s">
        <v>32</v>
      </c>
      <c r="Z72" s="33">
        <v>1</v>
      </c>
      <c r="AA72" s="32" t="s">
        <v>33</v>
      </c>
      <c r="AB72" s="32" t="s">
        <v>34</v>
      </c>
      <c r="AC72" s="22" t="s">
        <v>35</v>
      </c>
    </row>
    <row r="73" spans="1:29" x14ac:dyDescent="0.35">
      <c r="A73" s="20" t="str">
        <f t="shared" si="6"/>
        <v>322173</v>
      </c>
      <c r="B73" s="21" t="s">
        <v>35</v>
      </c>
      <c r="C73" s="22" t="s">
        <v>29</v>
      </c>
      <c r="D73" s="22" t="s">
        <v>178</v>
      </c>
      <c r="E73" s="22" t="s">
        <v>179</v>
      </c>
      <c r="F73" s="23">
        <v>378</v>
      </c>
      <c r="G73" s="24">
        <v>200464.85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6">
        <v>0</v>
      </c>
      <c r="N73" s="27">
        <v>0</v>
      </c>
      <c r="O73" s="27">
        <v>0</v>
      </c>
      <c r="P73" s="27">
        <v>0</v>
      </c>
      <c r="Q73" s="27">
        <v>0</v>
      </c>
      <c r="R73" s="27">
        <v>0</v>
      </c>
      <c r="S73" s="27">
        <v>0</v>
      </c>
      <c r="T73" s="26"/>
      <c r="U73" s="28">
        <f t="shared" si="10"/>
        <v>0</v>
      </c>
      <c r="V73" s="29">
        <f t="shared" si="7"/>
        <v>-200464.85</v>
      </c>
      <c r="W73" s="30">
        <f t="shared" si="8"/>
        <v>-1</v>
      </c>
      <c r="X73" s="31" t="str">
        <f t="shared" si="9"/>
        <v/>
      </c>
      <c r="Y73" s="32" t="s">
        <v>32</v>
      </c>
      <c r="Z73" s="33">
        <v>1</v>
      </c>
      <c r="AA73" s="32" t="s">
        <v>33</v>
      </c>
      <c r="AB73" s="32" t="s">
        <v>34</v>
      </c>
      <c r="AC73" s="22" t="s">
        <v>35</v>
      </c>
    </row>
    <row r="74" spans="1:29" x14ac:dyDescent="0.35">
      <c r="A74" s="20" t="str">
        <f t="shared" si="6"/>
        <v>101194</v>
      </c>
      <c r="B74" s="21" t="s">
        <v>35</v>
      </c>
      <c r="C74" s="22" t="s">
        <v>29</v>
      </c>
      <c r="D74" s="22" t="s">
        <v>180</v>
      </c>
      <c r="E74" s="22" t="s">
        <v>181</v>
      </c>
      <c r="F74" s="23">
        <v>378</v>
      </c>
      <c r="G74" s="24">
        <v>242320</v>
      </c>
      <c r="H74" s="25">
        <v>627.94000000000005</v>
      </c>
      <c r="I74" s="25">
        <v>0</v>
      </c>
      <c r="J74" s="25">
        <v>1899.68</v>
      </c>
      <c r="K74" s="25">
        <v>405.11</v>
      </c>
      <c r="L74" s="25">
        <v>5019.8</v>
      </c>
      <c r="M74" s="26">
        <v>19357.3</v>
      </c>
      <c r="N74" s="27">
        <v>4830.04</v>
      </c>
      <c r="O74" s="27">
        <v>947.57</v>
      </c>
      <c r="P74" s="27">
        <v>0</v>
      </c>
      <c r="Q74" s="27">
        <v>0</v>
      </c>
      <c r="R74" s="27">
        <v>0</v>
      </c>
      <c r="S74" s="27">
        <v>0</v>
      </c>
      <c r="T74" s="26"/>
      <c r="U74" s="28">
        <f t="shared" si="10"/>
        <v>33087.440000000002</v>
      </c>
      <c r="V74" s="29">
        <f t="shared" si="7"/>
        <v>-209232.56</v>
      </c>
      <c r="W74" s="30">
        <f t="shared" si="8"/>
        <v>-0.86345559590623966</v>
      </c>
      <c r="X74" s="31" t="str">
        <f t="shared" si="9"/>
        <v/>
      </c>
      <c r="Y74" s="32" t="s">
        <v>32</v>
      </c>
      <c r="Z74" s="33">
        <v>24</v>
      </c>
      <c r="AA74" s="32" t="s">
        <v>93</v>
      </c>
      <c r="AB74" s="32" t="s">
        <v>34</v>
      </c>
      <c r="AC74" s="22" t="s">
        <v>56</v>
      </c>
    </row>
    <row r="75" spans="1:29" x14ac:dyDescent="0.35">
      <c r="A75" s="20" t="str">
        <f t="shared" si="6"/>
        <v>101196</v>
      </c>
      <c r="B75" s="21" t="s">
        <v>35</v>
      </c>
      <c r="C75" s="22" t="s">
        <v>29</v>
      </c>
      <c r="D75" s="22" t="s">
        <v>182</v>
      </c>
      <c r="E75" s="22" t="s">
        <v>183</v>
      </c>
      <c r="F75" s="23">
        <v>378</v>
      </c>
      <c r="G75" s="24">
        <v>498617.41878399998</v>
      </c>
      <c r="H75" s="25">
        <v>1072.55</v>
      </c>
      <c r="I75" s="25">
        <v>-277.54000000000002</v>
      </c>
      <c r="J75" s="25">
        <v>0</v>
      </c>
      <c r="K75" s="25">
        <v>4003.41</v>
      </c>
      <c r="L75" s="25">
        <v>0</v>
      </c>
      <c r="M75" s="26">
        <v>161894</v>
      </c>
      <c r="N75" s="27">
        <v>241532.56</v>
      </c>
      <c r="O75" s="27">
        <v>92701.69</v>
      </c>
      <c r="P75" s="27">
        <v>0</v>
      </c>
      <c r="Q75" s="27">
        <v>0</v>
      </c>
      <c r="R75" s="27">
        <v>0</v>
      </c>
      <c r="S75" s="27">
        <v>0</v>
      </c>
      <c r="T75" s="26"/>
      <c r="U75" s="28">
        <f t="shared" si="10"/>
        <v>500926.67</v>
      </c>
      <c r="V75" s="29">
        <f t="shared" si="7"/>
        <v>2309.2512160000042</v>
      </c>
      <c r="W75" s="30">
        <f t="shared" si="8"/>
        <v>4.6313087529747275E-3</v>
      </c>
      <c r="X75" s="31" t="str">
        <f t="shared" si="9"/>
        <v/>
      </c>
      <c r="Y75" s="32" t="s">
        <v>32</v>
      </c>
      <c r="Z75" s="33">
        <v>24</v>
      </c>
      <c r="AA75" s="32" t="s">
        <v>93</v>
      </c>
      <c r="AB75" s="32" t="s">
        <v>34</v>
      </c>
      <c r="AC75" s="22" t="s">
        <v>35</v>
      </c>
    </row>
    <row r="76" spans="1:29" x14ac:dyDescent="0.35">
      <c r="A76" s="20" t="str">
        <f t="shared" si="6"/>
        <v>302369</v>
      </c>
      <c r="B76" s="21" t="s">
        <v>35</v>
      </c>
      <c r="C76" s="22" t="s">
        <v>29</v>
      </c>
      <c r="D76" s="22" t="s">
        <v>184</v>
      </c>
      <c r="E76" s="22" t="s">
        <v>185</v>
      </c>
      <c r="F76" s="23">
        <v>376.1</v>
      </c>
      <c r="G76" s="24">
        <v>602782.14000000013</v>
      </c>
      <c r="H76" s="25">
        <v>58874.39</v>
      </c>
      <c r="I76" s="25">
        <v>0</v>
      </c>
      <c r="J76" s="25">
        <v>-58041.19</v>
      </c>
      <c r="K76" s="25">
        <v>0</v>
      </c>
      <c r="L76" s="25">
        <v>0</v>
      </c>
      <c r="M76" s="26">
        <v>0</v>
      </c>
      <c r="N76" s="27">
        <v>0</v>
      </c>
      <c r="O76" s="27">
        <v>0</v>
      </c>
      <c r="P76" s="27">
        <v>0</v>
      </c>
      <c r="Q76" s="27">
        <v>0</v>
      </c>
      <c r="R76" s="27">
        <v>0</v>
      </c>
      <c r="S76" s="27">
        <v>0</v>
      </c>
      <c r="T76" s="26"/>
      <c r="U76" s="28">
        <f t="shared" si="10"/>
        <v>833.19999999999709</v>
      </c>
      <c r="V76" s="29">
        <f t="shared" si="7"/>
        <v>-601948.94000000018</v>
      </c>
      <c r="W76" s="30">
        <f t="shared" si="8"/>
        <v>-0.99861774272210524</v>
      </c>
      <c r="X76" s="31" t="str">
        <f t="shared" si="9"/>
        <v>yes</v>
      </c>
      <c r="Y76" s="32" t="s">
        <v>32</v>
      </c>
      <c r="Z76" s="33">
        <v>1</v>
      </c>
      <c r="AA76" s="32" t="s">
        <v>33</v>
      </c>
      <c r="AB76" s="32" t="s">
        <v>34</v>
      </c>
      <c r="AC76" s="22" t="s">
        <v>49</v>
      </c>
    </row>
    <row r="77" spans="1:29" x14ac:dyDescent="0.35">
      <c r="A77" s="20" t="str">
        <f t="shared" si="6"/>
        <v>302595</v>
      </c>
      <c r="B77" s="21"/>
      <c r="C77" s="22" t="s">
        <v>29</v>
      </c>
      <c r="D77" s="22" t="s">
        <v>186</v>
      </c>
      <c r="E77" s="22" t="s">
        <v>187</v>
      </c>
      <c r="F77" s="23">
        <v>376.2</v>
      </c>
      <c r="G77" s="24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6">
        <v>0</v>
      </c>
      <c r="N77" s="27">
        <v>0</v>
      </c>
      <c r="O77" s="27">
        <v>0</v>
      </c>
      <c r="P77" s="27">
        <v>0</v>
      </c>
      <c r="Q77" s="27">
        <v>0</v>
      </c>
      <c r="R77" s="27">
        <v>0</v>
      </c>
      <c r="S77" s="27">
        <v>0</v>
      </c>
      <c r="T77" s="26"/>
      <c r="U77" s="28">
        <f t="shared" si="10"/>
        <v>0</v>
      </c>
      <c r="V77" s="29">
        <f t="shared" si="7"/>
        <v>0</v>
      </c>
      <c r="W77" s="30" t="str">
        <f t="shared" si="8"/>
        <v>100%</v>
      </c>
      <c r="X77" s="31" t="str">
        <f t="shared" si="9"/>
        <v/>
      </c>
      <c r="Y77" s="32" t="s">
        <v>47</v>
      </c>
      <c r="Z77" s="33">
        <v>58</v>
      </c>
      <c r="AA77" s="32" t="s">
        <v>33</v>
      </c>
      <c r="AB77" s="32" t="s">
        <v>48</v>
      </c>
      <c r="AC77" s="22" t="s">
        <v>49</v>
      </c>
    </row>
    <row r="78" spans="1:29" x14ac:dyDescent="0.35">
      <c r="A78" s="20" t="str">
        <f t="shared" si="6"/>
        <v>316018</v>
      </c>
      <c r="B78" s="21" t="s">
        <v>35</v>
      </c>
      <c r="C78" s="22" t="s">
        <v>29</v>
      </c>
      <c r="D78" s="22" t="s">
        <v>188</v>
      </c>
      <c r="E78" s="22" t="s">
        <v>189</v>
      </c>
      <c r="F78" s="23">
        <v>376.2</v>
      </c>
      <c r="G78" s="24">
        <v>2430742.7749890001</v>
      </c>
      <c r="H78" s="25">
        <v>0</v>
      </c>
      <c r="I78" s="25">
        <v>2435986.46</v>
      </c>
      <c r="J78" s="25">
        <v>552365.11</v>
      </c>
      <c r="K78" s="25">
        <v>-82961.66</v>
      </c>
      <c r="L78" s="25">
        <v>-18213.82</v>
      </c>
      <c r="M78" s="26">
        <v>0</v>
      </c>
      <c r="N78" s="27">
        <v>-349.69</v>
      </c>
      <c r="O78" s="27">
        <v>0</v>
      </c>
      <c r="P78" s="27">
        <v>0</v>
      </c>
      <c r="Q78" s="27">
        <v>0</v>
      </c>
      <c r="R78" s="27">
        <v>0</v>
      </c>
      <c r="S78" s="27">
        <v>0</v>
      </c>
      <c r="T78" s="26"/>
      <c r="U78" s="28">
        <f t="shared" si="10"/>
        <v>2886826.4</v>
      </c>
      <c r="V78" s="29">
        <f t="shared" si="7"/>
        <v>456083.62501099985</v>
      </c>
      <c r="W78" s="30">
        <f t="shared" si="8"/>
        <v>0.18763138152825068</v>
      </c>
      <c r="X78" s="31" t="str">
        <f t="shared" si="9"/>
        <v/>
      </c>
      <c r="Y78" s="32" t="s">
        <v>47</v>
      </c>
      <c r="Z78" s="33">
        <v>60</v>
      </c>
      <c r="AA78" s="32" t="s">
        <v>33</v>
      </c>
      <c r="AB78" s="32" t="s">
        <v>48</v>
      </c>
      <c r="AC78" s="22" t="s">
        <v>35</v>
      </c>
    </row>
    <row r="79" spans="1:29" x14ac:dyDescent="0.35">
      <c r="A79" s="20" t="str">
        <f t="shared" si="6"/>
        <v>316032</v>
      </c>
      <c r="B79" s="21" t="s">
        <v>35</v>
      </c>
      <c r="C79" s="22" t="s">
        <v>29</v>
      </c>
      <c r="D79" s="22" t="s">
        <v>190</v>
      </c>
      <c r="E79" s="22" t="s">
        <v>191</v>
      </c>
      <c r="F79" s="23">
        <v>376.2</v>
      </c>
      <c r="G79" s="24">
        <v>427000</v>
      </c>
      <c r="H79" s="25">
        <v>387717.21</v>
      </c>
      <c r="I79" s="25">
        <v>45779</v>
      </c>
      <c r="J79" s="25">
        <v>3370</v>
      </c>
      <c r="K79" s="25">
        <v>84559.77</v>
      </c>
      <c r="L79" s="25">
        <v>-3601.42</v>
      </c>
      <c r="M79" s="26">
        <v>0</v>
      </c>
      <c r="N79" s="27">
        <v>-160719.1</v>
      </c>
      <c r="O79" s="27">
        <v>-3669.38</v>
      </c>
      <c r="P79" s="27">
        <v>0</v>
      </c>
      <c r="Q79" s="27">
        <v>0</v>
      </c>
      <c r="R79" s="27">
        <v>0</v>
      </c>
      <c r="S79" s="27">
        <v>0</v>
      </c>
      <c r="T79" s="26"/>
      <c r="U79" s="28">
        <f t="shared" si="10"/>
        <v>353436.08000000007</v>
      </c>
      <c r="V79" s="29">
        <f t="shared" si="7"/>
        <v>-73563.919999999925</v>
      </c>
      <c r="W79" s="30">
        <f t="shared" si="8"/>
        <v>-0.17228084309133471</v>
      </c>
      <c r="X79" s="31" t="str">
        <f t="shared" si="9"/>
        <v/>
      </c>
      <c r="Y79" s="32" t="s">
        <v>32</v>
      </c>
      <c r="Z79" s="33">
        <v>1</v>
      </c>
      <c r="AA79" s="32" t="s">
        <v>33</v>
      </c>
      <c r="AB79" s="32" t="s">
        <v>34</v>
      </c>
      <c r="AC79" s="22" t="s">
        <v>35</v>
      </c>
    </row>
    <row r="80" spans="1:29" x14ac:dyDescent="0.35">
      <c r="A80" s="20" t="str">
        <f t="shared" si="6"/>
        <v>316041</v>
      </c>
      <c r="B80" s="21" t="s">
        <v>35</v>
      </c>
      <c r="C80" s="22" t="s">
        <v>29</v>
      </c>
      <c r="D80" s="22" t="s">
        <v>192</v>
      </c>
      <c r="E80" s="22" t="s">
        <v>193</v>
      </c>
      <c r="F80" s="23">
        <v>376.2</v>
      </c>
      <c r="G80" s="24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6">
        <v>0</v>
      </c>
      <c r="N80" s="27">
        <v>0</v>
      </c>
      <c r="O80" s="27">
        <v>0</v>
      </c>
      <c r="P80" s="27">
        <v>0</v>
      </c>
      <c r="Q80" s="27">
        <v>0</v>
      </c>
      <c r="R80" s="27">
        <v>0</v>
      </c>
      <c r="S80" s="27">
        <v>0</v>
      </c>
      <c r="T80" s="26"/>
      <c r="U80" s="28">
        <f t="shared" si="10"/>
        <v>0</v>
      </c>
      <c r="V80" s="29">
        <f t="shared" si="7"/>
        <v>0</v>
      </c>
      <c r="W80" s="30" t="str">
        <f t="shared" si="8"/>
        <v>100%</v>
      </c>
      <c r="X80" s="31" t="str">
        <f t="shared" si="9"/>
        <v/>
      </c>
      <c r="Y80" s="32" t="s">
        <v>47</v>
      </c>
      <c r="Z80" s="33">
        <v>62</v>
      </c>
      <c r="AA80" s="32" t="s">
        <v>33</v>
      </c>
      <c r="AB80" s="32" t="s">
        <v>48</v>
      </c>
      <c r="AC80" s="22" t="s">
        <v>35</v>
      </c>
    </row>
    <row r="81" spans="1:29" x14ac:dyDescent="0.35">
      <c r="A81" s="20" t="str">
        <f t="shared" si="6"/>
        <v>316046</v>
      </c>
      <c r="B81" s="21" t="s">
        <v>35</v>
      </c>
      <c r="C81" s="22" t="s">
        <v>29</v>
      </c>
      <c r="D81" s="22" t="s">
        <v>194</v>
      </c>
      <c r="E81" s="22" t="s">
        <v>195</v>
      </c>
      <c r="F81" s="23">
        <v>376.2</v>
      </c>
      <c r="G81" s="24">
        <v>3037182.6014089999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6">
        <v>0</v>
      </c>
      <c r="N81" s="27">
        <v>0</v>
      </c>
      <c r="O81" s="27">
        <v>0</v>
      </c>
      <c r="P81" s="27">
        <v>0</v>
      </c>
      <c r="Q81" s="27">
        <v>0</v>
      </c>
      <c r="R81" s="27">
        <v>0</v>
      </c>
      <c r="S81" s="27">
        <v>0</v>
      </c>
      <c r="T81" s="26"/>
      <c r="U81" s="28">
        <f t="shared" si="10"/>
        <v>0</v>
      </c>
      <c r="V81" s="29">
        <f t="shared" si="7"/>
        <v>-3037182.6014089999</v>
      </c>
      <c r="W81" s="30">
        <f t="shared" si="8"/>
        <v>-1</v>
      </c>
      <c r="X81" s="31" t="str">
        <f t="shared" si="9"/>
        <v>yes</v>
      </c>
      <c r="Y81" s="32" t="s">
        <v>47</v>
      </c>
      <c r="Z81" s="33">
        <v>64</v>
      </c>
      <c r="AA81" s="32" t="s">
        <v>33</v>
      </c>
      <c r="AB81" s="32" t="s">
        <v>48</v>
      </c>
      <c r="AC81" s="22" t="s">
        <v>35</v>
      </c>
    </row>
    <row r="82" spans="1:29" x14ac:dyDescent="0.35">
      <c r="A82" s="20" t="str">
        <f t="shared" si="6"/>
        <v>316429</v>
      </c>
      <c r="B82" s="21" t="s">
        <v>35</v>
      </c>
      <c r="C82" s="22" t="s">
        <v>29</v>
      </c>
      <c r="D82" s="22" t="s">
        <v>196</v>
      </c>
      <c r="E82" s="22" t="s">
        <v>197</v>
      </c>
      <c r="F82" s="23">
        <v>376.2</v>
      </c>
      <c r="G82" s="24">
        <v>750000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6">
        <v>1522172.22</v>
      </c>
      <c r="N82" s="27">
        <v>-433029</v>
      </c>
      <c r="O82" s="27">
        <v>0</v>
      </c>
      <c r="P82" s="27">
        <v>0</v>
      </c>
      <c r="Q82" s="27">
        <v>0</v>
      </c>
      <c r="R82" s="27">
        <v>0</v>
      </c>
      <c r="S82" s="27">
        <v>0</v>
      </c>
      <c r="T82" s="26"/>
      <c r="U82" s="28">
        <f t="shared" si="10"/>
        <v>1089143.22</v>
      </c>
      <c r="V82" s="29">
        <f t="shared" si="7"/>
        <v>339143.22</v>
      </c>
      <c r="W82" s="30">
        <f t="shared" si="8"/>
        <v>0.45219095999999998</v>
      </c>
      <c r="X82" s="31" t="str">
        <f t="shared" si="9"/>
        <v/>
      </c>
      <c r="Y82" s="32" t="s">
        <v>32</v>
      </c>
      <c r="Z82" s="33">
        <v>1</v>
      </c>
      <c r="AA82" s="32" t="s">
        <v>33</v>
      </c>
      <c r="AB82" s="32" t="s">
        <v>34</v>
      </c>
      <c r="AC82" s="22" t="s">
        <v>49</v>
      </c>
    </row>
    <row r="83" spans="1:29" x14ac:dyDescent="0.35">
      <c r="A83" s="20" t="str">
        <f t="shared" si="6"/>
        <v>317744</v>
      </c>
      <c r="B83" s="21" t="s">
        <v>35</v>
      </c>
      <c r="C83" s="22" t="s">
        <v>29</v>
      </c>
      <c r="D83" s="22" t="s">
        <v>198</v>
      </c>
      <c r="E83" s="22" t="s">
        <v>199</v>
      </c>
      <c r="F83" s="23">
        <v>394.1</v>
      </c>
      <c r="G83" s="24">
        <v>163538.84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6">
        <v>0</v>
      </c>
      <c r="N83" s="27">
        <v>3613.05</v>
      </c>
      <c r="O83" s="27">
        <v>0</v>
      </c>
      <c r="P83" s="27">
        <v>0</v>
      </c>
      <c r="Q83" s="27">
        <v>0</v>
      </c>
      <c r="R83" s="27">
        <v>0</v>
      </c>
      <c r="S83" s="27">
        <v>0</v>
      </c>
      <c r="T83" s="26"/>
      <c r="U83" s="28">
        <f t="shared" si="10"/>
        <v>3613.05</v>
      </c>
      <c r="V83" s="29">
        <f t="shared" si="7"/>
        <v>-159925.79</v>
      </c>
      <c r="W83" s="30">
        <f t="shared" si="8"/>
        <v>-0.97790708311248886</v>
      </c>
      <c r="X83" s="31" t="str">
        <f t="shared" si="9"/>
        <v/>
      </c>
      <c r="Y83" s="32" t="s">
        <v>32</v>
      </c>
      <c r="Z83" s="33">
        <v>24</v>
      </c>
      <c r="AA83" s="32" t="s">
        <v>93</v>
      </c>
      <c r="AB83" s="32" t="s">
        <v>34</v>
      </c>
      <c r="AC83" s="22" t="s">
        <v>35</v>
      </c>
    </row>
    <row r="84" spans="1:29" x14ac:dyDescent="0.35">
      <c r="A84" s="20" t="str">
        <f t="shared" si="6"/>
        <v>318092</v>
      </c>
      <c r="B84" s="38" t="s">
        <v>35</v>
      </c>
      <c r="C84" s="22" t="s">
        <v>29</v>
      </c>
      <c r="D84" s="22" t="s">
        <v>200</v>
      </c>
      <c r="E84" s="22" t="s">
        <v>201</v>
      </c>
      <c r="F84" s="23">
        <v>376.3</v>
      </c>
      <c r="G84" s="24">
        <v>111603.304754</v>
      </c>
      <c r="H84" s="25">
        <v>120.61999999999999</v>
      </c>
      <c r="I84" s="25">
        <v>22990.95</v>
      </c>
      <c r="J84" s="25">
        <v>12277.99</v>
      </c>
      <c r="K84" s="25">
        <v>0</v>
      </c>
      <c r="L84" s="25">
        <v>6029.52</v>
      </c>
      <c r="M84" s="26">
        <v>0</v>
      </c>
      <c r="N84" s="27">
        <v>0</v>
      </c>
      <c r="O84" s="27">
        <v>0</v>
      </c>
      <c r="P84" s="27">
        <v>0</v>
      </c>
      <c r="Q84" s="27">
        <v>0</v>
      </c>
      <c r="R84" s="27">
        <v>0</v>
      </c>
      <c r="S84" s="27">
        <v>0</v>
      </c>
      <c r="T84" s="26"/>
      <c r="U84" s="28">
        <f t="shared" si="10"/>
        <v>41419.08</v>
      </c>
      <c r="V84" s="29">
        <f t="shared" si="7"/>
        <v>-70184.224753999995</v>
      </c>
      <c r="W84" s="30">
        <f t="shared" si="8"/>
        <v>-0.62887228033885356</v>
      </c>
      <c r="X84" s="31" t="str">
        <f t="shared" si="9"/>
        <v/>
      </c>
      <c r="Y84" s="32" t="s">
        <v>32</v>
      </c>
      <c r="Z84" s="33">
        <v>24</v>
      </c>
      <c r="AA84" s="32" t="s">
        <v>93</v>
      </c>
      <c r="AB84" s="32" t="s">
        <v>34</v>
      </c>
      <c r="AC84" s="22" t="s">
        <v>35</v>
      </c>
    </row>
    <row r="85" spans="1:29" x14ac:dyDescent="0.35">
      <c r="A85" s="20" t="str">
        <f t="shared" si="6"/>
        <v>318192</v>
      </c>
      <c r="B85" s="21" t="s">
        <v>35</v>
      </c>
      <c r="C85" s="22" t="s">
        <v>29</v>
      </c>
      <c r="D85" s="22" t="s">
        <v>202</v>
      </c>
      <c r="E85" s="22" t="s">
        <v>203</v>
      </c>
      <c r="F85" s="23">
        <v>397.2</v>
      </c>
      <c r="G85" s="24">
        <v>1387227.5384</v>
      </c>
      <c r="H85" s="25">
        <v>1644.48</v>
      </c>
      <c r="I85" s="25">
        <v>-743.45</v>
      </c>
      <c r="J85" s="25">
        <v>0</v>
      </c>
      <c r="K85" s="25">
        <v>0</v>
      </c>
      <c r="L85" s="25">
        <v>1229.17</v>
      </c>
      <c r="M85" s="26">
        <v>0</v>
      </c>
      <c r="N85" s="27">
        <v>280.51</v>
      </c>
      <c r="O85" s="27">
        <v>1085.3700000000001</v>
      </c>
      <c r="P85" s="27">
        <v>0</v>
      </c>
      <c r="Q85" s="27">
        <v>0</v>
      </c>
      <c r="R85" s="27">
        <v>0</v>
      </c>
      <c r="S85" s="27">
        <v>0</v>
      </c>
      <c r="T85" s="26"/>
      <c r="U85" s="28">
        <f t="shared" si="10"/>
        <v>3496.08</v>
      </c>
      <c r="V85" s="29">
        <f t="shared" si="7"/>
        <v>-1383731.4583999999</v>
      </c>
      <c r="W85" s="30">
        <f t="shared" si="8"/>
        <v>-0.99747980781578749</v>
      </c>
      <c r="X85" s="31" t="str">
        <f t="shared" si="9"/>
        <v>yes</v>
      </c>
      <c r="Y85" s="32" t="s">
        <v>47</v>
      </c>
      <c r="Z85" s="33">
        <v>99</v>
      </c>
      <c r="AA85" s="32" t="s">
        <v>93</v>
      </c>
      <c r="AB85" s="32" t="s">
        <v>48</v>
      </c>
      <c r="AC85" s="22" t="s">
        <v>35</v>
      </c>
    </row>
    <row r="86" spans="1:29" x14ac:dyDescent="0.35">
      <c r="A86" s="20" t="str">
        <f t="shared" si="6"/>
        <v>318197</v>
      </c>
      <c r="B86" s="21" t="s">
        <v>35</v>
      </c>
      <c r="C86" s="22" t="s">
        <v>29</v>
      </c>
      <c r="D86" s="22" t="s">
        <v>204</v>
      </c>
      <c r="E86" s="22" t="s">
        <v>205</v>
      </c>
      <c r="F86" s="23">
        <v>397.2</v>
      </c>
      <c r="G86" s="24">
        <v>52022.181260999998</v>
      </c>
      <c r="H86" s="25">
        <v>0</v>
      </c>
      <c r="I86" s="25">
        <v>0</v>
      </c>
      <c r="J86" s="25">
        <v>4900.34</v>
      </c>
      <c r="K86" s="25">
        <v>0</v>
      </c>
      <c r="L86" s="25">
        <v>0</v>
      </c>
      <c r="M86" s="26">
        <v>0</v>
      </c>
      <c r="N86" s="27">
        <v>0</v>
      </c>
      <c r="O86" s="27">
        <v>0</v>
      </c>
      <c r="P86" s="27">
        <v>0</v>
      </c>
      <c r="Q86" s="27">
        <v>0</v>
      </c>
      <c r="R86" s="27">
        <v>0</v>
      </c>
      <c r="S86" s="27">
        <v>0</v>
      </c>
      <c r="T86" s="26"/>
      <c r="U86" s="28">
        <f t="shared" si="10"/>
        <v>4900.34</v>
      </c>
      <c r="V86" s="29">
        <f t="shared" si="7"/>
        <v>-47121.841260999994</v>
      </c>
      <c r="W86" s="30">
        <f t="shared" si="8"/>
        <v>-0.90580287328948095</v>
      </c>
      <c r="X86" s="31" t="str">
        <f t="shared" si="9"/>
        <v/>
      </c>
      <c r="Y86" s="32" t="s">
        <v>32</v>
      </c>
      <c r="Z86" s="33">
        <v>1</v>
      </c>
      <c r="AA86" s="32" t="s">
        <v>33</v>
      </c>
      <c r="AB86" s="32" t="s">
        <v>34</v>
      </c>
      <c r="AC86" s="22" t="s">
        <v>35</v>
      </c>
    </row>
    <row r="87" spans="1:29" x14ac:dyDescent="0.35">
      <c r="A87" s="20" t="str">
        <f t="shared" si="6"/>
        <v>318656</v>
      </c>
      <c r="B87" s="21" t="s">
        <v>35</v>
      </c>
      <c r="C87" s="22" t="s">
        <v>29</v>
      </c>
      <c r="D87" s="22" t="s">
        <v>206</v>
      </c>
      <c r="E87" s="22" t="s">
        <v>207</v>
      </c>
      <c r="F87" s="23">
        <v>376.3</v>
      </c>
      <c r="G87" s="24">
        <v>1403134.75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6">
        <v>0</v>
      </c>
      <c r="N87" s="27">
        <v>1106023.29</v>
      </c>
      <c r="O87" s="27">
        <v>0</v>
      </c>
      <c r="P87" s="27">
        <v>0</v>
      </c>
      <c r="Q87" s="27">
        <v>0</v>
      </c>
      <c r="R87" s="27">
        <v>0</v>
      </c>
      <c r="S87" s="27">
        <v>0</v>
      </c>
      <c r="T87" s="26"/>
      <c r="U87" s="28">
        <f t="shared" si="10"/>
        <v>1106023.29</v>
      </c>
      <c r="V87" s="29">
        <f t="shared" si="7"/>
        <v>-297111.45999999996</v>
      </c>
      <c r="W87" s="30">
        <f t="shared" si="8"/>
        <v>-0.21174834419858818</v>
      </c>
      <c r="X87" s="31" t="str">
        <f t="shared" si="9"/>
        <v/>
      </c>
      <c r="Y87" s="32" t="s">
        <v>47</v>
      </c>
      <c r="Z87" s="33">
        <v>66</v>
      </c>
      <c r="AA87" s="32" t="s">
        <v>33</v>
      </c>
      <c r="AB87" s="32" t="s">
        <v>48</v>
      </c>
      <c r="AC87" s="22" t="s">
        <v>49</v>
      </c>
    </row>
    <row r="88" spans="1:29" x14ac:dyDescent="0.35">
      <c r="A88" s="20" t="str">
        <f t="shared" si="6"/>
        <v>319021</v>
      </c>
      <c r="B88" s="21" t="s">
        <v>35</v>
      </c>
      <c r="C88" s="22" t="s">
        <v>29</v>
      </c>
      <c r="D88" s="22" t="s">
        <v>208</v>
      </c>
      <c r="E88" s="22" t="s">
        <v>209</v>
      </c>
      <c r="F88" s="23">
        <v>376.1</v>
      </c>
      <c r="G88" s="24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6">
        <v>0</v>
      </c>
      <c r="N88" s="27">
        <v>0</v>
      </c>
      <c r="O88" s="27">
        <v>0</v>
      </c>
      <c r="P88" s="27">
        <v>0</v>
      </c>
      <c r="Q88" s="27">
        <v>0</v>
      </c>
      <c r="R88" s="27">
        <v>0</v>
      </c>
      <c r="S88" s="27">
        <v>0</v>
      </c>
      <c r="T88" s="26"/>
      <c r="U88" s="28">
        <f t="shared" si="10"/>
        <v>0</v>
      </c>
      <c r="V88" s="29">
        <f t="shared" si="7"/>
        <v>0</v>
      </c>
      <c r="W88" s="30" t="str">
        <f t="shared" si="8"/>
        <v>100%</v>
      </c>
      <c r="X88" s="31" t="str">
        <f t="shared" si="9"/>
        <v/>
      </c>
      <c r="Y88" s="32" t="s">
        <v>32</v>
      </c>
      <c r="Z88" s="33">
        <v>1</v>
      </c>
      <c r="AA88" s="32" t="s">
        <v>33</v>
      </c>
      <c r="AB88" s="32" t="s">
        <v>34</v>
      </c>
      <c r="AC88" s="22" t="s">
        <v>35</v>
      </c>
    </row>
    <row r="89" spans="1:29" x14ac:dyDescent="0.35">
      <c r="A89" s="20" t="str">
        <f t="shared" si="6"/>
        <v>319027</v>
      </c>
      <c r="B89" s="21" t="s">
        <v>35</v>
      </c>
      <c r="C89" s="22" t="s">
        <v>29</v>
      </c>
      <c r="D89" s="22" t="s">
        <v>210</v>
      </c>
      <c r="E89" s="22" t="s">
        <v>211</v>
      </c>
      <c r="F89" s="23">
        <v>367.1</v>
      </c>
      <c r="G89" s="24">
        <v>533956.21821900003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6">
        <v>0</v>
      </c>
      <c r="N89" s="27">
        <v>0</v>
      </c>
      <c r="O89" s="27">
        <v>0</v>
      </c>
      <c r="P89" s="27">
        <v>0</v>
      </c>
      <c r="Q89" s="27">
        <v>0</v>
      </c>
      <c r="R89" s="27">
        <v>0</v>
      </c>
      <c r="S89" s="27">
        <v>0</v>
      </c>
      <c r="T89" s="26"/>
      <c r="U89" s="28">
        <f t="shared" si="10"/>
        <v>0</v>
      </c>
      <c r="V89" s="29">
        <f t="shared" si="7"/>
        <v>-533956.21821900003</v>
      </c>
      <c r="W89" s="30">
        <f t="shared" si="8"/>
        <v>-1</v>
      </c>
      <c r="X89" s="31" t="str">
        <f t="shared" si="9"/>
        <v>yes</v>
      </c>
      <c r="Y89" s="32" t="s">
        <v>32</v>
      </c>
      <c r="Z89" s="33">
        <v>1</v>
      </c>
      <c r="AA89" s="32" t="s">
        <v>33</v>
      </c>
      <c r="AB89" s="32" t="s">
        <v>34</v>
      </c>
      <c r="AC89" s="22" t="s">
        <v>35</v>
      </c>
    </row>
    <row r="90" spans="1:29" x14ac:dyDescent="0.35">
      <c r="A90" s="20" t="str">
        <f t="shared" si="6"/>
        <v>319992</v>
      </c>
      <c r="B90" s="21" t="s">
        <v>35</v>
      </c>
      <c r="C90" s="22" t="s">
        <v>29</v>
      </c>
      <c r="D90" s="22" t="s">
        <v>212</v>
      </c>
      <c r="E90" s="22" t="s">
        <v>213</v>
      </c>
      <c r="F90" s="23">
        <v>376.2</v>
      </c>
      <c r="G90" s="24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6">
        <v>0</v>
      </c>
      <c r="N90" s="27">
        <v>0</v>
      </c>
      <c r="O90" s="27">
        <v>0</v>
      </c>
      <c r="P90" s="27">
        <v>0</v>
      </c>
      <c r="Q90" s="27">
        <v>0</v>
      </c>
      <c r="R90" s="27">
        <v>0</v>
      </c>
      <c r="S90" s="27">
        <v>0</v>
      </c>
      <c r="T90" s="26"/>
      <c r="U90" s="28">
        <f t="shared" si="10"/>
        <v>0</v>
      </c>
      <c r="V90" s="29">
        <f t="shared" si="7"/>
        <v>0</v>
      </c>
      <c r="W90" s="30" t="str">
        <f t="shared" si="8"/>
        <v>100%</v>
      </c>
      <c r="X90" s="31" t="str">
        <f t="shared" si="9"/>
        <v/>
      </c>
      <c r="Y90" s="32" t="s">
        <v>47</v>
      </c>
      <c r="Z90" s="33">
        <v>67</v>
      </c>
      <c r="AA90" s="32" t="s">
        <v>33</v>
      </c>
      <c r="AB90" s="32" t="s">
        <v>48</v>
      </c>
      <c r="AC90" s="22" t="s">
        <v>35</v>
      </c>
    </row>
    <row r="91" spans="1:29" x14ac:dyDescent="0.35">
      <c r="A91" s="20" t="str">
        <f t="shared" si="6"/>
        <v>320004</v>
      </c>
      <c r="B91" s="21" t="s">
        <v>35</v>
      </c>
      <c r="C91" s="22" t="s">
        <v>29</v>
      </c>
      <c r="D91" s="22" t="s">
        <v>214</v>
      </c>
      <c r="E91" s="22" t="s">
        <v>215</v>
      </c>
      <c r="F91" s="23">
        <v>376.2</v>
      </c>
      <c r="G91" s="24">
        <v>1069397.6491989999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6">
        <v>0</v>
      </c>
      <c r="N91" s="27">
        <v>0</v>
      </c>
      <c r="O91" s="27">
        <v>0</v>
      </c>
      <c r="P91" s="27">
        <v>0</v>
      </c>
      <c r="Q91" s="27">
        <v>0</v>
      </c>
      <c r="R91" s="27">
        <v>0</v>
      </c>
      <c r="S91" s="27">
        <v>0</v>
      </c>
      <c r="T91" s="26"/>
      <c r="U91" s="28">
        <f t="shared" si="10"/>
        <v>0</v>
      </c>
      <c r="V91" s="29">
        <f t="shared" si="7"/>
        <v>-1069397.6491989999</v>
      </c>
      <c r="W91" s="30">
        <f t="shared" si="8"/>
        <v>-1</v>
      </c>
      <c r="X91" s="31" t="str">
        <f t="shared" si="9"/>
        <v>yes</v>
      </c>
      <c r="Y91" s="32" t="s">
        <v>47</v>
      </c>
      <c r="Z91" s="33">
        <v>69</v>
      </c>
      <c r="AA91" s="32" t="s">
        <v>33</v>
      </c>
      <c r="AB91" s="32" t="s">
        <v>48</v>
      </c>
      <c r="AC91" s="22" t="s">
        <v>35</v>
      </c>
    </row>
    <row r="92" spans="1:29" x14ac:dyDescent="0.35">
      <c r="A92" s="20" t="str">
        <f t="shared" si="6"/>
        <v>320006</v>
      </c>
      <c r="B92" s="21" t="s">
        <v>35</v>
      </c>
      <c r="C92" s="22" t="s">
        <v>29</v>
      </c>
      <c r="D92" s="22" t="s">
        <v>216</v>
      </c>
      <c r="E92" s="22" t="s">
        <v>217</v>
      </c>
      <c r="F92" s="23">
        <v>376.2</v>
      </c>
      <c r="G92" s="24">
        <v>930867.84602499998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6">
        <v>0</v>
      </c>
      <c r="N92" s="27">
        <v>0</v>
      </c>
      <c r="O92" s="27">
        <v>0</v>
      </c>
      <c r="P92" s="27">
        <v>0</v>
      </c>
      <c r="Q92" s="27">
        <v>0</v>
      </c>
      <c r="R92" s="27">
        <v>0</v>
      </c>
      <c r="S92" s="27">
        <v>0</v>
      </c>
      <c r="T92" s="26"/>
      <c r="U92" s="28">
        <f t="shared" si="10"/>
        <v>0</v>
      </c>
      <c r="V92" s="29">
        <f t="shared" si="7"/>
        <v>-930867.84602499998</v>
      </c>
      <c r="W92" s="30">
        <f t="shared" si="8"/>
        <v>-1</v>
      </c>
      <c r="X92" s="31" t="str">
        <f t="shared" si="9"/>
        <v>yes</v>
      </c>
      <c r="Y92" s="32" t="s">
        <v>32</v>
      </c>
      <c r="Z92" s="33">
        <v>1</v>
      </c>
      <c r="AA92" s="32" t="s">
        <v>33</v>
      </c>
      <c r="AB92" s="32" t="s">
        <v>34</v>
      </c>
      <c r="AC92" s="22" t="s">
        <v>35</v>
      </c>
    </row>
    <row r="93" spans="1:29" x14ac:dyDescent="0.35">
      <c r="A93" s="20" t="str">
        <f t="shared" si="6"/>
        <v>320106</v>
      </c>
      <c r="B93" s="21" t="s">
        <v>35</v>
      </c>
      <c r="C93" s="22" t="s">
        <v>29</v>
      </c>
      <c r="D93" s="22" t="s">
        <v>218</v>
      </c>
      <c r="E93" s="22" t="s">
        <v>219</v>
      </c>
      <c r="F93" s="23">
        <v>376.2</v>
      </c>
      <c r="G93" s="24">
        <v>1829249.22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6">
        <v>0</v>
      </c>
      <c r="N93" s="27">
        <v>0</v>
      </c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6"/>
      <c r="U93" s="28">
        <f t="shared" si="10"/>
        <v>0</v>
      </c>
      <c r="V93" s="29">
        <f t="shared" si="7"/>
        <v>-1829249.22</v>
      </c>
      <c r="W93" s="30">
        <f t="shared" si="8"/>
        <v>-1</v>
      </c>
      <c r="X93" s="31" t="str">
        <f t="shared" si="9"/>
        <v>yes</v>
      </c>
      <c r="Y93" s="32" t="s">
        <v>47</v>
      </c>
      <c r="Z93" s="33">
        <v>71</v>
      </c>
      <c r="AA93" s="32" t="s">
        <v>33</v>
      </c>
      <c r="AB93" s="32" t="s">
        <v>48</v>
      </c>
      <c r="AC93" s="22" t="s">
        <v>49</v>
      </c>
    </row>
    <row r="94" spans="1:29" x14ac:dyDescent="0.35">
      <c r="A94" s="20" t="str">
        <f t="shared" si="6"/>
        <v>320114</v>
      </c>
      <c r="B94" s="21" t="s">
        <v>35</v>
      </c>
      <c r="C94" s="22" t="s">
        <v>29</v>
      </c>
      <c r="D94" s="22" t="s">
        <v>220</v>
      </c>
      <c r="E94" s="22" t="s">
        <v>221</v>
      </c>
      <c r="F94" s="23">
        <v>378</v>
      </c>
      <c r="G94" s="24">
        <v>240690.43274999998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6">
        <v>0</v>
      </c>
      <c r="N94" s="27">
        <v>0</v>
      </c>
      <c r="O94" s="27">
        <v>0</v>
      </c>
      <c r="P94" s="27">
        <v>0</v>
      </c>
      <c r="Q94" s="27">
        <v>0</v>
      </c>
      <c r="R94" s="27">
        <v>0</v>
      </c>
      <c r="S94" s="27">
        <v>0</v>
      </c>
      <c r="T94" s="26"/>
      <c r="U94" s="28">
        <f t="shared" si="10"/>
        <v>0</v>
      </c>
      <c r="V94" s="29">
        <f t="shared" si="7"/>
        <v>-240690.43274999998</v>
      </c>
      <c r="W94" s="30">
        <f t="shared" si="8"/>
        <v>-1</v>
      </c>
      <c r="X94" s="31" t="str">
        <f t="shared" si="9"/>
        <v/>
      </c>
      <c r="Y94" s="32" t="s">
        <v>32</v>
      </c>
      <c r="Z94" s="33">
        <v>1</v>
      </c>
      <c r="AA94" s="32" t="s">
        <v>33</v>
      </c>
      <c r="AB94" s="32" t="s">
        <v>34</v>
      </c>
      <c r="AC94" s="22" t="s">
        <v>35</v>
      </c>
    </row>
    <row r="95" spans="1:29" x14ac:dyDescent="0.35">
      <c r="A95" s="20" t="str">
        <f t="shared" si="6"/>
        <v>321116</v>
      </c>
      <c r="B95" s="21" t="s">
        <v>35</v>
      </c>
      <c r="C95" s="22" t="s">
        <v>29</v>
      </c>
      <c r="D95" s="22" t="s">
        <v>222</v>
      </c>
      <c r="E95" s="22" t="s">
        <v>223</v>
      </c>
      <c r="F95" s="23">
        <v>376.2</v>
      </c>
      <c r="G95" s="24">
        <v>16645248.84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6">
        <v>0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6"/>
      <c r="U95" s="28">
        <f t="shared" si="10"/>
        <v>0</v>
      </c>
      <c r="V95" s="29">
        <f t="shared" si="7"/>
        <v>-16645248.84</v>
      </c>
      <c r="W95" s="30">
        <f t="shared" si="8"/>
        <v>-1</v>
      </c>
      <c r="X95" s="31" t="str">
        <f t="shared" si="9"/>
        <v>yes</v>
      </c>
      <c r="Y95" s="32" t="s">
        <v>47</v>
      </c>
      <c r="Z95" s="33">
        <v>72</v>
      </c>
      <c r="AA95" s="32" t="s">
        <v>33</v>
      </c>
      <c r="AB95" s="32" t="s">
        <v>48</v>
      </c>
      <c r="AC95" s="22" t="s">
        <v>49</v>
      </c>
    </row>
    <row r="96" spans="1:29" x14ac:dyDescent="0.35">
      <c r="A96" s="20" t="str">
        <f t="shared" si="6"/>
        <v>321468</v>
      </c>
      <c r="B96" s="21" t="s">
        <v>35</v>
      </c>
      <c r="C96" s="22" t="s">
        <v>29</v>
      </c>
      <c r="D96" s="22" t="s">
        <v>224</v>
      </c>
      <c r="E96" s="22" t="s">
        <v>225</v>
      </c>
      <c r="F96" s="23">
        <v>376.2</v>
      </c>
      <c r="G96" s="24">
        <v>1111422.142954</v>
      </c>
      <c r="H96" s="25">
        <v>917283.8</v>
      </c>
      <c r="I96" s="25">
        <v>162711.49</v>
      </c>
      <c r="J96" s="25">
        <v>456427.24</v>
      </c>
      <c r="K96" s="25">
        <v>0</v>
      </c>
      <c r="L96" s="25">
        <v>355856.14</v>
      </c>
      <c r="M96" s="26">
        <v>26834.73</v>
      </c>
      <c r="N96" s="27">
        <v>0</v>
      </c>
      <c r="O96" s="27">
        <v>0</v>
      </c>
      <c r="P96" s="27">
        <v>0</v>
      </c>
      <c r="Q96" s="27">
        <v>0</v>
      </c>
      <c r="R96" s="27">
        <v>0</v>
      </c>
      <c r="S96" s="27">
        <v>0</v>
      </c>
      <c r="T96" s="26"/>
      <c r="U96" s="28">
        <f t="shared" si="10"/>
        <v>1919113.4</v>
      </c>
      <c r="V96" s="29">
        <f t="shared" si="7"/>
        <v>807691.25704599987</v>
      </c>
      <c r="W96" s="30">
        <f t="shared" si="8"/>
        <v>0.72671870194998345</v>
      </c>
      <c r="X96" s="31" t="str">
        <f t="shared" si="9"/>
        <v>yes</v>
      </c>
      <c r="Y96" s="32" t="s">
        <v>47</v>
      </c>
      <c r="Z96" s="33">
        <v>74</v>
      </c>
      <c r="AA96" s="32" t="s">
        <v>33</v>
      </c>
      <c r="AB96" s="32" t="s">
        <v>48</v>
      </c>
      <c r="AC96" s="22" t="s">
        <v>35</v>
      </c>
    </row>
    <row r="97" spans="1:29" x14ac:dyDescent="0.35">
      <c r="A97" s="20" t="str">
        <f t="shared" si="6"/>
        <v>321511</v>
      </c>
      <c r="B97" s="21" t="s">
        <v>35</v>
      </c>
      <c r="C97" s="22" t="s">
        <v>29</v>
      </c>
      <c r="D97" s="22" t="s">
        <v>226</v>
      </c>
      <c r="E97" s="22" t="s">
        <v>227</v>
      </c>
      <c r="F97" s="23">
        <v>376.2</v>
      </c>
      <c r="G97" s="24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6">
        <v>0</v>
      </c>
      <c r="N97" s="27">
        <v>0</v>
      </c>
      <c r="O97" s="27">
        <v>0</v>
      </c>
      <c r="P97" s="27">
        <v>0</v>
      </c>
      <c r="Q97" s="27">
        <v>0</v>
      </c>
      <c r="R97" s="27">
        <v>0</v>
      </c>
      <c r="S97" s="27">
        <v>0</v>
      </c>
      <c r="T97" s="26"/>
      <c r="U97" s="28">
        <f t="shared" si="10"/>
        <v>0</v>
      </c>
      <c r="V97" s="29">
        <f t="shared" si="7"/>
        <v>0</v>
      </c>
      <c r="W97" s="30" t="str">
        <f t="shared" si="8"/>
        <v>100%</v>
      </c>
      <c r="X97" s="31" t="str">
        <f t="shared" si="9"/>
        <v/>
      </c>
      <c r="Y97" s="32" t="s">
        <v>47</v>
      </c>
      <c r="Z97" s="33">
        <v>76</v>
      </c>
      <c r="AA97" s="32" t="s">
        <v>33</v>
      </c>
      <c r="AB97" s="32" t="s">
        <v>48</v>
      </c>
      <c r="AC97" s="22" t="s">
        <v>49</v>
      </c>
    </row>
    <row r="98" spans="1:29" x14ac:dyDescent="0.35">
      <c r="A98" s="20" t="str">
        <f t="shared" si="6"/>
        <v>321879</v>
      </c>
      <c r="B98" s="21" t="s">
        <v>44</v>
      </c>
      <c r="C98" s="34" t="s">
        <v>29</v>
      </c>
      <c r="D98" s="34" t="s">
        <v>228</v>
      </c>
      <c r="E98" s="34" t="s">
        <v>229</v>
      </c>
      <c r="F98" s="35">
        <v>376.2</v>
      </c>
      <c r="G98" s="36">
        <v>3973423.27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6">
        <v>0</v>
      </c>
      <c r="N98" s="27">
        <v>0</v>
      </c>
      <c r="O98" s="27">
        <v>0</v>
      </c>
      <c r="P98" s="27">
        <v>0</v>
      </c>
      <c r="Q98" s="27">
        <v>0</v>
      </c>
      <c r="R98" s="27">
        <v>0</v>
      </c>
      <c r="S98" s="27">
        <v>0</v>
      </c>
      <c r="T98" s="26"/>
      <c r="U98" s="28">
        <f t="shared" si="10"/>
        <v>0</v>
      </c>
      <c r="V98" s="29">
        <f t="shared" si="7"/>
        <v>-3973423.27</v>
      </c>
      <c r="W98" s="30">
        <f t="shared" si="8"/>
        <v>-1</v>
      </c>
      <c r="X98" s="31" t="str">
        <f t="shared" si="9"/>
        <v>yes</v>
      </c>
      <c r="Y98" s="32" t="s">
        <v>47</v>
      </c>
      <c r="Z98" s="33">
        <v>77</v>
      </c>
      <c r="AA98" s="32" t="s">
        <v>33</v>
      </c>
      <c r="AB98" s="32" t="s">
        <v>48</v>
      </c>
      <c r="AC98" s="22" t="s">
        <v>49</v>
      </c>
    </row>
    <row r="99" spans="1:29" x14ac:dyDescent="0.35">
      <c r="A99" s="20" t="str">
        <f t="shared" si="6"/>
        <v>322143</v>
      </c>
      <c r="B99" s="21" t="s">
        <v>35</v>
      </c>
      <c r="C99" s="22" t="s">
        <v>29</v>
      </c>
      <c r="D99" s="22" t="s">
        <v>230</v>
      </c>
      <c r="E99" s="22" t="s">
        <v>231</v>
      </c>
      <c r="F99" s="23">
        <v>376.2</v>
      </c>
      <c r="G99" s="24">
        <v>340437.40915599995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  <c r="M99" s="26">
        <v>0</v>
      </c>
      <c r="N99" s="27">
        <v>0</v>
      </c>
      <c r="O99" s="27">
        <v>0</v>
      </c>
      <c r="P99" s="27">
        <v>0</v>
      </c>
      <c r="Q99" s="27">
        <v>0</v>
      </c>
      <c r="R99" s="27">
        <v>0</v>
      </c>
      <c r="S99" s="27">
        <v>0</v>
      </c>
      <c r="T99" s="26"/>
      <c r="U99" s="28">
        <f t="shared" si="10"/>
        <v>0</v>
      </c>
      <c r="V99" s="29">
        <f t="shared" si="7"/>
        <v>-340437.40915599995</v>
      </c>
      <c r="W99" s="30">
        <f t="shared" si="8"/>
        <v>-1</v>
      </c>
      <c r="X99" s="31" t="str">
        <f t="shared" si="9"/>
        <v/>
      </c>
      <c r="Y99" s="32" t="s">
        <v>32</v>
      </c>
      <c r="Z99" s="33">
        <v>1</v>
      </c>
      <c r="AA99" s="32" t="s">
        <v>33</v>
      </c>
      <c r="AB99" s="32" t="s">
        <v>34</v>
      </c>
      <c r="AC99" s="22" t="s">
        <v>35</v>
      </c>
    </row>
    <row r="100" spans="1:29" x14ac:dyDescent="0.35">
      <c r="A100" s="20" t="str">
        <f t="shared" si="6"/>
        <v>322144</v>
      </c>
      <c r="B100" s="21" t="s">
        <v>35</v>
      </c>
      <c r="C100" s="22" t="s">
        <v>29</v>
      </c>
      <c r="D100" s="22" t="s">
        <v>232</v>
      </c>
      <c r="E100" s="22" t="s">
        <v>233</v>
      </c>
      <c r="F100" s="23">
        <v>376.3</v>
      </c>
      <c r="G100" s="24">
        <v>377277.10000000003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6">
        <v>0</v>
      </c>
      <c r="N100" s="27">
        <v>0</v>
      </c>
      <c r="O100" s="27">
        <v>0</v>
      </c>
      <c r="P100" s="27">
        <v>0</v>
      </c>
      <c r="Q100" s="27">
        <v>0</v>
      </c>
      <c r="R100" s="27">
        <v>0</v>
      </c>
      <c r="S100" s="27">
        <v>0</v>
      </c>
      <c r="T100" s="26"/>
      <c r="U100" s="28">
        <f t="shared" si="10"/>
        <v>0</v>
      </c>
      <c r="V100" s="29">
        <f t="shared" si="7"/>
        <v>-377277.10000000003</v>
      </c>
      <c r="W100" s="30">
        <f t="shared" si="8"/>
        <v>-1</v>
      </c>
      <c r="X100" s="31" t="str">
        <f t="shared" si="9"/>
        <v/>
      </c>
      <c r="Y100" s="32" t="s">
        <v>32</v>
      </c>
      <c r="Z100" s="33">
        <v>1</v>
      </c>
      <c r="AA100" s="32" t="s">
        <v>33</v>
      </c>
      <c r="AB100" s="32" t="s">
        <v>34</v>
      </c>
      <c r="AC100" s="22" t="s">
        <v>49</v>
      </c>
    </row>
    <row r="101" spans="1:29" x14ac:dyDescent="0.35">
      <c r="A101" s="20" t="str">
        <f t="shared" si="6"/>
        <v>322391</v>
      </c>
      <c r="B101" s="21" t="s">
        <v>35</v>
      </c>
      <c r="C101" s="22" t="s">
        <v>29</v>
      </c>
      <c r="D101" s="22" t="s">
        <v>234</v>
      </c>
      <c r="E101" s="22" t="s">
        <v>235</v>
      </c>
      <c r="F101" s="23">
        <v>376.2</v>
      </c>
      <c r="G101" s="24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6">
        <v>0</v>
      </c>
      <c r="N101" s="27">
        <v>0</v>
      </c>
      <c r="O101" s="27">
        <v>0</v>
      </c>
      <c r="P101" s="27">
        <v>0</v>
      </c>
      <c r="Q101" s="27">
        <v>0</v>
      </c>
      <c r="R101" s="27">
        <v>0</v>
      </c>
      <c r="S101" s="27">
        <v>0</v>
      </c>
      <c r="T101" s="26"/>
      <c r="U101" s="28">
        <f t="shared" si="10"/>
        <v>0</v>
      </c>
      <c r="V101" s="29">
        <f t="shared" si="7"/>
        <v>0</v>
      </c>
      <c r="W101" s="30" t="str">
        <f t="shared" si="8"/>
        <v>100%</v>
      </c>
      <c r="X101" s="31" t="str">
        <f t="shared" si="9"/>
        <v/>
      </c>
      <c r="Y101" s="32" t="s">
        <v>47</v>
      </c>
      <c r="Z101" s="33">
        <v>79</v>
      </c>
      <c r="AA101" s="32" t="s">
        <v>33</v>
      </c>
      <c r="AB101" s="32" t="s">
        <v>48</v>
      </c>
      <c r="AC101" s="22" t="s">
        <v>49</v>
      </c>
    </row>
    <row r="102" spans="1:29" x14ac:dyDescent="0.35">
      <c r="A102" s="20" t="str">
        <f t="shared" si="6"/>
        <v>322504</v>
      </c>
      <c r="B102" s="21" t="s">
        <v>35</v>
      </c>
      <c r="C102" s="22" t="s">
        <v>29</v>
      </c>
      <c r="D102" s="22" t="s">
        <v>236</v>
      </c>
      <c r="E102" s="22" t="s">
        <v>237</v>
      </c>
      <c r="F102" s="23">
        <v>376.2</v>
      </c>
      <c r="G102" s="24">
        <v>212141.98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6">
        <v>0</v>
      </c>
      <c r="N102" s="27">
        <v>0</v>
      </c>
      <c r="O102" s="27">
        <v>0</v>
      </c>
      <c r="P102" s="27">
        <v>0</v>
      </c>
      <c r="Q102" s="27">
        <v>0</v>
      </c>
      <c r="R102" s="27">
        <v>0</v>
      </c>
      <c r="S102" s="27">
        <v>0</v>
      </c>
      <c r="T102" s="26"/>
      <c r="U102" s="28">
        <f t="shared" si="10"/>
        <v>0</v>
      </c>
      <c r="V102" s="29">
        <f t="shared" si="7"/>
        <v>-212141.98</v>
      </c>
      <c r="W102" s="30">
        <f t="shared" si="8"/>
        <v>-1</v>
      </c>
      <c r="X102" s="31" t="str">
        <f t="shared" si="9"/>
        <v/>
      </c>
      <c r="Y102" s="32" t="s">
        <v>32</v>
      </c>
      <c r="Z102" s="33">
        <v>1</v>
      </c>
      <c r="AA102" s="32" t="s">
        <v>33</v>
      </c>
      <c r="AB102" s="32" t="s">
        <v>34</v>
      </c>
      <c r="AC102" s="22" t="s">
        <v>49</v>
      </c>
    </row>
    <row r="103" spans="1:29" x14ac:dyDescent="0.35">
      <c r="A103" s="20" t="str">
        <f t="shared" si="6"/>
        <v>322639</v>
      </c>
      <c r="B103" s="21" t="s">
        <v>35</v>
      </c>
      <c r="C103" s="22" t="s">
        <v>29</v>
      </c>
      <c r="D103" s="22" t="s">
        <v>238</v>
      </c>
      <c r="E103" s="22" t="s">
        <v>239</v>
      </c>
      <c r="F103" s="23">
        <v>376.2</v>
      </c>
      <c r="G103" s="24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6">
        <v>0</v>
      </c>
      <c r="N103" s="27">
        <v>0</v>
      </c>
      <c r="O103" s="27">
        <v>0</v>
      </c>
      <c r="P103" s="27">
        <v>0</v>
      </c>
      <c r="Q103" s="27">
        <v>0</v>
      </c>
      <c r="R103" s="27">
        <v>0</v>
      </c>
      <c r="S103" s="27">
        <v>0</v>
      </c>
      <c r="T103" s="26"/>
      <c r="U103" s="28">
        <f t="shared" si="10"/>
        <v>0</v>
      </c>
      <c r="V103" s="29">
        <f t="shared" si="7"/>
        <v>0</v>
      </c>
      <c r="W103" s="30" t="str">
        <f t="shared" si="8"/>
        <v>100%</v>
      </c>
      <c r="X103" s="31" t="str">
        <f t="shared" si="9"/>
        <v/>
      </c>
      <c r="Y103" s="32" t="s">
        <v>47</v>
      </c>
      <c r="Z103" s="33">
        <v>81</v>
      </c>
      <c r="AA103" s="32" t="s">
        <v>33</v>
      </c>
      <c r="AB103" s="32" t="s">
        <v>48</v>
      </c>
      <c r="AC103" s="22" t="s">
        <v>35</v>
      </c>
    </row>
    <row r="104" spans="1:29" x14ac:dyDescent="0.35">
      <c r="A104" s="20" t="str">
        <f t="shared" si="6"/>
        <v>322677</v>
      </c>
      <c r="B104" s="21" t="s">
        <v>35</v>
      </c>
      <c r="C104" s="22" t="s">
        <v>29</v>
      </c>
      <c r="D104" s="22" t="s">
        <v>240</v>
      </c>
      <c r="E104" s="22" t="s">
        <v>241</v>
      </c>
      <c r="F104" s="23">
        <v>333</v>
      </c>
      <c r="G104" s="24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6">
        <v>0</v>
      </c>
      <c r="N104" s="27">
        <v>0</v>
      </c>
      <c r="O104" s="27">
        <v>0</v>
      </c>
      <c r="P104" s="27">
        <v>0</v>
      </c>
      <c r="Q104" s="27">
        <v>0</v>
      </c>
      <c r="R104" s="27">
        <v>0</v>
      </c>
      <c r="S104" s="27">
        <v>0</v>
      </c>
      <c r="T104" s="26"/>
      <c r="U104" s="28">
        <f t="shared" si="10"/>
        <v>0</v>
      </c>
      <c r="V104" s="29">
        <f t="shared" si="7"/>
        <v>0</v>
      </c>
      <c r="W104" s="30" t="str">
        <f t="shared" si="8"/>
        <v>100%</v>
      </c>
      <c r="X104" s="31" t="str">
        <f t="shared" si="9"/>
        <v/>
      </c>
      <c r="Y104" s="32" t="s">
        <v>47</v>
      </c>
      <c r="Z104" s="33">
        <v>83</v>
      </c>
      <c r="AA104" s="32" t="s">
        <v>33</v>
      </c>
      <c r="AB104" s="32" t="s">
        <v>48</v>
      </c>
      <c r="AC104" s="22" t="s">
        <v>49</v>
      </c>
    </row>
    <row r="105" spans="1:29" x14ac:dyDescent="0.35">
      <c r="A105" s="20" t="str">
        <f t="shared" si="6"/>
        <v>322752</v>
      </c>
      <c r="B105" s="21" t="s">
        <v>35</v>
      </c>
      <c r="C105" s="22" t="s">
        <v>29</v>
      </c>
      <c r="D105" s="22" t="s">
        <v>242</v>
      </c>
      <c r="E105" s="22" t="s">
        <v>243</v>
      </c>
      <c r="F105" s="23">
        <v>303</v>
      </c>
      <c r="G105" s="24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6">
        <v>0</v>
      </c>
      <c r="N105" s="27">
        <v>0</v>
      </c>
      <c r="O105" s="27">
        <v>0</v>
      </c>
      <c r="P105" s="27">
        <v>0</v>
      </c>
      <c r="Q105" s="27">
        <v>0</v>
      </c>
      <c r="R105" s="27">
        <v>0</v>
      </c>
      <c r="S105" s="27">
        <v>0</v>
      </c>
      <c r="T105" s="26"/>
      <c r="U105" s="28">
        <f t="shared" si="10"/>
        <v>0</v>
      </c>
      <c r="V105" s="29">
        <f t="shared" si="7"/>
        <v>0</v>
      </c>
      <c r="W105" s="30" t="str">
        <f t="shared" si="8"/>
        <v>100%</v>
      </c>
      <c r="X105" s="31" t="str">
        <f t="shared" si="9"/>
        <v/>
      </c>
      <c r="Y105" s="32" t="s">
        <v>32</v>
      </c>
      <c r="Z105" s="33">
        <v>1</v>
      </c>
      <c r="AA105" s="32" t="s">
        <v>33</v>
      </c>
      <c r="AB105" s="32" t="s">
        <v>34</v>
      </c>
      <c r="AC105" s="22" t="s">
        <v>35</v>
      </c>
    </row>
    <row r="106" spans="1:29" x14ac:dyDescent="0.35">
      <c r="A106" s="20" t="str">
        <f t="shared" si="6"/>
        <v>322765</v>
      </c>
      <c r="B106" s="21" t="s">
        <v>35</v>
      </c>
      <c r="C106" s="22" t="s">
        <v>29</v>
      </c>
      <c r="D106" s="22" t="s">
        <v>244</v>
      </c>
      <c r="E106" s="22" t="s">
        <v>245</v>
      </c>
      <c r="F106" s="23">
        <v>378</v>
      </c>
      <c r="G106" s="24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6">
        <v>0</v>
      </c>
      <c r="N106" s="27">
        <v>0</v>
      </c>
      <c r="O106" s="27">
        <v>0</v>
      </c>
      <c r="P106" s="27">
        <v>0</v>
      </c>
      <c r="Q106" s="27">
        <v>0</v>
      </c>
      <c r="R106" s="27">
        <v>0</v>
      </c>
      <c r="S106" s="27">
        <v>0</v>
      </c>
      <c r="T106" s="26"/>
      <c r="U106" s="28">
        <f t="shared" si="10"/>
        <v>0</v>
      </c>
      <c r="V106" s="29">
        <f t="shared" si="7"/>
        <v>0</v>
      </c>
      <c r="W106" s="30" t="str">
        <f t="shared" si="8"/>
        <v>100%</v>
      </c>
      <c r="X106" s="31" t="str">
        <f t="shared" si="9"/>
        <v/>
      </c>
      <c r="Y106" s="32" t="s">
        <v>32</v>
      </c>
      <c r="Z106" s="33">
        <v>1</v>
      </c>
      <c r="AA106" s="32" t="s">
        <v>33</v>
      </c>
      <c r="AB106" s="32" t="s">
        <v>34</v>
      </c>
      <c r="AC106" s="22" t="s">
        <v>35</v>
      </c>
    </row>
    <row r="107" spans="1:29" x14ac:dyDescent="0.35">
      <c r="A107" s="20" t="str">
        <f t="shared" ref="A107:A170" si="11">RIGHT(D107,LEN(D107)-3)</f>
        <v>323166</v>
      </c>
      <c r="B107" s="21" t="s">
        <v>35</v>
      </c>
      <c r="C107" s="22" t="s">
        <v>29</v>
      </c>
      <c r="D107" s="22" t="s">
        <v>246</v>
      </c>
      <c r="E107" s="22" t="s">
        <v>247</v>
      </c>
      <c r="F107" s="23">
        <v>378</v>
      </c>
      <c r="G107" s="24">
        <v>67326.149999999994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6">
        <v>471278.69</v>
      </c>
      <c r="N107" s="27">
        <v>61719.64</v>
      </c>
      <c r="O107" s="27">
        <v>-304.29000000000002</v>
      </c>
      <c r="P107" s="27">
        <v>0</v>
      </c>
      <c r="Q107" s="27">
        <v>0</v>
      </c>
      <c r="R107" s="27">
        <v>0</v>
      </c>
      <c r="S107" s="27">
        <v>0</v>
      </c>
      <c r="T107" s="26"/>
      <c r="U107" s="28">
        <f t="shared" si="10"/>
        <v>532694.03999999992</v>
      </c>
      <c r="V107" s="29">
        <f t="shared" si="7"/>
        <v>465367.8899999999</v>
      </c>
      <c r="W107" s="30">
        <f t="shared" si="8"/>
        <v>6.9121417161088212</v>
      </c>
      <c r="X107" s="31" t="str">
        <f t="shared" si="9"/>
        <v/>
      </c>
      <c r="Y107" s="32" t="s">
        <v>32</v>
      </c>
      <c r="Z107" s="33">
        <v>1</v>
      </c>
      <c r="AA107" s="32" t="s">
        <v>33</v>
      </c>
      <c r="AB107" s="32" t="s">
        <v>34</v>
      </c>
      <c r="AC107" s="22" t="s">
        <v>49</v>
      </c>
    </row>
    <row r="108" spans="1:29" x14ac:dyDescent="0.35">
      <c r="A108" s="20" t="str">
        <f t="shared" si="11"/>
        <v>323236</v>
      </c>
      <c r="B108" s="21" t="s">
        <v>35</v>
      </c>
      <c r="C108" s="22" t="s">
        <v>29</v>
      </c>
      <c r="D108" s="22" t="s">
        <v>248</v>
      </c>
      <c r="E108" s="22" t="s">
        <v>249</v>
      </c>
      <c r="F108" s="23">
        <v>376.1</v>
      </c>
      <c r="G108" s="24">
        <v>344834.96446800005</v>
      </c>
      <c r="H108" s="25">
        <v>-40.18</v>
      </c>
      <c r="I108" s="25">
        <v>0</v>
      </c>
      <c r="J108" s="25">
        <v>0</v>
      </c>
      <c r="K108" s="25">
        <v>0</v>
      </c>
      <c r="L108" s="25">
        <v>0</v>
      </c>
      <c r="M108" s="26">
        <v>0</v>
      </c>
      <c r="N108" s="27">
        <v>0</v>
      </c>
      <c r="O108" s="27">
        <v>0</v>
      </c>
      <c r="P108" s="27">
        <v>0</v>
      </c>
      <c r="Q108" s="27">
        <v>0</v>
      </c>
      <c r="R108" s="27">
        <v>0</v>
      </c>
      <c r="S108" s="27">
        <v>0</v>
      </c>
      <c r="T108" s="26"/>
      <c r="U108" s="28">
        <f t="shared" si="10"/>
        <v>-40.18</v>
      </c>
      <c r="V108" s="29">
        <f t="shared" si="7"/>
        <v>-344875.14446800004</v>
      </c>
      <c r="W108" s="30">
        <f t="shared" si="8"/>
        <v>-1.0001165195068371</v>
      </c>
      <c r="X108" s="31" t="str">
        <f t="shared" si="9"/>
        <v/>
      </c>
      <c r="Y108" s="32" t="s">
        <v>32</v>
      </c>
      <c r="Z108" s="33">
        <v>24</v>
      </c>
      <c r="AA108" s="32" t="s">
        <v>93</v>
      </c>
      <c r="AB108" s="32" t="s">
        <v>34</v>
      </c>
      <c r="AC108" s="22" t="s">
        <v>35</v>
      </c>
    </row>
    <row r="109" spans="1:29" x14ac:dyDescent="0.35">
      <c r="A109" s="20" t="str">
        <f t="shared" si="11"/>
        <v>323595</v>
      </c>
      <c r="B109" s="21" t="s">
        <v>35</v>
      </c>
      <c r="C109" s="22" t="s">
        <v>29</v>
      </c>
      <c r="D109" s="22" t="s">
        <v>250</v>
      </c>
      <c r="E109" s="22" t="s">
        <v>251</v>
      </c>
      <c r="F109" s="23">
        <v>376.3</v>
      </c>
      <c r="G109" s="24">
        <v>343875.48</v>
      </c>
      <c r="H109" s="25">
        <v>0</v>
      </c>
      <c r="I109" s="25">
        <v>0</v>
      </c>
      <c r="J109" s="25">
        <v>0</v>
      </c>
      <c r="K109" s="25">
        <v>0</v>
      </c>
      <c r="L109" s="25">
        <v>0</v>
      </c>
      <c r="M109" s="26">
        <v>0</v>
      </c>
      <c r="N109" s="27">
        <v>0</v>
      </c>
      <c r="O109" s="27">
        <v>0</v>
      </c>
      <c r="P109" s="27">
        <v>0</v>
      </c>
      <c r="Q109" s="27">
        <v>0</v>
      </c>
      <c r="R109" s="27">
        <v>0</v>
      </c>
      <c r="S109" s="27">
        <v>0</v>
      </c>
      <c r="T109" s="26"/>
      <c r="U109" s="28">
        <f t="shared" si="10"/>
        <v>0</v>
      </c>
      <c r="V109" s="29">
        <f t="shared" si="7"/>
        <v>-343875.48</v>
      </c>
      <c r="W109" s="30">
        <f t="shared" si="8"/>
        <v>-1</v>
      </c>
      <c r="X109" s="31" t="str">
        <f t="shared" si="9"/>
        <v/>
      </c>
      <c r="Y109" s="32" t="s">
        <v>32</v>
      </c>
      <c r="Z109" s="33">
        <v>1</v>
      </c>
      <c r="AA109" s="32" t="s">
        <v>33</v>
      </c>
      <c r="AB109" s="32" t="s">
        <v>34</v>
      </c>
      <c r="AC109" s="22" t="s">
        <v>49</v>
      </c>
    </row>
    <row r="110" spans="1:29" x14ac:dyDescent="0.35">
      <c r="A110" s="20" t="str">
        <f t="shared" si="11"/>
        <v>323823</v>
      </c>
      <c r="B110" s="21" t="s">
        <v>35</v>
      </c>
      <c r="C110" s="22" t="s">
        <v>29</v>
      </c>
      <c r="D110" s="22" t="s">
        <v>252</v>
      </c>
      <c r="E110" s="22" t="s">
        <v>253</v>
      </c>
      <c r="F110" s="23">
        <v>378</v>
      </c>
      <c r="G110" s="24">
        <v>55851.398262000002</v>
      </c>
      <c r="H110" s="25">
        <v>0</v>
      </c>
      <c r="I110" s="25">
        <v>78431.95</v>
      </c>
      <c r="J110" s="25">
        <v>23332.100000000002</v>
      </c>
      <c r="K110" s="25">
        <v>50.34</v>
      </c>
      <c r="L110" s="25">
        <v>6028.56</v>
      </c>
      <c r="M110" s="26">
        <v>0</v>
      </c>
      <c r="N110" s="27">
        <v>0</v>
      </c>
      <c r="O110" s="27">
        <v>0</v>
      </c>
      <c r="P110" s="27">
        <v>0</v>
      </c>
      <c r="Q110" s="27">
        <v>0</v>
      </c>
      <c r="R110" s="27">
        <v>0</v>
      </c>
      <c r="S110" s="27">
        <v>0</v>
      </c>
      <c r="T110" s="26"/>
      <c r="U110" s="28">
        <f t="shared" si="10"/>
        <v>107842.95</v>
      </c>
      <c r="V110" s="29">
        <f t="shared" si="7"/>
        <v>51991.551737999995</v>
      </c>
      <c r="W110" s="30">
        <f t="shared" si="8"/>
        <v>0.93089078081996457</v>
      </c>
      <c r="X110" s="31" t="str">
        <f t="shared" si="9"/>
        <v/>
      </c>
      <c r="Y110" s="32" t="s">
        <v>32</v>
      </c>
      <c r="Z110" s="33">
        <v>1</v>
      </c>
      <c r="AA110" s="32" t="s">
        <v>33</v>
      </c>
      <c r="AB110" s="32" t="s">
        <v>34</v>
      </c>
      <c r="AC110" s="22" t="s">
        <v>35</v>
      </c>
    </row>
    <row r="111" spans="1:29" x14ac:dyDescent="0.35">
      <c r="A111" s="20" t="str">
        <f t="shared" si="11"/>
        <v>323909</v>
      </c>
      <c r="B111" s="21" t="s">
        <v>35</v>
      </c>
      <c r="C111" s="22" t="s">
        <v>29</v>
      </c>
      <c r="D111" s="22" t="s">
        <v>254</v>
      </c>
      <c r="E111" s="22" t="s">
        <v>255</v>
      </c>
      <c r="F111" s="23">
        <v>390.1</v>
      </c>
      <c r="G111" s="24">
        <v>37696.400500000003</v>
      </c>
      <c r="H111" s="25">
        <v>0</v>
      </c>
      <c r="I111" s="25">
        <v>0</v>
      </c>
      <c r="J111" s="25">
        <v>33723.57</v>
      </c>
      <c r="K111" s="25">
        <v>0</v>
      </c>
      <c r="L111" s="25">
        <v>0</v>
      </c>
      <c r="M111" s="26">
        <v>0</v>
      </c>
      <c r="N111" s="27">
        <v>0</v>
      </c>
      <c r="O111" s="27">
        <v>0</v>
      </c>
      <c r="P111" s="27">
        <v>0</v>
      </c>
      <c r="Q111" s="27">
        <v>0</v>
      </c>
      <c r="R111" s="27">
        <v>0</v>
      </c>
      <c r="S111" s="27">
        <v>0</v>
      </c>
      <c r="T111" s="26"/>
      <c r="U111" s="28">
        <f t="shared" si="10"/>
        <v>33723.57</v>
      </c>
      <c r="V111" s="29">
        <f t="shared" si="7"/>
        <v>-3972.8305000000037</v>
      </c>
      <c r="W111" s="30">
        <f t="shared" si="8"/>
        <v>-0.10539018174958119</v>
      </c>
      <c r="X111" s="31" t="str">
        <f t="shared" si="9"/>
        <v/>
      </c>
      <c r="Y111" s="32" t="s">
        <v>32</v>
      </c>
      <c r="Z111" s="33">
        <v>1</v>
      </c>
      <c r="AA111" s="32" t="s">
        <v>33</v>
      </c>
      <c r="AB111" s="32" t="s">
        <v>34</v>
      </c>
      <c r="AC111" s="22" t="s">
        <v>35</v>
      </c>
    </row>
    <row r="112" spans="1:29" x14ac:dyDescent="0.35">
      <c r="A112" s="20" t="str">
        <f t="shared" si="11"/>
        <v>323926</v>
      </c>
      <c r="B112" s="21" t="s">
        <v>35</v>
      </c>
      <c r="C112" s="22" t="s">
        <v>29</v>
      </c>
      <c r="D112" s="22" t="s">
        <v>256</v>
      </c>
      <c r="E112" s="22" t="s">
        <v>257</v>
      </c>
      <c r="F112" s="23">
        <v>394.1</v>
      </c>
      <c r="G112" s="24">
        <v>102940.75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6">
        <v>0</v>
      </c>
      <c r="N112" s="27">
        <v>0</v>
      </c>
      <c r="O112" s="27">
        <v>0</v>
      </c>
      <c r="P112" s="27">
        <v>0</v>
      </c>
      <c r="Q112" s="27">
        <v>0</v>
      </c>
      <c r="R112" s="27">
        <v>0</v>
      </c>
      <c r="S112" s="27">
        <v>0</v>
      </c>
      <c r="T112" s="26"/>
      <c r="U112" s="28">
        <f t="shared" si="10"/>
        <v>0</v>
      </c>
      <c r="V112" s="29">
        <f t="shared" si="7"/>
        <v>-102940.75</v>
      </c>
      <c r="W112" s="30">
        <f t="shared" si="8"/>
        <v>-1</v>
      </c>
      <c r="X112" s="31" t="str">
        <f t="shared" si="9"/>
        <v/>
      </c>
      <c r="Y112" s="32" t="s">
        <v>32</v>
      </c>
      <c r="Z112" s="33">
        <v>24</v>
      </c>
      <c r="AA112" s="32" t="s">
        <v>93</v>
      </c>
      <c r="AB112" s="32" t="s">
        <v>34</v>
      </c>
      <c r="AC112" s="22" t="s">
        <v>35</v>
      </c>
    </row>
    <row r="113" spans="1:29" x14ac:dyDescent="0.35">
      <c r="A113" s="20" t="str">
        <f t="shared" si="11"/>
        <v>324005</v>
      </c>
      <c r="B113" s="21" t="s">
        <v>35</v>
      </c>
      <c r="C113" s="22" t="s">
        <v>29</v>
      </c>
      <c r="D113" s="22" t="s">
        <v>258</v>
      </c>
      <c r="E113" s="22" t="s">
        <v>259</v>
      </c>
      <c r="F113" s="23">
        <v>376.2</v>
      </c>
      <c r="G113" s="24">
        <v>306877.8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6">
        <v>0</v>
      </c>
      <c r="N113" s="27">
        <v>0</v>
      </c>
      <c r="O113" s="27">
        <v>0</v>
      </c>
      <c r="P113" s="27">
        <v>0</v>
      </c>
      <c r="Q113" s="27">
        <v>0</v>
      </c>
      <c r="R113" s="27">
        <v>0</v>
      </c>
      <c r="S113" s="27">
        <v>0</v>
      </c>
      <c r="T113" s="26"/>
      <c r="U113" s="28">
        <f t="shared" si="10"/>
        <v>0</v>
      </c>
      <c r="V113" s="29">
        <f t="shared" si="7"/>
        <v>-306877.8</v>
      </c>
      <c r="W113" s="30">
        <f t="shared" si="8"/>
        <v>-1</v>
      </c>
      <c r="X113" s="31" t="str">
        <f t="shared" si="9"/>
        <v/>
      </c>
      <c r="Y113" s="32" t="s">
        <v>32</v>
      </c>
      <c r="Z113" s="33">
        <v>1</v>
      </c>
      <c r="AA113" s="32" t="s">
        <v>33</v>
      </c>
      <c r="AB113" s="32" t="s">
        <v>34</v>
      </c>
      <c r="AC113" s="22" t="s">
        <v>49</v>
      </c>
    </row>
    <row r="114" spans="1:29" x14ac:dyDescent="0.35">
      <c r="A114" s="20" t="str">
        <f t="shared" si="11"/>
        <v>324007</v>
      </c>
      <c r="B114" s="21" t="s">
        <v>35</v>
      </c>
      <c r="C114" s="22" t="s">
        <v>29</v>
      </c>
      <c r="D114" s="22" t="s">
        <v>260</v>
      </c>
      <c r="E114" s="22" t="s">
        <v>261</v>
      </c>
      <c r="F114" s="23">
        <v>376.3</v>
      </c>
      <c r="G114" s="24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6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6"/>
      <c r="U114" s="28">
        <f t="shared" si="10"/>
        <v>0</v>
      </c>
      <c r="V114" s="29">
        <f t="shared" si="7"/>
        <v>0</v>
      </c>
      <c r="W114" s="30" t="str">
        <f t="shared" si="8"/>
        <v>100%</v>
      </c>
      <c r="X114" s="31" t="str">
        <f t="shared" si="9"/>
        <v/>
      </c>
      <c r="Y114" s="32" t="s">
        <v>32</v>
      </c>
      <c r="Z114" s="33">
        <v>1</v>
      </c>
      <c r="AA114" s="32" t="s">
        <v>33</v>
      </c>
      <c r="AB114" s="32" t="s">
        <v>34</v>
      </c>
      <c r="AC114" s="22" t="s">
        <v>49</v>
      </c>
    </row>
    <row r="115" spans="1:29" x14ac:dyDescent="0.35">
      <c r="A115" s="20" t="str">
        <f t="shared" si="11"/>
        <v>324021</v>
      </c>
      <c r="B115" s="21" t="s">
        <v>35</v>
      </c>
      <c r="C115" s="22" t="s">
        <v>29</v>
      </c>
      <c r="D115" s="22" t="s">
        <v>262</v>
      </c>
      <c r="E115" s="22" t="s">
        <v>263</v>
      </c>
      <c r="F115" s="23">
        <v>378</v>
      </c>
      <c r="G115" s="24">
        <v>292793.29972100002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6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0</v>
      </c>
      <c r="S115" s="27">
        <v>0</v>
      </c>
      <c r="T115" s="26"/>
      <c r="U115" s="28">
        <f t="shared" si="10"/>
        <v>0</v>
      </c>
      <c r="V115" s="29">
        <f t="shared" si="7"/>
        <v>-292793.29972100002</v>
      </c>
      <c r="W115" s="30">
        <f t="shared" si="8"/>
        <v>-1</v>
      </c>
      <c r="X115" s="31" t="str">
        <f t="shared" si="9"/>
        <v/>
      </c>
      <c r="Y115" s="32" t="s">
        <v>32</v>
      </c>
      <c r="Z115" s="33">
        <v>1</v>
      </c>
      <c r="AA115" s="32" t="s">
        <v>33</v>
      </c>
      <c r="AB115" s="32" t="s">
        <v>34</v>
      </c>
      <c r="AC115" s="22" t="s">
        <v>35</v>
      </c>
    </row>
    <row r="116" spans="1:29" x14ac:dyDescent="0.35">
      <c r="A116" s="20" t="str">
        <f t="shared" si="11"/>
        <v>324101</v>
      </c>
      <c r="B116" s="21" t="s">
        <v>35</v>
      </c>
      <c r="C116" s="22" t="s">
        <v>29</v>
      </c>
      <c r="D116" s="22" t="s">
        <v>264</v>
      </c>
      <c r="E116" s="22" t="s">
        <v>265</v>
      </c>
      <c r="F116" s="23">
        <v>367.1</v>
      </c>
      <c r="G116" s="24">
        <v>2632121.5674279998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6">
        <v>0</v>
      </c>
      <c r="N116" s="27">
        <v>0</v>
      </c>
      <c r="O116" s="27">
        <v>0</v>
      </c>
      <c r="P116" s="27">
        <v>0</v>
      </c>
      <c r="Q116" s="27">
        <v>0</v>
      </c>
      <c r="R116" s="27">
        <v>0</v>
      </c>
      <c r="S116" s="27">
        <v>0</v>
      </c>
      <c r="T116" s="26"/>
      <c r="U116" s="28">
        <f t="shared" si="10"/>
        <v>0</v>
      </c>
      <c r="V116" s="29">
        <f t="shared" si="7"/>
        <v>-2632121.5674279998</v>
      </c>
      <c r="W116" s="30">
        <f t="shared" si="8"/>
        <v>-1</v>
      </c>
      <c r="X116" s="31" t="str">
        <f t="shared" si="9"/>
        <v>yes</v>
      </c>
      <c r="Y116" s="32" t="s">
        <v>47</v>
      </c>
      <c r="Z116" s="33">
        <v>85</v>
      </c>
      <c r="AA116" s="32" t="s">
        <v>33</v>
      </c>
      <c r="AB116" s="32" t="s">
        <v>48</v>
      </c>
      <c r="AC116" s="22" t="s">
        <v>35</v>
      </c>
    </row>
    <row r="117" spans="1:29" x14ac:dyDescent="0.35">
      <c r="A117" s="20" t="str">
        <f t="shared" si="11"/>
        <v>324150</v>
      </c>
      <c r="B117" s="21" t="s">
        <v>35</v>
      </c>
      <c r="C117" s="22" t="s">
        <v>29</v>
      </c>
      <c r="D117" s="22" t="s">
        <v>266</v>
      </c>
      <c r="E117" s="22" t="s">
        <v>267</v>
      </c>
      <c r="F117" s="23">
        <v>378</v>
      </c>
      <c r="G117" s="24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6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0</v>
      </c>
      <c r="S117" s="27">
        <v>0</v>
      </c>
      <c r="T117" s="26"/>
      <c r="U117" s="28">
        <f t="shared" si="10"/>
        <v>0</v>
      </c>
      <c r="V117" s="29">
        <f t="shared" si="7"/>
        <v>0</v>
      </c>
      <c r="W117" s="30" t="str">
        <f t="shared" si="8"/>
        <v>100%</v>
      </c>
      <c r="X117" s="31" t="str">
        <f t="shared" si="9"/>
        <v/>
      </c>
      <c r="Y117" s="32" t="s">
        <v>32</v>
      </c>
      <c r="Z117" s="33">
        <v>1</v>
      </c>
      <c r="AA117" s="32" t="s">
        <v>33</v>
      </c>
      <c r="AB117" s="32" t="s">
        <v>34</v>
      </c>
      <c r="AC117" s="22" t="s">
        <v>35</v>
      </c>
    </row>
    <row r="118" spans="1:29" x14ac:dyDescent="0.35">
      <c r="A118" s="20" t="str">
        <f t="shared" si="11"/>
        <v>324276</v>
      </c>
      <c r="B118" s="21" t="s">
        <v>35</v>
      </c>
      <c r="C118" s="22" t="s">
        <v>29</v>
      </c>
      <c r="D118" s="22" t="s">
        <v>268</v>
      </c>
      <c r="E118" s="22" t="s">
        <v>269</v>
      </c>
      <c r="F118" s="23">
        <v>394.1</v>
      </c>
      <c r="G118" s="24">
        <v>9800.418528000002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6">
        <v>0</v>
      </c>
      <c r="N118" s="27">
        <v>12177.550000000001</v>
      </c>
      <c r="O118" s="27">
        <v>54.94</v>
      </c>
      <c r="P118" s="27">
        <v>0</v>
      </c>
      <c r="Q118" s="27">
        <v>0</v>
      </c>
      <c r="R118" s="27">
        <v>0</v>
      </c>
      <c r="S118" s="27">
        <v>0</v>
      </c>
      <c r="T118" s="26"/>
      <c r="U118" s="28">
        <f t="shared" si="10"/>
        <v>12232.490000000002</v>
      </c>
      <c r="V118" s="29">
        <f t="shared" si="7"/>
        <v>2432.0714719999996</v>
      </c>
      <c r="W118" s="30">
        <f t="shared" si="8"/>
        <v>0.24815996021511941</v>
      </c>
      <c r="X118" s="31" t="str">
        <f t="shared" si="9"/>
        <v/>
      </c>
      <c r="Y118" s="32" t="s">
        <v>32</v>
      </c>
      <c r="Z118" s="33">
        <v>1</v>
      </c>
      <c r="AA118" s="32" t="s">
        <v>33</v>
      </c>
      <c r="AB118" s="32" t="s">
        <v>34</v>
      </c>
      <c r="AC118" s="22" t="s">
        <v>35</v>
      </c>
    </row>
    <row r="119" spans="1:29" x14ac:dyDescent="0.35">
      <c r="A119" s="20" t="str">
        <f t="shared" si="11"/>
        <v>324281</v>
      </c>
      <c r="B119" s="21" t="s">
        <v>35</v>
      </c>
      <c r="C119" s="22" t="s">
        <v>29</v>
      </c>
      <c r="D119" s="22" t="s">
        <v>270</v>
      </c>
      <c r="E119" s="22" t="s">
        <v>271</v>
      </c>
      <c r="F119" s="23">
        <v>394.1</v>
      </c>
      <c r="G119" s="24">
        <v>3769.64005</v>
      </c>
      <c r="H119" s="25">
        <v>0</v>
      </c>
      <c r="I119" s="25">
        <v>1376.77</v>
      </c>
      <c r="J119" s="25">
        <v>0</v>
      </c>
      <c r="K119" s="25">
        <v>0</v>
      </c>
      <c r="L119" s="25">
        <v>0</v>
      </c>
      <c r="M119" s="26">
        <v>0</v>
      </c>
      <c r="N119" s="27">
        <v>0</v>
      </c>
      <c r="O119" s="27">
        <v>0</v>
      </c>
      <c r="P119" s="27">
        <v>0</v>
      </c>
      <c r="Q119" s="27">
        <v>0</v>
      </c>
      <c r="R119" s="27">
        <v>0</v>
      </c>
      <c r="S119" s="27">
        <v>0</v>
      </c>
      <c r="T119" s="26"/>
      <c r="U119" s="28">
        <f t="shared" si="10"/>
        <v>1376.77</v>
      </c>
      <c r="V119" s="29">
        <f t="shared" si="7"/>
        <v>-2392.87005</v>
      </c>
      <c r="W119" s="30">
        <f t="shared" si="8"/>
        <v>-0.63477414773328289</v>
      </c>
      <c r="X119" s="31" t="str">
        <f t="shared" si="9"/>
        <v/>
      </c>
      <c r="Y119" s="32" t="s">
        <v>32</v>
      </c>
      <c r="Z119" s="33">
        <v>1</v>
      </c>
      <c r="AA119" s="32" t="s">
        <v>33</v>
      </c>
      <c r="AB119" s="32" t="s">
        <v>34</v>
      </c>
      <c r="AC119" s="22" t="s">
        <v>35</v>
      </c>
    </row>
    <row r="120" spans="1:29" x14ac:dyDescent="0.35">
      <c r="A120" s="20" t="str">
        <f t="shared" si="11"/>
        <v>324556</v>
      </c>
      <c r="B120" s="21" t="s">
        <v>35</v>
      </c>
      <c r="C120" s="22" t="s">
        <v>29</v>
      </c>
      <c r="D120" s="22" t="s">
        <v>272</v>
      </c>
      <c r="E120" s="22" t="s">
        <v>273</v>
      </c>
      <c r="F120" s="23">
        <v>394.1</v>
      </c>
      <c r="G120" s="24">
        <v>904713.61200000008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6">
        <v>0</v>
      </c>
      <c r="N120" s="27">
        <v>0</v>
      </c>
      <c r="O120" s="27">
        <v>0</v>
      </c>
      <c r="P120" s="27">
        <v>0</v>
      </c>
      <c r="Q120" s="27">
        <v>0</v>
      </c>
      <c r="R120" s="27">
        <v>0</v>
      </c>
      <c r="S120" s="27">
        <v>0</v>
      </c>
      <c r="T120" s="26"/>
      <c r="U120" s="28">
        <f t="shared" si="10"/>
        <v>0</v>
      </c>
      <c r="V120" s="29">
        <f t="shared" si="7"/>
        <v>-904713.61200000008</v>
      </c>
      <c r="W120" s="30">
        <f t="shared" si="8"/>
        <v>-1</v>
      </c>
      <c r="X120" s="31" t="str">
        <f t="shared" si="9"/>
        <v>yes</v>
      </c>
      <c r="Y120" s="32" t="s">
        <v>32</v>
      </c>
      <c r="Z120" s="33">
        <v>1</v>
      </c>
      <c r="AA120" s="32" t="s">
        <v>33</v>
      </c>
      <c r="AB120" s="32" t="s">
        <v>34</v>
      </c>
      <c r="AC120" s="22" t="s">
        <v>35</v>
      </c>
    </row>
    <row r="121" spans="1:29" x14ac:dyDescent="0.35">
      <c r="A121" s="20" t="str">
        <f t="shared" si="11"/>
        <v>324560</v>
      </c>
      <c r="B121" s="21" t="s">
        <v>35</v>
      </c>
      <c r="C121" s="22" t="s">
        <v>29</v>
      </c>
      <c r="D121" s="22" t="s">
        <v>274</v>
      </c>
      <c r="E121" s="22" t="s">
        <v>273</v>
      </c>
      <c r="F121" s="23">
        <v>394.1</v>
      </c>
      <c r="G121" s="24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6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6"/>
      <c r="U121" s="28">
        <f t="shared" si="10"/>
        <v>0</v>
      </c>
      <c r="V121" s="29">
        <f t="shared" si="7"/>
        <v>0</v>
      </c>
      <c r="W121" s="30" t="str">
        <f t="shared" si="8"/>
        <v>100%</v>
      </c>
      <c r="X121" s="31" t="str">
        <f t="shared" si="9"/>
        <v/>
      </c>
      <c r="Y121" s="32" t="s">
        <v>47</v>
      </c>
      <c r="Z121" s="33">
        <v>87</v>
      </c>
      <c r="AA121" s="32" t="s">
        <v>33</v>
      </c>
      <c r="AB121" s="32" t="s">
        <v>48</v>
      </c>
      <c r="AC121" s="22" t="s">
        <v>35</v>
      </c>
    </row>
    <row r="122" spans="1:29" x14ac:dyDescent="0.35">
      <c r="A122" s="20" t="str">
        <f t="shared" si="11"/>
        <v>324581</v>
      </c>
      <c r="B122" s="21" t="s">
        <v>35</v>
      </c>
      <c r="C122" s="22" t="s">
        <v>29</v>
      </c>
      <c r="D122" s="22" t="s">
        <v>275</v>
      </c>
      <c r="E122" s="22" t="s">
        <v>276</v>
      </c>
      <c r="F122" s="23">
        <v>376.3</v>
      </c>
      <c r="G122" s="24">
        <v>343625.52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6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7">
        <v>0</v>
      </c>
      <c r="T122" s="26"/>
      <c r="U122" s="28">
        <f t="shared" si="10"/>
        <v>0</v>
      </c>
      <c r="V122" s="29">
        <f t="shared" si="7"/>
        <v>-343625.52</v>
      </c>
      <c r="W122" s="30">
        <f t="shared" si="8"/>
        <v>-1</v>
      </c>
      <c r="X122" s="31" t="str">
        <f t="shared" si="9"/>
        <v/>
      </c>
      <c r="Y122" s="32" t="s">
        <v>32</v>
      </c>
      <c r="Z122" s="33">
        <v>1</v>
      </c>
      <c r="AA122" s="32" t="s">
        <v>33</v>
      </c>
      <c r="AB122" s="32" t="s">
        <v>34</v>
      </c>
      <c r="AC122" s="22" t="s">
        <v>49</v>
      </c>
    </row>
    <row r="123" spans="1:29" x14ac:dyDescent="0.35">
      <c r="A123" s="20" t="str">
        <f t="shared" si="11"/>
        <v>324689</v>
      </c>
      <c r="B123" s="21" t="s">
        <v>35</v>
      </c>
      <c r="C123" s="22" t="s">
        <v>29</v>
      </c>
      <c r="D123" s="22" t="s">
        <v>277</v>
      </c>
      <c r="E123" s="22" t="s">
        <v>278</v>
      </c>
      <c r="F123" s="23">
        <v>376.2</v>
      </c>
      <c r="G123" s="24">
        <v>1634772.280938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6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0</v>
      </c>
      <c r="S123" s="27">
        <v>0</v>
      </c>
      <c r="T123" s="26"/>
      <c r="U123" s="28">
        <f t="shared" si="10"/>
        <v>0</v>
      </c>
      <c r="V123" s="29">
        <f t="shared" si="7"/>
        <v>-1634772.280938</v>
      </c>
      <c r="W123" s="30">
        <f t="shared" si="8"/>
        <v>-1</v>
      </c>
      <c r="X123" s="31" t="str">
        <f t="shared" si="9"/>
        <v>yes</v>
      </c>
      <c r="Y123" s="32" t="s">
        <v>47</v>
      </c>
      <c r="Z123" s="33">
        <v>89</v>
      </c>
      <c r="AA123" s="32" t="s">
        <v>33</v>
      </c>
      <c r="AB123" s="32" t="s">
        <v>48</v>
      </c>
      <c r="AC123" s="22" t="s">
        <v>35</v>
      </c>
    </row>
    <row r="124" spans="1:29" x14ac:dyDescent="0.35">
      <c r="A124" s="20" t="str">
        <f t="shared" si="11"/>
        <v>324799</v>
      </c>
      <c r="B124" s="21" t="s">
        <v>35</v>
      </c>
      <c r="C124" s="22" t="s">
        <v>29</v>
      </c>
      <c r="D124" s="22" t="s">
        <v>279</v>
      </c>
      <c r="E124" s="22" t="s">
        <v>280</v>
      </c>
      <c r="F124" s="23">
        <v>376.2</v>
      </c>
      <c r="G124" s="24">
        <v>512719.18003699998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6">
        <v>0</v>
      </c>
      <c r="N124" s="27">
        <v>0</v>
      </c>
      <c r="O124" s="27">
        <v>0</v>
      </c>
      <c r="P124" s="27">
        <v>0</v>
      </c>
      <c r="Q124" s="27">
        <v>0</v>
      </c>
      <c r="R124" s="27">
        <v>0</v>
      </c>
      <c r="S124" s="27">
        <v>0</v>
      </c>
      <c r="T124" s="26"/>
      <c r="U124" s="28">
        <f t="shared" si="10"/>
        <v>0</v>
      </c>
      <c r="V124" s="29">
        <f t="shared" si="7"/>
        <v>-512719.18003699998</v>
      </c>
      <c r="W124" s="30">
        <f t="shared" si="8"/>
        <v>-1</v>
      </c>
      <c r="X124" s="31" t="str">
        <f t="shared" si="9"/>
        <v>yes</v>
      </c>
      <c r="Y124" s="32" t="s">
        <v>32</v>
      </c>
      <c r="Z124" s="33">
        <v>1</v>
      </c>
      <c r="AA124" s="32" t="s">
        <v>33</v>
      </c>
      <c r="AB124" s="32" t="s">
        <v>34</v>
      </c>
      <c r="AC124" s="22" t="s">
        <v>35</v>
      </c>
    </row>
    <row r="125" spans="1:29" x14ac:dyDescent="0.35">
      <c r="A125" s="20" t="str">
        <f t="shared" si="11"/>
        <v>324932</v>
      </c>
      <c r="B125" s="21" t="s">
        <v>35</v>
      </c>
      <c r="C125" s="22" t="s">
        <v>29</v>
      </c>
      <c r="D125" s="22" t="s">
        <v>281</v>
      </c>
      <c r="E125" s="22" t="s">
        <v>282</v>
      </c>
      <c r="F125" s="23">
        <v>376.1</v>
      </c>
      <c r="G125" s="24">
        <v>1001332.753812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6">
        <v>0</v>
      </c>
      <c r="N125" s="27">
        <v>0</v>
      </c>
      <c r="O125" s="27">
        <v>0</v>
      </c>
      <c r="P125" s="27">
        <v>0</v>
      </c>
      <c r="Q125" s="27">
        <v>0</v>
      </c>
      <c r="R125" s="27">
        <v>0</v>
      </c>
      <c r="S125" s="27">
        <v>0</v>
      </c>
      <c r="T125" s="26"/>
      <c r="U125" s="28">
        <f t="shared" si="10"/>
        <v>0</v>
      </c>
      <c r="V125" s="29">
        <f t="shared" si="7"/>
        <v>-1001332.753812</v>
      </c>
      <c r="W125" s="30">
        <f t="shared" si="8"/>
        <v>-1</v>
      </c>
      <c r="X125" s="31" t="str">
        <f t="shared" si="9"/>
        <v>yes</v>
      </c>
      <c r="Y125" s="32" t="s">
        <v>47</v>
      </c>
      <c r="Z125" s="33">
        <v>91</v>
      </c>
      <c r="AA125" s="32" t="s">
        <v>33</v>
      </c>
      <c r="AB125" s="32" t="s">
        <v>48</v>
      </c>
      <c r="AC125" s="22" t="s">
        <v>35</v>
      </c>
    </row>
    <row r="126" spans="1:29" x14ac:dyDescent="0.35">
      <c r="A126" s="20" t="str">
        <f t="shared" si="11"/>
        <v>324988</v>
      </c>
      <c r="B126" s="21" t="s">
        <v>35</v>
      </c>
      <c r="C126" s="22" t="s">
        <v>29</v>
      </c>
      <c r="D126" s="22" t="s">
        <v>283</v>
      </c>
      <c r="E126" s="22" t="s">
        <v>284</v>
      </c>
      <c r="F126" s="23">
        <v>376.1</v>
      </c>
      <c r="G126" s="24">
        <v>754871.91</v>
      </c>
      <c r="H126" s="25">
        <v>0</v>
      </c>
      <c r="I126" s="25">
        <v>0</v>
      </c>
      <c r="J126" s="25">
        <v>0</v>
      </c>
      <c r="K126" s="25">
        <v>0</v>
      </c>
      <c r="L126" s="25">
        <v>0</v>
      </c>
      <c r="M126" s="26">
        <v>0</v>
      </c>
      <c r="N126" s="27">
        <v>0</v>
      </c>
      <c r="O126" s="27">
        <v>0</v>
      </c>
      <c r="P126" s="27">
        <v>0</v>
      </c>
      <c r="Q126" s="27">
        <v>0</v>
      </c>
      <c r="R126" s="27">
        <v>0</v>
      </c>
      <c r="S126" s="27">
        <v>0</v>
      </c>
      <c r="T126" s="26"/>
      <c r="U126" s="28">
        <f t="shared" si="10"/>
        <v>0</v>
      </c>
      <c r="V126" s="29">
        <f t="shared" si="7"/>
        <v>-754871.91</v>
      </c>
      <c r="W126" s="30">
        <f t="shared" si="8"/>
        <v>-1</v>
      </c>
      <c r="X126" s="31" t="str">
        <f t="shared" si="9"/>
        <v>yes</v>
      </c>
      <c r="Y126" s="32" t="s">
        <v>32</v>
      </c>
      <c r="Z126" s="33">
        <v>1</v>
      </c>
      <c r="AA126" s="32" t="s">
        <v>33</v>
      </c>
      <c r="AB126" s="32" t="s">
        <v>34</v>
      </c>
      <c r="AC126" s="22" t="s">
        <v>49</v>
      </c>
    </row>
    <row r="127" spans="1:29" x14ac:dyDescent="0.35">
      <c r="A127" s="20" t="str">
        <f t="shared" si="11"/>
        <v>324995</v>
      </c>
      <c r="B127" s="21" t="s">
        <v>35</v>
      </c>
      <c r="C127" s="22" t="s">
        <v>29</v>
      </c>
      <c r="D127" s="22" t="s">
        <v>285</v>
      </c>
      <c r="E127" s="22" t="s">
        <v>286</v>
      </c>
      <c r="F127" s="23">
        <v>378</v>
      </c>
      <c r="G127" s="24">
        <v>98907.725646999999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6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0</v>
      </c>
      <c r="S127" s="27">
        <v>0</v>
      </c>
      <c r="T127" s="26"/>
      <c r="U127" s="28">
        <f t="shared" si="10"/>
        <v>0</v>
      </c>
      <c r="V127" s="29">
        <f t="shared" si="7"/>
        <v>-98907.725646999999</v>
      </c>
      <c r="W127" s="30">
        <f t="shared" si="8"/>
        <v>-1</v>
      </c>
      <c r="X127" s="31" t="str">
        <f t="shared" si="9"/>
        <v/>
      </c>
      <c r="Y127" s="32" t="s">
        <v>32</v>
      </c>
      <c r="Z127" s="33">
        <v>1</v>
      </c>
      <c r="AA127" s="32" t="s">
        <v>33</v>
      </c>
      <c r="AB127" s="32" t="s">
        <v>34</v>
      </c>
      <c r="AC127" s="22" t="s">
        <v>35</v>
      </c>
    </row>
    <row r="128" spans="1:29" x14ac:dyDescent="0.35">
      <c r="A128" s="20" t="str">
        <f t="shared" si="11"/>
        <v>325037</v>
      </c>
      <c r="B128" s="21" t="s">
        <v>35</v>
      </c>
      <c r="C128" s="22" t="s">
        <v>29</v>
      </c>
      <c r="D128" s="22" t="s">
        <v>287</v>
      </c>
      <c r="E128" s="22" t="s">
        <v>288</v>
      </c>
      <c r="F128" s="23">
        <v>376.3</v>
      </c>
      <c r="G128" s="24">
        <v>122656.28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6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0</v>
      </c>
      <c r="S128" s="27">
        <v>0</v>
      </c>
      <c r="T128" s="26"/>
      <c r="U128" s="28">
        <f t="shared" si="10"/>
        <v>0</v>
      </c>
      <c r="V128" s="29">
        <f t="shared" si="7"/>
        <v>-122656.28</v>
      </c>
      <c r="W128" s="30">
        <f t="shared" si="8"/>
        <v>-1</v>
      </c>
      <c r="X128" s="31" t="str">
        <f t="shared" si="9"/>
        <v/>
      </c>
      <c r="Y128" s="32" t="s">
        <v>32</v>
      </c>
      <c r="Z128" s="33">
        <v>1</v>
      </c>
      <c r="AA128" s="32" t="s">
        <v>33</v>
      </c>
      <c r="AB128" s="32" t="s">
        <v>34</v>
      </c>
      <c r="AC128" s="22" t="s">
        <v>49</v>
      </c>
    </row>
    <row r="129" spans="1:29" x14ac:dyDescent="0.35">
      <c r="A129" s="20" t="str">
        <f t="shared" si="11"/>
        <v>323967</v>
      </c>
      <c r="B129" s="21" t="s">
        <v>35</v>
      </c>
      <c r="C129" s="22" t="s">
        <v>289</v>
      </c>
      <c r="D129" s="22" t="s">
        <v>290</v>
      </c>
      <c r="E129" s="22" t="s">
        <v>291</v>
      </c>
      <c r="F129" s="23">
        <v>303</v>
      </c>
      <c r="G129" s="24">
        <v>41466.040550000005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6">
        <v>0</v>
      </c>
      <c r="N129" s="27">
        <v>0</v>
      </c>
      <c r="O129" s="27">
        <v>0</v>
      </c>
      <c r="P129" s="27">
        <v>0</v>
      </c>
      <c r="Q129" s="27">
        <v>0</v>
      </c>
      <c r="R129" s="27">
        <v>0</v>
      </c>
      <c r="S129" s="27">
        <v>0</v>
      </c>
      <c r="T129" s="26"/>
      <c r="U129" s="28">
        <f t="shared" si="10"/>
        <v>0</v>
      </c>
      <c r="V129" s="29">
        <f t="shared" si="7"/>
        <v>-41466.040550000005</v>
      </c>
      <c r="W129" s="30">
        <f t="shared" si="8"/>
        <v>-1</v>
      </c>
      <c r="X129" s="31" t="str">
        <f t="shared" si="9"/>
        <v/>
      </c>
      <c r="Y129" s="32" t="s">
        <v>292</v>
      </c>
      <c r="Z129" s="33">
        <v>1</v>
      </c>
      <c r="AA129" s="32" t="s">
        <v>33</v>
      </c>
      <c r="AB129" s="32" t="s">
        <v>34</v>
      </c>
      <c r="AC129" s="22" t="s">
        <v>35</v>
      </c>
    </row>
    <row r="130" spans="1:29" x14ac:dyDescent="0.35">
      <c r="A130" s="20" t="str">
        <f t="shared" si="11"/>
        <v>323968</v>
      </c>
      <c r="B130" s="21" t="s">
        <v>35</v>
      </c>
      <c r="C130" s="22" t="s">
        <v>289</v>
      </c>
      <c r="D130" s="22" t="s">
        <v>293</v>
      </c>
      <c r="E130" s="22" t="s">
        <v>294</v>
      </c>
      <c r="F130" s="23">
        <v>303</v>
      </c>
      <c r="G130" s="24">
        <v>7539.2800999999999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6">
        <v>0</v>
      </c>
      <c r="N130" s="27">
        <v>0</v>
      </c>
      <c r="O130" s="27">
        <v>0</v>
      </c>
      <c r="P130" s="27">
        <v>0</v>
      </c>
      <c r="Q130" s="27">
        <v>0</v>
      </c>
      <c r="R130" s="27">
        <v>0</v>
      </c>
      <c r="S130" s="27">
        <v>0</v>
      </c>
      <c r="T130" s="26"/>
      <c r="U130" s="28">
        <f t="shared" si="10"/>
        <v>0</v>
      </c>
      <c r="V130" s="29">
        <f t="shared" si="7"/>
        <v>-7539.2800999999999</v>
      </c>
      <c r="W130" s="30">
        <f t="shared" si="8"/>
        <v>-1</v>
      </c>
      <c r="X130" s="31" t="str">
        <f t="shared" si="9"/>
        <v/>
      </c>
      <c r="Y130" s="32" t="s">
        <v>292</v>
      </c>
      <c r="Z130" s="33">
        <v>1</v>
      </c>
      <c r="AA130" s="32" t="s">
        <v>33</v>
      </c>
      <c r="AB130" s="32" t="s">
        <v>34</v>
      </c>
      <c r="AC130" s="22" t="s">
        <v>35</v>
      </c>
    </row>
    <row r="131" spans="1:29" x14ac:dyDescent="0.35">
      <c r="A131" s="20" t="str">
        <f t="shared" si="11"/>
        <v>101480</v>
      </c>
      <c r="B131" s="21" t="s">
        <v>35</v>
      </c>
      <c r="C131" s="22" t="s">
        <v>289</v>
      </c>
      <c r="D131" s="22" t="s">
        <v>295</v>
      </c>
      <c r="E131" s="22" t="s">
        <v>296</v>
      </c>
      <c r="F131" s="23">
        <v>303</v>
      </c>
      <c r="G131" s="24">
        <v>3980874.5233380003</v>
      </c>
      <c r="H131" s="25">
        <v>0</v>
      </c>
      <c r="I131" s="25">
        <v>0</v>
      </c>
      <c r="J131" s="25">
        <v>1724160.15</v>
      </c>
      <c r="K131" s="25">
        <v>0</v>
      </c>
      <c r="L131" s="25">
        <v>1919018.46</v>
      </c>
      <c r="M131" s="26">
        <v>0</v>
      </c>
      <c r="N131" s="27">
        <v>0</v>
      </c>
      <c r="O131" s="27">
        <v>0</v>
      </c>
      <c r="P131" s="27">
        <v>0</v>
      </c>
      <c r="Q131" s="27">
        <v>0</v>
      </c>
      <c r="R131" s="27">
        <v>0</v>
      </c>
      <c r="S131" s="27">
        <v>0</v>
      </c>
      <c r="T131" s="26"/>
      <c r="U131" s="28">
        <f t="shared" si="10"/>
        <v>3643178.61</v>
      </c>
      <c r="V131" s="29">
        <f t="shared" si="7"/>
        <v>-337695.91333800042</v>
      </c>
      <c r="W131" s="30">
        <f t="shared" si="8"/>
        <v>-8.4829579872022512E-2</v>
      </c>
      <c r="X131" s="31" t="str">
        <f t="shared" si="9"/>
        <v/>
      </c>
      <c r="Y131" s="32" t="s">
        <v>297</v>
      </c>
      <c r="Z131" s="33">
        <v>2</v>
      </c>
      <c r="AA131" s="32" t="s">
        <v>33</v>
      </c>
      <c r="AB131" s="32" t="s">
        <v>48</v>
      </c>
      <c r="AC131" s="22" t="s">
        <v>35</v>
      </c>
    </row>
    <row r="132" spans="1:29" x14ac:dyDescent="0.35">
      <c r="A132" s="20" t="str">
        <f t="shared" si="11"/>
        <v>317565</v>
      </c>
      <c r="B132" s="21" t="s">
        <v>35</v>
      </c>
      <c r="C132" s="22" t="s">
        <v>289</v>
      </c>
      <c r="D132" s="22" t="s">
        <v>298</v>
      </c>
      <c r="E132" s="22" t="s">
        <v>299</v>
      </c>
      <c r="F132" s="23">
        <v>391.3</v>
      </c>
      <c r="G132" s="24">
        <v>136058.75</v>
      </c>
      <c r="H132" s="25">
        <v>0</v>
      </c>
      <c r="I132" s="25">
        <v>0</v>
      </c>
      <c r="J132" s="25">
        <v>0</v>
      </c>
      <c r="K132" s="25">
        <v>0</v>
      </c>
      <c r="L132" s="25">
        <v>0</v>
      </c>
      <c r="M132" s="26">
        <v>0</v>
      </c>
      <c r="N132" s="27">
        <v>0</v>
      </c>
      <c r="O132" s="27">
        <v>0</v>
      </c>
      <c r="P132" s="27">
        <v>0</v>
      </c>
      <c r="Q132" s="27">
        <v>0</v>
      </c>
      <c r="R132" s="27">
        <v>0</v>
      </c>
      <c r="S132" s="27">
        <v>0</v>
      </c>
      <c r="T132" s="26"/>
      <c r="U132" s="28">
        <f t="shared" si="10"/>
        <v>0</v>
      </c>
      <c r="V132" s="29">
        <f t="shared" ref="V132:V195" si="12">U132-G132</f>
        <v>-136058.75</v>
      </c>
      <c r="W132" s="30">
        <f t="shared" ref="W132:W195" si="13">+IFERROR(V132/G132,"100%")</f>
        <v>-1</v>
      </c>
      <c r="X132" s="31" t="str">
        <f t="shared" ref="X132:X195" si="14">IFERROR(IF(AND(ABS(V132)&gt;=500000,ABS(W132)&gt;=10%),"yes",""),"")</f>
        <v/>
      </c>
      <c r="Y132" s="32" t="s">
        <v>297</v>
      </c>
      <c r="Z132" s="33">
        <v>2</v>
      </c>
      <c r="AA132" s="32" t="s">
        <v>33</v>
      </c>
      <c r="AB132" s="32" t="s">
        <v>48</v>
      </c>
      <c r="AC132" s="22" t="s">
        <v>35</v>
      </c>
    </row>
    <row r="133" spans="1:29" x14ac:dyDescent="0.35">
      <c r="A133" s="20" t="str">
        <f t="shared" si="11"/>
        <v>324020</v>
      </c>
      <c r="B133" s="21" t="s">
        <v>35</v>
      </c>
      <c r="C133" s="22" t="s">
        <v>289</v>
      </c>
      <c r="D133" s="22" t="s">
        <v>300</v>
      </c>
      <c r="E133" s="22" t="s">
        <v>301</v>
      </c>
      <c r="F133" s="23">
        <v>303</v>
      </c>
      <c r="G133" s="24">
        <v>810507.85611499997</v>
      </c>
      <c r="H133" s="25">
        <v>0</v>
      </c>
      <c r="I133" s="25">
        <v>0</v>
      </c>
      <c r="J133" s="25">
        <v>0</v>
      </c>
      <c r="K133" s="25">
        <v>0</v>
      </c>
      <c r="L133" s="25">
        <v>1141248.95</v>
      </c>
      <c r="M133" s="26">
        <v>0</v>
      </c>
      <c r="N133" s="27">
        <v>0</v>
      </c>
      <c r="O133" s="27">
        <v>0</v>
      </c>
      <c r="P133" s="27">
        <v>0</v>
      </c>
      <c r="Q133" s="27">
        <v>0</v>
      </c>
      <c r="R133" s="27">
        <v>0</v>
      </c>
      <c r="S133" s="27">
        <v>0</v>
      </c>
      <c r="T133" s="26"/>
      <c r="U133" s="28">
        <f t="shared" ref="U133:U196" si="15">SUM(H133:T133)</f>
        <v>1141248.95</v>
      </c>
      <c r="V133" s="29">
        <f t="shared" si="12"/>
        <v>330741.09388499998</v>
      </c>
      <c r="W133" s="30">
        <f t="shared" si="13"/>
        <v>0.40806648743707225</v>
      </c>
      <c r="X133" s="31" t="str">
        <f t="shared" si="14"/>
        <v/>
      </c>
      <c r="Y133" s="32" t="s">
        <v>297</v>
      </c>
      <c r="Z133" s="33">
        <v>2</v>
      </c>
      <c r="AA133" s="32" t="s">
        <v>33</v>
      </c>
      <c r="AB133" s="32" t="s">
        <v>48</v>
      </c>
      <c r="AC133" s="22" t="s">
        <v>35</v>
      </c>
    </row>
    <row r="134" spans="1:29" x14ac:dyDescent="0.35">
      <c r="A134" s="20" t="str">
        <f t="shared" si="11"/>
        <v>324029</v>
      </c>
      <c r="B134" s="21" t="s">
        <v>35</v>
      </c>
      <c r="C134" s="22" t="s">
        <v>289</v>
      </c>
      <c r="D134" s="22" t="s">
        <v>302</v>
      </c>
      <c r="E134" s="22" t="s">
        <v>303</v>
      </c>
      <c r="F134" s="23">
        <v>303</v>
      </c>
      <c r="G134" s="24">
        <v>0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6">
        <v>0</v>
      </c>
      <c r="N134" s="27">
        <v>0</v>
      </c>
      <c r="O134" s="27">
        <v>0</v>
      </c>
      <c r="P134" s="27">
        <v>0</v>
      </c>
      <c r="Q134" s="27">
        <v>0</v>
      </c>
      <c r="R134" s="27">
        <v>0</v>
      </c>
      <c r="S134" s="27">
        <v>0</v>
      </c>
      <c r="T134" s="26"/>
      <c r="U134" s="28">
        <f t="shared" si="15"/>
        <v>0</v>
      </c>
      <c r="V134" s="29">
        <f t="shared" si="12"/>
        <v>0</v>
      </c>
      <c r="W134" s="30" t="str">
        <f t="shared" si="13"/>
        <v>100%</v>
      </c>
      <c r="X134" s="31" t="str">
        <f t="shared" si="14"/>
        <v/>
      </c>
      <c r="Y134" s="32" t="s">
        <v>297</v>
      </c>
      <c r="Z134" s="33">
        <v>2</v>
      </c>
      <c r="AA134" s="32" t="s">
        <v>33</v>
      </c>
      <c r="AB134" s="32" t="s">
        <v>48</v>
      </c>
      <c r="AC134" s="22" t="s">
        <v>35</v>
      </c>
    </row>
    <row r="135" spans="1:29" x14ac:dyDescent="0.35">
      <c r="A135" s="20" t="str">
        <f t="shared" si="11"/>
        <v>324035</v>
      </c>
      <c r="B135" s="21" t="s">
        <v>35</v>
      </c>
      <c r="C135" s="22" t="s">
        <v>289</v>
      </c>
      <c r="D135" s="22" t="s">
        <v>304</v>
      </c>
      <c r="E135" s="22" t="s">
        <v>305</v>
      </c>
      <c r="F135" s="23">
        <v>303</v>
      </c>
      <c r="G135" s="24">
        <v>52501.443155000008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6">
        <v>0</v>
      </c>
      <c r="N135" s="27">
        <v>0</v>
      </c>
      <c r="O135" s="27">
        <v>0</v>
      </c>
      <c r="P135" s="27">
        <v>0</v>
      </c>
      <c r="Q135" s="27">
        <v>0</v>
      </c>
      <c r="R135" s="27">
        <v>0</v>
      </c>
      <c r="S135" s="27">
        <v>0</v>
      </c>
      <c r="T135" s="26"/>
      <c r="U135" s="28">
        <f t="shared" si="15"/>
        <v>0</v>
      </c>
      <c r="V135" s="29">
        <f t="shared" si="12"/>
        <v>-52501.443155000008</v>
      </c>
      <c r="W135" s="30">
        <f t="shared" si="13"/>
        <v>-1</v>
      </c>
      <c r="X135" s="31" t="str">
        <f t="shared" si="14"/>
        <v/>
      </c>
      <c r="Y135" s="32" t="s">
        <v>297</v>
      </c>
      <c r="Z135" s="33">
        <v>2</v>
      </c>
      <c r="AA135" s="32" t="s">
        <v>33</v>
      </c>
      <c r="AB135" s="32" t="s">
        <v>48</v>
      </c>
      <c r="AC135" s="22" t="s">
        <v>35</v>
      </c>
    </row>
    <row r="136" spans="1:29" x14ac:dyDescent="0.35">
      <c r="A136" s="20" t="str">
        <f t="shared" si="11"/>
        <v>320934</v>
      </c>
      <c r="B136" s="21" t="s">
        <v>35</v>
      </c>
      <c r="C136" s="22" t="s">
        <v>289</v>
      </c>
      <c r="D136" s="22" t="s">
        <v>306</v>
      </c>
      <c r="E136" s="22" t="s">
        <v>307</v>
      </c>
      <c r="F136" s="23">
        <v>394.1</v>
      </c>
      <c r="G136" s="24">
        <v>16945.670000000002</v>
      </c>
      <c r="H136" s="25">
        <v>0</v>
      </c>
      <c r="I136" s="25">
        <v>0</v>
      </c>
      <c r="J136" s="25">
        <v>0</v>
      </c>
      <c r="K136" s="25">
        <v>0</v>
      </c>
      <c r="L136" s="25">
        <v>0</v>
      </c>
      <c r="M136" s="26">
        <v>0</v>
      </c>
      <c r="N136" s="27">
        <v>0</v>
      </c>
      <c r="O136" s="27">
        <v>0</v>
      </c>
      <c r="P136" s="27">
        <v>0</v>
      </c>
      <c r="Q136" s="27">
        <v>0</v>
      </c>
      <c r="R136" s="27">
        <v>0</v>
      </c>
      <c r="S136" s="27">
        <v>0</v>
      </c>
      <c r="T136" s="26"/>
      <c r="U136" s="28">
        <f t="shared" si="15"/>
        <v>0</v>
      </c>
      <c r="V136" s="29">
        <f t="shared" si="12"/>
        <v>-16945.670000000002</v>
      </c>
      <c r="W136" s="30">
        <f t="shared" si="13"/>
        <v>-1</v>
      </c>
      <c r="X136" s="31" t="str">
        <f t="shared" si="14"/>
        <v/>
      </c>
      <c r="Y136" s="32" t="s">
        <v>292</v>
      </c>
      <c r="Z136" s="33">
        <v>1</v>
      </c>
      <c r="AA136" s="32" t="s">
        <v>33</v>
      </c>
      <c r="AB136" s="32" t="s">
        <v>34</v>
      </c>
      <c r="AC136" s="22" t="s">
        <v>35</v>
      </c>
    </row>
    <row r="137" spans="1:29" x14ac:dyDescent="0.35">
      <c r="A137" s="20" t="str">
        <f t="shared" si="11"/>
        <v>320935</v>
      </c>
      <c r="B137" s="21" t="s">
        <v>35</v>
      </c>
      <c r="C137" s="22" t="s">
        <v>289</v>
      </c>
      <c r="D137" s="22" t="s">
        <v>308</v>
      </c>
      <c r="E137" s="22" t="s">
        <v>309</v>
      </c>
      <c r="F137" s="23">
        <v>394.1</v>
      </c>
      <c r="G137" s="24">
        <v>14987.11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6">
        <v>0</v>
      </c>
      <c r="N137" s="27">
        <v>0</v>
      </c>
      <c r="O137" s="27">
        <v>0</v>
      </c>
      <c r="P137" s="27">
        <v>0</v>
      </c>
      <c r="Q137" s="27">
        <v>0</v>
      </c>
      <c r="R137" s="27">
        <v>0</v>
      </c>
      <c r="S137" s="27">
        <v>0</v>
      </c>
      <c r="T137" s="26"/>
      <c r="U137" s="28">
        <f t="shared" si="15"/>
        <v>0</v>
      </c>
      <c r="V137" s="29">
        <f t="shared" si="12"/>
        <v>-14987.11</v>
      </c>
      <c r="W137" s="30">
        <f t="shared" si="13"/>
        <v>-1</v>
      </c>
      <c r="X137" s="31" t="str">
        <f t="shared" si="14"/>
        <v/>
      </c>
      <c r="Y137" s="32" t="s">
        <v>292</v>
      </c>
      <c r="Z137" s="33">
        <v>1</v>
      </c>
      <c r="AA137" s="32" t="s">
        <v>33</v>
      </c>
      <c r="AB137" s="32" t="s">
        <v>34</v>
      </c>
      <c r="AC137" s="22" t="s">
        <v>35</v>
      </c>
    </row>
    <row r="138" spans="1:29" x14ac:dyDescent="0.35">
      <c r="A138" s="20" t="str">
        <f t="shared" si="11"/>
        <v>ital Lease</v>
      </c>
      <c r="B138" s="21" t="s">
        <v>35</v>
      </c>
      <c r="C138" s="22" t="s">
        <v>289</v>
      </c>
      <c r="D138" s="22" t="s">
        <v>310</v>
      </c>
      <c r="E138" s="22" t="s">
        <v>311</v>
      </c>
      <c r="F138" s="23">
        <v>397.4</v>
      </c>
      <c r="G138" s="24">
        <v>398580.42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6">
        <v>0</v>
      </c>
      <c r="N138" s="27">
        <v>0</v>
      </c>
      <c r="O138" s="27">
        <v>0</v>
      </c>
      <c r="P138" s="27">
        <v>0</v>
      </c>
      <c r="Q138" s="27">
        <v>0</v>
      </c>
      <c r="R138" s="27">
        <v>0</v>
      </c>
      <c r="S138" s="27">
        <v>0</v>
      </c>
      <c r="T138" s="26"/>
      <c r="U138" s="28">
        <f t="shared" si="15"/>
        <v>0</v>
      </c>
      <c r="V138" s="29">
        <f t="shared" si="12"/>
        <v>-398580.42</v>
      </c>
      <c r="W138" s="30">
        <f t="shared" si="13"/>
        <v>-1</v>
      </c>
      <c r="X138" s="31" t="str">
        <f t="shared" si="14"/>
        <v/>
      </c>
      <c r="Y138" s="32" t="s">
        <v>297</v>
      </c>
      <c r="Z138" s="33">
        <v>2</v>
      </c>
      <c r="AA138" s="32" t="s">
        <v>33</v>
      </c>
      <c r="AB138" s="32" t="s">
        <v>48</v>
      </c>
      <c r="AC138" s="22" t="s">
        <v>35</v>
      </c>
    </row>
    <row r="139" spans="1:29" x14ac:dyDescent="0.35">
      <c r="A139" s="20" t="str">
        <f t="shared" si="11"/>
        <v>316019</v>
      </c>
      <c r="B139" s="21" t="s">
        <v>35</v>
      </c>
      <c r="C139" s="22" t="s">
        <v>289</v>
      </c>
      <c r="D139" s="22" t="s">
        <v>312</v>
      </c>
      <c r="E139" s="22" t="s">
        <v>313</v>
      </c>
      <c r="F139" s="23">
        <v>303</v>
      </c>
      <c r="G139" s="24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6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6"/>
      <c r="U139" s="28">
        <f t="shared" si="15"/>
        <v>0</v>
      </c>
      <c r="V139" s="29">
        <f t="shared" si="12"/>
        <v>0</v>
      </c>
      <c r="W139" s="30" t="str">
        <f t="shared" si="13"/>
        <v>100%</v>
      </c>
      <c r="X139" s="31" t="str">
        <f t="shared" si="14"/>
        <v/>
      </c>
      <c r="Y139" s="32" t="s">
        <v>297</v>
      </c>
      <c r="Z139" s="33">
        <v>8</v>
      </c>
      <c r="AA139" s="32" t="s">
        <v>33</v>
      </c>
      <c r="AB139" s="32" t="s">
        <v>48</v>
      </c>
      <c r="AC139" s="22" t="s">
        <v>35</v>
      </c>
    </row>
    <row r="140" spans="1:29" x14ac:dyDescent="0.35">
      <c r="A140" s="20" t="str">
        <f t="shared" si="11"/>
        <v>316451</v>
      </c>
      <c r="B140" s="21" t="s">
        <v>35</v>
      </c>
      <c r="C140" s="22" t="s">
        <v>289</v>
      </c>
      <c r="D140" s="22" t="s">
        <v>314</v>
      </c>
      <c r="E140" s="22" t="s">
        <v>315</v>
      </c>
      <c r="F140" s="23">
        <v>303</v>
      </c>
      <c r="G140" s="24">
        <v>109304.12705800001</v>
      </c>
      <c r="H140" s="25">
        <v>0</v>
      </c>
      <c r="I140" s="25">
        <v>0</v>
      </c>
      <c r="J140" s="25">
        <v>0</v>
      </c>
      <c r="K140" s="25">
        <v>0</v>
      </c>
      <c r="L140" s="25">
        <v>0</v>
      </c>
      <c r="M140" s="26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6"/>
      <c r="U140" s="28">
        <f t="shared" si="15"/>
        <v>0</v>
      </c>
      <c r="V140" s="29">
        <f t="shared" si="12"/>
        <v>-109304.12705800001</v>
      </c>
      <c r="W140" s="30">
        <f t="shared" si="13"/>
        <v>-1</v>
      </c>
      <c r="X140" s="31" t="str">
        <f t="shared" si="14"/>
        <v/>
      </c>
      <c r="Y140" s="32" t="s">
        <v>292</v>
      </c>
      <c r="Z140" s="33">
        <v>1</v>
      </c>
      <c r="AA140" s="32" t="s">
        <v>33</v>
      </c>
      <c r="AB140" s="32" t="s">
        <v>34</v>
      </c>
      <c r="AC140" s="22" t="s">
        <v>35</v>
      </c>
    </row>
    <row r="141" spans="1:29" x14ac:dyDescent="0.35">
      <c r="A141" s="20" t="str">
        <f t="shared" si="11"/>
        <v>324053</v>
      </c>
      <c r="B141" s="21" t="s">
        <v>35</v>
      </c>
      <c r="C141" s="22" t="s">
        <v>289</v>
      </c>
      <c r="D141" s="22" t="s">
        <v>316</v>
      </c>
      <c r="E141" s="22" t="s">
        <v>317</v>
      </c>
      <c r="F141" s="23">
        <v>394.1</v>
      </c>
      <c r="G141" s="24">
        <v>50215</v>
      </c>
      <c r="H141" s="25">
        <v>0</v>
      </c>
      <c r="I141" s="25">
        <v>0</v>
      </c>
      <c r="J141" s="25">
        <v>0</v>
      </c>
      <c r="K141" s="25">
        <v>0</v>
      </c>
      <c r="L141" s="25">
        <v>0</v>
      </c>
      <c r="M141" s="26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0</v>
      </c>
      <c r="S141" s="27">
        <v>0</v>
      </c>
      <c r="T141" s="26"/>
      <c r="U141" s="28">
        <f t="shared" si="15"/>
        <v>0</v>
      </c>
      <c r="V141" s="29">
        <f t="shared" si="12"/>
        <v>-50215</v>
      </c>
      <c r="W141" s="30">
        <f t="shared" si="13"/>
        <v>-1</v>
      </c>
      <c r="X141" s="31" t="str">
        <f t="shared" si="14"/>
        <v/>
      </c>
      <c r="Y141" s="32" t="s">
        <v>292</v>
      </c>
      <c r="Z141" s="33">
        <v>1</v>
      </c>
      <c r="AA141" s="32" t="s">
        <v>33</v>
      </c>
      <c r="AB141" s="32" t="s">
        <v>34</v>
      </c>
      <c r="AC141" s="22" t="s">
        <v>35</v>
      </c>
    </row>
    <row r="142" spans="1:29" x14ac:dyDescent="0.35">
      <c r="A142" s="20" t="str">
        <f t="shared" si="11"/>
        <v>324251</v>
      </c>
      <c r="B142" s="21" t="s">
        <v>35</v>
      </c>
      <c r="C142" s="22" t="s">
        <v>289</v>
      </c>
      <c r="D142" s="22" t="s">
        <v>318</v>
      </c>
      <c r="E142" s="22" t="s">
        <v>319</v>
      </c>
      <c r="F142" s="23">
        <v>398</v>
      </c>
      <c r="G142" s="24">
        <v>2008.6000000000001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6">
        <v>0</v>
      </c>
      <c r="N142" s="27">
        <v>0</v>
      </c>
      <c r="O142" s="27">
        <v>0</v>
      </c>
      <c r="P142" s="27">
        <v>0</v>
      </c>
      <c r="Q142" s="27">
        <v>0</v>
      </c>
      <c r="R142" s="27">
        <v>0</v>
      </c>
      <c r="S142" s="27">
        <v>0</v>
      </c>
      <c r="T142" s="26"/>
      <c r="U142" s="28">
        <f t="shared" si="15"/>
        <v>0</v>
      </c>
      <c r="V142" s="29">
        <f t="shared" si="12"/>
        <v>-2008.6000000000001</v>
      </c>
      <c r="W142" s="30">
        <f t="shared" si="13"/>
        <v>-1</v>
      </c>
      <c r="X142" s="31" t="str">
        <f t="shared" si="14"/>
        <v/>
      </c>
      <c r="Y142" s="32" t="s">
        <v>292</v>
      </c>
      <c r="Z142" s="33">
        <v>1</v>
      </c>
      <c r="AA142" s="32" t="s">
        <v>33</v>
      </c>
      <c r="AB142" s="32" t="s">
        <v>34</v>
      </c>
      <c r="AC142" s="22" t="s">
        <v>35</v>
      </c>
    </row>
    <row r="143" spans="1:29" x14ac:dyDescent="0.35">
      <c r="A143" s="20" t="str">
        <f t="shared" si="11"/>
        <v>324253</v>
      </c>
      <c r="B143" s="21" t="s">
        <v>35</v>
      </c>
      <c r="C143" s="22" t="s">
        <v>289</v>
      </c>
      <c r="D143" s="22" t="s">
        <v>320</v>
      </c>
      <c r="E143" s="22" t="s">
        <v>321</v>
      </c>
      <c r="F143" s="23">
        <v>394.1</v>
      </c>
      <c r="G143" s="24">
        <v>10043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6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6"/>
      <c r="U143" s="28">
        <f t="shared" si="15"/>
        <v>0</v>
      </c>
      <c r="V143" s="29">
        <f t="shared" si="12"/>
        <v>-10043</v>
      </c>
      <c r="W143" s="30">
        <f t="shared" si="13"/>
        <v>-1</v>
      </c>
      <c r="X143" s="31" t="str">
        <f t="shared" si="14"/>
        <v/>
      </c>
      <c r="Y143" s="32" t="s">
        <v>292</v>
      </c>
      <c r="Z143" s="33">
        <v>1</v>
      </c>
      <c r="AA143" s="32" t="s">
        <v>33</v>
      </c>
      <c r="AB143" s="32" t="s">
        <v>34</v>
      </c>
      <c r="AC143" s="22" t="s">
        <v>35</v>
      </c>
    </row>
    <row r="144" spans="1:29" x14ac:dyDescent="0.35">
      <c r="A144" s="20" t="str">
        <f t="shared" si="11"/>
        <v>322468</v>
      </c>
      <c r="B144" s="21" t="s">
        <v>35</v>
      </c>
      <c r="C144" s="22" t="s">
        <v>322</v>
      </c>
      <c r="D144" s="22" t="s">
        <v>323</v>
      </c>
      <c r="E144" s="22" t="s">
        <v>324</v>
      </c>
      <c r="F144" s="23">
        <v>394.1</v>
      </c>
      <c r="G144" s="24">
        <v>16755.97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6">
        <v>0</v>
      </c>
      <c r="N144" s="27">
        <v>0</v>
      </c>
      <c r="O144" s="27">
        <v>0</v>
      </c>
      <c r="P144" s="27">
        <v>0</v>
      </c>
      <c r="Q144" s="27">
        <v>0</v>
      </c>
      <c r="R144" s="27">
        <v>0</v>
      </c>
      <c r="S144" s="27">
        <v>0</v>
      </c>
      <c r="T144" s="26"/>
      <c r="U144" s="28">
        <f t="shared" si="15"/>
        <v>0</v>
      </c>
      <c r="V144" s="29">
        <f t="shared" si="12"/>
        <v>-16755.97</v>
      </c>
      <c r="W144" s="30">
        <f t="shared" si="13"/>
        <v>-1</v>
      </c>
      <c r="X144" s="31" t="str">
        <f t="shared" si="14"/>
        <v/>
      </c>
      <c r="Y144" s="32" t="s">
        <v>325</v>
      </c>
      <c r="Z144" s="33">
        <v>13</v>
      </c>
      <c r="AA144" s="32" t="s">
        <v>93</v>
      </c>
      <c r="AB144" s="32" t="s">
        <v>34</v>
      </c>
      <c r="AC144" s="22" t="s">
        <v>35</v>
      </c>
    </row>
    <row r="145" spans="1:29" x14ac:dyDescent="0.35">
      <c r="A145" s="20" t="str">
        <f t="shared" si="11"/>
        <v>322488</v>
      </c>
      <c r="B145" s="21" t="s">
        <v>35</v>
      </c>
      <c r="C145" s="22" t="s">
        <v>322</v>
      </c>
      <c r="D145" s="22" t="s">
        <v>326</v>
      </c>
      <c r="E145" s="22" t="s">
        <v>327</v>
      </c>
      <c r="F145" s="23">
        <v>394.1</v>
      </c>
      <c r="G145" s="24">
        <v>3970.1</v>
      </c>
      <c r="H145" s="25">
        <v>0</v>
      </c>
      <c r="I145" s="25">
        <v>0</v>
      </c>
      <c r="J145" s="25">
        <v>0</v>
      </c>
      <c r="K145" s="25">
        <v>0</v>
      </c>
      <c r="L145" s="25">
        <v>0</v>
      </c>
      <c r="M145" s="26">
        <v>0</v>
      </c>
      <c r="N145" s="27">
        <v>0</v>
      </c>
      <c r="O145" s="27">
        <v>0</v>
      </c>
      <c r="P145" s="27">
        <v>0</v>
      </c>
      <c r="Q145" s="27">
        <v>0</v>
      </c>
      <c r="R145" s="27">
        <v>0</v>
      </c>
      <c r="S145" s="27">
        <v>0</v>
      </c>
      <c r="T145" s="26"/>
      <c r="U145" s="28">
        <f t="shared" si="15"/>
        <v>0</v>
      </c>
      <c r="V145" s="29">
        <f t="shared" si="12"/>
        <v>-3970.1</v>
      </c>
      <c r="W145" s="30">
        <f t="shared" si="13"/>
        <v>-1</v>
      </c>
      <c r="X145" s="31" t="str">
        <f t="shared" si="14"/>
        <v/>
      </c>
      <c r="Y145" s="32" t="s">
        <v>325</v>
      </c>
      <c r="Z145" s="33">
        <v>13</v>
      </c>
      <c r="AA145" s="32" t="s">
        <v>93</v>
      </c>
      <c r="AB145" s="32" t="s">
        <v>34</v>
      </c>
      <c r="AC145" s="22" t="s">
        <v>35</v>
      </c>
    </row>
    <row r="146" spans="1:29" x14ac:dyDescent="0.35">
      <c r="A146" s="20" t="str">
        <f t="shared" si="11"/>
        <v>322580</v>
      </c>
      <c r="B146" s="21" t="s">
        <v>35</v>
      </c>
      <c r="C146" s="22" t="s">
        <v>322</v>
      </c>
      <c r="D146" s="22" t="s">
        <v>328</v>
      </c>
      <c r="E146" s="22" t="s">
        <v>329</v>
      </c>
      <c r="F146" s="23">
        <v>394.1</v>
      </c>
      <c r="G146" s="24">
        <v>10597.83</v>
      </c>
      <c r="H146" s="25">
        <v>0</v>
      </c>
      <c r="I146" s="25">
        <v>0</v>
      </c>
      <c r="J146" s="25">
        <v>0</v>
      </c>
      <c r="K146" s="25">
        <v>0</v>
      </c>
      <c r="L146" s="25">
        <v>0</v>
      </c>
      <c r="M146" s="26">
        <v>0</v>
      </c>
      <c r="N146" s="27">
        <v>0</v>
      </c>
      <c r="O146" s="27">
        <v>0</v>
      </c>
      <c r="P146" s="27">
        <v>0</v>
      </c>
      <c r="Q146" s="27">
        <v>0</v>
      </c>
      <c r="R146" s="27">
        <v>0</v>
      </c>
      <c r="S146" s="27">
        <v>0</v>
      </c>
      <c r="T146" s="26"/>
      <c r="U146" s="28">
        <f t="shared" si="15"/>
        <v>0</v>
      </c>
      <c r="V146" s="29">
        <f t="shared" si="12"/>
        <v>-10597.83</v>
      </c>
      <c r="W146" s="30">
        <f t="shared" si="13"/>
        <v>-1</v>
      </c>
      <c r="X146" s="31" t="str">
        <f t="shared" si="14"/>
        <v/>
      </c>
      <c r="Y146" s="32" t="s">
        <v>325</v>
      </c>
      <c r="Z146" s="33">
        <v>13</v>
      </c>
      <c r="AA146" s="32" t="s">
        <v>93</v>
      </c>
      <c r="AB146" s="32" t="s">
        <v>34</v>
      </c>
      <c r="AC146" s="22" t="s">
        <v>35</v>
      </c>
    </row>
    <row r="147" spans="1:29" x14ac:dyDescent="0.35">
      <c r="A147" s="20" t="str">
        <f t="shared" si="11"/>
        <v>322655</v>
      </c>
      <c r="B147" s="21" t="s">
        <v>35</v>
      </c>
      <c r="C147" s="22" t="s">
        <v>322</v>
      </c>
      <c r="D147" s="22" t="s">
        <v>330</v>
      </c>
      <c r="E147" s="22" t="s">
        <v>331</v>
      </c>
      <c r="F147" s="23">
        <v>394.1</v>
      </c>
      <c r="G147" s="24">
        <v>20141.350000000002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6">
        <v>0</v>
      </c>
      <c r="N147" s="27">
        <v>0</v>
      </c>
      <c r="O147" s="27">
        <v>23250.69</v>
      </c>
      <c r="P147" s="27">
        <v>0</v>
      </c>
      <c r="Q147" s="27">
        <v>0</v>
      </c>
      <c r="R147" s="27">
        <v>0</v>
      </c>
      <c r="S147" s="27">
        <v>0</v>
      </c>
      <c r="T147" s="26"/>
      <c r="U147" s="28">
        <f t="shared" si="15"/>
        <v>23250.69</v>
      </c>
      <c r="V147" s="29">
        <f t="shared" si="12"/>
        <v>3109.3399999999965</v>
      </c>
      <c r="W147" s="30">
        <f t="shared" si="13"/>
        <v>0.15437594798759746</v>
      </c>
      <c r="X147" s="31" t="str">
        <f t="shared" si="14"/>
        <v/>
      </c>
      <c r="Y147" s="32" t="s">
        <v>325</v>
      </c>
      <c r="Z147" s="33">
        <v>13</v>
      </c>
      <c r="AA147" s="32" t="s">
        <v>93</v>
      </c>
      <c r="AB147" s="32" t="s">
        <v>34</v>
      </c>
      <c r="AC147" s="22" t="s">
        <v>35</v>
      </c>
    </row>
    <row r="148" spans="1:29" x14ac:dyDescent="0.35">
      <c r="A148" s="20" t="str">
        <f t="shared" si="11"/>
        <v>323791</v>
      </c>
      <c r="B148" s="21" t="s">
        <v>35</v>
      </c>
      <c r="C148" s="22" t="s">
        <v>322</v>
      </c>
      <c r="D148" s="22" t="s">
        <v>332</v>
      </c>
      <c r="E148" s="22" t="s">
        <v>333</v>
      </c>
      <c r="F148" s="23">
        <v>394.1</v>
      </c>
      <c r="G148" s="24">
        <v>12729.9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  <c r="M148" s="26">
        <v>0</v>
      </c>
      <c r="N148" s="27">
        <v>0</v>
      </c>
      <c r="O148" s="27">
        <v>13581.44</v>
      </c>
      <c r="P148" s="27">
        <v>0</v>
      </c>
      <c r="Q148" s="27">
        <v>0</v>
      </c>
      <c r="R148" s="27">
        <v>0</v>
      </c>
      <c r="S148" s="27">
        <v>0</v>
      </c>
      <c r="T148" s="26"/>
      <c r="U148" s="28">
        <f t="shared" si="15"/>
        <v>13581.44</v>
      </c>
      <c r="V148" s="29">
        <f t="shared" si="12"/>
        <v>851.54000000000087</v>
      </c>
      <c r="W148" s="30">
        <f t="shared" si="13"/>
        <v>6.6892905678756387E-2</v>
      </c>
      <c r="X148" s="31" t="str">
        <f t="shared" si="14"/>
        <v/>
      </c>
      <c r="Y148" s="32" t="s">
        <v>325</v>
      </c>
      <c r="Z148" s="33">
        <v>13</v>
      </c>
      <c r="AA148" s="32" t="s">
        <v>93</v>
      </c>
      <c r="AB148" s="32" t="s">
        <v>34</v>
      </c>
      <c r="AC148" s="22" t="s">
        <v>35</v>
      </c>
    </row>
    <row r="149" spans="1:29" x14ac:dyDescent="0.35">
      <c r="A149" s="20" t="str">
        <f t="shared" si="11"/>
        <v>323917</v>
      </c>
      <c r="B149" s="21" t="s">
        <v>35</v>
      </c>
      <c r="C149" s="22" t="s">
        <v>322</v>
      </c>
      <c r="D149" s="22" t="s">
        <v>334</v>
      </c>
      <c r="E149" s="22" t="s">
        <v>335</v>
      </c>
      <c r="F149" s="23">
        <v>394.1</v>
      </c>
      <c r="G149" s="24">
        <v>1592.8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6">
        <v>0</v>
      </c>
      <c r="N149" s="27">
        <v>0</v>
      </c>
      <c r="O149" s="27">
        <v>0</v>
      </c>
      <c r="P149" s="27">
        <v>0</v>
      </c>
      <c r="Q149" s="27">
        <v>0</v>
      </c>
      <c r="R149" s="27">
        <v>0</v>
      </c>
      <c r="S149" s="27">
        <v>0</v>
      </c>
      <c r="T149" s="26"/>
      <c r="U149" s="28">
        <f t="shared" si="15"/>
        <v>0</v>
      </c>
      <c r="V149" s="29">
        <f t="shared" si="12"/>
        <v>-1592.8</v>
      </c>
      <c r="W149" s="30">
        <f t="shared" si="13"/>
        <v>-1</v>
      </c>
      <c r="X149" s="31" t="str">
        <f t="shared" si="14"/>
        <v/>
      </c>
      <c r="Y149" s="32" t="s">
        <v>325</v>
      </c>
      <c r="Z149" s="33">
        <v>13</v>
      </c>
      <c r="AA149" s="32" t="s">
        <v>93</v>
      </c>
      <c r="AB149" s="32" t="s">
        <v>34</v>
      </c>
      <c r="AC149" s="22" t="s">
        <v>35</v>
      </c>
    </row>
    <row r="150" spans="1:29" x14ac:dyDescent="0.35">
      <c r="A150" s="20" t="str">
        <f t="shared" si="11"/>
        <v>323918</v>
      </c>
      <c r="B150" s="21" t="s">
        <v>35</v>
      </c>
      <c r="C150" s="22" t="s">
        <v>322</v>
      </c>
      <c r="D150" s="22" t="s">
        <v>336</v>
      </c>
      <c r="E150" s="22" t="s">
        <v>337</v>
      </c>
      <c r="F150" s="23">
        <v>394.1</v>
      </c>
      <c r="G150" s="24">
        <v>10082.290000000001</v>
      </c>
      <c r="H150" s="25">
        <v>0</v>
      </c>
      <c r="I150" s="25">
        <v>0</v>
      </c>
      <c r="J150" s="25">
        <v>0</v>
      </c>
      <c r="K150" s="25">
        <v>0</v>
      </c>
      <c r="L150" s="25">
        <v>0</v>
      </c>
      <c r="M150" s="26">
        <v>0</v>
      </c>
      <c r="N150" s="27">
        <v>0</v>
      </c>
      <c r="O150" s="27">
        <v>10161.16</v>
      </c>
      <c r="P150" s="27">
        <v>0</v>
      </c>
      <c r="Q150" s="27">
        <v>0</v>
      </c>
      <c r="R150" s="27">
        <v>0</v>
      </c>
      <c r="S150" s="27">
        <v>0</v>
      </c>
      <c r="T150" s="26"/>
      <c r="U150" s="28">
        <f t="shared" si="15"/>
        <v>10161.16</v>
      </c>
      <c r="V150" s="29">
        <f t="shared" si="12"/>
        <v>78.869999999998981</v>
      </c>
      <c r="W150" s="30">
        <f t="shared" si="13"/>
        <v>7.8226275975000689E-3</v>
      </c>
      <c r="X150" s="31" t="str">
        <f t="shared" si="14"/>
        <v/>
      </c>
      <c r="Y150" s="32" t="s">
        <v>325</v>
      </c>
      <c r="Z150" s="33">
        <v>13</v>
      </c>
      <c r="AA150" s="32" t="s">
        <v>93</v>
      </c>
      <c r="AB150" s="32" t="s">
        <v>34</v>
      </c>
      <c r="AC150" s="22" t="s">
        <v>35</v>
      </c>
    </row>
    <row r="151" spans="1:29" x14ac:dyDescent="0.35">
      <c r="A151" s="20" t="str">
        <f t="shared" si="11"/>
        <v>323951</v>
      </c>
      <c r="B151" s="21" t="s">
        <v>35</v>
      </c>
      <c r="C151" s="22" t="s">
        <v>322</v>
      </c>
      <c r="D151" s="22" t="s">
        <v>338</v>
      </c>
      <c r="E151" s="22" t="s">
        <v>339</v>
      </c>
      <c r="F151" s="23">
        <v>394.1</v>
      </c>
      <c r="G151" s="24">
        <v>32137.600000000002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  <c r="M151" s="26">
        <v>37850.03</v>
      </c>
      <c r="N151" s="27">
        <v>0</v>
      </c>
      <c r="O151" s="27">
        <v>0</v>
      </c>
      <c r="P151" s="27">
        <v>0</v>
      </c>
      <c r="Q151" s="27">
        <v>0</v>
      </c>
      <c r="R151" s="27">
        <v>0</v>
      </c>
      <c r="S151" s="27">
        <v>0</v>
      </c>
      <c r="T151" s="26"/>
      <c r="U151" s="28">
        <f t="shared" si="15"/>
        <v>37850.03</v>
      </c>
      <c r="V151" s="29">
        <f t="shared" si="12"/>
        <v>5712.4299999999967</v>
      </c>
      <c r="W151" s="30">
        <f t="shared" si="13"/>
        <v>0.17774911629991028</v>
      </c>
      <c r="X151" s="31" t="str">
        <f t="shared" si="14"/>
        <v/>
      </c>
      <c r="Y151" s="32" t="s">
        <v>325</v>
      </c>
      <c r="Z151" s="33">
        <v>13</v>
      </c>
      <c r="AA151" s="32" t="s">
        <v>93</v>
      </c>
      <c r="AB151" s="32" t="s">
        <v>34</v>
      </c>
      <c r="AC151" s="22" t="s">
        <v>35</v>
      </c>
    </row>
    <row r="152" spans="1:29" x14ac:dyDescent="0.35">
      <c r="A152" s="20" t="str">
        <f t="shared" si="11"/>
        <v>324015</v>
      </c>
      <c r="B152" s="21" t="s">
        <v>35</v>
      </c>
      <c r="C152" s="22" t="s">
        <v>322</v>
      </c>
      <c r="D152" s="22" t="s">
        <v>340</v>
      </c>
      <c r="E152" s="22" t="s">
        <v>341</v>
      </c>
      <c r="F152" s="23">
        <v>394.1</v>
      </c>
      <c r="G152" s="24">
        <v>3439.73</v>
      </c>
      <c r="H152" s="25">
        <v>0</v>
      </c>
      <c r="I152" s="25">
        <v>0</v>
      </c>
      <c r="J152" s="25">
        <v>0</v>
      </c>
      <c r="K152" s="25">
        <v>0</v>
      </c>
      <c r="L152" s="25">
        <v>0</v>
      </c>
      <c r="M152" s="26">
        <v>0</v>
      </c>
      <c r="N152" s="27">
        <v>0</v>
      </c>
      <c r="O152" s="27">
        <v>4867.24</v>
      </c>
      <c r="P152" s="27">
        <v>0</v>
      </c>
      <c r="Q152" s="27">
        <v>0</v>
      </c>
      <c r="R152" s="27">
        <v>0</v>
      </c>
      <c r="S152" s="27">
        <v>0</v>
      </c>
      <c r="T152" s="26"/>
      <c r="U152" s="28">
        <f t="shared" si="15"/>
        <v>4867.24</v>
      </c>
      <c r="V152" s="29">
        <f t="shared" si="12"/>
        <v>1427.5099999999998</v>
      </c>
      <c r="W152" s="30">
        <f t="shared" si="13"/>
        <v>0.4150064103868617</v>
      </c>
      <c r="X152" s="31" t="str">
        <f t="shared" si="14"/>
        <v/>
      </c>
      <c r="Y152" s="32" t="s">
        <v>325</v>
      </c>
      <c r="Z152" s="33">
        <v>13</v>
      </c>
      <c r="AA152" s="32" t="s">
        <v>93</v>
      </c>
      <c r="AB152" s="32" t="s">
        <v>34</v>
      </c>
      <c r="AC152" s="22" t="s">
        <v>35</v>
      </c>
    </row>
    <row r="153" spans="1:29" x14ac:dyDescent="0.35">
      <c r="A153" s="20" t="str">
        <f t="shared" si="11"/>
        <v>324018</v>
      </c>
      <c r="B153" s="21" t="s">
        <v>35</v>
      </c>
      <c r="C153" s="22" t="s">
        <v>322</v>
      </c>
      <c r="D153" s="22" t="s">
        <v>342</v>
      </c>
      <c r="E153" s="22" t="s">
        <v>343</v>
      </c>
      <c r="F153" s="23">
        <v>394.1</v>
      </c>
      <c r="G153" s="24">
        <v>7532.25</v>
      </c>
      <c r="H153" s="25">
        <v>0</v>
      </c>
      <c r="I153" s="25">
        <v>0</v>
      </c>
      <c r="J153" s="25">
        <v>0</v>
      </c>
      <c r="K153" s="25">
        <v>0</v>
      </c>
      <c r="L153" s="25">
        <v>0</v>
      </c>
      <c r="M153" s="26">
        <v>0</v>
      </c>
      <c r="N153" s="27">
        <v>8685.92</v>
      </c>
      <c r="O153" s="27">
        <v>0</v>
      </c>
      <c r="P153" s="27">
        <v>0</v>
      </c>
      <c r="Q153" s="27">
        <v>0</v>
      </c>
      <c r="R153" s="27">
        <v>0</v>
      </c>
      <c r="S153" s="27">
        <v>0</v>
      </c>
      <c r="T153" s="26"/>
      <c r="U153" s="28">
        <f t="shared" si="15"/>
        <v>8685.92</v>
      </c>
      <c r="V153" s="29">
        <f t="shared" si="12"/>
        <v>1153.67</v>
      </c>
      <c r="W153" s="30">
        <f t="shared" si="13"/>
        <v>0.15316406120349166</v>
      </c>
      <c r="X153" s="31" t="str">
        <f t="shared" si="14"/>
        <v/>
      </c>
      <c r="Y153" s="32" t="s">
        <v>325</v>
      </c>
      <c r="Z153" s="33">
        <v>13</v>
      </c>
      <c r="AA153" s="32" t="s">
        <v>93</v>
      </c>
      <c r="AB153" s="32" t="s">
        <v>34</v>
      </c>
      <c r="AC153" s="22" t="s">
        <v>35</v>
      </c>
    </row>
    <row r="154" spans="1:29" x14ac:dyDescent="0.35">
      <c r="A154" s="20" t="str">
        <f t="shared" si="11"/>
        <v>324134</v>
      </c>
      <c r="B154" s="21" t="s">
        <v>35</v>
      </c>
      <c r="C154" s="22" t="s">
        <v>322</v>
      </c>
      <c r="D154" s="22" t="s">
        <v>344</v>
      </c>
      <c r="E154" s="22" t="s">
        <v>345</v>
      </c>
      <c r="F154" s="23">
        <v>394.1</v>
      </c>
      <c r="G154" s="24">
        <v>4017.2000000000003</v>
      </c>
      <c r="H154" s="25">
        <v>0</v>
      </c>
      <c r="I154" s="25">
        <v>0</v>
      </c>
      <c r="J154" s="25">
        <v>0</v>
      </c>
      <c r="K154" s="25">
        <v>0</v>
      </c>
      <c r="L154" s="25">
        <v>0</v>
      </c>
      <c r="M154" s="26">
        <v>3568.77</v>
      </c>
      <c r="N154" s="27">
        <v>0</v>
      </c>
      <c r="O154" s="27">
        <v>1307.4100000000001</v>
      </c>
      <c r="P154" s="27">
        <v>0</v>
      </c>
      <c r="Q154" s="27">
        <v>0</v>
      </c>
      <c r="R154" s="27">
        <v>0</v>
      </c>
      <c r="S154" s="27">
        <v>0</v>
      </c>
      <c r="T154" s="26"/>
      <c r="U154" s="28">
        <f t="shared" si="15"/>
        <v>4876.18</v>
      </c>
      <c r="V154" s="29">
        <f t="shared" si="12"/>
        <v>858.98</v>
      </c>
      <c r="W154" s="30">
        <f t="shared" si="13"/>
        <v>0.21382555013442198</v>
      </c>
      <c r="X154" s="31" t="str">
        <f t="shared" si="14"/>
        <v/>
      </c>
      <c r="Y154" s="32" t="s">
        <v>325</v>
      </c>
      <c r="Z154" s="33">
        <v>13</v>
      </c>
      <c r="AA154" s="32" t="s">
        <v>93</v>
      </c>
      <c r="AB154" s="32" t="s">
        <v>34</v>
      </c>
      <c r="AC154" s="22" t="s">
        <v>35</v>
      </c>
    </row>
    <row r="155" spans="1:29" x14ac:dyDescent="0.35">
      <c r="A155" s="20" t="str">
        <f t="shared" si="11"/>
        <v>324146</v>
      </c>
      <c r="B155" s="21" t="s">
        <v>35</v>
      </c>
      <c r="C155" s="22" t="s">
        <v>322</v>
      </c>
      <c r="D155" s="22" t="s">
        <v>346</v>
      </c>
      <c r="E155" s="22" t="s">
        <v>347</v>
      </c>
      <c r="F155" s="23">
        <v>394.1</v>
      </c>
      <c r="G155" s="24">
        <v>2510.75</v>
      </c>
      <c r="H155" s="25">
        <v>0</v>
      </c>
      <c r="I155" s="25">
        <v>2813.88</v>
      </c>
      <c r="J155" s="25">
        <v>0</v>
      </c>
      <c r="K155" s="25">
        <v>0</v>
      </c>
      <c r="L155" s="25">
        <v>0</v>
      </c>
      <c r="M155" s="26">
        <v>0</v>
      </c>
      <c r="N155" s="27">
        <v>0</v>
      </c>
      <c r="O155" s="27">
        <v>0</v>
      </c>
      <c r="P155" s="27">
        <v>0</v>
      </c>
      <c r="Q155" s="27">
        <v>0</v>
      </c>
      <c r="R155" s="27">
        <v>0</v>
      </c>
      <c r="S155" s="27">
        <v>0</v>
      </c>
      <c r="T155" s="26"/>
      <c r="U155" s="28">
        <f t="shared" si="15"/>
        <v>2813.88</v>
      </c>
      <c r="V155" s="29">
        <f t="shared" si="12"/>
        <v>303.13000000000011</v>
      </c>
      <c r="W155" s="30">
        <f t="shared" si="13"/>
        <v>0.12073284875037343</v>
      </c>
      <c r="X155" s="31" t="str">
        <f t="shared" si="14"/>
        <v/>
      </c>
      <c r="Y155" s="32" t="s">
        <v>325</v>
      </c>
      <c r="Z155" s="33">
        <v>13</v>
      </c>
      <c r="AA155" s="32" t="s">
        <v>93</v>
      </c>
      <c r="AB155" s="32" t="s">
        <v>34</v>
      </c>
      <c r="AC155" s="22" t="s">
        <v>35</v>
      </c>
    </row>
    <row r="156" spans="1:29" x14ac:dyDescent="0.35">
      <c r="A156" s="20" t="str">
        <f t="shared" si="11"/>
        <v>324503</v>
      </c>
      <c r="B156" s="21" t="s">
        <v>35</v>
      </c>
      <c r="C156" s="22" t="s">
        <v>322</v>
      </c>
      <c r="D156" s="22" t="s">
        <v>348</v>
      </c>
      <c r="E156" s="22" t="s">
        <v>349</v>
      </c>
      <c r="F156" s="23">
        <v>394.1</v>
      </c>
      <c r="G156" s="24">
        <v>6527.95</v>
      </c>
      <c r="H156" s="25">
        <v>0</v>
      </c>
      <c r="I156" s="25">
        <v>0</v>
      </c>
      <c r="J156" s="25">
        <v>0</v>
      </c>
      <c r="K156" s="25">
        <v>0</v>
      </c>
      <c r="L156" s="25">
        <v>0</v>
      </c>
      <c r="M156" s="26">
        <v>7021.09</v>
      </c>
      <c r="N156" s="27">
        <v>0</v>
      </c>
      <c r="O156" s="27">
        <v>0</v>
      </c>
      <c r="P156" s="27">
        <v>0</v>
      </c>
      <c r="Q156" s="27">
        <v>0</v>
      </c>
      <c r="R156" s="27">
        <v>0</v>
      </c>
      <c r="S156" s="27">
        <v>0</v>
      </c>
      <c r="T156" s="26"/>
      <c r="U156" s="28">
        <f t="shared" si="15"/>
        <v>7021.09</v>
      </c>
      <c r="V156" s="29">
        <f t="shared" si="12"/>
        <v>493.14000000000033</v>
      </c>
      <c r="W156" s="30">
        <f t="shared" si="13"/>
        <v>7.5542858018214046E-2</v>
      </c>
      <c r="X156" s="31" t="str">
        <f t="shared" si="14"/>
        <v/>
      </c>
      <c r="Y156" s="32" t="s">
        <v>325</v>
      </c>
      <c r="Z156" s="33">
        <v>13</v>
      </c>
      <c r="AA156" s="32" t="s">
        <v>93</v>
      </c>
      <c r="AB156" s="32" t="s">
        <v>34</v>
      </c>
      <c r="AC156" s="22" t="s">
        <v>35</v>
      </c>
    </row>
    <row r="157" spans="1:29" x14ac:dyDescent="0.35">
      <c r="A157" s="20" t="str">
        <f t="shared" si="11"/>
        <v>324524</v>
      </c>
      <c r="B157" s="21" t="s">
        <v>35</v>
      </c>
      <c r="C157" s="22" t="s">
        <v>322</v>
      </c>
      <c r="D157" s="22" t="s">
        <v>350</v>
      </c>
      <c r="E157" s="22" t="s">
        <v>351</v>
      </c>
      <c r="F157" s="23">
        <v>394.1</v>
      </c>
      <c r="G157" s="24">
        <v>4017.2000000000003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  <c r="M157" s="26">
        <v>3539.3</v>
      </c>
      <c r="N157" s="27">
        <v>0</v>
      </c>
      <c r="O157" s="27">
        <v>1296.6100000000001</v>
      </c>
      <c r="P157" s="27">
        <v>0</v>
      </c>
      <c r="Q157" s="27">
        <v>0</v>
      </c>
      <c r="R157" s="27">
        <v>0</v>
      </c>
      <c r="S157" s="27">
        <v>0</v>
      </c>
      <c r="T157" s="26"/>
      <c r="U157" s="28">
        <f t="shared" si="15"/>
        <v>4835.91</v>
      </c>
      <c r="V157" s="29">
        <f t="shared" si="12"/>
        <v>818.70999999999958</v>
      </c>
      <c r="W157" s="30">
        <f t="shared" si="13"/>
        <v>0.20380115503335644</v>
      </c>
      <c r="X157" s="31" t="str">
        <f t="shared" si="14"/>
        <v/>
      </c>
      <c r="Y157" s="32" t="s">
        <v>325</v>
      </c>
      <c r="Z157" s="33">
        <v>13</v>
      </c>
      <c r="AA157" s="32" t="s">
        <v>93</v>
      </c>
      <c r="AB157" s="32" t="s">
        <v>34</v>
      </c>
      <c r="AC157" s="22" t="s">
        <v>35</v>
      </c>
    </row>
    <row r="158" spans="1:29" x14ac:dyDescent="0.35">
      <c r="A158" s="20" t="str">
        <f t="shared" si="11"/>
        <v>324527</v>
      </c>
      <c r="B158" s="21" t="s">
        <v>35</v>
      </c>
      <c r="C158" s="22" t="s">
        <v>322</v>
      </c>
      <c r="D158" s="22" t="s">
        <v>352</v>
      </c>
      <c r="E158" s="22" t="s">
        <v>353</v>
      </c>
      <c r="F158" s="23">
        <v>394.1</v>
      </c>
      <c r="G158" s="24">
        <v>4017.2000000000003</v>
      </c>
      <c r="H158" s="25">
        <v>0</v>
      </c>
      <c r="I158" s="25">
        <v>0</v>
      </c>
      <c r="J158" s="25">
        <v>0</v>
      </c>
      <c r="K158" s="25">
        <v>0</v>
      </c>
      <c r="L158" s="25">
        <v>0</v>
      </c>
      <c r="M158" s="26">
        <v>3565.4900000000002</v>
      </c>
      <c r="N158" s="27">
        <v>0</v>
      </c>
      <c r="O158" s="27">
        <v>1306.21</v>
      </c>
      <c r="P158" s="27">
        <v>0</v>
      </c>
      <c r="Q158" s="27">
        <v>0</v>
      </c>
      <c r="R158" s="27">
        <v>0</v>
      </c>
      <c r="S158" s="27">
        <v>0</v>
      </c>
      <c r="T158" s="26"/>
      <c r="U158" s="28">
        <f t="shared" si="15"/>
        <v>4871.7000000000007</v>
      </c>
      <c r="V158" s="29">
        <f t="shared" si="12"/>
        <v>854.50000000000045</v>
      </c>
      <c r="W158" s="30">
        <f t="shared" si="13"/>
        <v>0.21271034551428866</v>
      </c>
      <c r="X158" s="31" t="str">
        <f t="shared" si="14"/>
        <v/>
      </c>
      <c r="Y158" s="32" t="s">
        <v>325</v>
      </c>
      <c r="Z158" s="33">
        <v>13</v>
      </c>
      <c r="AA158" s="32" t="s">
        <v>93</v>
      </c>
      <c r="AB158" s="32" t="s">
        <v>34</v>
      </c>
      <c r="AC158" s="22" t="s">
        <v>35</v>
      </c>
    </row>
    <row r="159" spans="1:29" x14ac:dyDescent="0.35">
      <c r="A159" s="20" t="str">
        <f t="shared" si="11"/>
        <v>324530</v>
      </c>
      <c r="B159" s="21" t="s">
        <v>35</v>
      </c>
      <c r="C159" s="22" t="s">
        <v>322</v>
      </c>
      <c r="D159" s="22" t="s">
        <v>354</v>
      </c>
      <c r="E159" s="22" t="s">
        <v>355</v>
      </c>
      <c r="F159" s="23">
        <v>394.1</v>
      </c>
      <c r="G159" s="24">
        <v>4441.3</v>
      </c>
      <c r="H159" s="25">
        <v>0</v>
      </c>
      <c r="I159" s="25">
        <v>0</v>
      </c>
      <c r="J159" s="25">
        <v>0</v>
      </c>
      <c r="K159" s="25">
        <v>0</v>
      </c>
      <c r="L159" s="25">
        <v>0</v>
      </c>
      <c r="M159" s="26">
        <v>0</v>
      </c>
      <c r="N159" s="27">
        <v>0</v>
      </c>
      <c r="O159" s="27">
        <v>0</v>
      </c>
      <c r="P159" s="27">
        <v>0</v>
      </c>
      <c r="Q159" s="27">
        <v>0</v>
      </c>
      <c r="R159" s="27">
        <v>0</v>
      </c>
      <c r="S159" s="27">
        <v>0</v>
      </c>
      <c r="T159" s="26"/>
      <c r="U159" s="28">
        <f t="shared" si="15"/>
        <v>0</v>
      </c>
      <c r="V159" s="29">
        <f t="shared" si="12"/>
        <v>-4441.3</v>
      </c>
      <c r="W159" s="30">
        <f t="shared" si="13"/>
        <v>-1</v>
      </c>
      <c r="X159" s="31" t="str">
        <f t="shared" si="14"/>
        <v/>
      </c>
      <c r="Y159" s="32" t="s">
        <v>325</v>
      </c>
      <c r="Z159" s="33">
        <v>13</v>
      </c>
      <c r="AA159" s="32" t="s">
        <v>93</v>
      </c>
      <c r="AB159" s="32" t="s">
        <v>34</v>
      </c>
      <c r="AC159" s="22" t="s">
        <v>35</v>
      </c>
    </row>
    <row r="160" spans="1:29" x14ac:dyDescent="0.35">
      <c r="A160" s="20" t="str">
        <f t="shared" si="11"/>
        <v>324559</v>
      </c>
      <c r="B160" s="21" t="s">
        <v>35</v>
      </c>
      <c r="C160" s="22" t="s">
        <v>322</v>
      </c>
      <c r="D160" s="22" t="s">
        <v>356</v>
      </c>
      <c r="E160" s="22" t="s">
        <v>357</v>
      </c>
      <c r="F160" s="23">
        <v>394.1</v>
      </c>
      <c r="G160" s="24">
        <v>7906.85</v>
      </c>
      <c r="H160" s="25">
        <v>0</v>
      </c>
      <c r="I160" s="25">
        <v>0</v>
      </c>
      <c r="J160" s="25">
        <v>8591.41</v>
      </c>
      <c r="K160" s="25">
        <v>0</v>
      </c>
      <c r="L160" s="25">
        <v>532.76</v>
      </c>
      <c r="M160" s="26">
        <v>0</v>
      </c>
      <c r="N160" s="27">
        <v>0</v>
      </c>
      <c r="O160" s="27">
        <v>0</v>
      </c>
      <c r="P160" s="27">
        <v>0</v>
      </c>
      <c r="Q160" s="27">
        <v>0</v>
      </c>
      <c r="R160" s="27">
        <v>0</v>
      </c>
      <c r="S160" s="27">
        <v>0</v>
      </c>
      <c r="T160" s="26"/>
      <c r="U160" s="28">
        <f t="shared" si="15"/>
        <v>9124.17</v>
      </c>
      <c r="V160" s="29">
        <f t="shared" si="12"/>
        <v>1217.3199999999997</v>
      </c>
      <c r="W160" s="30">
        <f t="shared" si="13"/>
        <v>0.15395764432106335</v>
      </c>
      <c r="X160" s="31" t="str">
        <f t="shared" si="14"/>
        <v/>
      </c>
      <c r="Y160" s="32" t="s">
        <v>325</v>
      </c>
      <c r="Z160" s="33">
        <v>13</v>
      </c>
      <c r="AA160" s="32" t="s">
        <v>93</v>
      </c>
      <c r="AB160" s="32" t="s">
        <v>34</v>
      </c>
      <c r="AC160" s="22" t="s">
        <v>35</v>
      </c>
    </row>
    <row r="161" spans="1:29" x14ac:dyDescent="0.35">
      <c r="A161" s="20" t="str">
        <f t="shared" si="11"/>
        <v>324690</v>
      </c>
      <c r="B161" s="21" t="s">
        <v>35</v>
      </c>
      <c r="C161" s="22" t="s">
        <v>322</v>
      </c>
      <c r="D161" s="22" t="s">
        <v>358</v>
      </c>
      <c r="E161" s="22" t="s">
        <v>359</v>
      </c>
      <c r="F161" s="23">
        <v>394.1</v>
      </c>
      <c r="G161" s="24">
        <v>5021.5</v>
      </c>
      <c r="H161" s="25">
        <v>0</v>
      </c>
      <c r="I161" s="25">
        <v>0</v>
      </c>
      <c r="J161" s="25">
        <v>0</v>
      </c>
      <c r="K161" s="25">
        <v>0</v>
      </c>
      <c r="L161" s="25">
        <v>0</v>
      </c>
      <c r="M161" s="26">
        <v>0</v>
      </c>
      <c r="N161" s="27">
        <v>0</v>
      </c>
      <c r="O161" s="27">
        <v>0</v>
      </c>
      <c r="P161" s="27">
        <v>0</v>
      </c>
      <c r="Q161" s="27">
        <v>0</v>
      </c>
      <c r="R161" s="27">
        <v>0</v>
      </c>
      <c r="S161" s="27">
        <v>0</v>
      </c>
      <c r="T161" s="26"/>
      <c r="U161" s="28">
        <f t="shared" si="15"/>
        <v>0</v>
      </c>
      <c r="V161" s="29">
        <f t="shared" si="12"/>
        <v>-5021.5</v>
      </c>
      <c r="W161" s="30">
        <f t="shared" si="13"/>
        <v>-1</v>
      </c>
      <c r="X161" s="31" t="str">
        <f t="shared" si="14"/>
        <v/>
      </c>
      <c r="Y161" s="32" t="s">
        <v>325</v>
      </c>
      <c r="Z161" s="33">
        <v>13</v>
      </c>
      <c r="AA161" s="32" t="s">
        <v>93</v>
      </c>
      <c r="AB161" s="32" t="s">
        <v>34</v>
      </c>
      <c r="AC161" s="22" t="s">
        <v>35</v>
      </c>
    </row>
    <row r="162" spans="1:29" x14ac:dyDescent="0.35">
      <c r="A162" s="20" t="str">
        <f t="shared" si="11"/>
        <v>324695</v>
      </c>
      <c r="B162" s="21" t="s">
        <v>35</v>
      </c>
      <c r="C162" s="22" t="s">
        <v>322</v>
      </c>
      <c r="D162" s="22" t="s">
        <v>360</v>
      </c>
      <c r="E162" s="22" t="s">
        <v>339</v>
      </c>
      <c r="F162" s="23">
        <v>394.1</v>
      </c>
      <c r="G162" s="24">
        <v>42682.75</v>
      </c>
      <c r="H162" s="25">
        <v>0</v>
      </c>
      <c r="I162" s="25">
        <v>0</v>
      </c>
      <c r="J162" s="25">
        <v>0</v>
      </c>
      <c r="K162" s="25">
        <v>0</v>
      </c>
      <c r="L162" s="25">
        <v>0</v>
      </c>
      <c r="M162" s="26">
        <v>0</v>
      </c>
      <c r="N162" s="27">
        <v>0</v>
      </c>
      <c r="O162" s="27">
        <v>36570.980000000003</v>
      </c>
      <c r="P162" s="27">
        <v>0</v>
      </c>
      <c r="Q162" s="27">
        <v>0</v>
      </c>
      <c r="R162" s="27">
        <v>0</v>
      </c>
      <c r="S162" s="27">
        <v>0</v>
      </c>
      <c r="T162" s="26"/>
      <c r="U162" s="28">
        <f t="shared" si="15"/>
        <v>36570.980000000003</v>
      </c>
      <c r="V162" s="29">
        <f t="shared" si="12"/>
        <v>-6111.7699999999968</v>
      </c>
      <c r="W162" s="30">
        <f t="shared" si="13"/>
        <v>-0.14319063321833755</v>
      </c>
      <c r="X162" s="31" t="str">
        <f t="shared" si="14"/>
        <v/>
      </c>
      <c r="Y162" s="32" t="s">
        <v>325</v>
      </c>
      <c r="Z162" s="33">
        <v>13</v>
      </c>
      <c r="AA162" s="32" t="s">
        <v>93</v>
      </c>
      <c r="AB162" s="32" t="s">
        <v>34</v>
      </c>
      <c r="AC162" s="22" t="s">
        <v>35</v>
      </c>
    </row>
    <row r="163" spans="1:29" x14ac:dyDescent="0.35">
      <c r="A163" s="20" t="str">
        <f t="shared" si="11"/>
        <v>325059</v>
      </c>
      <c r="B163" s="21" t="s">
        <v>35</v>
      </c>
      <c r="C163" s="22" t="s">
        <v>322</v>
      </c>
      <c r="D163" s="22" t="s">
        <v>361</v>
      </c>
      <c r="E163" s="22" t="s">
        <v>362</v>
      </c>
      <c r="F163" s="23">
        <v>394.1</v>
      </c>
      <c r="G163" s="24">
        <v>3136.7400000000002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  <c r="M163" s="26">
        <v>0</v>
      </c>
      <c r="N163" s="27">
        <v>3192.92</v>
      </c>
      <c r="O163" s="27">
        <v>0</v>
      </c>
      <c r="P163" s="27">
        <v>0</v>
      </c>
      <c r="Q163" s="27">
        <v>0</v>
      </c>
      <c r="R163" s="27">
        <v>0</v>
      </c>
      <c r="S163" s="27">
        <v>0</v>
      </c>
      <c r="T163" s="26"/>
      <c r="U163" s="28">
        <f t="shared" si="15"/>
        <v>3192.92</v>
      </c>
      <c r="V163" s="29">
        <f t="shared" si="12"/>
        <v>56.179999999999836</v>
      </c>
      <c r="W163" s="30">
        <f t="shared" si="13"/>
        <v>1.7910314530372243E-2</v>
      </c>
      <c r="X163" s="31" t="str">
        <f t="shared" si="14"/>
        <v/>
      </c>
      <c r="Y163" s="32" t="s">
        <v>325</v>
      </c>
      <c r="Z163" s="33">
        <v>13</v>
      </c>
      <c r="AA163" s="32" t="s">
        <v>93</v>
      </c>
      <c r="AB163" s="32" t="s">
        <v>34</v>
      </c>
      <c r="AC163" s="22" t="s">
        <v>35</v>
      </c>
    </row>
    <row r="164" spans="1:29" x14ac:dyDescent="0.35">
      <c r="A164" s="20" t="str">
        <f t="shared" si="11"/>
        <v>325186</v>
      </c>
      <c r="B164" s="21" t="s">
        <v>35</v>
      </c>
      <c r="C164" s="22" t="s">
        <v>322</v>
      </c>
      <c r="D164" s="22" t="s">
        <v>363</v>
      </c>
      <c r="E164" s="22" t="s">
        <v>364</v>
      </c>
      <c r="F164" s="23">
        <v>394.1</v>
      </c>
      <c r="G164" s="24">
        <v>3799.31</v>
      </c>
      <c r="H164" s="25">
        <v>3813.9300000000003</v>
      </c>
      <c r="I164" s="25">
        <v>0</v>
      </c>
      <c r="J164" s="25">
        <v>0</v>
      </c>
      <c r="K164" s="25">
        <v>0</v>
      </c>
      <c r="L164" s="25">
        <v>0</v>
      </c>
      <c r="M164" s="26">
        <v>0</v>
      </c>
      <c r="N164" s="27">
        <v>0</v>
      </c>
      <c r="O164" s="27">
        <v>0</v>
      </c>
      <c r="P164" s="27">
        <v>0</v>
      </c>
      <c r="Q164" s="27">
        <v>0</v>
      </c>
      <c r="R164" s="27">
        <v>0</v>
      </c>
      <c r="S164" s="27">
        <v>0</v>
      </c>
      <c r="T164" s="26"/>
      <c r="U164" s="28">
        <f t="shared" si="15"/>
        <v>3813.9300000000003</v>
      </c>
      <c r="V164" s="29">
        <f t="shared" si="12"/>
        <v>14.620000000000346</v>
      </c>
      <c r="W164" s="30">
        <f t="shared" si="13"/>
        <v>3.8480671490350475E-3</v>
      </c>
      <c r="X164" s="31" t="str">
        <f t="shared" si="14"/>
        <v/>
      </c>
      <c r="Y164" s="32" t="s">
        <v>325</v>
      </c>
      <c r="Z164" s="33">
        <v>13</v>
      </c>
      <c r="AA164" s="32" t="s">
        <v>93</v>
      </c>
      <c r="AB164" s="32" t="s">
        <v>34</v>
      </c>
      <c r="AC164" s="22" t="s">
        <v>35</v>
      </c>
    </row>
    <row r="165" spans="1:29" x14ac:dyDescent="0.35">
      <c r="A165" s="20" t="str">
        <f t="shared" si="11"/>
        <v>325218</v>
      </c>
      <c r="B165" s="21" t="s">
        <v>35</v>
      </c>
      <c r="C165" s="22" t="s">
        <v>322</v>
      </c>
      <c r="D165" s="22" t="s">
        <v>365</v>
      </c>
      <c r="E165" s="22" t="s">
        <v>366</v>
      </c>
      <c r="F165" s="23">
        <v>394.1</v>
      </c>
      <c r="G165" s="24">
        <v>1584.38</v>
      </c>
      <c r="H165" s="25">
        <v>0</v>
      </c>
      <c r="I165" s="25">
        <v>1588.01</v>
      </c>
      <c r="J165" s="25">
        <v>0</v>
      </c>
      <c r="K165" s="25">
        <v>0</v>
      </c>
      <c r="L165" s="25">
        <v>0</v>
      </c>
      <c r="M165" s="26">
        <v>0</v>
      </c>
      <c r="N165" s="27">
        <v>0</v>
      </c>
      <c r="O165" s="27">
        <v>0</v>
      </c>
      <c r="P165" s="27">
        <v>0</v>
      </c>
      <c r="Q165" s="27">
        <v>0</v>
      </c>
      <c r="R165" s="27">
        <v>0</v>
      </c>
      <c r="S165" s="27">
        <v>0</v>
      </c>
      <c r="T165" s="26"/>
      <c r="U165" s="28">
        <f t="shared" si="15"/>
        <v>1588.01</v>
      </c>
      <c r="V165" s="29">
        <f t="shared" si="12"/>
        <v>3.6299999999998818</v>
      </c>
      <c r="W165" s="30">
        <f t="shared" si="13"/>
        <v>2.2911170300053533E-3</v>
      </c>
      <c r="X165" s="31" t="str">
        <f t="shared" si="14"/>
        <v/>
      </c>
      <c r="Y165" s="32" t="s">
        <v>325</v>
      </c>
      <c r="Z165" s="33">
        <v>13</v>
      </c>
      <c r="AA165" s="32" t="s">
        <v>93</v>
      </c>
      <c r="AB165" s="32" t="s">
        <v>34</v>
      </c>
      <c r="AC165" s="22" t="s">
        <v>35</v>
      </c>
    </row>
    <row r="166" spans="1:29" x14ac:dyDescent="0.35">
      <c r="A166" s="20" t="str">
        <f t="shared" si="11"/>
        <v>323914</v>
      </c>
      <c r="B166" s="21" t="s">
        <v>35</v>
      </c>
      <c r="C166" s="22" t="s">
        <v>322</v>
      </c>
      <c r="D166" s="22" t="s">
        <v>367</v>
      </c>
      <c r="E166" s="22" t="s">
        <v>368</v>
      </c>
      <c r="F166" s="23">
        <v>394.1</v>
      </c>
      <c r="G166" s="24">
        <v>0</v>
      </c>
      <c r="H166" s="25">
        <v>0</v>
      </c>
      <c r="I166" s="25">
        <v>0</v>
      </c>
      <c r="J166" s="25">
        <v>0</v>
      </c>
      <c r="K166" s="25">
        <v>0</v>
      </c>
      <c r="L166" s="25">
        <v>0</v>
      </c>
      <c r="M166" s="26">
        <v>0</v>
      </c>
      <c r="N166" s="27">
        <v>0</v>
      </c>
      <c r="O166" s="27">
        <v>0</v>
      </c>
      <c r="P166" s="27">
        <v>0</v>
      </c>
      <c r="Q166" s="27">
        <v>0</v>
      </c>
      <c r="R166" s="27">
        <v>0</v>
      </c>
      <c r="S166" s="27">
        <v>0</v>
      </c>
      <c r="T166" s="26"/>
      <c r="U166" s="28">
        <f t="shared" si="15"/>
        <v>0</v>
      </c>
      <c r="V166" s="29">
        <f t="shared" si="12"/>
        <v>0</v>
      </c>
      <c r="W166" s="30" t="str">
        <f t="shared" si="13"/>
        <v>100%</v>
      </c>
      <c r="X166" s="31" t="str">
        <f t="shared" si="14"/>
        <v/>
      </c>
      <c r="Y166" s="32" t="s">
        <v>325</v>
      </c>
      <c r="Z166" s="33">
        <v>13</v>
      </c>
      <c r="AA166" s="32" t="s">
        <v>93</v>
      </c>
      <c r="AB166" s="32" t="s">
        <v>34</v>
      </c>
      <c r="AC166" s="22" t="s">
        <v>35</v>
      </c>
    </row>
    <row r="167" spans="1:29" x14ac:dyDescent="0.35">
      <c r="A167" s="20" t="str">
        <f t="shared" si="11"/>
        <v>323953</v>
      </c>
      <c r="B167" s="21" t="s">
        <v>35</v>
      </c>
      <c r="C167" s="22" t="s">
        <v>322</v>
      </c>
      <c r="D167" s="22" t="s">
        <v>369</v>
      </c>
      <c r="E167" s="22" t="s">
        <v>370</v>
      </c>
      <c r="F167" s="23">
        <v>394.1</v>
      </c>
      <c r="G167" s="24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6">
        <v>0</v>
      </c>
      <c r="N167" s="27">
        <v>0</v>
      </c>
      <c r="O167" s="27">
        <v>0</v>
      </c>
      <c r="P167" s="27">
        <v>0</v>
      </c>
      <c r="Q167" s="27">
        <v>0</v>
      </c>
      <c r="R167" s="27">
        <v>0</v>
      </c>
      <c r="S167" s="27">
        <v>0</v>
      </c>
      <c r="T167" s="26"/>
      <c r="U167" s="28">
        <f t="shared" si="15"/>
        <v>0</v>
      </c>
      <c r="V167" s="29">
        <f t="shared" si="12"/>
        <v>0</v>
      </c>
      <c r="W167" s="30" t="str">
        <f t="shared" si="13"/>
        <v>100%</v>
      </c>
      <c r="X167" s="31" t="str">
        <f t="shared" si="14"/>
        <v/>
      </c>
      <c r="Y167" s="32" t="s">
        <v>325</v>
      </c>
      <c r="Z167" s="33">
        <v>13</v>
      </c>
      <c r="AA167" s="32" t="s">
        <v>93</v>
      </c>
      <c r="AB167" s="32" t="s">
        <v>34</v>
      </c>
      <c r="AC167" s="22" t="s">
        <v>35</v>
      </c>
    </row>
    <row r="168" spans="1:29" x14ac:dyDescent="0.35">
      <c r="A168" s="20" t="str">
        <f t="shared" si="11"/>
        <v>323956</v>
      </c>
      <c r="B168" s="21" t="s">
        <v>35</v>
      </c>
      <c r="C168" s="22" t="s">
        <v>322</v>
      </c>
      <c r="D168" s="22" t="s">
        <v>371</v>
      </c>
      <c r="E168" s="22" t="s">
        <v>372</v>
      </c>
      <c r="F168" s="23">
        <v>394.1</v>
      </c>
      <c r="G168" s="24">
        <v>0</v>
      </c>
      <c r="H168" s="25">
        <v>0</v>
      </c>
      <c r="I168" s="25">
        <v>0</v>
      </c>
      <c r="J168" s="25">
        <v>0</v>
      </c>
      <c r="K168" s="25">
        <v>0</v>
      </c>
      <c r="L168" s="25">
        <v>0</v>
      </c>
      <c r="M168" s="26">
        <v>0</v>
      </c>
      <c r="N168" s="27">
        <v>0</v>
      </c>
      <c r="O168" s="27">
        <v>0</v>
      </c>
      <c r="P168" s="27">
        <v>0</v>
      </c>
      <c r="Q168" s="27">
        <v>0</v>
      </c>
      <c r="R168" s="27">
        <v>0</v>
      </c>
      <c r="S168" s="27">
        <v>0</v>
      </c>
      <c r="T168" s="26"/>
      <c r="U168" s="28">
        <f t="shared" si="15"/>
        <v>0</v>
      </c>
      <c r="V168" s="29">
        <f t="shared" si="12"/>
        <v>0</v>
      </c>
      <c r="W168" s="30" t="str">
        <f t="shared" si="13"/>
        <v>100%</v>
      </c>
      <c r="X168" s="31" t="str">
        <f t="shared" si="14"/>
        <v/>
      </c>
      <c r="Y168" s="32" t="s">
        <v>325</v>
      </c>
      <c r="Z168" s="33">
        <v>13</v>
      </c>
      <c r="AA168" s="32" t="s">
        <v>93</v>
      </c>
      <c r="AB168" s="32" t="s">
        <v>34</v>
      </c>
      <c r="AC168" s="22" t="s">
        <v>35</v>
      </c>
    </row>
    <row r="169" spans="1:29" x14ac:dyDescent="0.35">
      <c r="A169" s="20" t="str">
        <f t="shared" si="11"/>
        <v>324128</v>
      </c>
      <c r="B169" s="21" t="s">
        <v>35</v>
      </c>
      <c r="C169" s="22" t="s">
        <v>322</v>
      </c>
      <c r="D169" s="22" t="s">
        <v>373</v>
      </c>
      <c r="E169" s="22" t="s">
        <v>374</v>
      </c>
      <c r="F169" s="23">
        <v>398</v>
      </c>
      <c r="G169" s="24">
        <v>0</v>
      </c>
      <c r="H169" s="25">
        <v>0</v>
      </c>
      <c r="I169" s="25">
        <v>0</v>
      </c>
      <c r="J169" s="25">
        <v>0</v>
      </c>
      <c r="K169" s="25">
        <v>0</v>
      </c>
      <c r="L169" s="25">
        <v>0</v>
      </c>
      <c r="M169" s="26">
        <v>0</v>
      </c>
      <c r="N169" s="27">
        <v>0</v>
      </c>
      <c r="O169" s="27">
        <v>0</v>
      </c>
      <c r="P169" s="27">
        <v>0</v>
      </c>
      <c r="Q169" s="27">
        <v>0</v>
      </c>
      <c r="R169" s="27">
        <v>0</v>
      </c>
      <c r="S169" s="27">
        <v>0</v>
      </c>
      <c r="T169" s="26"/>
      <c r="U169" s="28">
        <f t="shared" si="15"/>
        <v>0</v>
      </c>
      <c r="V169" s="29">
        <f t="shared" si="12"/>
        <v>0</v>
      </c>
      <c r="W169" s="30" t="str">
        <f t="shared" si="13"/>
        <v>100%</v>
      </c>
      <c r="X169" s="31" t="str">
        <f t="shared" si="14"/>
        <v/>
      </c>
      <c r="Y169" s="32" t="s">
        <v>325</v>
      </c>
      <c r="Z169" s="33">
        <v>13</v>
      </c>
      <c r="AA169" s="32" t="s">
        <v>93</v>
      </c>
      <c r="AB169" s="32" t="s">
        <v>34</v>
      </c>
      <c r="AC169" s="22" t="s">
        <v>35</v>
      </c>
    </row>
    <row r="170" spans="1:29" x14ac:dyDescent="0.35">
      <c r="A170" s="20" t="str">
        <f t="shared" si="11"/>
        <v>324378</v>
      </c>
      <c r="B170" s="21" t="s">
        <v>35</v>
      </c>
      <c r="C170" s="22" t="s">
        <v>322</v>
      </c>
      <c r="D170" s="22" t="s">
        <v>375</v>
      </c>
      <c r="E170" s="22" t="s">
        <v>376</v>
      </c>
      <c r="F170" s="23">
        <v>394.1</v>
      </c>
      <c r="G170" s="24">
        <v>0</v>
      </c>
      <c r="H170" s="25">
        <v>0</v>
      </c>
      <c r="I170" s="25">
        <v>0</v>
      </c>
      <c r="J170" s="25">
        <v>0</v>
      </c>
      <c r="K170" s="25">
        <v>0</v>
      </c>
      <c r="L170" s="25">
        <v>0</v>
      </c>
      <c r="M170" s="26">
        <v>0</v>
      </c>
      <c r="N170" s="27">
        <v>0</v>
      </c>
      <c r="O170" s="27">
        <v>0</v>
      </c>
      <c r="P170" s="27">
        <v>0</v>
      </c>
      <c r="Q170" s="27">
        <v>0</v>
      </c>
      <c r="R170" s="27">
        <v>0</v>
      </c>
      <c r="S170" s="27">
        <v>0</v>
      </c>
      <c r="T170" s="26"/>
      <c r="U170" s="28">
        <f t="shared" si="15"/>
        <v>0</v>
      </c>
      <c r="V170" s="29">
        <f t="shared" si="12"/>
        <v>0</v>
      </c>
      <c r="W170" s="30" t="str">
        <f t="shared" si="13"/>
        <v>100%</v>
      </c>
      <c r="X170" s="31" t="str">
        <f t="shared" si="14"/>
        <v/>
      </c>
      <c r="Y170" s="32" t="s">
        <v>325</v>
      </c>
      <c r="Z170" s="33">
        <v>13</v>
      </c>
      <c r="AA170" s="32" t="s">
        <v>93</v>
      </c>
      <c r="AB170" s="32" t="s">
        <v>34</v>
      </c>
      <c r="AC170" s="22" t="s">
        <v>35</v>
      </c>
    </row>
    <row r="171" spans="1:29" x14ac:dyDescent="0.35">
      <c r="A171" s="20" t="str">
        <f t="shared" ref="A171:A172" si="16">RIGHT(D171,LEN(D171)-3)</f>
        <v>324500</v>
      </c>
      <c r="B171" s="21" t="s">
        <v>35</v>
      </c>
      <c r="C171" s="22" t="s">
        <v>322</v>
      </c>
      <c r="D171" s="22" t="s">
        <v>377</v>
      </c>
      <c r="E171" s="22" t="s">
        <v>378</v>
      </c>
      <c r="F171" s="23">
        <v>394.1</v>
      </c>
      <c r="G171" s="24">
        <v>0</v>
      </c>
      <c r="H171" s="25">
        <v>0</v>
      </c>
      <c r="I171" s="25">
        <v>0</v>
      </c>
      <c r="J171" s="25">
        <v>0</v>
      </c>
      <c r="K171" s="25">
        <v>0</v>
      </c>
      <c r="L171" s="25">
        <v>0</v>
      </c>
      <c r="M171" s="26">
        <v>0</v>
      </c>
      <c r="N171" s="27">
        <v>0</v>
      </c>
      <c r="O171" s="27">
        <v>0</v>
      </c>
      <c r="P171" s="27">
        <v>0</v>
      </c>
      <c r="Q171" s="27">
        <v>0</v>
      </c>
      <c r="R171" s="27">
        <v>0</v>
      </c>
      <c r="S171" s="27">
        <v>0</v>
      </c>
      <c r="T171" s="26"/>
      <c r="U171" s="28">
        <f t="shared" si="15"/>
        <v>0</v>
      </c>
      <c r="V171" s="29">
        <f t="shared" si="12"/>
        <v>0</v>
      </c>
      <c r="W171" s="30" t="str">
        <f t="shared" si="13"/>
        <v>100%</v>
      </c>
      <c r="X171" s="31" t="str">
        <f t="shared" si="14"/>
        <v/>
      </c>
      <c r="Y171" s="32" t="s">
        <v>325</v>
      </c>
      <c r="Z171" s="33">
        <v>13</v>
      </c>
      <c r="AA171" s="32" t="s">
        <v>93</v>
      </c>
      <c r="AB171" s="32" t="s">
        <v>34</v>
      </c>
      <c r="AC171" s="22" t="s">
        <v>35</v>
      </c>
    </row>
    <row r="172" spans="1:29" x14ac:dyDescent="0.35">
      <c r="A172" s="20" t="str">
        <f t="shared" si="16"/>
        <v>324711</v>
      </c>
      <c r="B172" s="21" t="s">
        <v>35</v>
      </c>
      <c r="C172" s="22" t="s">
        <v>322</v>
      </c>
      <c r="D172" s="22" t="s">
        <v>379</v>
      </c>
      <c r="E172" s="22" t="s">
        <v>339</v>
      </c>
      <c r="F172" s="23">
        <v>394.1</v>
      </c>
      <c r="G172" s="24">
        <v>0</v>
      </c>
      <c r="H172" s="25">
        <v>0</v>
      </c>
      <c r="I172" s="25">
        <v>0</v>
      </c>
      <c r="J172" s="25">
        <v>0</v>
      </c>
      <c r="K172" s="25">
        <v>0</v>
      </c>
      <c r="L172" s="25">
        <v>0</v>
      </c>
      <c r="M172" s="26">
        <v>0</v>
      </c>
      <c r="N172" s="27">
        <v>0</v>
      </c>
      <c r="O172" s="27">
        <v>0</v>
      </c>
      <c r="P172" s="27">
        <v>0</v>
      </c>
      <c r="Q172" s="27">
        <v>0</v>
      </c>
      <c r="R172" s="27">
        <v>0</v>
      </c>
      <c r="S172" s="27">
        <v>0</v>
      </c>
      <c r="T172" s="26"/>
      <c r="U172" s="28">
        <f t="shared" si="15"/>
        <v>0</v>
      </c>
      <c r="V172" s="29">
        <f t="shared" si="12"/>
        <v>0</v>
      </c>
      <c r="W172" s="30" t="str">
        <f t="shared" si="13"/>
        <v>100%</v>
      </c>
      <c r="X172" s="31" t="str">
        <f t="shared" si="14"/>
        <v/>
      </c>
      <c r="Y172" s="32" t="s">
        <v>325</v>
      </c>
      <c r="Z172" s="33">
        <v>13</v>
      </c>
      <c r="AA172" s="32" t="s">
        <v>93</v>
      </c>
      <c r="AB172" s="32" t="s">
        <v>34</v>
      </c>
      <c r="AC172" s="22" t="s">
        <v>35</v>
      </c>
    </row>
    <row r="173" spans="1:29" x14ac:dyDescent="0.35">
      <c r="A173" s="20" t="s">
        <v>380</v>
      </c>
      <c r="B173" s="21" t="s">
        <v>35</v>
      </c>
      <c r="C173" s="22" t="s">
        <v>322</v>
      </c>
      <c r="D173" s="22" t="s">
        <v>381</v>
      </c>
      <c r="E173" s="22" t="s">
        <v>382</v>
      </c>
      <c r="F173" s="23">
        <v>376.3</v>
      </c>
      <c r="G173" s="24">
        <v>87598.680000000008</v>
      </c>
      <c r="H173" s="25">
        <v>0</v>
      </c>
      <c r="I173" s="25">
        <v>0</v>
      </c>
      <c r="J173" s="25">
        <v>0</v>
      </c>
      <c r="K173" s="25">
        <v>2146.17</v>
      </c>
      <c r="L173" s="25">
        <v>0</v>
      </c>
      <c r="M173" s="26">
        <v>0</v>
      </c>
      <c r="N173" s="27">
        <v>31887.56</v>
      </c>
      <c r="O173" s="27">
        <v>2479.91</v>
      </c>
      <c r="P173" s="27">
        <v>0</v>
      </c>
      <c r="Q173" s="27">
        <v>0</v>
      </c>
      <c r="R173" s="27">
        <v>0</v>
      </c>
      <c r="S173" s="27">
        <v>0</v>
      </c>
      <c r="T173" s="26"/>
      <c r="U173" s="28">
        <f t="shared" si="15"/>
        <v>36513.64</v>
      </c>
      <c r="V173" s="29">
        <f t="shared" si="12"/>
        <v>-51085.040000000008</v>
      </c>
      <c r="W173" s="30">
        <f t="shared" si="13"/>
        <v>-0.58317134459103726</v>
      </c>
      <c r="X173" s="31" t="str">
        <f t="shared" si="14"/>
        <v/>
      </c>
      <c r="Y173" s="32" t="s">
        <v>383</v>
      </c>
      <c r="Z173" s="33">
        <v>22</v>
      </c>
      <c r="AA173" s="32" t="s">
        <v>93</v>
      </c>
      <c r="AB173" s="32" t="s">
        <v>48</v>
      </c>
      <c r="AC173" s="22" t="s">
        <v>56</v>
      </c>
    </row>
    <row r="174" spans="1:29" x14ac:dyDescent="0.35">
      <c r="A174" s="20" t="s">
        <v>380</v>
      </c>
      <c r="B174" s="21" t="s">
        <v>35</v>
      </c>
      <c r="C174" s="22" t="s">
        <v>322</v>
      </c>
      <c r="D174" s="22" t="s">
        <v>384</v>
      </c>
      <c r="E174" s="22" t="s">
        <v>385</v>
      </c>
      <c r="F174" s="23">
        <v>376.3</v>
      </c>
      <c r="G174" s="24">
        <v>14539.2</v>
      </c>
      <c r="H174" s="25">
        <v>-11.73</v>
      </c>
      <c r="I174" s="25">
        <v>0</v>
      </c>
      <c r="J174" s="25">
        <v>0</v>
      </c>
      <c r="K174" s="25">
        <v>0</v>
      </c>
      <c r="L174" s="25">
        <v>0</v>
      </c>
      <c r="M174" s="26">
        <v>0</v>
      </c>
      <c r="N174" s="27">
        <v>0</v>
      </c>
      <c r="O174" s="27">
        <v>0</v>
      </c>
      <c r="P174" s="27">
        <v>0</v>
      </c>
      <c r="Q174" s="27">
        <v>0</v>
      </c>
      <c r="R174" s="27">
        <v>0</v>
      </c>
      <c r="S174" s="27">
        <v>0</v>
      </c>
      <c r="T174" s="26"/>
      <c r="U174" s="28">
        <f t="shared" si="15"/>
        <v>-11.73</v>
      </c>
      <c r="V174" s="29">
        <f t="shared" si="12"/>
        <v>-14550.93</v>
      </c>
      <c r="W174" s="30">
        <f t="shared" si="13"/>
        <v>-1.0008067844172994</v>
      </c>
      <c r="X174" s="31" t="str">
        <f t="shared" si="14"/>
        <v/>
      </c>
      <c r="Y174" s="32" t="s">
        <v>383</v>
      </c>
      <c r="Z174" s="33">
        <v>22</v>
      </c>
      <c r="AA174" s="32" t="s">
        <v>93</v>
      </c>
      <c r="AB174" s="32" t="s">
        <v>48</v>
      </c>
      <c r="AC174" s="22" t="s">
        <v>56</v>
      </c>
    </row>
    <row r="175" spans="1:29" x14ac:dyDescent="0.35">
      <c r="A175" s="20" t="s">
        <v>380</v>
      </c>
      <c r="B175" s="21" t="s">
        <v>35</v>
      </c>
      <c r="C175" s="22" t="s">
        <v>322</v>
      </c>
      <c r="D175" s="22" t="s">
        <v>386</v>
      </c>
      <c r="E175" s="22" t="s">
        <v>387</v>
      </c>
      <c r="F175" s="23">
        <v>376.3</v>
      </c>
      <c r="G175" s="24">
        <v>102137.88000000002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  <c r="M175" s="26">
        <v>-1326.46</v>
      </c>
      <c r="N175" s="27">
        <v>0</v>
      </c>
      <c r="O175" s="27">
        <v>0</v>
      </c>
      <c r="P175" s="27">
        <v>0</v>
      </c>
      <c r="Q175" s="27">
        <v>0</v>
      </c>
      <c r="R175" s="27">
        <v>0</v>
      </c>
      <c r="S175" s="27">
        <v>0</v>
      </c>
      <c r="T175" s="26"/>
      <c r="U175" s="28">
        <f t="shared" si="15"/>
        <v>-1326.46</v>
      </c>
      <c r="V175" s="29">
        <f t="shared" si="12"/>
        <v>-103464.34000000003</v>
      </c>
      <c r="W175" s="30">
        <f t="shared" si="13"/>
        <v>-1.0129869544971954</v>
      </c>
      <c r="X175" s="31" t="str">
        <f t="shared" si="14"/>
        <v/>
      </c>
      <c r="Y175" s="32" t="s">
        <v>383</v>
      </c>
      <c r="Z175" s="33">
        <v>22</v>
      </c>
      <c r="AA175" s="32" t="s">
        <v>93</v>
      </c>
      <c r="AB175" s="32" t="s">
        <v>48</v>
      </c>
      <c r="AC175" s="22" t="s">
        <v>56</v>
      </c>
    </row>
    <row r="176" spans="1:29" x14ac:dyDescent="0.35">
      <c r="A176" s="20" t="s">
        <v>380</v>
      </c>
      <c r="B176" s="21" t="s">
        <v>35</v>
      </c>
      <c r="C176" s="22" t="s">
        <v>322</v>
      </c>
      <c r="D176" s="22" t="s">
        <v>388</v>
      </c>
      <c r="E176" s="22" t="s">
        <v>389</v>
      </c>
      <c r="F176" s="23">
        <v>376.3</v>
      </c>
      <c r="G176" s="24">
        <v>167040.84000000005</v>
      </c>
      <c r="H176" s="25">
        <v>0</v>
      </c>
      <c r="I176" s="25">
        <v>0</v>
      </c>
      <c r="J176" s="25">
        <v>0</v>
      </c>
      <c r="K176" s="25">
        <v>1582.95</v>
      </c>
      <c r="L176" s="25">
        <v>0</v>
      </c>
      <c r="M176" s="26">
        <v>0</v>
      </c>
      <c r="N176" s="27">
        <v>0</v>
      </c>
      <c r="O176" s="27">
        <v>0</v>
      </c>
      <c r="P176" s="27">
        <v>0</v>
      </c>
      <c r="Q176" s="27">
        <v>0</v>
      </c>
      <c r="R176" s="27">
        <v>0</v>
      </c>
      <c r="S176" s="27">
        <v>0</v>
      </c>
      <c r="T176" s="26"/>
      <c r="U176" s="28">
        <f t="shared" si="15"/>
        <v>1582.95</v>
      </c>
      <c r="V176" s="29">
        <f t="shared" si="12"/>
        <v>-165457.89000000004</v>
      </c>
      <c r="W176" s="30">
        <f t="shared" si="13"/>
        <v>-0.9905235749532868</v>
      </c>
      <c r="X176" s="31" t="str">
        <f t="shared" si="14"/>
        <v/>
      </c>
      <c r="Y176" s="32" t="s">
        <v>383</v>
      </c>
      <c r="Z176" s="33">
        <v>22</v>
      </c>
      <c r="AA176" s="32" t="s">
        <v>93</v>
      </c>
      <c r="AB176" s="32" t="s">
        <v>48</v>
      </c>
      <c r="AC176" s="22" t="s">
        <v>56</v>
      </c>
    </row>
    <row r="177" spans="1:29" x14ac:dyDescent="0.35">
      <c r="A177" s="20" t="s">
        <v>380</v>
      </c>
      <c r="B177" s="21" t="s">
        <v>35</v>
      </c>
      <c r="C177" s="22" t="s">
        <v>322</v>
      </c>
      <c r="D177" s="22" t="s">
        <v>390</v>
      </c>
      <c r="E177" s="22" t="s">
        <v>391</v>
      </c>
      <c r="F177" s="23">
        <v>376.3</v>
      </c>
      <c r="G177" s="24">
        <v>808875.54000000015</v>
      </c>
      <c r="H177" s="25">
        <v>24217.08</v>
      </c>
      <c r="I177" s="25">
        <v>-108.88</v>
      </c>
      <c r="J177" s="25">
        <v>-3944.66</v>
      </c>
      <c r="K177" s="25">
        <v>2424.71</v>
      </c>
      <c r="L177" s="25">
        <v>11729.65</v>
      </c>
      <c r="M177" s="26">
        <v>11058.130000000001</v>
      </c>
      <c r="N177" s="27">
        <v>30998.54</v>
      </c>
      <c r="O177" s="27">
        <v>30667.759999999998</v>
      </c>
      <c r="P177" s="27">
        <v>0</v>
      </c>
      <c r="Q177" s="27">
        <v>0</v>
      </c>
      <c r="R177" s="27">
        <v>0</v>
      </c>
      <c r="S177" s="27">
        <v>0</v>
      </c>
      <c r="T177" s="26"/>
      <c r="U177" s="28">
        <f t="shared" si="15"/>
        <v>107042.33</v>
      </c>
      <c r="V177" s="29">
        <f t="shared" si="12"/>
        <v>-701833.2100000002</v>
      </c>
      <c r="W177" s="30">
        <f t="shared" si="13"/>
        <v>-0.86766526528914456</v>
      </c>
      <c r="X177" s="31" t="str">
        <f t="shared" si="14"/>
        <v>yes</v>
      </c>
      <c r="Y177" s="32" t="s">
        <v>383</v>
      </c>
      <c r="Z177" s="33">
        <v>22</v>
      </c>
      <c r="AA177" s="32" t="s">
        <v>93</v>
      </c>
      <c r="AB177" s="32" t="s">
        <v>48</v>
      </c>
      <c r="AC177" s="22" t="s">
        <v>56</v>
      </c>
    </row>
    <row r="178" spans="1:29" x14ac:dyDescent="0.35">
      <c r="A178" s="20" t="s">
        <v>380</v>
      </c>
      <c r="B178" s="21" t="s">
        <v>35</v>
      </c>
      <c r="C178" s="22" t="s">
        <v>322</v>
      </c>
      <c r="D178" s="22" t="s">
        <v>392</v>
      </c>
      <c r="E178" s="22" t="s">
        <v>393</v>
      </c>
      <c r="F178" s="23">
        <v>376.3</v>
      </c>
      <c r="G178" s="24">
        <v>910308.31000000029</v>
      </c>
      <c r="H178" s="25">
        <v>-6663.6</v>
      </c>
      <c r="I178" s="25">
        <v>97.05</v>
      </c>
      <c r="J178" s="25">
        <v>1680.31</v>
      </c>
      <c r="K178" s="25">
        <v>0</v>
      </c>
      <c r="L178" s="25">
        <v>0</v>
      </c>
      <c r="M178" s="26">
        <v>480.90000000000003</v>
      </c>
      <c r="N178" s="27">
        <v>0</v>
      </c>
      <c r="O178" s="27">
        <v>0</v>
      </c>
      <c r="P178" s="27">
        <v>0</v>
      </c>
      <c r="Q178" s="27">
        <v>0</v>
      </c>
      <c r="R178" s="27">
        <v>0</v>
      </c>
      <c r="S178" s="27">
        <v>0</v>
      </c>
      <c r="T178" s="26"/>
      <c r="U178" s="28">
        <f t="shared" si="15"/>
        <v>-4405.34</v>
      </c>
      <c r="V178" s="29">
        <f t="shared" si="12"/>
        <v>-914713.65000000026</v>
      </c>
      <c r="W178" s="30">
        <f t="shared" si="13"/>
        <v>-1.0048393933699231</v>
      </c>
      <c r="X178" s="31" t="str">
        <f t="shared" si="14"/>
        <v>yes</v>
      </c>
      <c r="Y178" s="32" t="s">
        <v>383</v>
      </c>
      <c r="Z178" s="33">
        <v>22</v>
      </c>
      <c r="AA178" s="32" t="s">
        <v>93</v>
      </c>
      <c r="AB178" s="32" t="s">
        <v>48</v>
      </c>
      <c r="AC178" s="22" t="s">
        <v>56</v>
      </c>
    </row>
    <row r="179" spans="1:29" x14ac:dyDescent="0.35">
      <c r="A179" s="20" t="s">
        <v>380</v>
      </c>
      <c r="B179" s="21" t="s">
        <v>35</v>
      </c>
      <c r="C179" s="22" t="s">
        <v>322</v>
      </c>
      <c r="D179" s="22" t="s">
        <v>394</v>
      </c>
      <c r="E179" s="22" t="s">
        <v>395</v>
      </c>
      <c r="F179" s="23">
        <v>376.3</v>
      </c>
      <c r="G179" s="24">
        <v>6249.8099999999995</v>
      </c>
      <c r="H179" s="25">
        <v>62897.69</v>
      </c>
      <c r="I179" s="25">
        <v>0</v>
      </c>
      <c r="J179" s="25">
        <v>1506.91</v>
      </c>
      <c r="K179" s="25">
        <v>3685.44</v>
      </c>
      <c r="L179" s="25">
        <v>5531</v>
      </c>
      <c r="M179" s="26">
        <v>0</v>
      </c>
      <c r="N179" s="27">
        <v>4051.9400000000005</v>
      </c>
      <c r="O179" s="27">
        <v>11269.76</v>
      </c>
      <c r="P179" s="27">
        <v>0</v>
      </c>
      <c r="Q179" s="27">
        <v>0</v>
      </c>
      <c r="R179" s="27">
        <v>0</v>
      </c>
      <c r="S179" s="27">
        <v>0</v>
      </c>
      <c r="T179" s="26"/>
      <c r="U179" s="28">
        <f t="shared" si="15"/>
        <v>88942.74</v>
      </c>
      <c r="V179" s="29">
        <f t="shared" si="12"/>
        <v>82692.930000000008</v>
      </c>
      <c r="W179" s="30">
        <f t="shared" si="13"/>
        <v>13.231271030639334</v>
      </c>
      <c r="X179" s="31" t="str">
        <f t="shared" si="14"/>
        <v/>
      </c>
      <c r="Y179" s="32" t="s">
        <v>383</v>
      </c>
      <c r="Z179" s="33">
        <v>22</v>
      </c>
      <c r="AA179" s="32" t="s">
        <v>93</v>
      </c>
      <c r="AB179" s="32" t="s">
        <v>48</v>
      </c>
      <c r="AC179" s="22" t="s">
        <v>56</v>
      </c>
    </row>
    <row r="180" spans="1:29" x14ac:dyDescent="0.35">
      <c r="A180" s="20" t="s">
        <v>380</v>
      </c>
      <c r="B180" s="21" t="s">
        <v>35</v>
      </c>
      <c r="C180" s="22" t="s">
        <v>322</v>
      </c>
      <c r="D180" s="22" t="s">
        <v>396</v>
      </c>
      <c r="E180" s="22" t="s">
        <v>397</v>
      </c>
      <c r="F180" s="23">
        <v>376.3</v>
      </c>
      <c r="G180" s="24">
        <v>502438.18999999989</v>
      </c>
      <c r="H180" s="25">
        <v>9335.07</v>
      </c>
      <c r="I180" s="25">
        <v>0</v>
      </c>
      <c r="J180" s="25">
        <v>-8889.26</v>
      </c>
      <c r="K180" s="25">
        <v>0</v>
      </c>
      <c r="L180" s="25">
        <v>0</v>
      </c>
      <c r="M180" s="26">
        <v>69633.13</v>
      </c>
      <c r="N180" s="27">
        <v>8063.22</v>
      </c>
      <c r="O180" s="27">
        <v>-1615.71</v>
      </c>
      <c r="P180" s="27">
        <v>0</v>
      </c>
      <c r="Q180" s="27">
        <v>0</v>
      </c>
      <c r="R180" s="27">
        <v>0</v>
      </c>
      <c r="S180" s="27">
        <v>0</v>
      </c>
      <c r="T180" s="26"/>
      <c r="U180" s="28">
        <f t="shared" si="15"/>
        <v>76526.45</v>
      </c>
      <c r="V180" s="29">
        <f t="shared" si="12"/>
        <v>-425911.73999999987</v>
      </c>
      <c r="W180" s="30">
        <f t="shared" si="13"/>
        <v>-0.84768982230431167</v>
      </c>
      <c r="X180" s="31" t="str">
        <f t="shared" si="14"/>
        <v/>
      </c>
      <c r="Y180" s="32" t="s">
        <v>383</v>
      </c>
      <c r="Z180" s="33">
        <v>22</v>
      </c>
      <c r="AA180" s="32" t="s">
        <v>93</v>
      </c>
      <c r="AB180" s="32" t="s">
        <v>48</v>
      </c>
      <c r="AC180" s="22" t="s">
        <v>56</v>
      </c>
    </row>
    <row r="181" spans="1:29" x14ac:dyDescent="0.35">
      <c r="A181" s="20" t="s">
        <v>380</v>
      </c>
      <c r="B181" s="21" t="s">
        <v>35</v>
      </c>
      <c r="C181" s="22" t="s">
        <v>322</v>
      </c>
      <c r="D181" s="22" t="s">
        <v>398</v>
      </c>
      <c r="E181" s="22" t="s">
        <v>399</v>
      </c>
      <c r="F181" s="23">
        <v>376.3</v>
      </c>
      <c r="G181" s="24">
        <v>1222711.9900000002</v>
      </c>
      <c r="H181" s="25">
        <v>28984.970000000005</v>
      </c>
      <c r="I181" s="25">
        <v>4739.71</v>
      </c>
      <c r="J181" s="25">
        <v>98963.109999999986</v>
      </c>
      <c r="K181" s="25">
        <v>124432.34</v>
      </c>
      <c r="L181" s="25">
        <v>11313.900000000001</v>
      </c>
      <c r="M181" s="26">
        <v>16973.09</v>
      </c>
      <c r="N181" s="27">
        <v>68793.350000000006</v>
      </c>
      <c r="O181" s="27">
        <v>93864.540000000008</v>
      </c>
      <c r="P181" s="27">
        <v>0</v>
      </c>
      <c r="Q181" s="27">
        <v>0</v>
      </c>
      <c r="R181" s="27">
        <v>0</v>
      </c>
      <c r="S181" s="27">
        <v>0</v>
      </c>
      <c r="T181" s="26"/>
      <c r="U181" s="28">
        <f t="shared" si="15"/>
        <v>448065.01</v>
      </c>
      <c r="V181" s="29">
        <f t="shared" si="12"/>
        <v>-774646.98000000021</v>
      </c>
      <c r="W181" s="30">
        <f t="shared" si="13"/>
        <v>-0.63354819968682896</v>
      </c>
      <c r="X181" s="31" t="str">
        <f t="shared" si="14"/>
        <v>yes</v>
      </c>
      <c r="Y181" s="32" t="s">
        <v>383</v>
      </c>
      <c r="Z181" s="33">
        <v>22</v>
      </c>
      <c r="AA181" s="32" t="s">
        <v>93</v>
      </c>
      <c r="AB181" s="32" t="s">
        <v>48</v>
      </c>
      <c r="AC181" s="22" t="s">
        <v>56</v>
      </c>
    </row>
    <row r="182" spans="1:29" x14ac:dyDescent="0.35">
      <c r="A182" s="20" t="s">
        <v>400</v>
      </c>
      <c r="B182" s="21" t="s">
        <v>35</v>
      </c>
      <c r="C182" s="22" t="s">
        <v>322</v>
      </c>
      <c r="D182" s="22" t="s">
        <v>401</v>
      </c>
      <c r="E182" s="22" t="s">
        <v>402</v>
      </c>
      <c r="F182" s="23">
        <v>380.3</v>
      </c>
      <c r="G182" s="24">
        <v>432802.92000000016</v>
      </c>
      <c r="H182" s="25">
        <v>6202.06</v>
      </c>
      <c r="I182" s="25">
        <v>22385.040000000001</v>
      </c>
      <c r="J182" s="25">
        <v>31857.73</v>
      </c>
      <c r="K182" s="25">
        <v>12613.54</v>
      </c>
      <c r="L182" s="25">
        <v>7728.1900000000005</v>
      </c>
      <c r="M182" s="26">
        <v>6353.3700000000008</v>
      </c>
      <c r="N182" s="27">
        <v>31728.760000000002</v>
      </c>
      <c r="O182" s="27">
        <v>23483.47</v>
      </c>
      <c r="P182" s="27">
        <v>0</v>
      </c>
      <c r="Q182" s="27">
        <v>0</v>
      </c>
      <c r="R182" s="27">
        <v>0</v>
      </c>
      <c r="S182" s="27">
        <v>0</v>
      </c>
      <c r="T182" s="26"/>
      <c r="U182" s="28">
        <f t="shared" si="15"/>
        <v>142352.16</v>
      </c>
      <c r="V182" s="29">
        <f t="shared" si="12"/>
        <v>-290450.76000000013</v>
      </c>
      <c r="W182" s="30">
        <f t="shared" si="13"/>
        <v>-0.67109242238938693</v>
      </c>
      <c r="X182" s="31" t="str">
        <f t="shared" si="14"/>
        <v/>
      </c>
      <c r="Y182" s="32" t="s">
        <v>383</v>
      </c>
      <c r="Z182" s="33">
        <v>24</v>
      </c>
      <c r="AA182" s="32" t="s">
        <v>93</v>
      </c>
      <c r="AB182" s="32" t="s">
        <v>48</v>
      </c>
      <c r="AC182" s="22" t="s">
        <v>56</v>
      </c>
    </row>
    <row r="183" spans="1:29" x14ac:dyDescent="0.35">
      <c r="A183" s="20" t="s">
        <v>400</v>
      </c>
      <c r="B183" s="21" t="s">
        <v>35</v>
      </c>
      <c r="C183" s="22" t="s">
        <v>322</v>
      </c>
      <c r="D183" s="22" t="s">
        <v>403</v>
      </c>
      <c r="E183" s="22" t="s">
        <v>404</v>
      </c>
      <c r="F183" s="23">
        <v>380.3</v>
      </c>
      <c r="G183" s="24">
        <v>54194.889999999992</v>
      </c>
      <c r="H183" s="25">
        <v>-7771.7</v>
      </c>
      <c r="I183" s="25">
        <v>10092.48</v>
      </c>
      <c r="J183" s="25">
        <v>3002.73</v>
      </c>
      <c r="K183" s="25">
        <v>2716.4800000000005</v>
      </c>
      <c r="L183" s="25">
        <v>6454.0000000000009</v>
      </c>
      <c r="M183" s="26">
        <v>-9766.76</v>
      </c>
      <c r="N183" s="27">
        <v>12458.060000000001</v>
      </c>
      <c r="O183" s="27">
        <v>24394.9</v>
      </c>
      <c r="P183" s="27">
        <v>0</v>
      </c>
      <c r="Q183" s="27">
        <v>0</v>
      </c>
      <c r="R183" s="27">
        <v>0</v>
      </c>
      <c r="S183" s="27">
        <v>0</v>
      </c>
      <c r="T183" s="26"/>
      <c r="U183" s="28">
        <f t="shared" si="15"/>
        <v>41580.19</v>
      </c>
      <c r="V183" s="29">
        <f t="shared" si="12"/>
        <v>-12614.69999999999</v>
      </c>
      <c r="W183" s="30">
        <f t="shared" si="13"/>
        <v>-0.23276548766867119</v>
      </c>
      <c r="X183" s="31" t="str">
        <f t="shared" si="14"/>
        <v/>
      </c>
      <c r="Y183" s="32" t="s">
        <v>383</v>
      </c>
      <c r="Z183" s="33">
        <v>24</v>
      </c>
      <c r="AA183" s="32" t="s">
        <v>93</v>
      </c>
      <c r="AB183" s="32" t="s">
        <v>48</v>
      </c>
      <c r="AC183" s="22" t="s">
        <v>56</v>
      </c>
    </row>
    <row r="184" spans="1:29" x14ac:dyDescent="0.35">
      <c r="A184" s="20" t="s">
        <v>400</v>
      </c>
      <c r="B184" s="21" t="s">
        <v>35</v>
      </c>
      <c r="C184" s="22" t="s">
        <v>322</v>
      </c>
      <c r="D184" s="22" t="s">
        <v>405</v>
      </c>
      <c r="E184" s="22" t="s">
        <v>406</v>
      </c>
      <c r="F184" s="23">
        <v>380.3</v>
      </c>
      <c r="G184" s="24">
        <v>674851.56</v>
      </c>
      <c r="H184" s="25">
        <v>11423.230000000001</v>
      </c>
      <c r="I184" s="25">
        <v>28714.69</v>
      </c>
      <c r="J184" s="25">
        <v>42952.850000000006</v>
      </c>
      <c r="K184" s="25">
        <v>20886.399999999998</v>
      </c>
      <c r="L184" s="25">
        <v>35249.97</v>
      </c>
      <c r="M184" s="26">
        <v>65603.930000000008</v>
      </c>
      <c r="N184" s="27">
        <v>76069.98000000001</v>
      </c>
      <c r="O184" s="27">
        <v>9861.2999999999993</v>
      </c>
      <c r="P184" s="27">
        <v>0</v>
      </c>
      <c r="Q184" s="27">
        <v>0</v>
      </c>
      <c r="R184" s="27">
        <v>0</v>
      </c>
      <c r="S184" s="27">
        <v>0</v>
      </c>
      <c r="T184" s="26"/>
      <c r="U184" s="28">
        <f t="shared" si="15"/>
        <v>290762.35000000003</v>
      </c>
      <c r="V184" s="29">
        <f t="shared" si="12"/>
        <v>-384089.21</v>
      </c>
      <c r="W184" s="30">
        <f t="shared" si="13"/>
        <v>-0.56914621342803151</v>
      </c>
      <c r="X184" s="31" t="str">
        <f t="shared" si="14"/>
        <v/>
      </c>
      <c r="Y184" s="32" t="s">
        <v>383</v>
      </c>
      <c r="Z184" s="33">
        <v>24</v>
      </c>
      <c r="AA184" s="32" t="s">
        <v>93</v>
      </c>
      <c r="AB184" s="32" t="s">
        <v>48</v>
      </c>
      <c r="AC184" s="22" t="s">
        <v>56</v>
      </c>
    </row>
    <row r="185" spans="1:29" x14ac:dyDescent="0.35">
      <c r="A185" s="20" t="s">
        <v>400</v>
      </c>
      <c r="B185" s="21" t="s">
        <v>35</v>
      </c>
      <c r="C185" s="22" t="s">
        <v>322</v>
      </c>
      <c r="D185" s="22" t="s">
        <v>407</v>
      </c>
      <c r="E185" s="22" t="s">
        <v>408</v>
      </c>
      <c r="F185" s="23">
        <v>380.3</v>
      </c>
      <c r="G185" s="24">
        <v>266465.95999999996</v>
      </c>
      <c r="H185" s="25">
        <v>10157.4</v>
      </c>
      <c r="I185" s="25">
        <v>11512.81</v>
      </c>
      <c r="J185" s="25">
        <v>26338.510000000002</v>
      </c>
      <c r="K185" s="25">
        <v>12676.869999999999</v>
      </c>
      <c r="L185" s="25">
        <v>13945.56</v>
      </c>
      <c r="M185" s="26">
        <v>23818.18</v>
      </c>
      <c r="N185" s="27">
        <v>37569.78</v>
      </c>
      <c r="O185" s="27">
        <v>1245.3099999999986</v>
      </c>
      <c r="P185" s="27">
        <v>0</v>
      </c>
      <c r="Q185" s="27">
        <v>0</v>
      </c>
      <c r="R185" s="27">
        <v>0</v>
      </c>
      <c r="S185" s="27">
        <v>0</v>
      </c>
      <c r="T185" s="26"/>
      <c r="U185" s="28">
        <f t="shared" si="15"/>
        <v>137264.41999999998</v>
      </c>
      <c r="V185" s="29">
        <f t="shared" si="12"/>
        <v>-129201.53999999998</v>
      </c>
      <c r="W185" s="30">
        <f t="shared" si="13"/>
        <v>-0.48487071294209588</v>
      </c>
      <c r="X185" s="31" t="str">
        <f t="shared" si="14"/>
        <v/>
      </c>
      <c r="Y185" s="32" t="s">
        <v>383</v>
      </c>
      <c r="Z185" s="33">
        <v>24</v>
      </c>
      <c r="AA185" s="32" t="s">
        <v>93</v>
      </c>
      <c r="AB185" s="32" t="s">
        <v>48</v>
      </c>
      <c r="AC185" s="22" t="s">
        <v>56</v>
      </c>
    </row>
    <row r="186" spans="1:29" x14ac:dyDescent="0.35">
      <c r="A186" s="20" t="s">
        <v>400</v>
      </c>
      <c r="B186" s="21" t="s">
        <v>35</v>
      </c>
      <c r="C186" s="22" t="s">
        <v>322</v>
      </c>
      <c r="D186" s="22" t="s">
        <v>409</v>
      </c>
      <c r="E186" s="22" t="s">
        <v>410</v>
      </c>
      <c r="F186" s="23">
        <v>380.3</v>
      </c>
      <c r="G186" s="24">
        <v>1278711.4899999998</v>
      </c>
      <c r="H186" s="25">
        <v>53245.360000000008</v>
      </c>
      <c r="I186" s="25">
        <v>38998.530000000006</v>
      </c>
      <c r="J186" s="25">
        <v>59047.51</v>
      </c>
      <c r="K186" s="25">
        <v>53738.530000000006</v>
      </c>
      <c r="L186" s="25">
        <v>59166.240000000005</v>
      </c>
      <c r="M186" s="26">
        <v>53895.220000000008</v>
      </c>
      <c r="N186" s="27">
        <v>69529.09</v>
      </c>
      <c r="O186" s="27">
        <v>46328.320000000007</v>
      </c>
      <c r="P186" s="27">
        <v>0</v>
      </c>
      <c r="Q186" s="27">
        <v>0</v>
      </c>
      <c r="R186" s="27">
        <v>0</v>
      </c>
      <c r="S186" s="27">
        <v>0</v>
      </c>
      <c r="T186" s="26"/>
      <c r="U186" s="28">
        <f t="shared" si="15"/>
        <v>433948.8000000001</v>
      </c>
      <c r="V186" s="29">
        <f t="shared" si="12"/>
        <v>-844762.68999999971</v>
      </c>
      <c r="W186" s="30">
        <f t="shared" si="13"/>
        <v>-0.66063587963849446</v>
      </c>
      <c r="X186" s="31" t="str">
        <f t="shared" si="14"/>
        <v>yes</v>
      </c>
      <c r="Y186" s="32" t="s">
        <v>383</v>
      </c>
      <c r="Z186" s="33">
        <v>24</v>
      </c>
      <c r="AA186" s="32" t="s">
        <v>93</v>
      </c>
      <c r="AB186" s="32" t="s">
        <v>48</v>
      </c>
      <c r="AC186" s="22" t="s">
        <v>56</v>
      </c>
    </row>
    <row r="187" spans="1:29" x14ac:dyDescent="0.35">
      <c r="A187" s="20" t="s">
        <v>400</v>
      </c>
      <c r="B187" s="21" t="s">
        <v>35</v>
      </c>
      <c r="C187" s="22" t="s">
        <v>322</v>
      </c>
      <c r="D187" s="22" t="s">
        <v>411</v>
      </c>
      <c r="E187" s="22" t="s">
        <v>412</v>
      </c>
      <c r="F187" s="23">
        <v>380.3</v>
      </c>
      <c r="G187" s="24">
        <v>1179967.52</v>
      </c>
      <c r="H187" s="25">
        <v>100514.92000000001</v>
      </c>
      <c r="I187" s="25">
        <v>34172.270000000004</v>
      </c>
      <c r="J187" s="25">
        <v>149016.24999999997</v>
      </c>
      <c r="K187" s="25">
        <v>156655.61000000002</v>
      </c>
      <c r="L187" s="25">
        <v>275976.85000000003</v>
      </c>
      <c r="M187" s="26">
        <v>118266.29999999999</v>
      </c>
      <c r="N187" s="27">
        <v>68426.28</v>
      </c>
      <c r="O187" s="27">
        <v>11829.83</v>
      </c>
      <c r="P187" s="27">
        <v>0</v>
      </c>
      <c r="Q187" s="27">
        <v>0</v>
      </c>
      <c r="R187" s="27">
        <v>0</v>
      </c>
      <c r="S187" s="27">
        <v>0</v>
      </c>
      <c r="T187" s="26"/>
      <c r="U187" s="28">
        <f t="shared" si="15"/>
        <v>914858.30999999994</v>
      </c>
      <c r="V187" s="29">
        <f t="shared" si="12"/>
        <v>-265109.21000000008</v>
      </c>
      <c r="W187" s="30">
        <f t="shared" si="13"/>
        <v>-0.22467500630864828</v>
      </c>
      <c r="X187" s="31" t="str">
        <f t="shared" si="14"/>
        <v/>
      </c>
      <c r="Y187" s="32" t="s">
        <v>383</v>
      </c>
      <c r="Z187" s="33">
        <v>24</v>
      </c>
      <c r="AA187" s="32" t="s">
        <v>93</v>
      </c>
      <c r="AB187" s="32" t="s">
        <v>48</v>
      </c>
      <c r="AC187" s="22" t="s">
        <v>56</v>
      </c>
    </row>
    <row r="188" spans="1:29" x14ac:dyDescent="0.35">
      <c r="A188" s="20" t="s">
        <v>400</v>
      </c>
      <c r="B188" s="21" t="s">
        <v>35</v>
      </c>
      <c r="C188" s="22" t="s">
        <v>322</v>
      </c>
      <c r="D188" s="22" t="s">
        <v>413</v>
      </c>
      <c r="E188" s="22" t="s">
        <v>414</v>
      </c>
      <c r="F188" s="23">
        <v>380.3</v>
      </c>
      <c r="G188" s="24">
        <v>344511.1700000001</v>
      </c>
      <c r="H188" s="25">
        <v>8169.9600000000009</v>
      </c>
      <c r="I188" s="25">
        <v>7153</v>
      </c>
      <c r="J188" s="25">
        <v>16295.45</v>
      </c>
      <c r="K188" s="25">
        <v>24506.690000000002</v>
      </c>
      <c r="L188" s="25">
        <v>25137.919999999998</v>
      </c>
      <c r="M188" s="26">
        <v>19916.960000000003</v>
      </c>
      <c r="N188" s="27">
        <v>5103.29</v>
      </c>
      <c r="O188" s="27">
        <v>3949.8799999999997</v>
      </c>
      <c r="P188" s="27">
        <v>0</v>
      </c>
      <c r="Q188" s="27">
        <v>0</v>
      </c>
      <c r="R188" s="27">
        <v>0</v>
      </c>
      <c r="S188" s="27">
        <v>0</v>
      </c>
      <c r="T188" s="26"/>
      <c r="U188" s="28">
        <f t="shared" si="15"/>
        <v>110233.15000000001</v>
      </c>
      <c r="V188" s="29">
        <f t="shared" si="12"/>
        <v>-234278.02000000008</v>
      </c>
      <c r="W188" s="30">
        <f t="shared" si="13"/>
        <v>-0.68003025852543475</v>
      </c>
      <c r="X188" s="31" t="str">
        <f t="shared" si="14"/>
        <v/>
      </c>
      <c r="Y188" s="32" t="s">
        <v>383</v>
      </c>
      <c r="Z188" s="33">
        <v>24</v>
      </c>
      <c r="AA188" s="32" t="s">
        <v>93</v>
      </c>
      <c r="AB188" s="32" t="s">
        <v>48</v>
      </c>
      <c r="AC188" s="22" t="s">
        <v>56</v>
      </c>
    </row>
    <row r="189" spans="1:29" x14ac:dyDescent="0.35">
      <c r="A189" s="20" t="s">
        <v>400</v>
      </c>
      <c r="B189" s="21" t="s">
        <v>35</v>
      </c>
      <c r="C189" s="22" t="s">
        <v>322</v>
      </c>
      <c r="D189" s="22" t="s">
        <v>415</v>
      </c>
      <c r="E189" s="22" t="s">
        <v>416</v>
      </c>
      <c r="F189" s="23">
        <v>380.3</v>
      </c>
      <c r="G189" s="24">
        <v>1103684.1000000003</v>
      </c>
      <c r="H189" s="25">
        <v>24220.95</v>
      </c>
      <c r="I189" s="25">
        <v>23021.22</v>
      </c>
      <c r="J189" s="25">
        <v>58304.52</v>
      </c>
      <c r="K189" s="25">
        <v>25159.539999999997</v>
      </c>
      <c r="L189" s="25">
        <v>32211.1</v>
      </c>
      <c r="M189" s="26">
        <v>14555.56</v>
      </c>
      <c r="N189" s="27">
        <v>7760.0599999999986</v>
      </c>
      <c r="O189" s="27">
        <v>51913.590000000011</v>
      </c>
      <c r="P189" s="27">
        <v>0</v>
      </c>
      <c r="Q189" s="27">
        <v>0</v>
      </c>
      <c r="R189" s="27">
        <v>0</v>
      </c>
      <c r="S189" s="27">
        <v>0</v>
      </c>
      <c r="T189" s="26"/>
      <c r="U189" s="28">
        <f t="shared" si="15"/>
        <v>237146.53999999998</v>
      </c>
      <c r="V189" s="29">
        <f t="shared" si="12"/>
        <v>-866537.56000000029</v>
      </c>
      <c r="W189" s="30">
        <f t="shared" si="13"/>
        <v>-0.78513186880195163</v>
      </c>
      <c r="X189" s="31" t="str">
        <f t="shared" si="14"/>
        <v>yes</v>
      </c>
      <c r="Y189" s="32" t="s">
        <v>383</v>
      </c>
      <c r="Z189" s="33">
        <v>24</v>
      </c>
      <c r="AA189" s="32" t="s">
        <v>93</v>
      </c>
      <c r="AB189" s="32" t="s">
        <v>48</v>
      </c>
      <c r="AC189" s="22" t="s">
        <v>56</v>
      </c>
    </row>
    <row r="190" spans="1:29" x14ac:dyDescent="0.35">
      <c r="A190" s="20" t="s">
        <v>400</v>
      </c>
      <c r="B190" s="21" t="s">
        <v>35</v>
      </c>
      <c r="C190" s="22" t="s">
        <v>322</v>
      </c>
      <c r="D190" s="22" t="s">
        <v>417</v>
      </c>
      <c r="E190" s="22" t="s">
        <v>418</v>
      </c>
      <c r="F190" s="23">
        <v>380.3</v>
      </c>
      <c r="G190" s="24">
        <v>1692514.2700000005</v>
      </c>
      <c r="H190" s="25">
        <v>68748.210000000006</v>
      </c>
      <c r="I190" s="25">
        <v>101657.49</v>
      </c>
      <c r="J190" s="25">
        <v>143840.85</v>
      </c>
      <c r="K190" s="25">
        <v>50318.479999999996</v>
      </c>
      <c r="L190" s="25">
        <v>102203.81000000001</v>
      </c>
      <c r="M190" s="26">
        <v>55742.37</v>
      </c>
      <c r="N190" s="27">
        <v>115276.97</v>
      </c>
      <c r="O190" s="27">
        <v>122656.76</v>
      </c>
      <c r="P190" s="27">
        <v>0</v>
      </c>
      <c r="Q190" s="27">
        <v>0</v>
      </c>
      <c r="R190" s="27">
        <v>0</v>
      </c>
      <c r="S190" s="27">
        <v>0</v>
      </c>
      <c r="T190" s="26"/>
      <c r="U190" s="28">
        <f t="shared" si="15"/>
        <v>760444.94000000006</v>
      </c>
      <c r="V190" s="29">
        <f t="shared" si="12"/>
        <v>-932069.33000000042</v>
      </c>
      <c r="W190" s="30">
        <f t="shared" si="13"/>
        <v>-0.5507010171323401</v>
      </c>
      <c r="X190" s="31" t="str">
        <f t="shared" si="14"/>
        <v>yes</v>
      </c>
      <c r="Y190" s="32" t="s">
        <v>383</v>
      </c>
      <c r="Z190" s="33">
        <v>24</v>
      </c>
      <c r="AA190" s="32" t="s">
        <v>93</v>
      </c>
      <c r="AB190" s="32" t="s">
        <v>48</v>
      </c>
      <c r="AC190" s="22" t="s">
        <v>56</v>
      </c>
    </row>
    <row r="191" spans="1:29" x14ac:dyDescent="0.35">
      <c r="A191" s="20" t="s">
        <v>419</v>
      </c>
      <c r="B191" s="21" t="s">
        <v>35</v>
      </c>
      <c r="C191" s="22" t="s">
        <v>322</v>
      </c>
      <c r="D191" s="22" t="s">
        <v>420</v>
      </c>
      <c r="E191" s="22" t="s">
        <v>421</v>
      </c>
      <c r="F191" s="23">
        <v>376.3</v>
      </c>
      <c r="G191" s="24">
        <v>260834.37784400009</v>
      </c>
      <c r="H191" s="25">
        <v>-19.990000000000002</v>
      </c>
      <c r="I191" s="25">
        <v>67.150000000000006</v>
      </c>
      <c r="J191" s="25">
        <v>3952.59</v>
      </c>
      <c r="K191" s="25">
        <v>6972.12</v>
      </c>
      <c r="L191" s="25">
        <v>0</v>
      </c>
      <c r="M191" s="26">
        <v>5184.3200000000006</v>
      </c>
      <c r="N191" s="27">
        <v>-2248.5300000000002</v>
      </c>
      <c r="O191" s="27">
        <v>62784.59</v>
      </c>
      <c r="P191" s="27">
        <v>0</v>
      </c>
      <c r="Q191" s="27">
        <v>0</v>
      </c>
      <c r="R191" s="27">
        <v>0</v>
      </c>
      <c r="S191" s="27">
        <v>0</v>
      </c>
      <c r="T191" s="26"/>
      <c r="U191" s="28">
        <f t="shared" si="15"/>
        <v>76692.25</v>
      </c>
      <c r="V191" s="29">
        <f t="shared" si="12"/>
        <v>-184142.12784400009</v>
      </c>
      <c r="W191" s="30">
        <f t="shared" si="13"/>
        <v>-0.70597338190647507</v>
      </c>
      <c r="X191" s="31" t="str">
        <f t="shared" si="14"/>
        <v/>
      </c>
      <c r="Y191" s="32" t="s">
        <v>383</v>
      </c>
      <c r="Z191" s="33">
        <v>26</v>
      </c>
      <c r="AA191" s="32" t="s">
        <v>93</v>
      </c>
      <c r="AB191" s="32" t="s">
        <v>48</v>
      </c>
      <c r="AC191" s="22" t="s">
        <v>35</v>
      </c>
    </row>
    <row r="192" spans="1:29" x14ac:dyDescent="0.35">
      <c r="A192" s="20" t="s">
        <v>419</v>
      </c>
      <c r="B192" s="21" t="s">
        <v>35</v>
      </c>
      <c r="C192" s="22" t="s">
        <v>322</v>
      </c>
      <c r="D192" s="22" t="s">
        <v>422</v>
      </c>
      <c r="E192" s="22" t="s">
        <v>423</v>
      </c>
      <c r="F192" s="23">
        <v>376.3</v>
      </c>
      <c r="G192" s="24">
        <v>19699.351382000001</v>
      </c>
      <c r="H192" s="25">
        <v>7.0000000000000007E-2</v>
      </c>
      <c r="I192" s="25">
        <v>0</v>
      </c>
      <c r="J192" s="25">
        <v>0</v>
      </c>
      <c r="K192" s="25">
        <v>358.58</v>
      </c>
      <c r="L192" s="25">
        <v>0</v>
      </c>
      <c r="M192" s="26">
        <v>0</v>
      </c>
      <c r="N192" s="27">
        <v>0</v>
      </c>
      <c r="O192" s="27">
        <v>0</v>
      </c>
      <c r="P192" s="27">
        <v>0</v>
      </c>
      <c r="Q192" s="27">
        <v>0</v>
      </c>
      <c r="R192" s="27">
        <v>0</v>
      </c>
      <c r="S192" s="27">
        <v>0</v>
      </c>
      <c r="T192" s="26"/>
      <c r="U192" s="28">
        <f t="shared" si="15"/>
        <v>358.65</v>
      </c>
      <c r="V192" s="29">
        <f t="shared" si="12"/>
        <v>-19340.701381999999</v>
      </c>
      <c r="W192" s="30">
        <f t="shared" si="13"/>
        <v>-0.98179381680923195</v>
      </c>
      <c r="X192" s="31" t="str">
        <f t="shared" si="14"/>
        <v/>
      </c>
      <c r="Y192" s="32" t="s">
        <v>383</v>
      </c>
      <c r="Z192" s="33">
        <v>26</v>
      </c>
      <c r="AA192" s="32" t="s">
        <v>93</v>
      </c>
      <c r="AB192" s="32" t="s">
        <v>48</v>
      </c>
      <c r="AC192" s="22" t="s">
        <v>35</v>
      </c>
    </row>
    <row r="193" spans="1:29" x14ac:dyDescent="0.35">
      <c r="A193" s="20" t="s">
        <v>419</v>
      </c>
      <c r="B193" s="21" t="s">
        <v>35</v>
      </c>
      <c r="C193" s="22" t="s">
        <v>322</v>
      </c>
      <c r="D193" s="22" t="s">
        <v>424</v>
      </c>
      <c r="E193" s="22" t="s">
        <v>425</v>
      </c>
      <c r="F193" s="23">
        <v>376.3</v>
      </c>
      <c r="G193" s="24">
        <v>183118.15119299997</v>
      </c>
      <c r="H193" s="25">
        <v>0</v>
      </c>
      <c r="I193" s="25">
        <v>8606.7900000000009</v>
      </c>
      <c r="J193" s="25">
        <v>426.45</v>
      </c>
      <c r="K193" s="25">
        <v>996.22</v>
      </c>
      <c r="L193" s="25">
        <v>-185.62</v>
      </c>
      <c r="M193" s="26">
        <v>0</v>
      </c>
      <c r="N193" s="27">
        <v>0</v>
      </c>
      <c r="O193" s="27">
        <v>4720.09</v>
      </c>
      <c r="P193" s="27">
        <v>0</v>
      </c>
      <c r="Q193" s="27">
        <v>0</v>
      </c>
      <c r="R193" s="27">
        <v>0</v>
      </c>
      <c r="S193" s="27">
        <v>0</v>
      </c>
      <c r="T193" s="26"/>
      <c r="U193" s="28">
        <f t="shared" si="15"/>
        <v>14563.93</v>
      </c>
      <c r="V193" s="29">
        <f t="shared" si="12"/>
        <v>-168554.22119299998</v>
      </c>
      <c r="W193" s="30">
        <f t="shared" si="13"/>
        <v>-0.92046703232248051</v>
      </c>
      <c r="X193" s="31" t="str">
        <f t="shared" si="14"/>
        <v/>
      </c>
      <c r="Y193" s="32" t="s">
        <v>383</v>
      </c>
      <c r="Z193" s="33">
        <v>26</v>
      </c>
      <c r="AA193" s="32" t="s">
        <v>93</v>
      </c>
      <c r="AB193" s="32" t="s">
        <v>48</v>
      </c>
      <c r="AC193" s="22" t="s">
        <v>35</v>
      </c>
    </row>
    <row r="194" spans="1:29" x14ac:dyDescent="0.35">
      <c r="A194" s="20" t="s">
        <v>419</v>
      </c>
      <c r="B194" s="21" t="s">
        <v>35</v>
      </c>
      <c r="C194" s="22" t="s">
        <v>322</v>
      </c>
      <c r="D194" s="22" t="s">
        <v>426</v>
      </c>
      <c r="E194" s="22" t="s">
        <v>427</v>
      </c>
      <c r="F194" s="23">
        <v>376.3</v>
      </c>
      <c r="G194" s="24">
        <v>53179.953616999999</v>
      </c>
      <c r="H194" s="25">
        <v>7498.6500000000005</v>
      </c>
      <c r="I194" s="25">
        <v>0</v>
      </c>
      <c r="J194" s="25">
        <v>0</v>
      </c>
      <c r="K194" s="25">
        <v>0</v>
      </c>
      <c r="L194" s="25">
        <v>0</v>
      </c>
      <c r="M194" s="26">
        <v>0</v>
      </c>
      <c r="N194" s="27">
        <v>17872.810000000001</v>
      </c>
      <c r="O194" s="27">
        <v>0.01</v>
      </c>
      <c r="P194" s="27">
        <v>0</v>
      </c>
      <c r="Q194" s="27">
        <v>0</v>
      </c>
      <c r="R194" s="27">
        <v>0</v>
      </c>
      <c r="S194" s="27">
        <v>0</v>
      </c>
      <c r="T194" s="26"/>
      <c r="U194" s="28">
        <f t="shared" si="15"/>
        <v>25371.47</v>
      </c>
      <c r="V194" s="29">
        <f t="shared" si="12"/>
        <v>-27808.483616999998</v>
      </c>
      <c r="W194" s="30">
        <f t="shared" si="13"/>
        <v>-0.52291289716564326</v>
      </c>
      <c r="X194" s="31" t="str">
        <f t="shared" si="14"/>
        <v/>
      </c>
      <c r="Y194" s="32" t="s">
        <v>383</v>
      </c>
      <c r="Z194" s="33">
        <v>26</v>
      </c>
      <c r="AA194" s="32" t="s">
        <v>93</v>
      </c>
      <c r="AB194" s="32" t="s">
        <v>48</v>
      </c>
      <c r="AC194" s="22" t="s">
        <v>35</v>
      </c>
    </row>
    <row r="195" spans="1:29" x14ac:dyDescent="0.35">
      <c r="A195" s="20" t="s">
        <v>419</v>
      </c>
      <c r="B195" s="21" t="s">
        <v>35</v>
      </c>
      <c r="C195" s="22" t="s">
        <v>322</v>
      </c>
      <c r="D195" s="22" t="s">
        <v>428</v>
      </c>
      <c r="E195" s="22" t="s">
        <v>429</v>
      </c>
      <c r="F195" s="23">
        <v>376.3</v>
      </c>
      <c r="G195" s="24">
        <v>386986.508164</v>
      </c>
      <c r="H195" s="25">
        <v>44094.78</v>
      </c>
      <c r="I195" s="25">
        <v>0</v>
      </c>
      <c r="J195" s="25">
        <v>8747.36</v>
      </c>
      <c r="K195" s="25">
        <v>23012.26</v>
      </c>
      <c r="L195" s="25">
        <v>105672.79000000001</v>
      </c>
      <c r="M195" s="26">
        <v>78.850000000000009</v>
      </c>
      <c r="N195" s="27">
        <v>3238.53</v>
      </c>
      <c r="O195" s="27">
        <v>1432.18</v>
      </c>
      <c r="P195" s="27">
        <v>0</v>
      </c>
      <c r="Q195" s="27">
        <v>0</v>
      </c>
      <c r="R195" s="27">
        <v>0</v>
      </c>
      <c r="S195" s="27">
        <v>0</v>
      </c>
      <c r="T195" s="26"/>
      <c r="U195" s="28">
        <f t="shared" si="15"/>
        <v>186276.75</v>
      </c>
      <c r="V195" s="29">
        <f t="shared" si="12"/>
        <v>-200709.758164</v>
      </c>
      <c r="W195" s="30">
        <f t="shared" si="13"/>
        <v>-0.51864794748591525</v>
      </c>
      <c r="X195" s="31" t="str">
        <f t="shared" si="14"/>
        <v/>
      </c>
      <c r="Y195" s="32" t="s">
        <v>383</v>
      </c>
      <c r="Z195" s="33">
        <v>26</v>
      </c>
      <c r="AA195" s="32" t="s">
        <v>93</v>
      </c>
      <c r="AB195" s="32" t="s">
        <v>48</v>
      </c>
      <c r="AC195" s="22" t="s">
        <v>35</v>
      </c>
    </row>
    <row r="196" spans="1:29" x14ac:dyDescent="0.35">
      <c r="A196" s="20" t="s">
        <v>419</v>
      </c>
      <c r="B196" s="21" t="s">
        <v>35</v>
      </c>
      <c r="C196" s="22" t="s">
        <v>322</v>
      </c>
      <c r="D196" s="22" t="s">
        <v>430</v>
      </c>
      <c r="E196" s="22" t="s">
        <v>431</v>
      </c>
      <c r="F196" s="23">
        <v>376.3</v>
      </c>
      <c r="G196" s="24">
        <v>209100.09783299998</v>
      </c>
      <c r="H196" s="25">
        <v>-163.49</v>
      </c>
      <c r="I196" s="25">
        <v>13523.130000000001</v>
      </c>
      <c r="J196" s="25">
        <v>0</v>
      </c>
      <c r="K196" s="25">
        <v>0</v>
      </c>
      <c r="L196" s="25">
        <v>0</v>
      </c>
      <c r="M196" s="26">
        <v>60.11</v>
      </c>
      <c r="N196" s="27">
        <v>0</v>
      </c>
      <c r="O196" s="27">
        <v>0</v>
      </c>
      <c r="P196" s="27">
        <v>0</v>
      </c>
      <c r="Q196" s="27">
        <v>0</v>
      </c>
      <c r="R196" s="27">
        <v>0</v>
      </c>
      <c r="S196" s="27">
        <v>0</v>
      </c>
      <c r="T196" s="26"/>
      <c r="U196" s="28">
        <f t="shared" si="15"/>
        <v>13419.750000000002</v>
      </c>
      <c r="V196" s="29">
        <f t="shared" ref="V196:V245" si="17">U196-G196</f>
        <v>-195680.34783299998</v>
      </c>
      <c r="W196" s="30">
        <f t="shared" ref="W196:W245" si="18">+IFERROR(V196/G196,"100%")</f>
        <v>-0.93582140735908304</v>
      </c>
      <c r="X196" s="31" t="str">
        <f t="shared" ref="X196:X245" si="19">IFERROR(IF(AND(ABS(V196)&gt;=500000,ABS(W196)&gt;=10%),"yes",""),"")</f>
        <v/>
      </c>
      <c r="Y196" s="32" t="s">
        <v>383</v>
      </c>
      <c r="Z196" s="33">
        <v>26</v>
      </c>
      <c r="AA196" s="32" t="s">
        <v>93</v>
      </c>
      <c r="AB196" s="32" t="s">
        <v>48</v>
      </c>
      <c r="AC196" s="22" t="s">
        <v>35</v>
      </c>
    </row>
    <row r="197" spans="1:29" x14ac:dyDescent="0.35">
      <c r="A197" s="20" t="s">
        <v>419</v>
      </c>
      <c r="B197" s="21" t="s">
        <v>35</v>
      </c>
      <c r="C197" s="22" t="s">
        <v>322</v>
      </c>
      <c r="D197" s="22" t="s">
        <v>432</v>
      </c>
      <c r="E197" s="22" t="s">
        <v>433</v>
      </c>
      <c r="F197" s="23">
        <v>376.3</v>
      </c>
      <c r="G197" s="24">
        <v>294068.29199999996</v>
      </c>
      <c r="H197" s="25">
        <v>0</v>
      </c>
      <c r="I197" s="25">
        <v>0</v>
      </c>
      <c r="J197" s="25">
        <v>0</v>
      </c>
      <c r="K197" s="25">
        <v>0</v>
      </c>
      <c r="L197" s="25">
        <v>0</v>
      </c>
      <c r="M197" s="26">
        <v>0</v>
      </c>
      <c r="N197" s="27">
        <v>0</v>
      </c>
      <c r="O197" s="27">
        <v>4427.58</v>
      </c>
      <c r="P197" s="27">
        <v>0</v>
      </c>
      <c r="Q197" s="27">
        <v>0</v>
      </c>
      <c r="R197" s="27">
        <v>0</v>
      </c>
      <c r="S197" s="27">
        <v>0</v>
      </c>
      <c r="T197" s="26"/>
      <c r="U197" s="28">
        <f t="shared" ref="U197:U245" si="20">SUM(H197:T197)</f>
        <v>4427.58</v>
      </c>
      <c r="V197" s="29">
        <f t="shared" si="17"/>
        <v>-289640.71199999994</v>
      </c>
      <c r="W197" s="30">
        <f t="shared" si="18"/>
        <v>-0.98494370144469701</v>
      </c>
      <c r="X197" s="31" t="str">
        <f t="shared" si="19"/>
        <v/>
      </c>
      <c r="Y197" s="32" t="s">
        <v>383</v>
      </c>
      <c r="Z197" s="33">
        <v>26</v>
      </c>
      <c r="AA197" s="32" t="s">
        <v>93</v>
      </c>
      <c r="AB197" s="32" t="s">
        <v>48</v>
      </c>
      <c r="AC197" s="22" t="s">
        <v>35</v>
      </c>
    </row>
    <row r="198" spans="1:29" x14ac:dyDescent="0.35">
      <c r="A198" s="20" t="s">
        <v>419</v>
      </c>
      <c r="B198" s="21" t="s">
        <v>35</v>
      </c>
      <c r="C198" s="22" t="s">
        <v>322</v>
      </c>
      <c r="D198" s="22" t="s">
        <v>434</v>
      </c>
      <c r="E198" s="22" t="s">
        <v>435</v>
      </c>
      <c r="F198" s="23">
        <v>376.3</v>
      </c>
      <c r="G198" s="24">
        <v>270192.07960999996</v>
      </c>
      <c r="H198" s="25">
        <v>45906.669999999991</v>
      </c>
      <c r="I198" s="25">
        <v>32647.200000000001</v>
      </c>
      <c r="J198" s="25">
        <v>13039.37</v>
      </c>
      <c r="K198" s="25">
        <v>82.55</v>
      </c>
      <c r="L198" s="25">
        <v>0</v>
      </c>
      <c r="M198" s="26">
        <v>250.13</v>
      </c>
      <c r="N198" s="27">
        <v>0</v>
      </c>
      <c r="O198" s="27">
        <v>26044.560000000001</v>
      </c>
      <c r="P198" s="27">
        <v>0</v>
      </c>
      <c r="Q198" s="27">
        <v>0</v>
      </c>
      <c r="R198" s="27">
        <v>0</v>
      </c>
      <c r="S198" s="27">
        <v>0</v>
      </c>
      <c r="T198" s="26"/>
      <c r="U198" s="28">
        <f t="shared" si="20"/>
        <v>117970.48</v>
      </c>
      <c r="V198" s="29">
        <f t="shared" si="17"/>
        <v>-152221.59960999998</v>
      </c>
      <c r="W198" s="30">
        <f t="shared" si="18"/>
        <v>-0.56338290829886406</v>
      </c>
      <c r="X198" s="31" t="str">
        <f t="shared" si="19"/>
        <v/>
      </c>
      <c r="Y198" s="32" t="s">
        <v>383</v>
      </c>
      <c r="Z198" s="33">
        <v>26</v>
      </c>
      <c r="AA198" s="32" t="s">
        <v>93</v>
      </c>
      <c r="AB198" s="32" t="s">
        <v>48</v>
      </c>
      <c r="AC198" s="22" t="s">
        <v>35</v>
      </c>
    </row>
    <row r="199" spans="1:29" x14ac:dyDescent="0.35">
      <c r="A199" s="20" t="s">
        <v>419</v>
      </c>
      <c r="B199" s="21" t="s">
        <v>35</v>
      </c>
      <c r="C199" s="22" t="s">
        <v>322</v>
      </c>
      <c r="D199" s="22" t="s">
        <v>436</v>
      </c>
      <c r="E199" s="22" t="s">
        <v>437</v>
      </c>
      <c r="F199" s="23">
        <v>376.3</v>
      </c>
      <c r="G199" s="24">
        <v>121240.83308500001</v>
      </c>
      <c r="H199" s="25">
        <v>-25.88</v>
      </c>
      <c r="I199" s="25">
        <v>7593.79</v>
      </c>
      <c r="J199" s="25">
        <v>0</v>
      </c>
      <c r="K199" s="25">
        <v>0</v>
      </c>
      <c r="L199" s="25">
        <v>1654.1000000000001</v>
      </c>
      <c r="M199" s="26">
        <v>55489.4</v>
      </c>
      <c r="N199" s="27">
        <v>9881.2000000000007</v>
      </c>
      <c r="O199" s="27">
        <v>0</v>
      </c>
      <c r="P199" s="27">
        <v>0</v>
      </c>
      <c r="Q199" s="27">
        <v>0</v>
      </c>
      <c r="R199" s="27">
        <v>0</v>
      </c>
      <c r="S199" s="27">
        <v>0</v>
      </c>
      <c r="T199" s="26"/>
      <c r="U199" s="28">
        <f t="shared" si="20"/>
        <v>74592.61</v>
      </c>
      <c r="V199" s="29">
        <f t="shared" si="17"/>
        <v>-46648.223085000005</v>
      </c>
      <c r="W199" s="30">
        <f t="shared" si="18"/>
        <v>-0.38475670199573508</v>
      </c>
      <c r="X199" s="31" t="str">
        <f t="shared" si="19"/>
        <v/>
      </c>
      <c r="Y199" s="32" t="s">
        <v>383</v>
      </c>
      <c r="Z199" s="33">
        <v>26</v>
      </c>
      <c r="AA199" s="32" t="s">
        <v>93</v>
      </c>
      <c r="AB199" s="32" t="s">
        <v>48</v>
      </c>
      <c r="AC199" s="22" t="s">
        <v>35</v>
      </c>
    </row>
    <row r="200" spans="1:29" x14ac:dyDescent="0.35">
      <c r="A200" s="20" t="s">
        <v>438</v>
      </c>
      <c r="B200" s="21" t="s">
        <v>35</v>
      </c>
      <c r="C200" s="22" t="s">
        <v>322</v>
      </c>
      <c r="D200" s="22" t="s">
        <v>439</v>
      </c>
      <c r="E200" s="22" t="s">
        <v>440</v>
      </c>
      <c r="F200" s="23">
        <v>380.3</v>
      </c>
      <c r="G200" s="24">
        <v>230492.44047400006</v>
      </c>
      <c r="H200" s="25">
        <v>1593.57</v>
      </c>
      <c r="I200" s="25">
        <v>1524.76</v>
      </c>
      <c r="J200" s="25">
        <v>5663.5300000000007</v>
      </c>
      <c r="K200" s="25">
        <v>10574.72</v>
      </c>
      <c r="L200" s="25">
        <v>1179.9100000000001</v>
      </c>
      <c r="M200" s="26">
        <v>15336.599999999999</v>
      </c>
      <c r="N200" s="27">
        <v>31691.350000000002</v>
      </c>
      <c r="O200" s="27">
        <v>4438.67</v>
      </c>
      <c r="P200" s="27">
        <v>0</v>
      </c>
      <c r="Q200" s="27">
        <v>0</v>
      </c>
      <c r="R200" s="27">
        <v>0</v>
      </c>
      <c r="S200" s="27">
        <v>0</v>
      </c>
      <c r="T200" s="26"/>
      <c r="U200" s="28">
        <f t="shared" si="20"/>
        <v>72003.11</v>
      </c>
      <c r="V200" s="29">
        <f t="shared" si="17"/>
        <v>-158489.33047400007</v>
      </c>
      <c r="W200" s="30">
        <f t="shared" si="18"/>
        <v>-0.68761183728226405</v>
      </c>
      <c r="X200" s="31" t="str">
        <f t="shared" si="19"/>
        <v/>
      </c>
      <c r="Y200" s="32" t="s">
        <v>383</v>
      </c>
      <c r="Z200" s="33">
        <v>28</v>
      </c>
      <c r="AA200" s="32" t="s">
        <v>93</v>
      </c>
      <c r="AB200" s="32" t="s">
        <v>48</v>
      </c>
      <c r="AC200" s="22" t="s">
        <v>35</v>
      </c>
    </row>
    <row r="201" spans="1:29" x14ac:dyDescent="0.35">
      <c r="A201" s="20" t="s">
        <v>438</v>
      </c>
      <c r="B201" s="21" t="s">
        <v>35</v>
      </c>
      <c r="C201" s="22" t="s">
        <v>322</v>
      </c>
      <c r="D201" s="22" t="s">
        <v>441</v>
      </c>
      <c r="E201" s="22" t="s">
        <v>442</v>
      </c>
      <c r="F201" s="23">
        <v>380.3</v>
      </c>
      <c r="G201" s="24">
        <v>64673.637801999997</v>
      </c>
      <c r="H201" s="25">
        <v>-61.51</v>
      </c>
      <c r="I201" s="25">
        <v>6142.79</v>
      </c>
      <c r="J201" s="25">
        <v>0</v>
      </c>
      <c r="K201" s="25">
        <v>1137.57</v>
      </c>
      <c r="L201" s="25">
        <v>2199.7599999999998</v>
      </c>
      <c r="M201" s="26">
        <v>1675.29</v>
      </c>
      <c r="N201" s="27">
        <v>-2294.9300000000003</v>
      </c>
      <c r="O201" s="27">
        <v>-2007.88</v>
      </c>
      <c r="P201" s="27">
        <v>0</v>
      </c>
      <c r="Q201" s="27">
        <v>0</v>
      </c>
      <c r="R201" s="27">
        <v>0</v>
      </c>
      <c r="S201" s="27">
        <v>0</v>
      </c>
      <c r="T201" s="26"/>
      <c r="U201" s="28">
        <f t="shared" si="20"/>
        <v>6791.0899999999974</v>
      </c>
      <c r="V201" s="29">
        <f t="shared" si="17"/>
        <v>-57882.547802000001</v>
      </c>
      <c r="W201" s="30">
        <f t="shared" si="18"/>
        <v>-0.8949944640381744</v>
      </c>
      <c r="X201" s="31" t="str">
        <f t="shared" si="19"/>
        <v/>
      </c>
      <c r="Y201" s="32" t="s">
        <v>383</v>
      </c>
      <c r="Z201" s="33">
        <v>28</v>
      </c>
      <c r="AA201" s="32" t="s">
        <v>93</v>
      </c>
      <c r="AB201" s="32" t="s">
        <v>48</v>
      </c>
      <c r="AC201" s="22" t="s">
        <v>35</v>
      </c>
    </row>
    <row r="202" spans="1:29" x14ac:dyDescent="0.35">
      <c r="A202" s="20" t="s">
        <v>438</v>
      </c>
      <c r="B202" s="21" t="s">
        <v>35</v>
      </c>
      <c r="C202" s="22" t="s">
        <v>322</v>
      </c>
      <c r="D202" s="22" t="s">
        <v>443</v>
      </c>
      <c r="E202" s="22" t="s">
        <v>444</v>
      </c>
      <c r="F202" s="23">
        <v>380.3</v>
      </c>
      <c r="G202" s="24">
        <v>315682.85518500005</v>
      </c>
      <c r="H202" s="25">
        <v>0</v>
      </c>
      <c r="I202" s="25">
        <v>0</v>
      </c>
      <c r="J202" s="25">
        <v>2530.86</v>
      </c>
      <c r="K202" s="25">
        <v>0</v>
      </c>
      <c r="L202" s="25">
        <v>2690.11</v>
      </c>
      <c r="M202" s="26">
        <v>629.35</v>
      </c>
      <c r="N202" s="27">
        <v>2571.86</v>
      </c>
      <c r="O202" s="27">
        <v>99.56</v>
      </c>
      <c r="P202" s="27">
        <v>0</v>
      </c>
      <c r="Q202" s="27">
        <v>0</v>
      </c>
      <c r="R202" s="27">
        <v>0</v>
      </c>
      <c r="S202" s="27">
        <v>0</v>
      </c>
      <c r="T202" s="26"/>
      <c r="U202" s="28">
        <f t="shared" si="20"/>
        <v>8521.74</v>
      </c>
      <c r="V202" s="29">
        <f t="shared" si="17"/>
        <v>-307161.11518500006</v>
      </c>
      <c r="W202" s="30">
        <f t="shared" si="18"/>
        <v>-0.97300537593336833</v>
      </c>
      <c r="X202" s="31" t="str">
        <f t="shared" si="19"/>
        <v/>
      </c>
      <c r="Y202" s="32" t="s">
        <v>383</v>
      </c>
      <c r="Z202" s="33">
        <v>28</v>
      </c>
      <c r="AA202" s="32" t="s">
        <v>93</v>
      </c>
      <c r="AB202" s="32" t="s">
        <v>48</v>
      </c>
      <c r="AC202" s="22" t="s">
        <v>35</v>
      </c>
    </row>
    <row r="203" spans="1:29" x14ac:dyDescent="0.35">
      <c r="A203" s="20" t="s">
        <v>438</v>
      </c>
      <c r="B203" s="21" t="s">
        <v>35</v>
      </c>
      <c r="C203" s="22" t="s">
        <v>322</v>
      </c>
      <c r="D203" s="22" t="s">
        <v>445</v>
      </c>
      <c r="E203" s="22" t="s">
        <v>446</v>
      </c>
      <c r="F203" s="23">
        <v>380.3</v>
      </c>
      <c r="G203" s="24">
        <v>282029.444426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  <c r="M203" s="26">
        <v>0</v>
      </c>
      <c r="N203" s="27">
        <v>0</v>
      </c>
      <c r="O203" s="27">
        <v>7909.0499999999993</v>
      </c>
      <c r="P203" s="27">
        <v>0</v>
      </c>
      <c r="Q203" s="27">
        <v>0</v>
      </c>
      <c r="R203" s="27">
        <v>0</v>
      </c>
      <c r="S203" s="27">
        <v>0</v>
      </c>
      <c r="T203" s="26"/>
      <c r="U203" s="28">
        <f t="shared" si="20"/>
        <v>7909.0499999999993</v>
      </c>
      <c r="V203" s="29">
        <f t="shared" si="17"/>
        <v>-274120.39442600001</v>
      </c>
      <c r="W203" s="30">
        <f t="shared" si="18"/>
        <v>-0.97195665149042554</v>
      </c>
      <c r="X203" s="31" t="str">
        <f t="shared" si="19"/>
        <v/>
      </c>
      <c r="Y203" s="32" t="s">
        <v>383</v>
      </c>
      <c r="Z203" s="33">
        <v>28</v>
      </c>
      <c r="AA203" s="32" t="s">
        <v>93</v>
      </c>
      <c r="AB203" s="32" t="s">
        <v>48</v>
      </c>
      <c r="AC203" s="22" t="s">
        <v>35</v>
      </c>
    </row>
    <row r="204" spans="1:29" x14ac:dyDescent="0.35">
      <c r="A204" s="20" t="s">
        <v>438</v>
      </c>
      <c r="B204" s="21" t="s">
        <v>35</v>
      </c>
      <c r="C204" s="22" t="s">
        <v>322</v>
      </c>
      <c r="D204" s="22" t="s">
        <v>447</v>
      </c>
      <c r="E204" s="22" t="s">
        <v>448</v>
      </c>
      <c r="F204" s="23">
        <v>380.3</v>
      </c>
      <c r="G204" s="24">
        <v>338345.28705900005</v>
      </c>
      <c r="H204" s="25">
        <v>62237.880000000005</v>
      </c>
      <c r="I204" s="25">
        <v>25086.18</v>
      </c>
      <c r="J204" s="25">
        <v>2635.62</v>
      </c>
      <c r="K204" s="25">
        <v>10031.14</v>
      </c>
      <c r="L204" s="25">
        <v>19929.669999999998</v>
      </c>
      <c r="M204" s="26">
        <v>5757.68</v>
      </c>
      <c r="N204" s="27">
        <v>1577.97</v>
      </c>
      <c r="O204" s="27">
        <v>2254.4500000000003</v>
      </c>
      <c r="P204" s="27">
        <v>0</v>
      </c>
      <c r="Q204" s="27">
        <v>0</v>
      </c>
      <c r="R204" s="27">
        <v>0</v>
      </c>
      <c r="S204" s="27">
        <v>0</v>
      </c>
      <c r="T204" s="26"/>
      <c r="U204" s="28">
        <f t="shared" si="20"/>
        <v>129510.58999999998</v>
      </c>
      <c r="V204" s="29">
        <f t="shared" si="17"/>
        <v>-208834.69705900009</v>
      </c>
      <c r="W204" s="30">
        <f t="shared" si="18"/>
        <v>-0.61722360277057398</v>
      </c>
      <c r="X204" s="31" t="str">
        <f t="shared" si="19"/>
        <v/>
      </c>
      <c r="Y204" s="32" t="s">
        <v>383</v>
      </c>
      <c r="Z204" s="33">
        <v>28</v>
      </c>
      <c r="AA204" s="32" t="s">
        <v>93</v>
      </c>
      <c r="AB204" s="32" t="s">
        <v>48</v>
      </c>
      <c r="AC204" s="22" t="s">
        <v>35</v>
      </c>
    </row>
    <row r="205" spans="1:29" x14ac:dyDescent="0.35">
      <c r="A205" s="20" t="s">
        <v>438</v>
      </c>
      <c r="B205" s="21" t="s">
        <v>35</v>
      </c>
      <c r="C205" s="22" t="s">
        <v>322</v>
      </c>
      <c r="D205" s="22" t="s">
        <v>449</v>
      </c>
      <c r="E205" s="22" t="s">
        <v>450</v>
      </c>
      <c r="F205" s="23">
        <v>380.3</v>
      </c>
      <c r="G205" s="24">
        <v>127046.58327200002</v>
      </c>
      <c r="H205" s="25">
        <v>1008.49</v>
      </c>
      <c r="I205" s="25">
        <v>1395.21</v>
      </c>
      <c r="J205" s="25">
        <v>4633.54</v>
      </c>
      <c r="K205" s="25">
        <v>-7634.17</v>
      </c>
      <c r="L205" s="25">
        <v>0</v>
      </c>
      <c r="M205" s="26">
        <v>0</v>
      </c>
      <c r="N205" s="27">
        <v>1387.79</v>
      </c>
      <c r="O205" s="27">
        <v>0</v>
      </c>
      <c r="P205" s="27">
        <v>0</v>
      </c>
      <c r="Q205" s="27">
        <v>0</v>
      </c>
      <c r="R205" s="27">
        <v>0</v>
      </c>
      <c r="S205" s="27">
        <v>0</v>
      </c>
      <c r="T205" s="26"/>
      <c r="U205" s="28">
        <f t="shared" si="20"/>
        <v>790.85999999999967</v>
      </c>
      <c r="V205" s="29">
        <f t="shared" si="17"/>
        <v>-126255.72327200002</v>
      </c>
      <c r="W205" s="30">
        <f t="shared" si="18"/>
        <v>-0.99377503920505428</v>
      </c>
      <c r="X205" s="31" t="str">
        <f t="shared" si="19"/>
        <v/>
      </c>
      <c r="Y205" s="32" t="s">
        <v>383</v>
      </c>
      <c r="Z205" s="33">
        <v>28</v>
      </c>
      <c r="AA205" s="32" t="s">
        <v>93</v>
      </c>
      <c r="AB205" s="32" t="s">
        <v>48</v>
      </c>
      <c r="AC205" s="22" t="s">
        <v>35</v>
      </c>
    </row>
    <row r="206" spans="1:29" x14ac:dyDescent="0.35">
      <c r="A206" s="20" t="s">
        <v>438</v>
      </c>
      <c r="B206" s="21" t="s">
        <v>35</v>
      </c>
      <c r="C206" s="22" t="s">
        <v>322</v>
      </c>
      <c r="D206" s="22" t="s">
        <v>451</v>
      </c>
      <c r="E206" s="22" t="s">
        <v>452</v>
      </c>
      <c r="F206" s="23">
        <v>380.3</v>
      </c>
      <c r="G206" s="24">
        <v>100146.05000999998</v>
      </c>
      <c r="H206" s="25">
        <v>0</v>
      </c>
      <c r="I206" s="25">
        <v>0</v>
      </c>
      <c r="J206" s="25">
        <v>0</v>
      </c>
      <c r="K206" s="25">
        <v>3707.13</v>
      </c>
      <c r="L206" s="25">
        <v>0</v>
      </c>
      <c r="M206" s="26">
        <v>0</v>
      </c>
      <c r="N206" s="27">
        <v>0</v>
      </c>
      <c r="O206" s="27">
        <v>-1295.95</v>
      </c>
      <c r="P206" s="27">
        <v>0</v>
      </c>
      <c r="Q206" s="27">
        <v>0</v>
      </c>
      <c r="R206" s="27">
        <v>0</v>
      </c>
      <c r="S206" s="27">
        <v>0</v>
      </c>
      <c r="T206" s="26"/>
      <c r="U206" s="28">
        <f t="shared" si="20"/>
        <v>2411.1800000000003</v>
      </c>
      <c r="V206" s="29">
        <f t="shared" si="17"/>
        <v>-97734.870009999984</v>
      </c>
      <c r="W206" s="30">
        <f t="shared" si="18"/>
        <v>-0.97592336392938883</v>
      </c>
      <c r="X206" s="31" t="str">
        <f t="shared" si="19"/>
        <v/>
      </c>
      <c r="Y206" s="32" t="s">
        <v>383</v>
      </c>
      <c r="Z206" s="33">
        <v>28</v>
      </c>
      <c r="AA206" s="32" t="s">
        <v>93</v>
      </c>
      <c r="AB206" s="32" t="s">
        <v>48</v>
      </c>
      <c r="AC206" s="22" t="s">
        <v>35</v>
      </c>
    </row>
    <row r="207" spans="1:29" x14ac:dyDescent="0.35">
      <c r="A207" s="20" t="s">
        <v>438</v>
      </c>
      <c r="B207" s="21" t="s">
        <v>35</v>
      </c>
      <c r="C207" s="22" t="s">
        <v>322</v>
      </c>
      <c r="D207" s="22" t="s">
        <v>453</v>
      </c>
      <c r="E207" s="22" t="s">
        <v>454</v>
      </c>
      <c r="F207" s="23">
        <v>380.3</v>
      </c>
      <c r="G207" s="24">
        <v>231192.58399599997</v>
      </c>
      <c r="H207" s="25">
        <v>5836.94</v>
      </c>
      <c r="I207" s="25">
        <v>10447.51</v>
      </c>
      <c r="J207" s="25">
        <v>245.39000000000001</v>
      </c>
      <c r="K207" s="25">
        <v>2503.17</v>
      </c>
      <c r="L207" s="25">
        <v>6923.6900000000005</v>
      </c>
      <c r="M207" s="26">
        <v>9802.51</v>
      </c>
      <c r="N207" s="27">
        <v>6015.73</v>
      </c>
      <c r="O207" s="27">
        <v>2381.9299999999998</v>
      </c>
      <c r="P207" s="27">
        <v>0</v>
      </c>
      <c r="Q207" s="27">
        <v>0</v>
      </c>
      <c r="R207" s="27">
        <v>0</v>
      </c>
      <c r="S207" s="27">
        <v>0</v>
      </c>
      <c r="T207" s="26"/>
      <c r="U207" s="28">
        <f t="shared" si="20"/>
        <v>44156.87</v>
      </c>
      <c r="V207" s="29">
        <f t="shared" si="17"/>
        <v>-187035.71399599998</v>
      </c>
      <c r="W207" s="30">
        <f t="shared" si="18"/>
        <v>-0.80900395143832127</v>
      </c>
      <c r="X207" s="31" t="str">
        <f t="shared" si="19"/>
        <v/>
      </c>
      <c r="Y207" s="32" t="s">
        <v>383</v>
      </c>
      <c r="Z207" s="33">
        <v>28</v>
      </c>
      <c r="AA207" s="32" t="s">
        <v>93</v>
      </c>
      <c r="AB207" s="32" t="s">
        <v>48</v>
      </c>
      <c r="AC207" s="22" t="s">
        <v>35</v>
      </c>
    </row>
    <row r="208" spans="1:29" x14ac:dyDescent="0.35">
      <c r="A208" s="20" t="s">
        <v>438</v>
      </c>
      <c r="B208" s="21" t="s">
        <v>35</v>
      </c>
      <c r="C208" s="22" t="s">
        <v>322</v>
      </c>
      <c r="D208" s="22" t="s">
        <v>455</v>
      </c>
      <c r="E208" s="22" t="s">
        <v>456</v>
      </c>
      <c r="F208" s="23">
        <v>380.3</v>
      </c>
      <c r="G208" s="24">
        <v>88759.269398000004</v>
      </c>
      <c r="H208" s="25">
        <v>0</v>
      </c>
      <c r="I208" s="25">
        <v>0</v>
      </c>
      <c r="J208" s="25">
        <v>0</v>
      </c>
      <c r="K208" s="25">
        <v>0</v>
      </c>
      <c r="L208" s="25">
        <v>0</v>
      </c>
      <c r="M208" s="26">
        <v>0</v>
      </c>
      <c r="N208" s="27">
        <v>0</v>
      </c>
      <c r="O208" s="27">
        <v>0</v>
      </c>
      <c r="P208" s="27">
        <v>0</v>
      </c>
      <c r="Q208" s="27">
        <v>0</v>
      </c>
      <c r="R208" s="27">
        <v>0</v>
      </c>
      <c r="S208" s="27">
        <v>0</v>
      </c>
      <c r="T208" s="26"/>
      <c r="U208" s="28">
        <f t="shared" si="20"/>
        <v>0</v>
      </c>
      <c r="V208" s="29">
        <f t="shared" si="17"/>
        <v>-88759.269398000004</v>
      </c>
      <c r="W208" s="30">
        <f t="shared" si="18"/>
        <v>-1</v>
      </c>
      <c r="X208" s="31" t="str">
        <f t="shared" si="19"/>
        <v/>
      </c>
      <c r="Y208" s="32" t="s">
        <v>383</v>
      </c>
      <c r="Z208" s="33">
        <v>28</v>
      </c>
      <c r="AA208" s="32" t="s">
        <v>93</v>
      </c>
      <c r="AB208" s="32" t="s">
        <v>48</v>
      </c>
      <c r="AC208" s="22" t="s">
        <v>35</v>
      </c>
    </row>
    <row r="209" spans="1:29" x14ac:dyDescent="0.35">
      <c r="A209" s="20" t="s">
        <v>457</v>
      </c>
      <c r="B209" s="21" t="s">
        <v>35</v>
      </c>
      <c r="C209" s="22" t="s">
        <v>322</v>
      </c>
      <c r="D209" s="22" t="s">
        <v>458</v>
      </c>
      <c r="E209" s="22" t="s">
        <v>459</v>
      </c>
      <c r="F209" s="23">
        <v>396.2</v>
      </c>
      <c r="G209" s="24">
        <v>2463904.4573269999</v>
      </c>
      <c r="H209" s="25">
        <v>493910.56</v>
      </c>
      <c r="I209" s="25">
        <v>0</v>
      </c>
      <c r="J209" s="25">
        <v>0</v>
      </c>
      <c r="K209" s="25">
        <v>45.45</v>
      </c>
      <c r="L209" s="25">
        <v>-184409.98</v>
      </c>
      <c r="M209" s="26">
        <v>0</v>
      </c>
      <c r="N209" s="27">
        <v>0</v>
      </c>
      <c r="O209" s="27">
        <v>0</v>
      </c>
      <c r="P209" s="27">
        <v>0</v>
      </c>
      <c r="Q209" s="27">
        <v>0</v>
      </c>
      <c r="R209" s="27">
        <v>0</v>
      </c>
      <c r="S209" s="27">
        <v>0</v>
      </c>
      <c r="T209" s="26"/>
      <c r="U209" s="28">
        <f t="shared" si="20"/>
        <v>309546.03000000003</v>
      </c>
      <c r="V209" s="29">
        <f t="shared" si="17"/>
        <v>-2154358.4273269996</v>
      </c>
      <c r="W209" s="30">
        <f t="shared" si="18"/>
        <v>-0.87436768131187381</v>
      </c>
      <c r="X209" s="31" t="str">
        <f t="shared" si="19"/>
        <v>yes</v>
      </c>
      <c r="Y209" s="32" t="s">
        <v>383</v>
      </c>
      <c r="Z209" s="33">
        <v>30</v>
      </c>
      <c r="AA209" s="32" t="s">
        <v>93</v>
      </c>
      <c r="AB209" s="32" t="s">
        <v>48</v>
      </c>
      <c r="AC209" s="22" t="s">
        <v>35</v>
      </c>
    </row>
    <row r="210" spans="1:29" x14ac:dyDescent="0.35">
      <c r="A210" s="20" t="s">
        <v>457</v>
      </c>
      <c r="B210" s="21" t="s">
        <v>35</v>
      </c>
      <c r="C210" s="22" t="s">
        <v>322</v>
      </c>
      <c r="D210" s="22" t="s">
        <v>460</v>
      </c>
      <c r="E210" s="22" t="s">
        <v>461</v>
      </c>
      <c r="F210" s="23">
        <v>392.2</v>
      </c>
      <c r="G210" s="24">
        <v>1060664.9308400003</v>
      </c>
      <c r="H210" s="25">
        <v>0</v>
      </c>
      <c r="I210" s="25">
        <v>0</v>
      </c>
      <c r="J210" s="25">
        <v>0</v>
      </c>
      <c r="K210" s="25">
        <v>0</v>
      </c>
      <c r="L210" s="25">
        <v>0</v>
      </c>
      <c r="M210" s="26">
        <v>0</v>
      </c>
      <c r="N210" s="27">
        <v>0</v>
      </c>
      <c r="O210" s="27">
        <v>0</v>
      </c>
      <c r="P210" s="27">
        <v>0</v>
      </c>
      <c r="Q210" s="27">
        <v>0</v>
      </c>
      <c r="R210" s="27">
        <v>0</v>
      </c>
      <c r="S210" s="27">
        <v>0</v>
      </c>
      <c r="T210" s="26"/>
      <c r="U210" s="28">
        <f t="shared" si="20"/>
        <v>0</v>
      </c>
      <c r="V210" s="29">
        <f t="shared" si="17"/>
        <v>-1060664.9308400003</v>
      </c>
      <c r="W210" s="30">
        <f t="shared" si="18"/>
        <v>-1</v>
      </c>
      <c r="X210" s="31" t="str">
        <f t="shared" si="19"/>
        <v>yes</v>
      </c>
      <c r="Y210" s="32" t="s">
        <v>383</v>
      </c>
      <c r="Z210" s="33">
        <v>30</v>
      </c>
      <c r="AA210" s="32" t="s">
        <v>93</v>
      </c>
      <c r="AB210" s="32" t="s">
        <v>48</v>
      </c>
      <c r="AC210" s="22" t="s">
        <v>35</v>
      </c>
    </row>
    <row r="211" spans="1:29" x14ac:dyDescent="0.35">
      <c r="A211" s="20" t="str">
        <f t="shared" ref="A211:A245" si="21">RIGHT(D211,LEN(D211)-3)</f>
        <v>101164</v>
      </c>
      <c r="B211" s="21" t="s">
        <v>35</v>
      </c>
      <c r="C211" s="22" t="s">
        <v>322</v>
      </c>
      <c r="D211" s="22" t="s">
        <v>462</v>
      </c>
      <c r="E211" s="22" t="s">
        <v>463</v>
      </c>
      <c r="F211" s="23">
        <v>397.2</v>
      </c>
      <c r="G211" s="24">
        <v>87401.493662000037</v>
      </c>
      <c r="H211" s="25">
        <v>0</v>
      </c>
      <c r="I211" s="25">
        <v>0</v>
      </c>
      <c r="J211" s="25">
        <v>0</v>
      </c>
      <c r="K211" s="25">
        <v>0</v>
      </c>
      <c r="L211" s="25">
        <v>0</v>
      </c>
      <c r="M211" s="26">
        <v>0</v>
      </c>
      <c r="N211" s="27">
        <v>0</v>
      </c>
      <c r="O211" s="27">
        <v>0</v>
      </c>
      <c r="P211" s="27">
        <v>0</v>
      </c>
      <c r="Q211" s="27">
        <v>0</v>
      </c>
      <c r="R211" s="27">
        <v>0</v>
      </c>
      <c r="S211" s="27">
        <v>0</v>
      </c>
      <c r="T211" s="26"/>
      <c r="U211" s="28">
        <f t="shared" si="20"/>
        <v>0</v>
      </c>
      <c r="V211" s="29">
        <f t="shared" si="17"/>
        <v>-87401.493662000037</v>
      </c>
      <c r="W211" s="30">
        <f t="shared" si="18"/>
        <v>-1</v>
      </c>
      <c r="X211" s="31" t="str">
        <f t="shared" si="19"/>
        <v/>
      </c>
      <c r="Y211" s="32" t="s">
        <v>325</v>
      </c>
      <c r="Z211" s="33">
        <v>13</v>
      </c>
      <c r="AA211" s="32" t="s">
        <v>93</v>
      </c>
      <c r="AB211" s="32" t="s">
        <v>34</v>
      </c>
      <c r="AC211" s="22" t="s">
        <v>35</v>
      </c>
    </row>
    <row r="212" spans="1:29" x14ac:dyDescent="0.35">
      <c r="A212" s="20" t="str">
        <f t="shared" si="21"/>
        <v>101210</v>
      </c>
      <c r="B212" s="21" t="s">
        <v>35</v>
      </c>
      <c r="C212" s="22" t="s">
        <v>322</v>
      </c>
      <c r="D212" s="22" t="s">
        <v>464</v>
      </c>
      <c r="E212" s="22" t="s">
        <v>465</v>
      </c>
      <c r="F212" s="23">
        <v>381</v>
      </c>
      <c r="G212" s="24">
        <v>5937987.0246250005</v>
      </c>
      <c r="H212" s="25">
        <v>287460.09000000003</v>
      </c>
      <c r="I212" s="25">
        <v>284320.73</v>
      </c>
      <c r="J212" s="25">
        <v>265867.96000000002</v>
      </c>
      <c r="K212" s="25">
        <v>369227.22000000003</v>
      </c>
      <c r="L212" s="25">
        <v>136959.53</v>
      </c>
      <c r="M212" s="26">
        <v>136509.84</v>
      </c>
      <c r="N212" s="27">
        <v>294437.96000000002</v>
      </c>
      <c r="O212" s="27">
        <v>194366.63</v>
      </c>
      <c r="P212" s="27">
        <v>0</v>
      </c>
      <c r="Q212" s="27">
        <v>0</v>
      </c>
      <c r="R212" s="27">
        <v>0</v>
      </c>
      <c r="S212" s="27">
        <v>0</v>
      </c>
      <c r="T212" s="26"/>
      <c r="U212" s="28">
        <f t="shared" si="20"/>
        <v>1969149.96</v>
      </c>
      <c r="V212" s="29">
        <f t="shared" si="17"/>
        <v>-3968837.0646250006</v>
      </c>
      <c r="W212" s="30">
        <f t="shared" si="18"/>
        <v>-0.66838089207102014</v>
      </c>
      <c r="X212" s="31" t="str">
        <f t="shared" si="19"/>
        <v>yes</v>
      </c>
      <c r="Y212" s="32" t="s">
        <v>383</v>
      </c>
      <c r="Z212" s="33">
        <v>32</v>
      </c>
      <c r="AA212" s="32" t="s">
        <v>93</v>
      </c>
      <c r="AB212" s="32" t="s">
        <v>48</v>
      </c>
      <c r="AC212" s="22" t="s">
        <v>35</v>
      </c>
    </row>
    <row r="213" spans="1:29" x14ac:dyDescent="0.35">
      <c r="A213" s="20" t="str">
        <f t="shared" si="21"/>
        <v>101259</v>
      </c>
      <c r="B213" s="21" t="s">
        <v>35</v>
      </c>
      <c r="C213" s="22" t="s">
        <v>322</v>
      </c>
      <c r="D213" s="22" t="s">
        <v>466</v>
      </c>
      <c r="E213" s="22" t="s">
        <v>467</v>
      </c>
      <c r="F213" s="23">
        <v>383</v>
      </c>
      <c r="G213" s="24">
        <v>547264.69962499989</v>
      </c>
      <c r="H213" s="25">
        <v>95500.640000000014</v>
      </c>
      <c r="I213" s="25">
        <v>21929.13</v>
      </c>
      <c r="J213" s="25">
        <v>29191.810000000005</v>
      </c>
      <c r="K213" s="25">
        <v>11853.55</v>
      </c>
      <c r="L213" s="25">
        <v>79603.69</v>
      </c>
      <c r="M213" s="26">
        <v>22136.25</v>
      </c>
      <c r="N213" s="27">
        <v>26486.07</v>
      </c>
      <c r="O213" s="27">
        <v>119063.59000000001</v>
      </c>
      <c r="P213" s="27">
        <v>0</v>
      </c>
      <c r="Q213" s="27">
        <v>0</v>
      </c>
      <c r="R213" s="27">
        <v>0</v>
      </c>
      <c r="S213" s="27">
        <v>0</v>
      </c>
      <c r="T213" s="26"/>
      <c r="U213" s="28">
        <f t="shared" si="20"/>
        <v>405764.73000000004</v>
      </c>
      <c r="V213" s="29">
        <f t="shared" si="17"/>
        <v>-141499.96962499985</v>
      </c>
      <c r="W213" s="30">
        <f t="shared" si="18"/>
        <v>-0.25855855442888848</v>
      </c>
      <c r="X213" s="31" t="str">
        <f t="shared" si="19"/>
        <v/>
      </c>
      <c r="Y213" s="32" t="s">
        <v>325</v>
      </c>
      <c r="Z213" s="33">
        <v>13</v>
      </c>
      <c r="AA213" s="32" t="s">
        <v>93</v>
      </c>
      <c r="AB213" s="32" t="s">
        <v>34</v>
      </c>
      <c r="AC213" s="22" t="s">
        <v>35</v>
      </c>
    </row>
    <row r="214" spans="1:29" x14ac:dyDescent="0.35">
      <c r="A214" s="20" t="str">
        <f t="shared" si="21"/>
        <v>200662</v>
      </c>
      <c r="B214" s="21" t="s">
        <v>35</v>
      </c>
      <c r="C214" s="22" t="s">
        <v>322</v>
      </c>
      <c r="D214" s="22" t="s">
        <v>468</v>
      </c>
      <c r="E214" s="22" t="s">
        <v>469</v>
      </c>
      <c r="F214" s="23">
        <v>391.3</v>
      </c>
      <c r="G214" s="24">
        <v>113444.00484100005</v>
      </c>
      <c r="H214" s="25">
        <v>0</v>
      </c>
      <c r="I214" s="25">
        <v>0</v>
      </c>
      <c r="J214" s="25">
        <v>0</v>
      </c>
      <c r="K214" s="25">
        <v>0</v>
      </c>
      <c r="L214" s="25">
        <v>0</v>
      </c>
      <c r="M214" s="26">
        <v>940.59</v>
      </c>
      <c r="N214" s="27">
        <v>0</v>
      </c>
      <c r="O214" s="27">
        <v>0</v>
      </c>
      <c r="P214" s="27">
        <v>0</v>
      </c>
      <c r="Q214" s="27">
        <v>0</v>
      </c>
      <c r="R214" s="27">
        <v>0</v>
      </c>
      <c r="S214" s="27">
        <v>0</v>
      </c>
      <c r="T214" s="26"/>
      <c r="U214" s="28">
        <f t="shared" si="20"/>
        <v>940.59</v>
      </c>
      <c r="V214" s="29">
        <f t="shared" si="17"/>
        <v>-112503.41484100005</v>
      </c>
      <c r="W214" s="30">
        <f t="shared" si="18"/>
        <v>-0.99170877296408655</v>
      </c>
      <c r="X214" s="31" t="str">
        <f t="shared" si="19"/>
        <v/>
      </c>
      <c r="Y214" s="32" t="s">
        <v>325</v>
      </c>
      <c r="Z214" s="33">
        <v>13</v>
      </c>
      <c r="AA214" s="32" t="s">
        <v>93</v>
      </c>
      <c r="AB214" s="32" t="s">
        <v>34</v>
      </c>
      <c r="AC214" s="22" t="s">
        <v>35</v>
      </c>
    </row>
    <row r="215" spans="1:29" x14ac:dyDescent="0.35">
      <c r="A215" s="20" t="str">
        <f t="shared" si="21"/>
        <v>316445</v>
      </c>
      <c r="B215" s="21" t="s">
        <v>35</v>
      </c>
      <c r="C215" s="22" t="s">
        <v>322</v>
      </c>
      <c r="D215" s="22" t="s">
        <v>470</v>
      </c>
      <c r="E215" s="22" t="s">
        <v>471</v>
      </c>
      <c r="F215" s="23">
        <v>391.3</v>
      </c>
      <c r="G215" s="24">
        <v>139476.66683600002</v>
      </c>
      <c r="H215" s="25">
        <v>0</v>
      </c>
      <c r="I215" s="25">
        <v>0</v>
      </c>
      <c r="J215" s="25">
        <v>0</v>
      </c>
      <c r="K215" s="25">
        <v>0</v>
      </c>
      <c r="L215" s="25">
        <v>0</v>
      </c>
      <c r="M215" s="26">
        <v>0</v>
      </c>
      <c r="N215" s="27">
        <v>0</v>
      </c>
      <c r="O215" s="27">
        <v>0</v>
      </c>
      <c r="P215" s="27">
        <v>0</v>
      </c>
      <c r="Q215" s="27">
        <v>0</v>
      </c>
      <c r="R215" s="27">
        <v>0</v>
      </c>
      <c r="S215" s="27">
        <v>0</v>
      </c>
      <c r="T215" s="26"/>
      <c r="U215" s="28">
        <f t="shared" si="20"/>
        <v>0</v>
      </c>
      <c r="V215" s="29">
        <f t="shared" si="17"/>
        <v>-139476.66683600002</v>
      </c>
      <c r="W215" s="30">
        <f t="shared" si="18"/>
        <v>-1</v>
      </c>
      <c r="X215" s="31" t="str">
        <f t="shared" si="19"/>
        <v/>
      </c>
      <c r="Y215" s="32" t="s">
        <v>325</v>
      </c>
      <c r="Z215" s="33">
        <v>13</v>
      </c>
      <c r="AA215" s="32" t="s">
        <v>93</v>
      </c>
      <c r="AB215" s="32" t="s">
        <v>34</v>
      </c>
      <c r="AC215" s="22" t="s">
        <v>35</v>
      </c>
    </row>
    <row r="216" spans="1:29" x14ac:dyDescent="0.35">
      <c r="A216" s="20" t="str">
        <f t="shared" si="21"/>
        <v>316832</v>
      </c>
      <c r="B216" s="21" t="s">
        <v>35</v>
      </c>
      <c r="C216" s="22" t="s">
        <v>322</v>
      </c>
      <c r="D216" s="22" t="s">
        <v>472</v>
      </c>
      <c r="E216" s="22" t="s">
        <v>473</v>
      </c>
      <c r="F216" s="23">
        <v>391.5</v>
      </c>
      <c r="G216" s="24">
        <v>97895.851235000009</v>
      </c>
      <c r="H216" s="25">
        <v>0</v>
      </c>
      <c r="I216" s="25">
        <v>0</v>
      </c>
      <c r="J216" s="25">
        <v>0</v>
      </c>
      <c r="K216" s="25">
        <v>0</v>
      </c>
      <c r="L216" s="25">
        <v>0</v>
      </c>
      <c r="M216" s="26">
        <v>0</v>
      </c>
      <c r="N216" s="27">
        <v>0</v>
      </c>
      <c r="O216" s="27">
        <v>0</v>
      </c>
      <c r="P216" s="27">
        <v>0</v>
      </c>
      <c r="Q216" s="27">
        <v>0</v>
      </c>
      <c r="R216" s="27">
        <v>0</v>
      </c>
      <c r="S216" s="27">
        <v>0</v>
      </c>
      <c r="T216" s="26"/>
      <c r="U216" s="28">
        <f t="shared" si="20"/>
        <v>0</v>
      </c>
      <c r="V216" s="29">
        <f t="shared" si="17"/>
        <v>-97895.851235000009</v>
      </c>
      <c r="W216" s="30">
        <f t="shared" si="18"/>
        <v>-1</v>
      </c>
      <c r="X216" s="31" t="str">
        <f t="shared" si="19"/>
        <v/>
      </c>
      <c r="Y216" s="32" t="s">
        <v>325</v>
      </c>
      <c r="Z216" s="33">
        <v>13</v>
      </c>
      <c r="AA216" s="32" t="s">
        <v>93</v>
      </c>
      <c r="AB216" s="32" t="s">
        <v>34</v>
      </c>
      <c r="AC216" s="22" t="s">
        <v>35</v>
      </c>
    </row>
    <row r="217" spans="1:29" x14ac:dyDescent="0.35">
      <c r="A217" s="20" t="str">
        <f t="shared" si="21"/>
        <v>318211</v>
      </c>
      <c r="B217" s="21" t="s">
        <v>35</v>
      </c>
      <c r="C217" s="22" t="s">
        <v>322</v>
      </c>
      <c r="D217" s="22" t="s">
        <v>474</v>
      </c>
      <c r="E217" s="22" t="s">
        <v>475</v>
      </c>
      <c r="F217" s="23">
        <v>397.2</v>
      </c>
      <c r="G217" s="24">
        <v>72377.088960000008</v>
      </c>
      <c r="H217" s="25">
        <v>0</v>
      </c>
      <c r="I217" s="25">
        <v>0</v>
      </c>
      <c r="J217" s="25">
        <v>0</v>
      </c>
      <c r="K217" s="25">
        <v>0</v>
      </c>
      <c r="L217" s="25">
        <v>0</v>
      </c>
      <c r="M217" s="26">
        <v>0</v>
      </c>
      <c r="N217" s="27">
        <v>0</v>
      </c>
      <c r="O217" s="27">
        <v>0</v>
      </c>
      <c r="P217" s="27">
        <v>0</v>
      </c>
      <c r="Q217" s="27">
        <v>0</v>
      </c>
      <c r="R217" s="27">
        <v>0</v>
      </c>
      <c r="S217" s="27">
        <v>0</v>
      </c>
      <c r="T217" s="26"/>
      <c r="U217" s="28">
        <f t="shared" si="20"/>
        <v>0</v>
      </c>
      <c r="V217" s="29">
        <f t="shared" si="17"/>
        <v>-72377.088960000008</v>
      </c>
      <c r="W217" s="30">
        <f t="shared" si="18"/>
        <v>-1</v>
      </c>
      <c r="X217" s="31" t="str">
        <f t="shared" si="19"/>
        <v/>
      </c>
      <c r="Y217" s="32" t="s">
        <v>325</v>
      </c>
      <c r="Z217" s="33">
        <v>13</v>
      </c>
      <c r="AA217" s="32" t="s">
        <v>93</v>
      </c>
      <c r="AB217" s="32" t="s">
        <v>34</v>
      </c>
      <c r="AC217" s="22" t="s">
        <v>35</v>
      </c>
    </row>
    <row r="218" spans="1:29" x14ac:dyDescent="0.35">
      <c r="A218" s="20" t="str">
        <f t="shared" si="21"/>
        <v>320999</v>
      </c>
      <c r="B218" s="21" t="s">
        <v>35</v>
      </c>
      <c r="C218" s="22" t="s">
        <v>322</v>
      </c>
      <c r="D218" s="22" t="s">
        <v>476</v>
      </c>
      <c r="E218" s="22" t="s">
        <v>477</v>
      </c>
      <c r="F218" s="23">
        <v>303</v>
      </c>
      <c r="G218" s="24">
        <v>44563.436257000001</v>
      </c>
      <c r="H218" s="25">
        <v>202.15</v>
      </c>
      <c r="I218" s="25">
        <v>0</v>
      </c>
      <c r="J218" s="25">
        <v>0</v>
      </c>
      <c r="K218" s="25">
        <v>0</v>
      </c>
      <c r="L218" s="25">
        <v>0</v>
      </c>
      <c r="M218" s="26">
        <v>0</v>
      </c>
      <c r="N218" s="27">
        <v>0</v>
      </c>
      <c r="O218" s="27">
        <v>0</v>
      </c>
      <c r="P218" s="27">
        <v>0</v>
      </c>
      <c r="Q218" s="27">
        <v>0</v>
      </c>
      <c r="R218" s="27">
        <v>0</v>
      </c>
      <c r="S218" s="27">
        <v>0</v>
      </c>
      <c r="T218" s="26"/>
      <c r="U218" s="28">
        <f t="shared" si="20"/>
        <v>202.15</v>
      </c>
      <c r="V218" s="29">
        <f t="shared" si="17"/>
        <v>-44361.286257</v>
      </c>
      <c r="W218" s="30">
        <f t="shared" si="18"/>
        <v>-0.99546376992038521</v>
      </c>
      <c r="X218" s="31" t="str">
        <f t="shared" si="19"/>
        <v/>
      </c>
      <c r="Y218" s="32" t="s">
        <v>325</v>
      </c>
      <c r="Z218" s="33">
        <v>1</v>
      </c>
      <c r="AA218" s="32" t="s">
        <v>33</v>
      </c>
      <c r="AB218" s="32" t="s">
        <v>34</v>
      </c>
      <c r="AC218" s="22" t="s">
        <v>35</v>
      </c>
    </row>
    <row r="219" spans="1:29" x14ac:dyDescent="0.35">
      <c r="A219" s="20" t="str">
        <f t="shared" si="21"/>
        <v>321795</v>
      </c>
      <c r="B219" s="21" t="s">
        <v>35</v>
      </c>
      <c r="C219" s="22" t="s">
        <v>322</v>
      </c>
      <c r="D219" s="22" t="s">
        <v>478</v>
      </c>
      <c r="E219" s="22" t="s">
        <v>479</v>
      </c>
      <c r="F219" s="23">
        <v>376.1</v>
      </c>
      <c r="G219" s="24">
        <v>166245.634766</v>
      </c>
      <c r="H219" s="25">
        <v>130790.25</v>
      </c>
      <c r="I219" s="25">
        <v>-87.75</v>
      </c>
      <c r="J219" s="25">
        <v>0</v>
      </c>
      <c r="K219" s="25">
        <v>0</v>
      </c>
      <c r="L219" s="25">
        <v>0</v>
      </c>
      <c r="M219" s="26">
        <v>0</v>
      </c>
      <c r="N219" s="27">
        <v>0</v>
      </c>
      <c r="O219" s="27">
        <v>0</v>
      </c>
      <c r="P219" s="27">
        <v>0</v>
      </c>
      <c r="Q219" s="27">
        <v>0</v>
      </c>
      <c r="R219" s="27">
        <v>0</v>
      </c>
      <c r="S219" s="27">
        <v>0</v>
      </c>
      <c r="T219" s="26"/>
      <c r="U219" s="28">
        <f t="shared" si="20"/>
        <v>130702.5</v>
      </c>
      <c r="V219" s="29">
        <f t="shared" si="17"/>
        <v>-35543.134766000003</v>
      </c>
      <c r="W219" s="30">
        <f t="shared" si="18"/>
        <v>-0.21379890555339359</v>
      </c>
      <c r="X219" s="31" t="str">
        <f t="shared" si="19"/>
        <v/>
      </c>
      <c r="Y219" s="32" t="s">
        <v>325</v>
      </c>
      <c r="Z219" s="33">
        <v>1</v>
      </c>
      <c r="AA219" s="32" t="s">
        <v>33</v>
      </c>
      <c r="AB219" s="32" t="s">
        <v>34</v>
      </c>
      <c r="AC219" s="22" t="s">
        <v>35</v>
      </c>
    </row>
    <row r="220" spans="1:29" x14ac:dyDescent="0.35">
      <c r="A220" s="20" t="str">
        <f t="shared" si="21"/>
        <v>321861</v>
      </c>
      <c r="B220" s="21" t="s">
        <v>35</v>
      </c>
      <c r="C220" s="22" t="s">
        <v>322</v>
      </c>
      <c r="D220" s="22" t="s">
        <v>480</v>
      </c>
      <c r="E220" s="22" t="s">
        <v>481</v>
      </c>
      <c r="F220" s="23">
        <v>376.3</v>
      </c>
      <c r="G220" s="24">
        <v>31306.04</v>
      </c>
      <c r="H220" s="25">
        <v>0</v>
      </c>
      <c r="I220" s="25">
        <v>0</v>
      </c>
      <c r="J220" s="25">
        <v>0</v>
      </c>
      <c r="K220" s="25">
        <v>0</v>
      </c>
      <c r="L220" s="25">
        <v>0</v>
      </c>
      <c r="M220" s="26">
        <v>0</v>
      </c>
      <c r="N220" s="27">
        <v>0</v>
      </c>
      <c r="O220" s="27">
        <v>0</v>
      </c>
      <c r="P220" s="27">
        <v>0</v>
      </c>
      <c r="Q220" s="27">
        <v>0</v>
      </c>
      <c r="R220" s="27">
        <v>0</v>
      </c>
      <c r="S220" s="27">
        <v>0</v>
      </c>
      <c r="T220" s="26"/>
      <c r="U220" s="28">
        <f t="shared" si="20"/>
        <v>0</v>
      </c>
      <c r="V220" s="29">
        <f t="shared" si="17"/>
        <v>-31306.04</v>
      </c>
      <c r="W220" s="30">
        <f t="shared" si="18"/>
        <v>-1</v>
      </c>
      <c r="X220" s="31" t="str">
        <f t="shared" si="19"/>
        <v/>
      </c>
      <c r="Y220" s="32" t="s">
        <v>325</v>
      </c>
      <c r="Z220" s="33">
        <v>1</v>
      </c>
      <c r="AA220" s="32" t="s">
        <v>33</v>
      </c>
      <c r="AB220" s="32" t="s">
        <v>34</v>
      </c>
      <c r="AC220" s="22" t="s">
        <v>49</v>
      </c>
    </row>
    <row r="221" spans="1:29" x14ac:dyDescent="0.35">
      <c r="A221" s="20" t="str">
        <f t="shared" si="21"/>
        <v>321983</v>
      </c>
      <c r="B221" s="21" t="s">
        <v>35</v>
      </c>
      <c r="C221" s="22" t="s">
        <v>322</v>
      </c>
      <c r="D221" s="22" t="s">
        <v>482</v>
      </c>
      <c r="E221" s="22" t="s">
        <v>483</v>
      </c>
      <c r="F221" s="23">
        <v>376.3</v>
      </c>
      <c r="G221" s="24">
        <v>20447.11</v>
      </c>
      <c r="H221" s="25">
        <v>0</v>
      </c>
      <c r="I221" s="25">
        <v>0</v>
      </c>
      <c r="J221" s="25">
        <v>0</v>
      </c>
      <c r="K221" s="25">
        <v>0</v>
      </c>
      <c r="L221" s="25">
        <v>0</v>
      </c>
      <c r="M221" s="26">
        <v>0</v>
      </c>
      <c r="N221" s="27">
        <v>0</v>
      </c>
      <c r="O221" s="27">
        <v>92382.400000000009</v>
      </c>
      <c r="P221" s="27">
        <v>0</v>
      </c>
      <c r="Q221" s="27">
        <v>0</v>
      </c>
      <c r="R221" s="27">
        <v>0</v>
      </c>
      <c r="S221" s="27">
        <v>0</v>
      </c>
      <c r="T221" s="26"/>
      <c r="U221" s="28">
        <f t="shared" si="20"/>
        <v>92382.400000000009</v>
      </c>
      <c r="V221" s="29">
        <f t="shared" si="17"/>
        <v>71935.290000000008</v>
      </c>
      <c r="W221" s="30">
        <f t="shared" si="18"/>
        <v>3.5181152739922661</v>
      </c>
      <c r="X221" s="31" t="str">
        <f t="shared" si="19"/>
        <v/>
      </c>
      <c r="Y221" s="32" t="s">
        <v>325</v>
      </c>
      <c r="Z221" s="33">
        <v>1</v>
      </c>
      <c r="AA221" s="32" t="s">
        <v>33</v>
      </c>
      <c r="AB221" s="32" t="s">
        <v>34</v>
      </c>
      <c r="AC221" s="22" t="s">
        <v>56</v>
      </c>
    </row>
    <row r="222" spans="1:29" x14ac:dyDescent="0.35">
      <c r="A222" s="20" t="str">
        <f t="shared" si="21"/>
        <v>322598</v>
      </c>
      <c r="B222" s="21" t="s">
        <v>35</v>
      </c>
      <c r="C222" s="22" t="s">
        <v>322</v>
      </c>
      <c r="D222" s="22" t="s">
        <v>484</v>
      </c>
      <c r="E222" s="22" t="s">
        <v>485</v>
      </c>
      <c r="F222" s="23">
        <v>390.1</v>
      </c>
      <c r="G222" s="24">
        <v>126212.5</v>
      </c>
      <c r="H222" s="25">
        <v>0</v>
      </c>
      <c r="I222" s="25">
        <v>0</v>
      </c>
      <c r="J222" s="25">
        <v>0</v>
      </c>
      <c r="K222" s="25">
        <v>0</v>
      </c>
      <c r="L222" s="25">
        <v>0</v>
      </c>
      <c r="M222" s="26">
        <v>0</v>
      </c>
      <c r="N222" s="27">
        <v>0</v>
      </c>
      <c r="O222" s="27">
        <v>0</v>
      </c>
      <c r="P222" s="27">
        <v>0</v>
      </c>
      <c r="Q222" s="27">
        <v>0</v>
      </c>
      <c r="R222" s="27">
        <v>0</v>
      </c>
      <c r="S222" s="27">
        <v>0</v>
      </c>
      <c r="T222" s="26"/>
      <c r="U222" s="28">
        <f t="shared" si="20"/>
        <v>0</v>
      </c>
      <c r="V222" s="29">
        <f t="shared" si="17"/>
        <v>-126212.5</v>
      </c>
      <c r="W222" s="30">
        <f t="shared" si="18"/>
        <v>-1</v>
      </c>
      <c r="X222" s="31" t="str">
        <f t="shared" si="19"/>
        <v/>
      </c>
      <c r="Y222" s="32" t="s">
        <v>325</v>
      </c>
      <c r="Z222" s="33">
        <v>1</v>
      </c>
      <c r="AA222" s="32" t="s">
        <v>33</v>
      </c>
      <c r="AB222" s="32" t="s">
        <v>34</v>
      </c>
      <c r="AC222" s="22" t="s">
        <v>35</v>
      </c>
    </row>
    <row r="223" spans="1:29" x14ac:dyDescent="0.35">
      <c r="A223" s="20" t="str">
        <f t="shared" si="21"/>
        <v>323530</v>
      </c>
      <c r="B223" s="21" t="s">
        <v>35</v>
      </c>
      <c r="C223" s="22" t="s">
        <v>322</v>
      </c>
      <c r="D223" s="22" t="s">
        <v>486</v>
      </c>
      <c r="E223" s="22" t="s">
        <v>487</v>
      </c>
      <c r="F223" s="23">
        <v>376.3</v>
      </c>
      <c r="G223" s="24">
        <v>131189.38</v>
      </c>
      <c r="H223" s="25">
        <v>0</v>
      </c>
      <c r="I223" s="25">
        <v>0</v>
      </c>
      <c r="J223" s="25">
        <v>131189.38</v>
      </c>
      <c r="K223" s="25">
        <v>0</v>
      </c>
      <c r="L223" s="25">
        <v>0</v>
      </c>
      <c r="M223" s="26">
        <v>0</v>
      </c>
      <c r="N223" s="27">
        <v>0</v>
      </c>
      <c r="O223" s="27">
        <v>0</v>
      </c>
      <c r="P223" s="27">
        <v>0</v>
      </c>
      <c r="Q223" s="27">
        <v>0</v>
      </c>
      <c r="R223" s="27">
        <v>0</v>
      </c>
      <c r="S223" s="27">
        <v>0</v>
      </c>
      <c r="T223" s="26"/>
      <c r="U223" s="28">
        <f t="shared" si="20"/>
        <v>131189.38</v>
      </c>
      <c r="V223" s="29">
        <f t="shared" si="17"/>
        <v>0</v>
      </c>
      <c r="W223" s="30">
        <f t="shared" si="18"/>
        <v>0</v>
      </c>
      <c r="X223" s="31" t="str">
        <f t="shared" si="19"/>
        <v/>
      </c>
      <c r="Y223" s="32" t="s">
        <v>325</v>
      </c>
      <c r="Z223" s="33">
        <v>1</v>
      </c>
      <c r="AA223" s="32" t="s">
        <v>33</v>
      </c>
      <c r="AB223" s="32" t="s">
        <v>34</v>
      </c>
      <c r="AC223" s="22" t="s">
        <v>56</v>
      </c>
    </row>
    <row r="224" spans="1:29" x14ac:dyDescent="0.35">
      <c r="A224" s="20" t="str">
        <f t="shared" si="21"/>
        <v>324259</v>
      </c>
      <c r="B224" s="21" t="s">
        <v>35</v>
      </c>
      <c r="C224" s="22" t="s">
        <v>322</v>
      </c>
      <c r="D224" s="22" t="s">
        <v>488</v>
      </c>
      <c r="E224" s="22" t="s">
        <v>489</v>
      </c>
      <c r="F224" s="23">
        <v>397.3</v>
      </c>
      <c r="G224" s="24">
        <v>75322.5</v>
      </c>
      <c r="H224" s="25">
        <v>0</v>
      </c>
      <c r="I224" s="25">
        <v>0</v>
      </c>
      <c r="J224" s="25">
        <v>0</v>
      </c>
      <c r="K224" s="25">
        <v>0</v>
      </c>
      <c r="L224" s="25">
        <v>0</v>
      </c>
      <c r="M224" s="26">
        <v>0</v>
      </c>
      <c r="N224" s="27">
        <v>0</v>
      </c>
      <c r="O224" s="27">
        <v>0</v>
      </c>
      <c r="P224" s="27">
        <v>0</v>
      </c>
      <c r="Q224" s="27">
        <v>0</v>
      </c>
      <c r="R224" s="27">
        <v>0</v>
      </c>
      <c r="S224" s="27">
        <v>0</v>
      </c>
      <c r="T224" s="26"/>
      <c r="U224" s="28">
        <f t="shared" si="20"/>
        <v>0</v>
      </c>
      <c r="V224" s="29">
        <f t="shared" si="17"/>
        <v>-75322.5</v>
      </c>
      <c r="W224" s="30">
        <f t="shared" si="18"/>
        <v>-1</v>
      </c>
      <c r="X224" s="31" t="str">
        <f t="shared" si="19"/>
        <v/>
      </c>
      <c r="Y224" s="32" t="s">
        <v>325</v>
      </c>
      <c r="Z224" s="33">
        <v>1</v>
      </c>
      <c r="AA224" s="32" t="s">
        <v>33</v>
      </c>
      <c r="AB224" s="32" t="s">
        <v>34</v>
      </c>
      <c r="AC224" s="22" t="s">
        <v>35</v>
      </c>
    </row>
    <row r="225" spans="1:29" x14ac:dyDescent="0.35">
      <c r="A225" s="20" t="str">
        <f t="shared" si="21"/>
        <v>324263</v>
      </c>
      <c r="B225" s="21" t="s">
        <v>35</v>
      </c>
      <c r="C225" s="22" t="s">
        <v>322</v>
      </c>
      <c r="D225" s="22" t="s">
        <v>490</v>
      </c>
      <c r="E225" s="22" t="s">
        <v>491</v>
      </c>
      <c r="F225" s="23">
        <v>391.3</v>
      </c>
      <c r="G225" s="24">
        <v>45193.5</v>
      </c>
      <c r="H225" s="25">
        <v>0</v>
      </c>
      <c r="I225" s="25">
        <v>0</v>
      </c>
      <c r="J225" s="25">
        <v>0</v>
      </c>
      <c r="K225" s="25">
        <v>0</v>
      </c>
      <c r="L225" s="25">
        <v>0</v>
      </c>
      <c r="M225" s="26">
        <v>0</v>
      </c>
      <c r="N225" s="27">
        <v>0</v>
      </c>
      <c r="O225" s="27">
        <v>0</v>
      </c>
      <c r="P225" s="27">
        <v>0</v>
      </c>
      <c r="Q225" s="27">
        <v>0</v>
      </c>
      <c r="R225" s="27">
        <v>0</v>
      </c>
      <c r="S225" s="27">
        <v>0</v>
      </c>
      <c r="T225" s="26"/>
      <c r="U225" s="28">
        <f t="shared" si="20"/>
        <v>0</v>
      </c>
      <c r="V225" s="29">
        <f t="shared" si="17"/>
        <v>-45193.5</v>
      </c>
      <c r="W225" s="30">
        <f t="shared" si="18"/>
        <v>-1</v>
      </c>
      <c r="X225" s="31" t="str">
        <f t="shared" si="19"/>
        <v/>
      </c>
      <c r="Y225" s="32" t="s">
        <v>325</v>
      </c>
      <c r="Z225" s="33">
        <v>1</v>
      </c>
      <c r="AA225" s="32" t="s">
        <v>33</v>
      </c>
      <c r="AB225" s="32" t="s">
        <v>34</v>
      </c>
      <c r="AC225" s="22" t="s">
        <v>35</v>
      </c>
    </row>
    <row r="226" spans="1:29" x14ac:dyDescent="0.35">
      <c r="A226" s="20" t="str">
        <f t="shared" si="21"/>
        <v>324267</v>
      </c>
      <c r="B226" s="21" t="s">
        <v>35</v>
      </c>
      <c r="C226" s="22" t="s">
        <v>322</v>
      </c>
      <c r="D226" s="22" t="s">
        <v>492</v>
      </c>
      <c r="E226" s="22" t="s">
        <v>493</v>
      </c>
      <c r="F226" s="23">
        <v>397.2</v>
      </c>
      <c r="G226" s="24">
        <v>0</v>
      </c>
      <c r="H226" s="25">
        <v>0</v>
      </c>
      <c r="I226" s="25">
        <v>0</v>
      </c>
      <c r="J226" s="25">
        <v>0</v>
      </c>
      <c r="K226" s="25">
        <v>0</v>
      </c>
      <c r="L226" s="25">
        <v>0</v>
      </c>
      <c r="M226" s="26">
        <v>0</v>
      </c>
      <c r="N226" s="27">
        <v>0</v>
      </c>
      <c r="O226" s="27">
        <v>0</v>
      </c>
      <c r="P226" s="27">
        <v>0</v>
      </c>
      <c r="Q226" s="27">
        <v>0</v>
      </c>
      <c r="R226" s="27">
        <v>0</v>
      </c>
      <c r="S226" s="27">
        <v>0</v>
      </c>
      <c r="T226" s="26"/>
      <c r="U226" s="28">
        <f t="shared" si="20"/>
        <v>0</v>
      </c>
      <c r="V226" s="29">
        <f t="shared" si="17"/>
        <v>0</v>
      </c>
      <c r="W226" s="30" t="str">
        <f t="shared" si="18"/>
        <v>100%</v>
      </c>
      <c r="X226" s="31" t="str">
        <f t="shared" si="19"/>
        <v/>
      </c>
      <c r="Y226" s="32" t="s">
        <v>325</v>
      </c>
      <c r="Z226" s="33">
        <v>1</v>
      </c>
      <c r="AA226" s="32" t="s">
        <v>33</v>
      </c>
      <c r="AB226" s="32" t="s">
        <v>34</v>
      </c>
      <c r="AC226" s="22" t="s">
        <v>35</v>
      </c>
    </row>
    <row r="227" spans="1:29" x14ac:dyDescent="0.35">
      <c r="A227" s="20" t="str">
        <f t="shared" si="21"/>
        <v>324342</v>
      </c>
      <c r="B227" s="21" t="s">
        <v>35</v>
      </c>
      <c r="C227" s="22" t="s">
        <v>322</v>
      </c>
      <c r="D227" s="22" t="s">
        <v>494</v>
      </c>
      <c r="E227" s="22" t="s">
        <v>495</v>
      </c>
      <c r="F227" s="23">
        <v>376.1</v>
      </c>
      <c r="G227" s="24">
        <v>72206.33808799999</v>
      </c>
      <c r="H227" s="25">
        <v>61746.19</v>
      </c>
      <c r="I227" s="25">
        <v>0</v>
      </c>
      <c r="J227" s="25">
        <v>0</v>
      </c>
      <c r="K227" s="25">
        <v>0</v>
      </c>
      <c r="L227" s="25">
        <v>0</v>
      </c>
      <c r="M227" s="26">
        <v>0</v>
      </c>
      <c r="N227" s="27">
        <v>0</v>
      </c>
      <c r="O227" s="27">
        <v>0</v>
      </c>
      <c r="P227" s="27">
        <v>0</v>
      </c>
      <c r="Q227" s="27">
        <v>0</v>
      </c>
      <c r="R227" s="27">
        <v>0</v>
      </c>
      <c r="S227" s="27">
        <v>0</v>
      </c>
      <c r="T227" s="26"/>
      <c r="U227" s="28">
        <f t="shared" si="20"/>
        <v>61746.19</v>
      </c>
      <c r="V227" s="29">
        <f t="shared" si="17"/>
        <v>-10460.148087999987</v>
      </c>
      <c r="W227" s="30">
        <f t="shared" si="18"/>
        <v>-0.14486468037268274</v>
      </c>
      <c r="X227" s="31" t="str">
        <f t="shared" si="19"/>
        <v/>
      </c>
      <c r="Y227" s="32" t="s">
        <v>325</v>
      </c>
      <c r="Z227" s="33">
        <v>1</v>
      </c>
      <c r="AA227" s="32" t="s">
        <v>33</v>
      </c>
      <c r="AB227" s="32" t="s">
        <v>34</v>
      </c>
      <c r="AC227" s="22" t="s">
        <v>35</v>
      </c>
    </row>
    <row r="228" spans="1:29" x14ac:dyDescent="0.35">
      <c r="A228" s="20" t="str">
        <f t="shared" si="21"/>
        <v>324375</v>
      </c>
      <c r="B228" s="21" t="s">
        <v>35</v>
      </c>
      <c r="C228" s="22" t="s">
        <v>322</v>
      </c>
      <c r="D228" s="22" t="s">
        <v>496</v>
      </c>
      <c r="E228" s="22" t="s">
        <v>497</v>
      </c>
      <c r="F228" s="23">
        <v>376.3</v>
      </c>
      <c r="G228" s="24">
        <v>193815.10948099999</v>
      </c>
      <c r="H228" s="25">
        <v>0</v>
      </c>
      <c r="I228" s="25">
        <v>0</v>
      </c>
      <c r="J228" s="25">
        <v>0</v>
      </c>
      <c r="K228" s="25">
        <v>0</v>
      </c>
      <c r="L228" s="25">
        <v>0</v>
      </c>
      <c r="M228" s="26">
        <v>0</v>
      </c>
      <c r="N228" s="27">
        <v>0</v>
      </c>
      <c r="O228" s="27">
        <v>0</v>
      </c>
      <c r="P228" s="27">
        <v>0</v>
      </c>
      <c r="Q228" s="27">
        <v>0</v>
      </c>
      <c r="R228" s="27">
        <v>0</v>
      </c>
      <c r="S228" s="27">
        <v>0</v>
      </c>
      <c r="T228" s="26"/>
      <c r="U228" s="28">
        <f t="shared" si="20"/>
        <v>0</v>
      </c>
      <c r="V228" s="29">
        <f t="shared" si="17"/>
        <v>-193815.10948099999</v>
      </c>
      <c r="W228" s="30">
        <f t="shared" si="18"/>
        <v>-1</v>
      </c>
      <c r="X228" s="31" t="str">
        <f t="shared" si="19"/>
        <v/>
      </c>
      <c r="Y228" s="32" t="s">
        <v>325</v>
      </c>
      <c r="Z228" s="33">
        <v>1</v>
      </c>
      <c r="AA228" s="32" t="s">
        <v>33</v>
      </c>
      <c r="AB228" s="32" t="s">
        <v>34</v>
      </c>
      <c r="AC228" s="22" t="s">
        <v>35</v>
      </c>
    </row>
    <row r="229" spans="1:29" x14ac:dyDescent="0.35">
      <c r="A229" s="20" t="str">
        <f t="shared" si="21"/>
        <v>324409</v>
      </c>
      <c r="B229" s="21" t="s">
        <v>35</v>
      </c>
      <c r="C229" s="22" t="s">
        <v>322</v>
      </c>
      <c r="D229" s="22" t="s">
        <v>498</v>
      </c>
      <c r="E229" s="22" t="s">
        <v>499</v>
      </c>
      <c r="F229" s="23">
        <v>303</v>
      </c>
      <c r="G229" s="24">
        <v>149733.94637000002</v>
      </c>
      <c r="H229" s="25">
        <v>0</v>
      </c>
      <c r="I229" s="25">
        <v>0</v>
      </c>
      <c r="J229" s="25">
        <v>0</v>
      </c>
      <c r="K229" s="25">
        <v>0</v>
      </c>
      <c r="L229" s="25">
        <v>0</v>
      </c>
      <c r="M229" s="26">
        <v>0</v>
      </c>
      <c r="N229" s="27">
        <v>0</v>
      </c>
      <c r="O229" s="27">
        <v>0</v>
      </c>
      <c r="P229" s="27">
        <v>0</v>
      </c>
      <c r="Q229" s="27">
        <v>0</v>
      </c>
      <c r="R229" s="27">
        <v>0</v>
      </c>
      <c r="S229" s="27">
        <v>0</v>
      </c>
      <c r="T229" s="26"/>
      <c r="U229" s="28">
        <f t="shared" si="20"/>
        <v>0</v>
      </c>
      <c r="V229" s="29">
        <f t="shared" si="17"/>
        <v>-149733.94637000002</v>
      </c>
      <c r="W229" s="30">
        <f t="shared" si="18"/>
        <v>-1</v>
      </c>
      <c r="X229" s="31" t="str">
        <f t="shared" si="19"/>
        <v/>
      </c>
      <c r="Y229" s="32" t="s">
        <v>325</v>
      </c>
      <c r="Z229" s="33">
        <v>1</v>
      </c>
      <c r="AA229" s="32" t="s">
        <v>33</v>
      </c>
      <c r="AB229" s="32" t="s">
        <v>34</v>
      </c>
      <c r="AC229" s="22" t="s">
        <v>35</v>
      </c>
    </row>
    <row r="230" spans="1:29" x14ac:dyDescent="0.35">
      <c r="A230" s="20" t="str">
        <f t="shared" si="21"/>
        <v>324761</v>
      </c>
      <c r="B230" s="21" t="s">
        <v>35</v>
      </c>
      <c r="C230" s="22" t="s">
        <v>322</v>
      </c>
      <c r="D230" s="22" t="s">
        <v>500</v>
      </c>
      <c r="E230" s="22" t="s">
        <v>501</v>
      </c>
      <c r="F230" s="23">
        <v>390.1</v>
      </c>
      <c r="G230" s="24">
        <v>55236.5</v>
      </c>
      <c r="H230" s="25">
        <v>0</v>
      </c>
      <c r="I230" s="25">
        <v>0</v>
      </c>
      <c r="J230" s="25">
        <v>0</v>
      </c>
      <c r="K230" s="25">
        <v>0</v>
      </c>
      <c r="L230" s="25">
        <v>0</v>
      </c>
      <c r="M230" s="26">
        <v>0</v>
      </c>
      <c r="N230" s="27">
        <v>0</v>
      </c>
      <c r="O230" s="27">
        <v>42293.590000000004</v>
      </c>
      <c r="P230" s="27">
        <v>0</v>
      </c>
      <c r="Q230" s="27">
        <v>0</v>
      </c>
      <c r="R230" s="27">
        <v>0</v>
      </c>
      <c r="S230" s="27">
        <v>0</v>
      </c>
      <c r="T230" s="26"/>
      <c r="U230" s="28">
        <f t="shared" si="20"/>
        <v>42293.590000000004</v>
      </c>
      <c r="V230" s="29">
        <f t="shared" si="17"/>
        <v>-12942.909999999996</v>
      </c>
      <c r="W230" s="30">
        <f t="shared" si="18"/>
        <v>-0.23431806866836233</v>
      </c>
      <c r="X230" s="31" t="str">
        <f t="shared" si="19"/>
        <v/>
      </c>
      <c r="Y230" s="32" t="s">
        <v>325</v>
      </c>
      <c r="Z230" s="33">
        <v>1</v>
      </c>
      <c r="AA230" s="32" t="s">
        <v>33</v>
      </c>
      <c r="AB230" s="32" t="s">
        <v>34</v>
      </c>
      <c r="AC230" s="22" t="s">
        <v>35</v>
      </c>
    </row>
    <row r="231" spans="1:29" x14ac:dyDescent="0.35">
      <c r="A231" s="20" t="str">
        <f t="shared" si="21"/>
        <v>324790</v>
      </c>
      <c r="B231" s="21" t="s">
        <v>35</v>
      </c>
      <c r="C231" s="22" t="s">
        <v>322</v>
      </c>
      <c r="D231" s="22" t="s">
        <v>502</v>
      </c>
      <c r="E231" s="22" t="s">
        <v>503</v>
      </c>
      <c r="F231" s="23">
        <v>390.1</v>
      </c>
      <c r="G231" s="24">
        <v>9540.85</v>
      </c>
      <c r="H231" s="25">
        <v>0</v>
      </c>
      <c r="I231" s="25">
        <v>0</v>
      </c>
      <c r="J231" s="25">
        <v>0</v>
      </c>
      <c r="K231" s="25">
        <v>8132.37</v>
      </c>
      <c r="L231" s="25">
        <v>217.6</v>
      </c>
      <c r="M231" s="26">
        <v>0</v>
      </c>
      <c r="N231" s="27">
        <v>0</v>
      </c>
      <c r="O231" s="27">
        <v>0</v>
      </c>
      <c r="P231" s="27">
        <v>0</v>
      </c>
      <c r="Q231" s="27">
        <v>0</v>
      </c>
      <c r="R231" s="27">
        <v>0</v>
      </c>
      <c r="S231" s="27">
        <v>0</v>
      </c>
      <c r="T231" s="26"/>
      <c r="U231" s="28">
        <f t="shared" si="20"/>
        <v>8349.9699999999993</v>
      </c>
      <c r="V231" s="29">
        <f t="shared" si="17"/>
        <v>-1190.880000000001</v>
      </c>
      <c r="W231" s="30">
        <f t="shared" si="18"/>
        <v>-0.12481906748350524</v>
      </c>
      <c r="X231" s="31" t="str">
        <f t="shared" si="19"/>
        <v/>
      </c>
      <c r="Y231" s="32" t="s">
        <v>325</v>
      </c>
      <c r="Z231" s="33">
        <v>1</v>
      </c>
      <c r="AA231" s="32" t="s">
        <v>33</v>
      </c>
      <c r="AB231" s="32" t="s">
        <v>34</v>
      </c>
      <c r="AC231" s="22" t="s">
        <v>35</v>
      </c>
    </row>
    <row r="232" spans="1:29" x14ac:dyDescent="0.35">
      <c r="A232" s="20" t="str">
        <f t="shared" si="21"/>
        <v>324847</v>
      </c>
      <c r="B232" s="21" t="s">
        <v>35</v>
      </c>
      <c r="C232" s="22" t="s">
        <v>322</v>
      </c>
      <c r="D232" s="22" t="s">
        <v>504</v>
      </c>
      <c r="E232" s="22" t="s">
        <v>505</v>
      </c>
      <c r="F232" s="23">
        <v>390.1</v>
      </c>
      <c r="G232" s="24">
        <v>150645</v>
      </c>
      <c r="H232" s="25">
        <v>0</v>
      </c>
      <c r="I232" s="25">
        <v>0</v>
      </c>
      <c r="J232" s="25">
        <v>0</v>
      </c>
      <c r="K232" s="25">
        <v>0</v>
      </c>
      <c r="L232" s="25">
        <v>0</v>
      </c>
      <c r="M232" s="26">
        <v>0</v>
      </c>
      <c r="N232" s="27">
        <v>0</v>
      </c>
      <c r="O232" s="27">
        <v>0</v>
      </c>
      <c r="P232" s="27">
        <v>0</v>
      </c>
      <c r="Q232" s="27">
        <v>0</v>
      </c>
      <c r="R232" s="27">
        <v>0</v>
      </c>
      <c r="S232" s="27">
        <v>0</v>
      </c>
      <c r="T232" s="26"/>
      <c r="U232" s="28">
        <f t="shared" si="20"/>
        <v>0</v>
      </c>
      <c r="V232" s="29">
        <f t="shared" si="17"/>
        <v>-150645</v>
      </c>
      <c r="W232" s="30">
        <f t="shared" si="18"/>
        <v>-1</v>
      </c>
      <c r="X232" s="31" t="str">
        <f t="shared" si="19"/>
        <v/>
      </c>
      <c r="Y232" s="32" t="s">
        <v>325</v>
      </c>
      <c r="Z232" s="33">
        <v>1</v>
      </c>
      <c r="AA232" s="32" t="s">
        <v>33</v>
      </c>
      <c r="AB232" s="32" t="s">
        <v>34</v>
      </c>
      <c r="AC232" s="22" t="s">
        <v>35</v>
      </c>
    </row>
    <row r="233" spans="1:29" x14ac:dyDescent="0.35">
      <c r="A233" s="20" t="str">
        <f t="shared" si="21"/>
        <v>324946</v>
      </c>
      <c r="B233" s="21" t="s">
        <v>35</v>
      </c>
      <c r="C233" s="22" t="s">
        <v>322</v>
      </c>
      <c r="D233" s="22" t="s">
        <v>506</v>
      </c>
      <c r="E233" s="22" t="s">
        <v>507</v>
      </c>
      <c r="F233" s="23">
        <v>397.1</v>
      </c>
      <c r="G233" s="24">
        <v>3741.15</v>
      </c>
      <c r="H233" s="25">
        <v>4593.9400000000005</v>
      </c>
      <c r="I233" s="25">
        <v>0</v>
      </c>
      <c r="J233" s="25">
        <v>0</v>
      </c>
      <c r="K233" s="25">
        <v>0</v>
      </c>
      <c r="L233" s="25">
        <v>0</v>
      </c>
      <c r="M233" s="26">
        <v>0</v>
      </c>
      <c r="N233" s="27">
        <v>0</v>
      </c>
      <c r="O233" s="27">
        <v>0</v>
      </c>
      <c r="P233" s="27">
        <v>0</v>
      </c>
      <c r="Q233" s="27">
        <v>0</v>
      </c>
      <c r="R233" s="27">
        <v>0</v>
      </c>
      <c r="S233" s="27">
        <v>0</v>
      </c>
      <c r="T233" s="26"/>
      <c r="U233" s="28">
        <f t="shared" si="20"/>
        <v>4593.9400000000005</v>
      </c>
      <c r="V233" s="29">
        <f t="shared" si="17"/>
        <v>852.79000000000042</v>
      </c>
      <c r="W233" s="30">
        <f t="shared" si="18"/>
        <v>0.22794862542266425</v>
      </c>
      <c r="X233" s="31" t="str">
        <f t="shared" si="19"/>
        <v/>
      </c>
      <c r="Y233" s="32" t="s">
        <v>325</v>
      </c>
      <c r="Z233" s="33">
        <v>1</v>
      </c>
      <c r="AA233" s="32" t="s">
        <v>33</v>
      </c>
      <c r="AB233" s="32" t="s">
        <v>34</v>
      </c>
      <c r="AC233" s="22" t="s">
        <v>35</v>
      </c>
    </row>
    <row r="234" spans="1:29" x14ac:dyDescent="0.35">
      <c r="A234" s="20" t="str">
        <f t="shared" si="21"/>
        <v>324982</v>
      </c>
      <c r="B234" s="21" t="s">
        <v>35</v>
      </c>
      <c r="C234" s="22" t="s">
        <v>322</v>
      </c>
      <c r="D234" s="22" t="s">
        <v>508</v>
      </c>
      <c r="E234" s="22" t="s">
        <v>509</v>
      </c>
      <c r="F234" s="23">
        <v>391.3</v>
      </c>
      <c r="G234" s="24">
        <v>13227.237818814603</v>
      </c>
      <c r="H234" s="25">
        <v>0</v>
      </c>
      <c r="I234" s="25">
        <v>0</v>
      </c>
      <c r="J234" s="25">
        <v>0</v>
      </c>
      <c r="K234" s="25">
        <v>0</v>
      </c>
      <c r="L234" s="25">
        <v>0</v>
      </c>
      <c r="M234" s="26">
        <v>0</v>
      </c>
      <c r="N234" s="27">
        <v>0</v>
      </c>
      <c r="O234" s="27">
        <v>0</v>
      </c>
      <c r="P234" s="27">
        <v>0</v>
      </c>
      <c r="Q234" s="27">
        <v>0</v>
      </c>
      <c r="R234" s="27">
        <v>0</v>
      </c>
      <c r="S234" s="27">
        <v>0</v>
      </c>
      <c r="T234" s="26"/>
      <c r="U234" s="28">
        <f t="shared" si="20"/>
        <v>0</v>
      </c>
      <c r="V234" s="29">
        <f t="shared" si="17"/>
        <v>-13227.237818814603</v>
      </c>
      <c r="W234" s="30">
        <f t="shared" si="18"/>
        <v>-1</v>
      </c>
      <c r="X234" s="31" t="str">
        <f t="shared" si="19"/>
        <v/>
      </c>
      <c r="Y234" s="32" t="s">
        <v>325</v>
      </c>
      <c r="Z234" s="33">
        <v>1</v>
      </c>
      <c r="AA234" s="32" t="s">
        <v>33</v>
      </c>
      <c r="AB234" s="32" t="s">
        <v>34</v>
      </c>
      <c r="AC234" s="22" t="s">
        <v>35</v>
      </c>
    </row>
    <row r="235" spans="1:29" x14ac:dyDescent="0.35">
      <c r="A235" s="20" t="str">
        <f t="shared" si="21"/>
        <v>325055</v>
      </c>
      <c r="B235" s="21" t="s">
        <v>35</v>
      </c>
      <c r="C235" s="22" t="s">
        <v>322</v>
      </c>
      <c r="D235" s="22" t="s">
        <v>510</v>
      </c>
      <c r="E235" s="22" t="s">
        <v>511</v>
      </c>
      <c r="F235" s="23">
        <v>390.1</v>
      </c>
      <c r="G235" s="24">
        <v>9404.2325370000017</v>
      </c>
      <c r="H235" s="25">
        <v>7333.25</v>
      </c>
      <c r="I235" s="25">
        <v>0</v>
      </c>
      <c r="J235" s="25">
        <v>4.76</v>
      </c>
      <c r="K235" s="25">
        <v>0</v>
      </c>
      <c r="L235" s="25">
        <v>0</v>
      </c>
      <c r="M235" s="26">
        <v>0</v>
      </c>
      <c r="N235" s="27">
        <v>0</v>
      </c>
      <c r="O235" s="27">
        <v>0</v>
      </c>
      <c r="P235" s="27">
        <v>0</v>
      </c>
      <c r="Q235" s="27">
        <v>0</v>
      </c>
      <c r="R235" s="27">
        <v>0</v>
      </c>
      <c r="S235" s="27">
        <v>0</v>
      </c>
      <c r="T235" s="26"/>
      <c r="U235" s="28">
        <f t="shared" si="20"/>
        <v>7338.01</v>
      </c>
      <c r="V235" s="29">
        <f t="shared" si="17"/>
        <v>-2066.2225370000015</v>
      </c>
      <c r="W235" s="30">
        <f t="shared" si="18"/>
        <v>-0.21971197850230287</v>
      </c>
      <c r="X235" s="31" t="str">
        <f t="shared" si="19"/>
        <v/>
      </c>
      <c r="Y235" s="32" t="s">
        <v>325</v>
      </c>
      <c r="Z235" s="33">
        <v>1</v>
      </c>
      <c r="AA235" s="32" t="s">
        <v>33</v>
      </c>
      <c r="AB235" s="32" t="s">
        <v>34</v>
      </c>
      <c r="AC235" s="22" t="s">
        <v>35</v>
      </c>
    </row>
    <row r="236" spans="1:29" x14ac:dyDescent="0.35">
      <c r="A236" s="20" t="str">
        <f t="shared" si="21"/>
        <v>325187</v>
      </c>
      <c r="B236" s="21" t="s">
        <v>35</v>
      </c>
      <c r="C236" s="22" t="s">
        <v>322</v>
      </c>
      <c r="D236" s="22" t="s">
        <v>512</v>
      </c>
      <c r="E236" s="22" t="s">
        <v>513</v>
      </c>
      <c r="F236" s="23">
        <v>376.1</v>
      </c>
      <c r="G236" s="24">
        <v>171343.33359999998</v>
      </c>
      <c r="H236" s="25">
        <v>0</v>
      </c>
      <c r="I236" s="25">
        <v>0</v>
      </c>
      <c r="J236" s="25">
        <v>3296.29</v>
      </c>
      <c r="K236" s="25">
        <v>715097.58</v>
      </c>
      <c r="L236" s="25">
        <v>284.07</v>
      </c>
      <c r="M236" s="26">
        <v>0</v>
      </c>
      <c r="N236" s="27">
        <v>0</v>
      </c>
      <c r="O236" s="27">
        <v>0</v>
      </c>
      <c r="P236" s="27">
        <v>0</v>
      </c>
      <c r="Q236" s="27">
        <v>0</v>
      </c>
      <c r="R236" s="27">
        <v>0</v>
      </c>
      <c r="S236" s="27">
        <v>0</v>
      </c>
      <c r="T236" s="26"/>
      <c r="U236" s="28">
        <f t="shared" si="20"/>
        <v>718677.94</v>
      </c>
      <c r="V236" s="29">
        <f t="shared" si="17"/>
        <v>547334.60639999993</v>
      </c>
      <c r="W236" s="30">
        <f t="shared" si="18"/>
        <v>3.194373512527481</v>
      </c>
      <c r="X236" s="31" t="str">
        <f t="shared" si="19"/>
        <v>yes</v>
      </c>
      <c r="Y236" s="32" t="s">
        <v>325</v>
      </c>
      <c r="Z236" s="33">
        <v>1</v>
      </c>
      <c r="AA236" s="32" t="s">
        <v>33</v>
      </c>
      <c r="AB236" s="32" t="s">
        <v>34</v>
      </c>
      <c r="AC236" s="22" t="s">
        <v>35</v>
      </c>
    </row>
    <row r="237" spans="1:29" x14ac:dyDescent="0.35">
      <c r="A237" s="20" t="str">
        <f t="shared" si="21"/>
        <v>325196</v>
      </c>
      <c r="B237" s="21" t="s">
        <v>35</v>
      </c>
      <c r="C237" s="22" t="s">
        <v>322</v>
      </c>
      <c r="D237" s="22" t="s">
        <v>514</v>
      </c>
      <c r="E237" s="22" t="s">
        <v>515</v>
      </c>
      <c r="F237" s="23">
        <v>376.1</v>
      </c>
      <c r="G237" s="24">
        <v>851809.52023000002</v>
      </c>
      <c r="H237" s="25">
        <v>0</v>
      </c>
      <c r="I237" s="25">
        <v>0</v>
      </c>
      <c r="J237" s="25">
        <v>0</v>
      </c>
      <c r="K237" s="25">
        <v>0</v>
      </c>
      <c r="L237" s="25">
        <v>0</v>
      </c>
      <c r="M237" s="26">
        <v>0</v>
      </c>
      <c r="N237" s="27">
        <v>0</v>
      </c>
      <c r="O237" s="27">
        <v>0</v>
      </c>
      <c r="P237" s="27">
        <v>0</v>
      </c>
      <c r="Q237" s="27">
        <v>0</v>
      </c>
      <c r="R237" s="27">
        <v>0</v>
      </c>
      <c r="S237" s="27">
        <v>0</v>
      </c>
      <c r="T237" s="26"/>
      <c r="U237" s="28">
        <f t="shared" si="20"/>
        <v>0</v>
      </c>
      <c r="V237" s="29">
        <f t="shared" si="17"/>
        <v>-851809.52023000002</v>
      </c>
      <c r="W237" s="30">
        <f t="shared" si="18"/>
        <v>-1</v>
      </c>
      <c r="X237" s="31" t="str">
        <f t="shared" si="19"/>
        <v>yes</v>
      </c>
      <c r="Y237" s="32" t="s">
        <v>325</v>
      </c>
      <c r="Z237" s="33">
        <v>1</v>
      </c>
      <c r="AA237" s="32" t="s">
        <v>33</v>
      </c>
      <c r="AB237" s="32" t="s">
        <v>34</v>
      </c>
      <c r="AC237" s="22" t="s">
        <v>35</v>
      </c>
    </row>
    <row r="238" spans="1:29" x14ac:dyDescent="0.35">
      <c r="A238" s="20" t="str">
        <f t="shared" si="21"/>
        <v>325206</v>
      </c>
      <c r="B238" s="21" t="s">
        <v>35</v>
      </c>
      <c r="C238" s="22" t="s">
        <v>322</v>
      </c>
      <c r="D238" s="22" t="s">
        <v>516</v>
      </c>
      <c r="E238" s="22" t="s">
        <v>517</v>
      </c>
      <c r="F238" s="23">
        <v>376.1</v>
      </c>
      <c r="G238" s="24">
        <v>229130.5956</v>
      </c>
      <c r="H238" s="25">
        <v>0</v>
      </c>
      <c r="I238" s="25">
        <v>0</v>
      </c>
      <c r="J238" s="25">
        <v>0</v>
      </c>
      <c r="K238" s="25">
        <v>0</v>
      </c>
      <c r="L238" s="25">
        <v>822423.29</v>
      </c>
      <c r="M238" s="26">
        <v>531.25</v>
      </c>
      <c r="N238" s="27">
        <v>0</v>
      </c>
      <c r="O238" s="27">
        <v>0</v>
      </c>
      <c r="P238" s="27">
        <v>0</v>
      </c>
      <c r="Q238" s="27">
        <v>0</v>
      </c>
      <c r="R238" s="27">
        <v>0</v>
      </c>
      <c r="S238" s="27">
        <v>0</v>
      </c>
      <c r="T238" s="26"/>
      <c r="U238" s="28">
        <f t="shared" si="20"/>
        <v>822954.54</v>
      </c>
      <c r="V238" s="29">
        <f t="shared" si="17"/>
        <v>593823.94440000004</v>
      </c>
      <c r="W238" s="30">
        <f t="shared" si="18"/>
        <v>2.5916396841068572</v>
      </c>
      <c r="X238" s="31" t="str">
        <f t="shared" si="19"/>
        <v>yes</v>
      </c>
      <c r="Y238" s="32" t="s">
        <v>325</v>
      </c>
      <c r="Z238" s="33">
        <v>1</v>
      </c>
      <c r="AA238" s="32" t="s">
        <v>33</v>
      </c>
      <c r="AB238" s="32" t="s">
        <v>34</v>
      </c>
      <c r="AC238" s="22" t="s">
        <v>35</v>
      </c>
    </row>
    <row r="239" spans="1:29" x14ac:dyDescent="0.35">
      <c r="A239" s="20" t="str">
        <f t="shared" si="21"/>
        <v>325214</v>
      </c>
      <c r="B239" s="21" t="s">
        <v>35</v>
      </c>
      <c r="C239" s="22" t="s">
        <v>322</v>
      </c>
      <c r="D239" s="22" t="s">
        <v>518</v>
      </c>
      <c r="E239" s="22" t="s">
        <v>519</v>
      </c>
      <c r="F239" s="23">
        <v>394.1</v>
      </c>
      <c r="G239" s="24">
        <v>622666</v>
      </c>
      <c r="H239" s="25">
        <v>0</v>
      </c>
      <c r="I239" s="25">
        <v>520381.27</v>
      </c>
      <c r="J239" s="25">
        <v>95128.27</v>
      </c>
      <c r="K239" s="25">
        <v>1156.58</v>
      </c>
      <c r="L239" s="25">
        <v>93.68</v>
      </c>
      <c r="M239" s="26">
        <v>94663.63</v>
      </c>
      <c r="N239" s="27">
        <v>0</v>
      </c>
      <c r="O239" s="27">
        <v>0</v>
      </c>
      <c r="P239" s="27">
        <v>0</v>
      </c>
      <c r="Q239" s="27">
        <v>0</v>
      </c>
      <c r="R239" s="27">
        <v>0</v>
      </c>
      <c r="S239" s="27">
        <v>0</v>
      </c>
      <c r="T239" s="26"/>
      <c r="U239" s="28">
        <f t="shared" si="20"/>
        <v>711423.43</v>
      </c>
      <c r="V239" s="29">
        <f t="shared" si="17"/>
        <v>88757.430000000051</v>
      </c>
      <c r="W239" s="30">
        <f t="shared" si="18"/>
        <v>0.14254420507944879</v>
      </c>
      <c r="X239" s="31" t="str">
        <f t="shared" si="19"/>
        <v/>
      </c>
      <c r="Y239" s="32" t="s">
        <v>325</v>
      </c>
      <c r="Z239" s="33">
        <v>1</v>
      </c>
      <c r="AA239" s="32" t="s">
        <v>33</v>
      </c>
      <c r="AB239" s="32" t="s">
        <v>34</v>
      </c>
      <c r="AC239" s="22" t="s">
        <v>35</v>
      </c>
    </row>
    <row r="240" spans="1:29" x14ac:dyDescent="0.35">
      <c r="A240" s="20" t="str">
        <f t="shared" si="21"/>
        <v>321327</v>
      </c>
      <c r="B240" s="21" t="s">
        <v>35</v>
      </c>
      <c r="C240" s="22" t="s">
        <v>520</v>
      </c>
      <c r="D240" s="22" t="s">
        <v>521</v>
      </c>
      <c r="E240" s="22" t="s">
        <v>522</v>
      </c>
      <c r="F240" s="23">
        <v>303</v>
      </c>
      <c r="G240" s="24">
        <v>395808.65443899995</v>
      </c>
      <c r="H240" s="25">
        <v>0</v>
      </c>
      <c r="I240" s="25">
        <v>0</v>
      </c>
      <c r="J240" s="25">
        <v>0</v>
      </c>
      <c r="K240" s="25">
        <v>0</v>
      </c>
      <c r="L240" s="25">
        <v>0</v>
      </c>
      <c r="M240" s="26">
        <v>0</v>
      </c>
      <c r="N240" s="27">
        <v>0</v>
      </c>
      <c r="O240" s="27">
        <v>0</v>
      </c>
      <c r="P240" s="27">
        <v>0</v>
      </c>
      <c r="Q240" s="27">
        <v>0</v>
      </c>
      <c r="R240" s="27">
        <v>0</v>
      </c>
      <c r="S240" s="27">
        <v>0</v>
      </c>
      <c r="T240" s="26"/>
      <c r="U240" s="28">
        <f t="shared" si="20"/>
        <v>0</v>
      </c>
      <c r="V240" s="29">
        <f t="shared" si="17"/>
        <v>-395808.65443899995</v>
      </c>
      <c r="W240" s="30">
        <f t="shared" si="18"/>
        <v>-1</v>
      </c>
      <c r="X240" s="31" t="str">
        <f t="shared" si="19"/>
        <v/>
      </c>
      <c r="Y240" s="32" t="s">
        <v>523</v>
      </c>
      <c r="Z240" s="33">
        <v>1</v>
      </c>
      <c r="AA240" s="32" t="s">
        <v>33</v>
      </c>
      <c r="AB240" s="32" t="s">
        <v>34</v>
      </c>
      <c r="AC240" s="22" t="s">
        <v>35</v>
      </c>
    </row>
    <row r="241" spans="1:29" x14ac:dyDescent="0.35">
      <c r="A241" s="20" t="str">
        <f t="shared" si="21"/>
        <v>321574</v>
      </c>
      <c r="B241" s="21" t="s">
        <v>35</v>
      </c>
      <c r="C241" s="22" t="s">
        <v>520</v>
      </c>
      <c r="D241" s="22" t="s">
        <v>524</v>
      </c>
      <c r="E241" s="22" t="s">
        <v>525</v>
      </c>
      <c r="F241" s="23">
        <v>303</v>
      </c>
      <c r="G241" s="24">
        <v>249076.76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6">
        <v>0</v>
      </c>
      <c r="N241" s="27">
        <v>0</v>
      </c>
      <c r="O241" s="27">
        <v>0</v>
      </c>
      <c r="P241" s="27">
        <v>0</v>
      </c>
      <c r="Q241" s="27">
        <v>0</v>
      </c>
      <c r="R241" s="27">
        <v>0</v>
      </c>
      <c r="S241" s="27">
        <v>0</v>
      </c>
      <c r="T241" s="26"/>
      <c r="U241" s="28">
        <f t="shared" si="20"/>
        <v>0</v>
      </c>
      <c r="V241" s="29">
        <f t="shared" si="17"/>
        <v>-249076.76</v>
      </c>
      <c r="W241" s="30">
        <f t="shared" si="18"/>
        <v>-1</v>
      </c>
      <c r="X241" s="31" t="str">
        <f t="shared" si="19"/>
        <v/>
      </c>
      <c r="Y241" s="32" t="s">
        <v>523</v>
      </c>
      <c r="Z241" s="33">
        <v>1</v>
      </c>
      <c r="AA241" s="32" t="s">
        <v>33</v>
      </c>
      <c r="AB241" s="32" t="s">
        <v>34</v>
      </c>
      <c r="AC241" s="22" t="s">
        <v>35</v>
      </c>
    </row>
    <row r="242" spans="1:29" x14ac:dyDescent="0.35">
      <c r="A242" s="20" t="str">
        <f t="shared" si="21"/>
        <v>322685</v>
      </c>
      <c r="B242" s="21" t="s">
        <v>35</v>
      </c>
      <c r="C242" s="22" t="s">
        <v>520</v>
      </c>
      <c r="D242" s="22" t="s">
        <v>526</v>
      </c>
      <c r="E242" s="22" t="s">
        <v>527</v>
      </c>
      <c r="F242" s="23">
        <v>303</v>
      </c>
      <c r="G242" s="24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6">
        <v>0</v>
      </c>
      <c r="N242" s="27">
        <v>0</v>
      </c>
      <c r="O242" s="27">
        <v>0</v>
      </c>
      <c r="P242" s="27">
        <v>0</v>
      </c>
      <c r="Q242" s="27">
        <v>0</v>
      </c>
      <c r="R242" s="27">
        <v>0</v>
      </c>
      <c r="S242" s="27">
        <v>0</v>
      </c>
      <c r="T242" s="26"/>
      <c r="U242" s="28">
        <f t="shared" si="20"/>
        <v>0</v>
      </c>
      <c r="V242" s="29">
        <f t="shared" si="17"/>
        <v>0</v>
      </c>
      <c r="W242" s="30" t="str">
        <f t="shared" si="18"/>
        <v>100%</v>
      </c>
      <c r="X242" s="31" t="str">
        <f t="shared" si="19"/>
        <v/>
      </c>
      <c r="Y242" s="32" t="s">
        <v>523</v>
      </c>
      <c r="Z242" s="33">
        <v>1</v>
      </c>
      <c r="AA242" s="32" t="s">
        <v>33</v>
      </c>
      <c r="AB242" s="32" t="s">
        <v>34</v>
      </c>
      <c r="AC242" s="22" t="s">
        <v>35</v>
      </c>
    </row>
    <row r="243" spans="1:29" x14ac:dyDescent="0.35">
      <c r="A243" s="20" t="str">
        <f t="shared" si="21"/>
        <v>324014</v>
      </c>
      <c r="B243" s="21" t="s">
        <v>35</v>
      </c>
      <c r="C243" s="22" t="s">
        <v>520</v>
      </c>
      <c r="D243" s="22" t="s">
        <v>528</v>
      </c>
      <c r="E243" s="22" t="s">
        <v>529</v>
      </c>
      <c r="F243" s="23">
        <v>303</v>
      </c>
      <c r="G243" s="24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6">
        <v>0</v>
      </c>
      <c r="N243" s="27">
        <v>0</v>
      </c>
      <c r="O243" s="27">
        <v>0</v>
      </c>
      <c r="P243" s="27">
        <v>0</v>
      </c>
      <c r="Q243" s="27">
        <v>0</v>
      </c>
      <c r="R243" s="27">
        <v>0</v>
      </c>
      <c r="S243" s="27">
        <v>0</v>
      </c>
      <c r="T243" s="26"/>
      <c r="U243" s="28">
        <f t="shared" si="20"/>
        <v>0</v>
      </c>
      <c r="V243" s="29">
        <f t="shared" si="17"/>
        <v>0</v>
      </c>
      <c r="W243" s="30" t="str">
        <f t="shared" si="18"/>
        <v>100%</v>
      </c>
      <c r="X243" s="31" t="str">
        <f t="shared" si="19"/>
        <v/>
      </c>
      <c r="Y243" s="32" t="s">
        <v>523</v>
      </c>
      <c r="Z243" s="33">
        <v>1</v>
      </c>
      <c r="AA243" s="32" t="s">
        <v>33</v>
      </c>
      <c r="AB243" s="32" t="s">
        <v>34</v>
      </c>
      <c r="AC243" s="22" t="s">
        <v>35</v>
      </c>
    </row>
    <row r="244" spans="1:29" x14ac:dyDescent="0.35">
      <c r="A244" s="20" t="str">
        <f t="shared" si="21"/>
        <v>200064</v>
      </c>
      <c r="B244" s="21" t="s">
        <v>35</v>
      </c>
      <c r="C244" s="22" t="s">
        <v>530</v>
      </c>
      <c r="D244" s="22" t="s">
        <v>531</v>
      </c>
      <c r="E244" s="22" t="s">
        <v>532</v>
      </c>
      <c r="F244" s="23">
        <v>303</v>
      </c>
      <c r="G244" s="24">
        <v>148544.66490900001</v>
      </c>
      <c r="H244" s="25">
        <v>3122.75</v>
      </c>
      <c r="I244" s="25">
        <v>0</v>
      </c>
      <c r="J244" s="25">
        <v>0</v>
      </c>
      <c r="K244" s="25">
        <v>0</v>
      </c>
      <c r="L244" s="25">
        <v>0</v>
      </c>
      <c r="M244" s="26">
        <v>0</v>
      </c>
      <c r="N244" s="27">
        <v>0</v>
      </c>
      <c r="O244" s="27">
        <v>0</v>
      </c>
      <c r="P244" s="27">
        <v>0</v>
      </c>
      <c r="Q244" s="27">
        <v>0</v>
      </c>
      <c r="R244" s="27">
        <v>0</v>
      </c>
      <c r="S244" s="27">
        <v>0</v>
      </c>
      <c r="T244" s="26"/>
      <c r="U244" s="28">
        <f t="shared" si="20"/>
        <v>3122.75</v>
      </c>
      <c r="V244" s="29">
        <f t="shared" si="17"/>
        <v>-145421.91490900001</v>
      </c>
      <c r="W244" s="30">
        <f t="shared" si="18"/>
        <v>-0.9789777034273629</v>
      </c>
      <c r="X244" s="31" t="str">
        <f t="shared" si="19"/>
        <v/>
      </c>
      <c r="Y244" s="32" t="s">
        <v>533</v>
      </c>
      <c r="Z244" s="33">
        <v>1</v>
      </c>
      <c r="AA244" s="32" t="s">
        <v>33</v>
      </c>
      <c r="AB244" s="32" t="s">
        <v>34</v>
      </c>
      <c r="AC244" s="22" t="s">
        <v>35</v>
      </c>
    </row>
    <row r="245" spans="1:29" x14ac:dyDescent="0.35">
      <c r="A245" s="20" t="str">
        <f t="shared" si="21"/>
        <v>322873</v>
      </c>
      <c r="B245" s="21" t="s">
        <v>35</v>
      </c>
      <c r="C245" s="22" t="s">
        <v>530</v>
      </c>
      <c r="D245" s="22" t="s">
        <v>534</v>
      </c>
      <c r="E245" s="22" t="s">
        <v>535</v>
      </c>
      <c r="F245" s="23">
        <v>303</v>
      </c>
      <c r="G245" s="24">
        <v>0</v>
      </c>
      <c r="H245" s="25">
        <v>0</v>
      </c>
      <c r="I245" s="25">
        <v>0</v>
      </c>
      <c r="J245" s="25">
        <v>0</v>
      </c>
      <c r="K245" s="25">
        <v>0</v>
      </c>
      <c r="L245" s="25">
        <v>0</v>
      </c>
      <c r="M245" s="26">
        <v>0</v>
      </c>
      <c r="N245" s="27">
        <v>0</v>
      </c>
      <c r="O245" s="27">
        <v>0</v>
      </c>
      <c r="P245" s="27">
        <v>0</v>
      </c>
      <c r="Q245" s="27">
        <v>0</v>
      </c>
      <c r="R245" s="27">
        <v>0</v>
      </c>
      <c r="S245" s="27">
        <v>0</v>
      </c>
      <c r="T245" s="26"/>
      <c r="U245" s="28">
        <f t="shared" si="20"/>
        <v>0</v>
      </c>
      <c r="V245" s="29">
        <f t="shared" si="17"/>
        <v>0</v>
      </c>
      <c r="W245" s="30" t="str">
        <f t="shared" si="18"/>
        <v>100%</v>
      </c>
      <c r="X245" s="31" t="str">
        <f t="shared" si="19"/>
        <v/>
      </c>
      <c r="Y245" s="32" t="s">
        <v>533</v>
      </c>
      <c r="Z245" s="33">
        <v>1</v>
      </c>
      <c r="AA245" s="32" t="s">
        <v>33</v>
      </c>
      <c r="AB245" s="32" t="s">
        <v>34</v>
      </c>
      <c r="AC245" s="22" t="s">
        <v>35</v>
      </c>
    </row>
    <row r="246" spans="1:29" x14ac:dyDescent="0.35">
      <c r="B246" s="39" t="s">
        <v>536</v>
      </c>
      <c r="C246" s="40"/>
      <c r="D246" s="40"/>
      <c r="E246" s="40"/>
      <c r="F246" s="41"/>
      <c r="G246" s="42">
        <f>SUBTOTAL(9,G247:G331)</f>
        <v>0</v>
      </c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>
        <f>SUBTOTAL(9,U247:U1000)</f>
        <v>1320726.51</v>
      </c>
      <c r="V246" s="42">
        <f>SUBTOTAL(9,V247:V1000)</f>
        <v>1320726.51</v>
      </c>
      <c r="W246" s="41"/>
      <c r="X246" s="41"/>
      <c r="Y246" s="41"/>
      <c r="Z246" s="41"/>
      <c r="AA246" s="40"/>
      <c r="AB246" s="40"/>
      <c r="AC246" s="43"/>
    </row>
    <row r="247" spans="1:29" x14ac:dyDescent="0.35">
      <c r="A247">
        <v>1</v>
      </c>
      <c r="B247" s="21" t="s">
        <v>537</v>
      </c>
      <c r="C247" s="22" t="s">
        <v>29</v>
      </c>
      <c r="D247" s="22" t="s">
        <v>538</v>
      </c>
      <c r="E247" s="22" t="s">
        <v>539</v>
      </c>
      <c r="F247" s="23" t="s">
        <v>540</v>
      </c>
      <c r="G247" s="25">
        <f>0</f>
        <v>0</v>
      </c>
      <c r="H247" s="25">
        <v>0</v>
      </c>
      <c r="I247" s="25">
        <v>-24677.119999999999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/>
      <c r="U247" s="28">
        <f>SUM(H247:T247)</f>
        <v>-24677.119999999999</v>
      </c>
      <c r="V247" s="29">
        <f t="shared" ref="V247:V310" si="22">U247-G247</f>
        <v>-24677.119999999999</v>
      </c>
      <c r="W247" s="30" t="str">
        <f t="shared" ref="W247:W310" si="23">+IFERROR(V247/G247,"100%")</f>
        <v>100%</v>
      </c>
      <c r="X247" s="31" t="str">
        <f t="shared" ref="X247:X310" si="24">IFERROR(IF(AND(ABS(V247)&gt;=500000,ABS(W247)&gt;=10%),"yes",""),"")</f>
        <v/>
      </c>
      <c r="Y247" s="23"/>
      <c r="AA247" s="23"/>
      <c r="AB247" s="23"/>
      <c r="AC247" s="22" t="s">
        <v>35</v>
      </c>
    </row>
    <row r="248" spans="1:29" x14ac:dyDescent="0.35">
      <c r="A248">
        <f t="shared" ref="A248:A311" si="25">A247+1</f>
        <v>2</v>
      </c>
      <c r="B248" s="21" t="str">
        <f>B247</f>
        <v>2023 Closed 2024</v>
      </c>
      <c r="C248" s="22" t="s">
        <v>29</v>
      </c>
      <c r="D248" s="22" t="s">
        <v>541</v>
      </c>
      <c r="E248" s="22" t="s">
        <v>542</v>
      </c>
      <c r="F248" s="23" t="s">
        <v>540</v>
      </c>
      <c r="G248" s="25">
        <f>0</f>
        <v>0</v>
      </c>
      <c r="H248" s="25">
        <v>1112.28</v>
      </c>
      <c r="I248" s="25">
        <v>0</v>
      </c>
      <c r="J248" s="25">
        <v>2095.2800000000002</v>
      </c>
      <c r="K248" s="25">
        <v>0</v>
      </c>
      <c r="L248" s="25">
        <v>0</v>
      </c>
      <c r="M248" s="25">
        <v>0</v>
      </c>
      <c r="N248" s="25">
        <v>0</v>
      </c>
      <c r="O248" s="25">
        <v>0</v>
      </c>
      <c r="P248" s="25">
        <v>0</v>
      </c>
      <c r="Q248" s="25">
        <v>0</v>
      </c>
      <c r="R248" s="25">
        <v>0</v>
      </c>
      <c r="S248" s="25">
        <v>0</v>
      </c>
      <c r="T248" s="25"/>
      <c r="U248" s="28">
        <f t="shared" ref="U248:U311" si="26">SUM(H248:T248)</f>
        <v>3207.5600000000004</v>
      </c>
      <c r="V248" s="29">
        <f t="shared" si="22"/>
        <v>3207.5600000000004</v>
      </c>
      <c r="W248" s="30" t="str">
        <f t="shared" si="23"/>
        <v>100%</v>
      </c>
      <c r="X248" s="31" t="str">
        <f t="shared" si="24"/>
        <v/>
      </c>
      <c r="AC248" s="22" t="s">
        <v>35</v>
      </c>
    </row>
    <row r="249" spans="1:29" x14ac:dyDescent="0.35">
      <c r="A249">
        <f t="shared" si="25"/>
        <v>3</v>
      </c>
      <c r="B249" s="21" t="str">
        <f t="shared" ref="B249:B312" si="27">B248</f>
        <v>2023 Closed 2024</v>
      </c>
      <c r="C249" s="22" t="s">
        <v>29</v>
      </c>
      <c r="D249" s="22" t="s">
        <v>543</v>
      </c>
      <c r="E249" s="22" t="s">
        <v>544</v>
      </c>
      <c r="F249" s="23" t="s">
        <v>540</v>
      </c>
      <c r="G249" s="25">
        <f>0</f>
        <v>0</v>
      </c>
      <c r="H249" s="25">
        <v>0</v>
      </c>
      <c r="I249" s="25">
        <v>0</v>
      </c>
      <c r="J249" s="25">
        <v>22281.93</v>
      </c>
      <c r="K249" s="25">
        <v>0</v>
      </c>
      <c r="L249" s="25">
        <v>0</v>
      </c>
      <c r="M249" s="25">
        <v>0</v>
      </c>
      <c r="N249" s="25">
        <v>0</v>
      </c>
      <c r="O249" s="25">
        <v>0</v>
      </c>
      <c r="P249" s="25">
        <v>0</v>
      </c>
      <c r="Q249" s="25">
        <v>0</v>
      </c>
      <c r="R249" s="25">
        <v>0</v>
      </c>
      <c r="S249" s="25">
        <v>0</v>
      </c>
      <c r="T249" s="25"/>
      <c r="U249" s="28">
        <f t="shared" si="26"/>
        <v>22281.93</v>
      </c>
      <c r="V249" s="29">
        <f t="shared" si="22"/>
        <v>22281.93</v>
      </c>
      <c r="W249" s="30" t="str">
        <f t="shared" si="23"/>
        <v>100%</v>
      </c>
      <c r="X249" s="31" t="str">
        <f t="shared" si="24"/>
        <v/>
      </c>
      <c r="AC249" s="22" t="s">
        <v>35</v>
      </c>
    </row>
    <row r="250" spans="1:29" x14ac:dyDescent="0.35">
      <c r="A250">
        <f t="shared" si="25"/>
        <v>4</v>
      </c>
      <c r="B250" s="21" t="str">
        <f t="shared" si="27"/>
        <v>2023 Closed 2024</v>
      </c>
      <c r="C250" s="22" t="s">
        <v>29</v>
      </c>
      <c r="D250" s="22" t="s">
        <v>545</v>
      </c>
      <c r="E250" s="22" t="s">
        <v>546</v>
      </c>
      <c r="F250" s="23" t="s">
        <v>547</v>
      </c>
      <c r="G250" s="25">
        <f>0</f>
        <v>0</v>
      </c>
      <c r="H250" s="25">
        <v>25109.360000000001</v>
      </c>
      <c r="I250" s="25">
        <v>0</v>
      </c>
      <c r="J250" s="25">
        <v>0</v>
      </c>
      <c r="K250" s="25">
        <v>0</v>
      </c>
      <c r="L250" s="25">
        <v>0</v>
      </c>
      <c r="M250" s="25">
        <v>0</v>
      </c>
      <c r="N250" s="25">
        <v>16463.310000000001</v>
      </c>
      <c r="O250" s="25">
        <v>1317.52</v>
      </c>
      <c r="P250" s="25">
        <v>0</v>
      </c>
      <c r="Q250" s="25">
        <v>0</v>
      </c>
      <c r="R250" s="25">
        <v>0</v>
      </c>
      <c r="S250" s="25">
        <v>0</v>
      </c>
      <c r="T250" s="25"/>
      <c r="U250" s="28">
        <f t="shared" si="26"/>
        <v>42890.189999999995</v>
      </c>
      <c r="V250" s="29">
        <f t="shared" si="22"/>
        <v>42890.189999999995</v>
      </c>
      <c r="W250" s="30" t="str">
        <f t="shared" si="23"/>
        <v>100%</v>
      </c>
      <c r="X250" s="31" t="str">
        <f t="shared" si="24"/>
        <v/>
      </c>
      <c r="AC250" s="22" t="s">
        <v>49</v>
      </c>
    </row>
    <row r="251" spans="1:29" x14ac:dyDescent="0.35">
      <c r="A251">
        <f t="shared" si="25"/>
        <v>5</v>
      </c>
      <c r="B251" s="21" t="str">
        <f t="shared" si="27"/>
        <v>2023 Closed 2024</v>
      </c>
      <c r="C251" s="22" t="s">
        <v>29</v>
      </c>
      <c r="D251" s="22" t="s">
        <v>548</v>
      </c>
      <c r="E251" s="22" t="s">
        <v>549</v>
      </c>
      <c r="F251" s="23" t="s">
        <v>540</v>
      </c>
      <c r="G251" s="25">
        <f>0</f>
        <v>0</v>
      </c>
      <c r="H251" s="25">
        <v>356.79</v>
      </c>
      <c r="I251" s="25">
        <v>0</v>
      </c>
      <c r="J251" s="25">
        <v>0</v>
      </c>
      <c r="K251" s="25">
        <v>296751.82</v>
      </c>
      <c r="L251" s="25">
        <v>0</v>
      </c>
      <c r="M251" s="25">
        <v>0</v>
      </c>
      <c r="N251" s="25">
        <v>0</v>
      </c>
      <c r="O251" s="25">
        <v>0</v>
      </c>
      <c r="P251" s="25">
        <v>0</v>
      </c>
      <c r="Q251" s="25">
        <v>0</v>
      </c>
      <c r="R251" s="25">
        <v>0</v>
      </c>
      <c r="S251" s="25">
        <v>0</v>
      </c>
      <c r="T251" s="25"/>
      <c r="U251" s="28">
        <f t="shared" si="26"/>
        <v>297108.61</v>
      </c>
      <c r="V251" s="29">
        <f t="shared" si="22"/>
        <v>297108.61</v>
      </c>
      <c r="W251" s="30" t="str">
        <f t="shared" si="23"/>
        <v>100%</v>
      </c>
      <c r="X251" s="31" t="str">
        <f t="shared" si="24"/>
        <v/>
      </c>
      <c r="AC251" s="22" t="s">
        <v>49</v>
      </c>
    </row>
    <row r="252" spans="1:29" x14ac:dyDescent="0.35">
      <c r="A252">
        <f t="shared" si="25"/>
        <v>6</v>
      </c>
      <c r="B252" s="21" t="str">
        <f t="shared" si="27"/>
        <v>2023 Closed 2024</v>
      </c>
      <c r="C252" s="22" t="s">
        <v>29</v>
      </c>
      <c r="D252" s="22" t="s">
        <v>550</v>
      </c>
      <c r="E252" s="22" t="s">
        <v>551</v>
      </c>
      <c r="F252" s="23" t="s">
        <v>540</v>
      </c>
      <c r="G252" s="25">
        <f>0</f>
        <v>0</v>
      </c>
      <c r="H252" s="25">
        <v>102941.1</v>
      </c>
      <c r="I252" s="25">
        <v>0</v>
      </c>
      <c r="J252" s="25">
        <v>0</v>
      </c>
      <c r="K252" s="25">
        <v>0</v>
      </c>
      <c r="L252" s="25">
        <v>0</v>
      </c>
      <c r="M252" s="25">
        <v>0</v>
      </c>
      <c r="N252" s="25">
        <v>0</v>
      </c>
      <c r="O252" s="25">
        <v>45987.020000000004</v>
      </c>
      <c r="P252" s="25">
        <v>0</v>
      </c>
      <c r="Q252" s="25">
        <v>0</v>
      </c>
      <c r="R252" s="25">
        <v>0</v>
      </c>
      <c r="S252" s="25">
        <v>0</v>
      </c>
      <c r="T252" s="25"/>
      <c r="U252" s="28">
        <f t="shared" si="26"/>
        <v>148928.12</v>
      </c>
      <c r="V252" s="29">
        <f t="shared" si="22"/>
        <v>148928.12</v>
      </c>
      <c r="W252" s="30" t="str">
        <f t="shared" si="23"/>
        <v>100%</v>
      </c>
      <c r="X252" s="31" t="str">
        <f t="shared" si="24"/>
        <v/>
      </c>
      <c r="AC252" s="22" t="s">
        <v>35</v>
      </c>
    </row>
    <row r="253" spans="1:29" x14ac:dyDescent="0.35">
      <c r="A253">
        <f t="shared" si="25"/>
        <v>7</v>
      </c>
      <c r="B253" s="21" t="str">
        <f t="shared" si="27"/>
        <v>2023 Closed 2024</v>
      </c>
      <c r="C253" s="22" t="s">
        <v>29</v>
      </c>
      <c r="D253" s="22" t="s">
        <v>552</v>
      </c>
      <c r="E253" s="22" t="s">
        <v>553</v>
      </c>
      <c r="F253" s="23" t="s">
        <v>554</v>
      </c>
      <c r="G253" s="25">
        <f>0</f>
        <v>0</v>
      </c>
      <c r="H253" s="25">
        <v>1933.75</v>
      </c>
      <c r="I253" s="25">
        <v>18080.510000000002</v>
      </c>
      <c r="J253" s="25">
        <v>376.44</v>
      </c>
      <c r="K253" s="25">
        <v>5854.11</v>
      </c>
      <c r="L253" s="25">
        <v>0</v>
      </c>
      <c r="M253" s="25">
        <v>0</v>
      </c>
      <c r="N253" s="25">
        <v>0</v>
      </c>
      <c r="O253" s="25">
        <v>0</v>
      </c>
      <c r="P253" s="25">
        <v>0</v>
      </c>
      <c r="Q253" s="25">
        <v>0</v>
      </c>
      <c r="R253" s="25">
        <v>0</v>
      </c>
      <c r="S253" s="25">
        <v>0</v>
      </c>
      <c r="T253" s="25"/>
      <c r="U253" s="28">
        <f t="shared" si="26"/>
        <v>26244.81</v>
      </c>
      <c r="V253" s="29">
        <f t="shared" si="22"/>
        <v>26244.81</v>
      </c>
      <c r="W253" s="30" t="str">
        <f t="shared" si="23"/>
        <v>100%</v>
      </c>
      <c r="X253" s="31" t="str">
        <f t="shared" si="24"/>
        <v/>
      </c>
      <c r="AC253" s="22" t="s">
        <v>56</v>
      </c>
    </row>
    <row r="254" spans="1:29" x14ac:dyDescent="0.35">
      <c r="A254">
        <f t="shared" si="25"/>
        <v>8</v>
      </c>
      <c r="B254" s="21" t="str">
        <f t="shared" si="27"/>
        <v>2023 Closed 2024</v>
      </c>
      <c r="C254" s="22" t="s">
        <v>29</v>
      </c>
      <c r="D254" s="22" t="s">
        <v>555</v>
      </c>
      <c r="E254" s="22" t="s">
        <v>556</v>
      </c>
      <c r="F254" s="23" t="s">
        <v>554</v>
      </c>
      <c r="G254" s="25">
        <f>0</f>
        <v>0</v>
      </c>
      <c r="H254" s="25">
        <v>0</v>
      </c>
      <c r="I254" s="25">
        <v>0</v>
      </c>
      <c r="J254" s="25">
        <v>3845.46</v>
      </c>
      <c r="K254" s="25">
        <v>0</v>
      </c>
      <c r="L254" s="25">
        <v>0</v>
      </c>
      <c r="M254" s="25">
        <v>0</v>
      </c>
      <c r="N254" s="25">
        <v>0</v>
      </c>
      <c r="O254" s="25">
        <v>0</v>
      </c>
      <c r="P254" s="25">
        <v>0</v>
      </c>
      <c r="Q254" s="25">
        <v>0</v>
      </c>
      <c r="R254" s="25">
        <v>0</v>
      </c>
      <c r="S254" s="25">
        <v>0</v>
      </c>
      <c r="T254" s="25"/>
      <c r="U254" s="28">
        <f t="shared" si="26"/>
        <v>3845.46</v>
      </c>
      <c r="V254" s="29">
        <f t="shared" si="22"/>
        <v>3845.46</v>
      </c>
      <c r="W254" s="30" t="str">
        <f t="shared" si="23"/>
        <v>100%</v>
      </c>
      <c r="X254" s="31" t="str">
        <f t="shared" si="24"/>
        <v/>
      </c>
      <c r="AC254" s="22" t="s">
        <v>35</v>
      </c>
    </row>
    <row r="255" spans="1:29" x14ac:dyDescent="0.35">
      <c r="A255">
        <f t="shared" si="25"/>
        <v>9</v>
      </c>
      <c r="B255" s="21" t="str">
        <f t="shared" si="27"/>
        <v>2023 Closed 2024</v>
      </c>
      <c r="C255" s="22" t="s">
        <v>29</v>
      </c>
      <c r="D255" s="22" t="s">
        <v>557</v>
      </c>
      <c r="E255" s="22" t="s">
        <v>558</v>
      </c>
      <c r="F255" s="23" t="s">
        <v>540</v>
      </c>
      <c r="G255" s="25">
        <f>0</f>
        <v>0</v>
      </c>
      <c r="H255" s="25">
        <v>-63.6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25">
        <v>0</v>
      </c>
      <c r="T255" s="25"/>
      <c r="U255" s="28">
        <f t="shared" si="26"/>
        <v>-63.6</v>
      </c>
      <c r="V255" s="29">
        <f t="shared" si="22"/>
        <v>-63.6</v>
      </c>
      <c r="W255" s="30" t="str">
        <f t="shared" si="23"/>
        <v>100%</v>
      </c>
      <c r="X255" s="31" t="str">
        <f t="shared" si="24"/>
        <v/>
      </c>
      <c r="AC255" s="22" t="s">
        <v>49</v>
      </c>
    </row>
    <row r="256" spans="1:29" x14ac:dyDescent="0.35">
      <c r="A256">
        <f t="shared" si="25"/>
        <v>10</v>
      </c>
      <c r="B256" s="21" t="str">
        <f t="shared" si="27"/>
        <v>2023 Closed 2024</v>
      </c>
      <c r="C256" s="22" t="s">
        <v>29</v>
      </c>
      <c r="D256" s="22" t="s">
        <v>559</v>
      </c>
      <c r="E256" s="22" t="s">
        <v>560</v>
      </c>
      <c r="F256" s="23" t="s">
        <v>547</v>
      </c>
      <c r="G256" s="25">
        <f>0</f>
        <v>0</v>
      </c>
      <c r="H256" s="25">
        <v>0</v>
      </c>
      <c r="I256" s="25">
        <v>-322.59000000000003</v>
      </c>
      <c r="J256" s="25">
        <v>0</v>
      </c>
      <c r="K256" s="25">
        <v>0</v>
      </c>
      <c r="L256" s="25">
        <v>0</v>
      </c>
      <c r="M256" s="25">
        <v>0</v>
      </c>
      <c r="N256" s="25">
        <v>0</v>
      </c>
      <c r="O256" s="25">
        <v>0</v>
      </c>
      <c r="P256" s="25">
        <v>0</v>
      </c>
      <c r="Q256" s="25">
        <v>0</v>
      </c>
      <c r="R256" s="25">
        <v>0</v>
      </c>
      <c r="S256" s="25">
        <v>0</v>
      </c>
      <c r="T256" s="25"/>
      <c r="U256" s="28">
        <f t="shared" si="26"/>
        <v>-322.59000000000003</v>
      </c>
      <c r="V256" s="29">
        <f t="shared" si="22"/>
        <v>-322.59000000000003</v>
      </c>
      <c r="W256" s="30" t="str">
        <f t="shared" si="23"/>
        <v>100%</v>
      </c>
      <c r="X256" s="31" t="str">
        <f t="shared" si="24"/>
        <v/>
      </c>
      <c r="AC256" s="22" t="s">
        <v>49</v>
      </c>
    </row>
    <row r="257" spans="1:29" x14ac:dyDescent="0.35">
      <c r="A257">
        <f t="shared" si="25"/>
        <v>11</v>
      </c>
      <c r="B257" s="21" t="str">
        <f t="shared" si="27"/>
        <v>2023 Closed 2024</v>
      </c>
      <c r="C257" s="22" t="s">
        <v>29</v>
      </c>
      <c r="D257" s="22" t="s">
        <v>561</v>
      </c>
      <c r="E257" s="22" t="s">
        <v>562</v>
      </c>
      <c r="F257" s="23" t="s">
        <v>563</v>
      </c>
      <c r="G257" s="25">
        <f>0</f>
        <v>0</v>
      </c>
      <c r="H257" s="25">
        <v>0</v>
      </c>
      <c r="I257" s="25">
        <v>0</v>
      </c>
      <c r="J257" s="25">
        <v>0</v>
      </c>
      <c r="K257" s="25">
        <v>25309.53</v>
      </c>
      <c r="L257" s="25">
        <v>0</v>
      </c>
      <c r="M257" s="25">
        <v>7808.89</v>
      </c>
      <c r="N257" s="25">
        <v>0</v>
      </c>
      <c r="O257" s="25">
        <v>12696.77</v>
      </c>
      <c r="P257" s="25">
        <v>0</v>
      </c>
      <c r="Q257" s="25">
        <v>0</v>
      </c>
      <c r="R257" s="25">
        <v>0</v>
      </c>
      <c r="S257" s="25">
        <v>0</v>
      </c>
      <c r="T257" s="25"/>
      <c r="U257" s="28">
        <f t="shared" si="26"/>
        <v>45815.19</v>
      </c>
      <c r="V257" s="29">
        <f t="shared" si="22"/>
        <v>45815.19</v>
      </c>
      <c r="W257" s="30" t="str">
        <f t="shared" si="23"/>
        <v>100%</v>
      </c>
      <c r="X257" s="31" t="str">
        <f t="shared" si="24"/>
        <v/>
      </c>
      <c r="AC257" s="22" t="s">
        <v>35</v>
      </c>
    </row>
    <row r="258" spans="1:29" x14ac:dyDescent="0.35">
      <c r="A258">
        <f t="shared" si="25"/>
        <v>12</v>
      </c>
      <c r="B258" s="21" t="str">
        <f t="shared" si="27"/>
        <v>2023 Closed 2024</v>
      </c>
      <c r="C258" s="22" t="s">
        <v>29</v>
      </c>
      <c r="D258" s="22" t="s">
        <v>564</v>
      </c>
      <c r="E258" s="22" t="s">
        <v>565</v>
      </c>
      <c r="F258" s="23" t="s">
        <v>540</v>
      </c>
      <c r="G258" s="25">
        <f>0</f>
        <v>0</v>
      </c>
      <c r="H258" s="25">
        <v>129629.22</v>
      </c>
      <c r="I258" s="25">
        <v>7604.6500000000005</v>
      </c>
      <c r="J258" s="25">
        <v>2635.04</v>
      </c>
      <c r="K258" s="25">
        <v>301.25</v>
      </c>
      <c r="L258" s="25">
        <v>363</v>
      </c>
      <c r="M258" s="25">
        <v>34506.04</v>
      </c>
      <c r="N258" s="25">
        <v>0</v>
      </c>
      <c r="O258" s="25">
        <v>0</v>
      </c>
      <c r="P258" s="25">
        <v>0</v>
      </c>
      <c r="Q258" s="25">
        <v>0</v>
      </c>
      <c r="R258" s="25">
        <v>0</v>
      </c>
      <c r="S258" s="25">
        <v>0</v>
      </c>
      <c r="T258" s="25"/>
      <c r="U258" s="28">
        <f t="shared" si="26"/>
        <v>175039.2</v>
      </c>
      <c r="V258" s="29">
        <f t="shared" si="22"/>
        <v>175039.2</v>
      </c>
      <c r="W258" s="30" t="str">
        <f t="shared" si="23"/>
        <v>100%</v>
      </c>
      <c r="X258" s="31" t="str">
        <f t="shared" si="24"/>
        <v/>
      </c>
      <c r="AC258" s="22" t="s">
        <v>49</v>
      </c>
    </row>
    <row r="259" spans="1:29" x14ac:dyDescent="0.35">
      <c r="A259">
        <f t="shared" si="25"/>
        <v>13</v>
      </c>
      <c r="B259" s="21" t="str">
        <f t="shared" si="27"/>
        <v>2023 Closed 2024</v>
      </c>
      <c r="C259" s="22" t="s">
        <v>29</v>
      </c>
      <c r="D259" s="22" t="s">
        <v>566</v>
      </c>
      <c r="E259" s="22" t="s">
        <v>567</v>
      </c>
      <c r="F259" s="23" t="s">
        <v>568</v>
      </c>
      <c r="G259" s="25">
        <f>0</f>
        <v>0</v>
      </c>
      <c r="H259" s="25">
        <v>27333.03</v>
      </c>
      <c r="I259" s="25">
        <v>285</v>
      </c>
      <c r="J259" s="25">
        <v>0</v>
      </c>
      <c r="K259" s="25">
        <v>0</v>
      </c>
      <c r="L259" s="25">
        <v>0</v>
      </c>
      <c r="M259" s="25">
        <v>0</v>
      </c>
      <c r="N259" s="25">
        <v>0</v>
      </c>
      <c r="O259" s="25">
        <v>0</v>
      </c>
      <c r="P259" s="25">
        <v>0</v>
      </c>
      <c r="Q259" s="25">
        <v>0</v>
      </c>
      <c r="R259" s="25">
        <v>0</v>
      </c>
      <c r="S259" s="25">
        <v>0</v>
      </c>
      <c r="T259" s="25"/>
      <c r="U259" s="28">
        <f t="shared" si="26"/>
        <v>27618.03</v>
      </c>
      <c r="V259" s="29">
        <f t="shared" si="22"/>
        <v>27618.03</v>
      </c>
      <c r="W259" s="30" t="str">
        <f t="shared" si="23"/>
        <v>100%</v>
      </c>
      <c r="X259" s="31" t="str">
        <f t="shared" si="24"/>
        <v/>
      </c>
      <c r="AC259" s="22" t="s">
        <v>49</v>
      </c>
    </row>
    <row r="260" spans="1:29" x14ac:dyDescent="0.35">
      <c r="A260">
        <f t="shared" si="25"/>
        <v>14</v>
      </c>
      <c r="B260" s="21" t="str">
        <f t="shared" si="27"/>
        <v>2023 Closed 2024</v>
      </c>
      <c r="C260" s="22" t="s">
        <v>29</v>
      </c>
      <c r="D260" s="22" t="s">
        <v>569</v>
      </c>
      <c r="E260" s="22" t="s">
        <v>570</v>
      </c>
      <c r="F260" s="23" t="s">
        <v>571</v>
      </c>
      <c r="G260" s="25">
        <f>0</f>
        <v>0</v>
      </c>
      <c r="H260" s="25">
        <v>0</v>
      </c>
      <c r="I260" s="25">
        <v>115.01</v>
      </c>
      <c r="J260" s="25">
        <v>0</v>
      </c>
      <c r="K260" s="25">
        <v>0</v>
      </c>
      <c r="L260" s="25">
        <v>0</v>
      </c>
      <c r="M260" s="25">
        <v>0</v>
      </c>
      <c r="N260" s="25">
        <v>0</v>
      </c>
      <c r="O260" s="25">
        <v>0</v>
      </c>
      <c r="P260" s="25">
        <v>0</v>
      </c>
      <c r="Q260" s="25">
        <v>0</v>
      </c>
      <c r="R260" s="25">
        <v>0</v>
      </c>
      <c r="S260" s="25">
        <v>0</v>
      </c>
      <c r="T260" s="25"/>
      <c r="U260" s="28">
        <f t="shared" si="26"/>
        <v>115.01</v>
      </c>
      <c r="V260" s="29">
        <f t="shared" si="22"/>
        <v>115.01</v>
      </c>
      <c r="W260" s="30" t="str">
        <f t="shared" si="23"/>
        <v>100%</v>
      </c>
      <c r="X260" s="31" t="str">
        <f t="shared" si="24"/>
        <v/>
      </c>
      <c r="AC260" s="22" t="s">
        <v>35</v>
      </c>
    </row>
    <row r="261" spans="1:29" x14ac:dyDescent="0.35">
      <c r="A261">
        <f t="shared" si="25"/>
        <v>15</v>
      </c>
      <c r="B261" s="21" t="str">
        <f t="shared" si="27"/>
        <v>2023 Closed 2024</v>
      </c>
      <c r="C261" s="22" t="s">
        <v>29</v>
      </c>
      <c r="D261" s="22" t="s">
        <v>572</v>
      </c>
      <c r="E261" s="22" t="s">
        <v>573</v>
      </c>
      <c r="F261" s="23" t="s">
        <v>554</v>
      </c>
      <c r="G261" s="25">
        <f>0</f>
        <v>0</v>
      </c>
      <c r="H261" s="25">
        <v>6487.7</v>
      </c>
      <c r="I261" s="25">
        <v>0</v>
      </c>
      <c r="J261" s="25">
        <v>7410.64</v>
      </c>
      <c r="K261" s="25">
        <v>0</v>
      </c>
      <c r="L261" s="25">
        <v>0</v>
      </c>
      <c r="M261" s="25">
        <v>0</v>
      </c>
      <c r="N261" s="25">
        <v>0</v>
      </c>
      <c r="O261" s="25">
        <v>0</v>
      </c>
      <c r="P261" s="25">
        <v>0</v>
      </c>
      <c r="Q261" s="25">
        <v>0</v>
      </c>
      <c r="R261" s="25">
        <v>0</v>
      </c>
      <c r="S261" s="25">
        <v>0</v>
      </c>
      <c r="T261" s="25"/>
      <c r="U261" s="28">
        <f t="shared" si="26"/>
        <v>13898.34</v>
      </c>
      <c r="V261" s="29">
        <f t="shared" si="22"/>
        <v>13898.34</v>
      </c>
      <c r="W261" s="30" t="str">
        <f t="shared" si="23"/>
        <v>100%</v>
      </c>
      <c r="X261" s="31" t="str">
        <f t="shared" si="24"/>
        <v/>
      </c>
      <c r="AC261" s="22" t="s">
        <v>49</v>
      </c>
    </row>
    <row r="262" spans="1:29" x14ac:dyDescent="0.35">
      <c r="A262">
        <f t="shared" si="25"/>
        <v>16</v>
      </c>
      <c r="B262" s="21" t="str">
        <f t="shared" si="27"/>
        <v>2023 Closed 2024</v>
      </c>
      <c r="C262" s="22" t="s">
        <v>29</v>
      </c>
      <c r="D262" s="22" t="s">
        <v>574</v>
      </c>
      <c r="E262" s="22" t="s">
        <v>575</v>
      </c>
      <c r="F262" s="23" t="s">
        <v>540</v>
      </c>
      <c r="G262" s="25">
        <f>0</f>
        <v>0</v>
      </c>
      <c r="H262" s="25">
        <v>0</v>
      </c>
      <c r="I262" s="25">
        <v>61497.130000000005</v>
      </c>
      <c r="J262" s="25">
        <v>0</v>
      </c>
      <c r="K262" s="25">
        <v>0</v>
      </c>
      <c r="L262" s="25">
        <v>0</v>
      </c>
      <c r="M262" s="25">
        <v>0</v>
      </c>
      <c r="N262" s="25">
        <v>0</v>
      </c>
      <c r="O262" s="25">
        <v>0</v>
      </c>
      <c r="P262" s="25">
        <v>0</v>
      </c>
      <c r="Q262" s="25">
        <v>0</v>
      </c>
      <c r="R262" s="25">
        <v>0</v>
      </c>
      <c r="S262" s="25">
        <v>0</v>
      </c>
      <c r="T262" s="25"/>
      <c r="U262" s="28">
        <f t="shared" si="26"/>
        <v>61497.130000000005</v>
      </c>
      <c r="V262" s="29">
        <f t="shared" si="22"/>
        <v>61497.130000000005</v>
      </c>
      <c r="W262" s="30" t="str">
        <f t="shared" si="23"/>
        <v>100%</v>
      </c>
      <c r="X262" s="31" t="str">
        <f t="shared" si="24"/>
        <v/>
      </c>
      <c r="AC262" s="22" t="s">
        <v>35</v>
      </c>
    </row>
    <row r="263" spans="1:29" x14ac:dyDescent="0.35">
      <c r="A263">
        <f t="shared" si="25"/>
        <v>17</v>
      </c>
      <c r="B263" s="21" t="str">
        <f t="shared" si="27"/>
        <v>2023 Closed 2024</v>
      </c>
      <c r="C263" s="22" t="s">
        <v>29</v>
      </c>
      <c r="D263" s="22" t="s">
        <v>576</v>
      </c>
      <c r="E263" s="22" t="s">
        <v>577</v>
      </c>
      <c r="F263" s="23" t="s">
        <v>540</v>
      </c>
      <c r="G263" s="25">
        <f>0</f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  <c r="M263" s="25">
        <v>0</v>
      </c>
      <c r="N263" s="25">
        <v>0</v>
      </c>
      <c r="O263" s="25">
        <v>0</v>
      </c>
      <c r="P263" s="25">
        <v>0</v>
      </c>
      <c r="Q263" s="25">
        <v>0</v>
      </c>
      <c r="R263" s="25">
        <v>0</v>
      </c>
      <c r="S263" s="25">
        <v>0</v>
      </c>
      <c r="T263" s="25"/>
      <c r="U263" s="28">
        <f t="shared" si="26"/>
        <v>0</v>
      </c>
      <c r="V263" s="29">
        <f t="shared" si="22"/>
        <v>0</v>
      </c>
      <c r="W263" s="30" t="str">
        <f t="shared" si="23"/>
        <v>100%</v>
      </c>
      <c r="X263" s="31" t="str">
        <f t="shared" si="24"/>
        <v/>
      </c>
      <c r="AC263" s="22" t="s">
        <v>49</v>
      </c>
    </row>
    <row r="264" spans="1:29" x14ac:dyDescent="0.35">
      <c r="A264">
        <f t="shared" si="25"/>
        <v>18</v>
      </c>
      <c r="B264" s="21" t="str">
        <f t="shared" si="27"/>
        <v>2023 Closed 2024</v>
      </c>
      <c r="C264" s="22" t="s">
        <v>29</v>
      </c>
      <c r="D264" s="22" t="s">
        <v>578</v>
      </c>
      <c r="E264" s="22" t="s">
        <v>579</v>
      </c>
      <c r="F264" s="23" t="s">
        <v>540</v>
      </c>
      <c r="G264" s="25">
        <f>0</f>
        <v>0</v>
      </c>
      <c r="H264" s="25">
        <v>-245573.85</v>
      </c>
      <c r="I264" s="25">
        <v>353156.16000000003</v>
      </c>
      <c r="J264" s="25">
        <v>5830.86</v>
      </c>
      <c r="K264" s="25">
        <v>5773.51</v>
      </c>
      <c r="L264" s="25">
        <v>0</v>
      </c>
      <c r="M264" s="25">
        <v>-132022.59</v>
      </c>
      <c r="N264" s="25">
        <v>-35551.200000000004</v>
      </c>
      <c r="O264" s="25">
        <v>0</v>
      </c>
      <c r="P264" s="25">
        <v>0</v>
      </c>
      <c r="Q264" s="25">
        <v>0</v>
      </c>
      <c r="R264" s="25">
        <v>0</v>
      </c>
      <c r="S264" s="25">
        <v>0</v>
      </c>
      <c r="T264" s="25"/>
      <c r="U264" s="28">
        <f t="shared" si="26"/>
        <v>-48387.109999999979</v>
      </c>
      <c r="V264" s="29">
        <f t="shared" si="22"/>
        <v>-48387.109999999979</v>
      </c>
      <c r="W264" s="30" t="str">
        <f t="shared" si="23"/>
        <v>100%</v>
      </c>
      <c r="X264" s="31" t="str">
        <f t="shared" si="24"/>
        <v/>
      </c>
      <c r="AC264" s="22" t="s">
        <v>35</v>
      </c>
    </row>
    <row r="265" spans="1:29" x14ac:dyDescent="0.35">
      <c r="A265">
        <f t="shared" si="25"/>
        <v>19</v>
      </c>
      <c r="B265" s="21" t="str">
        <f t="shared" si="27"/>
        <v>2023 Closed 2024</v>
      </c>
      <c r="C265" s="22" t="s">
        <v>322</v>
      </c>
      <c r="D265" s="22" t="s">
        <v>580</v>
      </c>
      <c r="E265" s="22" t="s">
        <v>581</v>
      </c>
      <c r="F265" s="23" t="s">
        <v>582</v>
      </c>
      <c r="G265" s="25">
        <f>0</f>
        <v>0</v>
      </c>
      <c r="H265" s="25">
        <v>0</v>
      </c>
      <c r="I265" s="25">
        <v>0</v>
      </c>
      <c r="J265" s="25">
        <v>0</v>
      </c>
      <c r="K265" s="25">
        <v>0</v>
      </c>
      <c r="L265" s="25">
        <v>0</v>
      </c>
      <c r="M265" s="25">
        <v>0</v>
      </c>
      <c r="N265" s="25">
        <v>0</v>
      </c>
      <c r="O265" s="25">
        <v>0</v>
      </c>
      <c r="P265" s="25">
        <v>0</v>
      </c>
      <c r="Q265" s="25">
        <v>0</v>
      </c>
      <c r="R265" s="25">
        <v>0</v>
      </c>
      <c r="S265" s="25">
        <v>0</v>
      </c>
      <c r="T265" s="25"/>
      <c r="U265" s="28">
        <f t="shared" si="26"/>
        <v>0</v>
      </c>
      <c r="V265" s="29">
        <f t="shared" si="22"/>
        <v>0</v>
      </c>
      <c r="W265" s="30" t="str">
        <f t="shared" si="23"/>
        <v>100%</v>
      </c>
      <c r="X265" s="31" t="str">
        <f t="shared" si="24"/>
        <v/>
      </c>
      <c r="AC265" s="22" t="s">
        <v>35</v>
      </c>
    </row>
    <row r="266" spans="1:29" x14ac:dyDescent="0.35">
      <c r="A266">
        <f t="shared" si="25"/>
        <v>20</v>
      </c>
      <c r="B266" s="21" t="str">
        <f t="shared" si="27"/>
        <v>2023 Closed 2024</v>
      </c>
      <c r="C266" s="22" t="s">
        <v>583</v>
      </c>
      <c r="D266" s="22" t="s">
        <v>584</v>
      </c>
      <c r="E266" s="22" t="s">
        <v>585</v>
      </c>
      <c r="F266" s="23" t="s">
        <v>586</v>
      </c>
      <c r="G266" s="25">
        <f>0</f>
        <v>0</v>
      </c>
      <c r="H266" s="25">
        <v>40315.090000000004</v>
      </c>
      <c r="I266" s="25">
        <v>8762.4699999999993</v>
      </c>
      <c r="J266" s="25">
        <v>0</v>
      </c>
      <c r="K266" s="25">
        <v>0</v>
      </c>
      <c r="L266" s="25">
        <v>0</v>
      </c>
      <c r="M266" s="25">
        <v>0</v>
      </c>
      <c r="N266" s="25">
        <v>0</v>
      </c>
      <c r="O266" s="25">
        <v>0</v>
      </c>
      <c r="P266" s="25">
        <v>0</v>
      </c>
      <c r="Q266" s="25">
        <v>0</v>
      </c>
      <c r="R266" s="25">
        <v>0</v>
      </c>
      <c r="S266" s="25">
        <v>0</v>
      </c>
      <c r="T266" s="25"/>
      <c r="U266" s="28">
        <f t="shared" si="26"/>
        <v>49077.560000000005</v>
      </c>
      <c r="V266" s="29">
        <f t="shared" si="22"/>
        <v>49077.560000000005</v>
      </c>
      <c r="W266" s="30" t="str">
        <f t="shared" si="23"/>
        <v>100%</v>
      </c>
      <c r="X266" s="31" t="str">
        <f t="shared" si="24"/>
        <v/>
      </c>
      <c r="AC266" s="22" t="s">
        <v>35</v>
      </c>
    </row>
    <row r="267" spans="1:29" x14ac:dyDescent="0.35">
      <c r="A267">
        <f t="shared" si="25"/>
        <v>21</v>
      </c>
      <c r="B267" s="21" t="str">
        <f t="shared" si="27"/>
        <v>2023 Closed 2024</v>
      </c>
      <c r="C267" s="22" t="s">
        <v>29</v>
      </c>
      <c r="D267" s="22" t="s">
        <v>587</v>
      </c>
      <c r="E267" s="22" t="s">
        <v>588</v>
      </c>
      <c r="F267" s="23" t="s">
        <v>540</v>
      </c>
      <c r="G267" s="25">
        <f>0</f>
        <v>0</v>
      </c>
      <c r="H267" s="25">
        <v>350.63</v>
      </c>
      <c r="I267" s="25">
        <v>-278245.28000000003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  <c r="S267" s="25">
        <v>0</v>
      </c>
      <c r="T267" s="25"/>
      <c r="U267" s="28">
        <f t="shared" si="26"/>
        <v>-277894.65000000002</v>
      </c>
      <c r="V267" s="29">
        <f t="shared" si="22"/>
        <v>-277894.65000000002</v>
      </c>
      <c r="W267" s="30" t="str">
        <f t="shared" si="23"/>
        <v>100%</v>
      </c>
      <c r="X267" s="31" t="str">
        <f t="shared" si="24"/>
        <v/>
      </c>
      <c r="AC267" s="22" t="s">
        <v>35</v>
      </c>
    </row>
    <row r="268" spans="1:29" x14ac:dyDescent="0.35">
      <c r="A268">
        <f t="shared" si="25"/>
        <v>22</v>
      </c>
      <c r="B268" s="21" t="str">
        <f t="shared" si="27"/>
        <v>2023 Closed 2024</v>
      </c>
      <c r="C268" s="22" t="s">
        <v>322</v>
      </c>
      <c r="D268" s="22" t="s">
        <v>589</v>
      </c>
      <c r="E268" s="22" t="s">
        <v>590</v>
      </c>
      <c r="F268" s="23" t="s">
        <v>540</v>
      </c>
      <c r="G268" s="25">
        <f>0</f>
        <v>0</v>
      </c>
      <c r="H268" s="25">
        <v>0</v>
      </c>
      <c r="I268" s="25">
        <v>133.69</v>
      </c>
      <c r="J268" s="25">
        <v>0</v>
      </c>
      <c r="K268" s="25">
        <v>0</v>
      </c>
      <c r="L268" s="25">
        <v>0</v>
      </c>
      <c r="M268" s="25">
        <v>0</v>
      </c>
      <c r="N268" s="25">
        <v>0</v>
      </c>
      <c r="O268" s="25">
        <v>0</v>
      </c>
      <c r="P268" s="25">
        <v>0</v>
      </c>
      <c r="Q268" s="25">
        <v>0</v>
      </c>
      <c r="R268" s="25">
        <v>0</v>
      </c>
      <c r="S268" s="25">
        <v>0</v>
      </c>
      <c r="T268" s="25"/>
      <c r="U268" s="28">
        <f t="shared" si="26"/>
        <v>133.69</v>
      </c>
      <c r="V268" s="29">
        <f t="shared" si="22"/>
        <v>133.69</v>
      </c>
      <c r="W268" s="30" t="str">
        <f t="shared" si="23"/>
        <v>100%</v>
      </c>
      <c r="X268" s="31" t="str">
        <f t="shared" si="24"/>
        <v/>
      </c>
      <c r="AC268" s="22" t="s">
        <v>56</v>
      </c>
    </row>
    <row r="269" spans="1:29" x14ac:dyDescent="0.35">
      <c r="A269">
        <f t="shared" si="25"/>
        <v>23</v>
      </c>
      <c r="B269" s="21" t="str">
        <f t="shared" si="27"/>
        <v>2023 Closed 2024</v>
      </c>
      <c r="C269" s="22" t="s">
        <v>29</v>
      </c>
      <c r="D269" s="22" t="s">
        <v>591</v>
      </c>
      <c r="E269" s="22" t="s">
        <v>592</v>
      </c>
      <c r="F269" s="23" t="s">
        <v>540</v>
      </c>
      <c r="G269" s="25">
        <f>0</f>
        <v>0</v>
      </c>
      <c r="H269" s="25">
        <v>0</v>
      </c>
      <c r="I269" s="25">
        <v>0</v>
      </c>
      <c r="J269" s="25">
        <v>0</v>
      </c>
      <c r="K269" s="25">
        <v>49.230000000000004</v>
      </c>
      <c r="L269" s="25">
        <v>0</v>
      </c>
      <c r="M269" s="25">
        <v>0</v>
      </c>
      <c r="N269" s="25">
        <v>0</v>
      </c>
      <c r="O269" s="25">
        <v>0</v>
      </c>
      <c r="P269" s="25">
        <v>0</v>
      </c>
      <c r="Q269" s="25">
        <v>0</v>
      </c>
      <c r="R269" s="25">
        <v>0</v>
      </c>
      <c r="S269" s="25">
        <v>0</v>
      </c>
      <c r="T269" s="25"/>
      <c r="U269" s="28">
        <f t="shared" si="26"/>
        <v>49.230000000000004</v>
      </c>
      <c r="V269" s="29">
        <f t="shared" si="22"/>
        <v>49.230000000000004</v>
      </c>
      <c r="W269" s="30" t="str">
        <f t="shared" si="23"/>
        <v>100%</v>
      </c>
      <c r="X269" s="31" t="str">
        <f t="shared" si="24"/>
        <v/>
      </c>
      <c r="AC269" s="22" t="s">
        <v>35</v>
      </c>
    </row>
    <row r="270" spans="1:29" x14ac:dyDescent="0.35">
      <c r="A270">
        <f t="shared" si="25"/>
        <v>24</v>
      </c>
      <c r="B270" s="21" t="str">
        <f t="shared" si="27"/>
        <v>2023 Closed 2024</v>
      </c>
      <c r="C270" s="22" t="s">
        <v>322</v>
      </c>
      <c r="D270" s="22" t="s">
        <v>593</v>
      </c>
      <c r="E270" s="22" t="s">
        <v>594</v>
      </c>
      <c r="F270" s="23" t="s">
        <v>540</v>
      </c>
      <c r="G270" s="25">
        <f>0</f>
        <v>0</v>
      </c>
      <c r="H270" s="25">
        <v>-233.86</v>
      </c>
      <c r="I270" s="25">
        <v>0</v>
      </c>
      <c r="J270" s="25">
        <v>846.77</v>
      </c>
      <c r="K270" s="25">
        <v>0</v>
      </c>
      <c r="L270" s="25">
        <v>0</v>
      </c>
      <c r="M270" s="25">
        <v>0</v>
      </c>
      <c r="N270" s="25">
        <v>0</v>
      </c>
      <c r="O270" s="25">
        <v>0</v>
      </c>
      <c r="P270" s="25">
        <v>0</v>
      </c>
      <c r="Q270" s="25">
        <v>0</v>
      </c>
      <c r="R270" s="25">
        <v>0</v>
      </c>
      <c r="S270" s="25">
        <v>0</v>
      </c>
      <c r="T270" s="25"/>
      <c r="U270" s="28">
        <f t="shared" si="26"/>
        <v>612.91</v>
      </c>
      <c r="V270" s="29">
        <f t="shared" si="22"/>
        <v>612.91</v>
      </c>
      <c r="W270" s="30" t="str">
        <f t="shared" si="23"/>
        <v>100%</v>
      </c>
      <c r="X270" s="31" t="str">
        <f t="shared" si="24"/>
        <v/>
      </c>
      <c r="AC270" s="22" t="s">
        <v>35</v>
      </c>
    </row>
    <row r="271" spans="1:29" x14ac:dyDescent="0.35">
      <c r="A271">
        <f t="shared" si="25"/>
        <v>25</v>
      </c>
      <c r="B271" s="21" t="str">
        <f t="shared" si="27"/>
        <v>2023 Closed 2024</v>
      </c>
      <c r="C271" s="22" t="s">
        <v>29</v>
      </c>
      <c r="D271" s="22" t="s">
        <v>595</v>
      </c>
      <c r="E271" s="22" t="s">
        <v>596</v>
      </c>
      <c r="F271" s="23" t="s">
        <v>554</v>
      </c>
      <c r="G271" s="25">
        <f>0</f>
        <v>0</v>
      </c>
      <c r="H271" s="25">
        <v>19701.02</v>
      </c>
      <c r="I271" s="25">
        <v>0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25">
        <v>0</v>
      </c>
      <c r="P271" s="25">
        <v>0</v>
      </c>
      <c r="Q271" s="25">
        <v>0</v>
      </c>
      <c r="R271" s="25">
        <v>0</v>
      </c>
      <c r="S271" s="25">
        <v>0</v>
      </c>
      <c r="T271" s="25"/>
      <c r="U271" s="28">
        <f t="shared" si="26"/>
        <v>19701.02</v>
      </c>
      <c r="V271" s="29">
        <f t="shared" si="22"/>
        <v>19701.02</v>
      </c>
      <c r="W271" s="30" t="str">
        <f t="shared" si="23"/>
        <v>100%</v>
      </c>
      <c r="X271" s="31" t="str">
        <f t="shared" si="24"/>
        <v/>
      </c>
      <c r="AC271" s="22" t="s">
        <v>35</v>
      </c>
    </row>
    <row r="272" spans="1:29" x14ac:dyDescent="0.35">
      <c r="A272">
        <f t="shared" si="25"/>
        <v>26</v>
      </c>
      <c r="B272" s="21" t="str">
        <f t="shared" si="27"/>
        <v>2023 Closed 2024</v>
      </c>
      <c r="C272" s="22" t="s">
        <v>289</v>
      </c>
      <c r="D272" s="22" t="s">
        <v>597</v>
      </c>
      <c r="E272" s="22" t="s">
        <v>598</v>
      </c>
      <c r="F272" s="23" t="s">
        <v>582</v>
      </c>
      <c r="G272" s="25">
        <f>0</f>
        <v>0</v>
      </c>
      <c r="H272" s="25">
        <v>0</v>
      </c>
      <c r="I272" s="25">
        <v>0</v>
      </c>
      <c r="J272" s="25">
        <v>0</v>
      </c>
      <c r="K272" s="25">
        <v>0</v>
      </c>
      <c r="L272" s="25">
        <v>0</v>
      </c>
      <c r="M272" s="25">
        <v>0</v>
      </c>
      <c r="N272" s="25">
        <v>0</v>
      </c>
      <c r="O272" s="25">
        <v>0</v>
      </c>
      <c r="P272" s="25">
        <v>0</v>
      </c>
      <c r="Q272" s="25">
        <v>0</v>
      </c>
      <c r="R272" s="25">
        <v>0</v>
      </c>
      <c r="S272" s="25">
        <v>0</v>
      </c>
      <c r="T272" s="25"/>
      <c r="U272" s="28">
        <f t="shared" si="26"/>
        <v>0</v>
      </c>
      <c r="V272" s="29">
        <f t="shared" si="22"/>
        <v>0</v>
      </c>
      <c r="W272" s="30" t="str">
        <f t="shared" si="23"/>
        <v>100%</v>
      </c>
      <c r="X272" s="31" t="str">
        <f t="shared" si="24"/>
        <v/>
      </c>
      <c r="AC272" s="22" t="s">
        <v>35</v>
      </c>
    </row>
    <row r="273" spans="1:29" x14ac:dyDescent="0.35">
      <c r="A273">
        <f t="shared" si="25"/>
        <v>27</v>
      </c>
      <c r="B273" s="21" t="str">
        <f t="shared" si="27"/>
        <v>2023 Closed 2024</v>
      </c>
      <c r="C273" s="22" t="s">
        <v>322</v>
      </c>
      <c r="D273" s="22" t="s">
        <v>599</v>
      </c>
      <c r="E273" s="22" t="s">
        <v>600</v>
      </c>
      <c r="F273" s="23" t="s">
        <v>601</v>
      </c>
      <c r="G273" s="25">
        <f>0</f>
        <v>0</v>
      </c>
      <c r="H273" s="25">
        <v>0</v>
      </c>
      <c r="I273" s="25">
        <v>0</v>
      </c>
      <c r="J273" s="25">
        <v>0</v>
      </c>
      <c r="K273" s="25">
        <v>0</v>
      </c>
      <c r="L273" s="25">
        <v>0</v>
      </c>
      <c r="M273" s="25">
        <v>0</v>
      </c>
      <c r="N273" s="25">
        <v>0</v>
      </c>
      <c r="O273" s="25">
        <v>0</v>
      </c>
      <c r="P273" s="25">
        <v>0</v>
      </c>
      <c r="Q273" s="25">
        <v>0</v>
      </c>
      <c r="R273" s="25">
        <v>0</v>
      </c>
      <c r="S273" s="25">
        <v>0</v>
      </c>
      <c r="T273" s="25"/>
      <c r="U273" s="28">
        <f t="shared" si="26"/>
        <v>0</v>
      </c>
      <c r="V273" s="29">
        <f t="shared" si="22"/>
        <v>0</v>
      </c>
      <c r="W273" s="30" t="str">
        <f t="shared" si="23"/>
        <v>100%</v>
      </c>
      <c r="X273" s="31" t="str">
        <f t="shared" si="24"/>
        <v/>
      </c>
      <c r="AC273" s="22" t="s">
        <v>35</v>
      </c>
    </row>
    <row r="274" spans="1:29" x14ac:dyDescent="0.35">
      <c r="A274">
        <f t="shared" si="25"/>
        <v>28</v>
      </c>
      <c r="B274" s="21" t="str">
        <f t="shared" si="27"/>
        <v>2023 Closed 2024</v>
      </c>
      <c r="C274" s="22" t="s">
        <v>322</v>
      </c>
      <c r="D274" s="22" t="s">
        <v>602</v>
      </c>
      <c r="E274" s="22" t="s">
        <v>603</v>
      </c>
      <c r="F274" s="23" t="s">
        <v>582</v>
      </c>
      <c r="G274" s="25">
        <f>0</f>
        <v>0</v>
      </c>
      <c r="H274" s="25">
        <v>0</v>
      </c>
      <c r="I274" s="25">
        <v>76.239999999999995</v>
      </c>
      <c r="J274" s="25">
        <v>0</v>
      </c>
      <c r="K274" s="25">
        <v>0</v>
      </c>
      <c r="L274" s="25">
        <v>0</v>
      </c>
      <c r="M274" s="25">
        <v>0</v>
      </c>
      <c r="N274" s="25">
        <v>0</v>
      </c>
      <c r="O274" s="25">
        <v>0</v>
      </c>
      <c r="P274" s="25">
        <v>0</v>
      </c>
      <c r="Q274" s="25">
        <v>0</v>
      </c>
      <c r="R274" s="25">
        <v>0</v>
      </c>
      <c r="S274" s="25">
        <v>0</v>
      </c>
      <c r="T274" s="25"/>
      <c r="U274" s="28">
        <f t="shared" si="26"/>
        <v>76.239999999999995</v>
      </c>
      <c r="V274" s="29">
        <f t="shared" si="22"/>
        <v>76.239999999999995</v>
      </c>
      <c r="W274" s="30" t="str">
        <f t="shared" si="23"/>
        <v>100%</v>
      </c>
      <c r="X274" s="31" t="str">
        <f t="shared" si="24"/>
        <v/>
      </c>
      <c r="AC274" s="22" t="s">
        <v>35</v>
      </c>
    </row>
    <row r="275" spans="1:29" x14ac:dyDescent="0.35">
      <c r="A275">
        <f t="shared" si="25"/>
        <v>29</v>
      </c>
      <c r="B275" s="21" t="str">
        <f t="shared" si="27"/>
        <v>2023 Closed 2024</v>
      </c>
      <c r="C275" s="22" t="s">
        <v>29</v>
      </c>
      <c r="D275" s="22" t="s">
        <v>604</v>
      </c>
      <c r="E275" s="22" t="s">
        <v>605</v>
      </c>
      <c r="F275" s="23" t="s">
        <v>540</v>
      </c>
      <c r="G275" s="25">
        <f>0</f>
        <v>0</v>
      </c>
      <c r="H275" s="25">
        <v>0</v>
      </c>
      <c r="I275" s="25">
        <v>0</v>
      </c>
      <c r="J275" s="25">
        <v>0</v>
      </c>
      <c r="K275" s="25">
        <v>558.35</v>
      </c>
      <c r="L275" s="25">
        <v>0</v>
      </c>
      <c r="M275" s="25">
        <v>0</v>
      </c>
      <c r="N275" s="25">
        <v>0</v>
      </c>
      <c r="O275" s="25">
        <v>0</v>
      </c>
      <c r="P275" s="25">
        <v>0</v>
      </c>
      <c r="Q275" s="25">
        <v>0</v>
      </c>
      <c r="R275" s="25">
        <v>0</v>
      </c>
      <c r="S275" s="25">
        <v>0</v>
      </c>
      <c r="T275" s="25"/>
      <c r="U275" s="28">
        <f t="shared" si="26"/>
        <v>558.35</v>
      </c>
      <c r="V275" s="29">
        <f t="shared" si="22"/>
        <v>558.35</v>
      </c>
      <c r="W275" s="30" t="str">
        <f t="shared" si="23"/>
        <v>100%</v>
      </c>
      <c r="X275" s="31" t="str">
        <f t="shared" si="24"/>
        <v/>
      </c>
      <c r="AC275" s="22" t="s">
        <v>56</v>
      </c>
    </row>
    <row r="276" spans="1:29" x14ac:dyDescent="0.35">
      <c r="A276">
        <f t="shared" si="25"/>
        <v>30</v>
      </c>
      <c r="B276" s="21" t="str">
        <f t="shared" si="27"/>
        <v>2023 Closed 2024</v>
      </c>
      <c r="C276" s="22" t="s">
        <v>29</v>
      </c>
      <c r="D276" s="22" t="s">
        <v>606</v>
      </c>
      <c r="E276" s="22" t="s">
        <v>607</v>
      </c>
      <c r="F276" s="23" t="s">
        <v>568</v>
      </c>
      <c r="G276" s="25">
        <f>0</f>
        <v>0</v>
      </c>
      <c r="H276" s="25">
        <v>0</v>
      </c>
      <c r="I276" s="25">
        <v>0</v>
      </c>
      <c r="J276" s="25">
        <v>0</v>
      </c>
      <c r="K276" s="25">
        <v>0</v>
      </c>
      <c r="L276" s="25">
        <v>0</v>
      </c>
      <c r="M276" s="25">
        <v>0</v>
      </c>
      <c r="N276" s="25">
        <v>0</v>
      </c>
      <c r="O276" s="25">
        <v>0</v>
      </c>
      <c r="P276" s="25">
        <v>0</v>
      </c>
      <c r="Q276" s="25">
        <v>0</v>
      </c>
      <c r="R276" s="25">
        <v>0</v>
      </c>
      <c r="S276" s="25">
        <v>0</v>
      </c>
      <c r="T276" s="25"/>
      <c r="U276" s="28">
        <f t="shared" si="26"/>
        <v>0</v>
      </c>
      <c r="V276" s="29">
        <f t="shared" si="22"/>
        <v>0</v>
      </c>
      <c r="W276" s="30" t="str">
        <f t="shared" si="23"/>
        <v>100%</v>
      </c>
      <c r="X276" s="31" t="str">
        <f t="shared" si="24"/>
        <v/>
      </c>
      <c r="AC276" s="22" t="s">
        <v>49</v>
      </c>
    </row>
    <row r="277" spans="1:29" x14ac:dyDescent="0.35">
      <c r="A277">
        <f t="shared" si="25"/>
        <v>31</v>
      </c>
      <c r="B277" s="21" t="str">
        <f t="shared" si="27"/>
        <v>2023 Closed 2024</v>
      </c>
      <c r="C277" s="22" t="s">
        <v>29</v>
      </c>
      <c r="D277" s="22" t="s">
        <v>608</v>
      </c>
      <c r="E277" s="22" t="s">
        <v>609</v>
      </c>
      <c r="F277" s="23" t="s">
        <v>582</v>
      </c>
      <c r="G277" s="25">
        <f>0</f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v>0</v>
      </c>
      <c r="P277" s="25">
        <v>0</v>
      </c>
      <c r="Q277" s="25">
        <v>0</v>
      </c>
      <c r="R277" s="25">
        <v>0</v>
      </c>
      <c r="S277" s="25">
        <v>0</v>
      </c>
      <c r="T277" s="25"/>
      <c r="U277" s="28">
        <f t="shared" si="26"/>
        <v>0</v>
      </c>
      <c r="V277" s="29">
        <f t="shared" si="22"/>
        <v>0</v>
      </c>
      <c r="W277" s="30" t="str">
        <f t="shared" si="23"/>
        <v>100%</v>
      </c>
      <c r="X277" s="31" t="str">
        <f t="shared" si="24"/>
        <v/>
      </c>
      <c r="AC277" s="22" t="s">
        <v>35</v>
      </c>
    </row>
    <row r="278" spans="1:29" x14ac:dyDescent="0.35">
      <c r="A278">
        <f t="shared" si="25"/>
        <v>32</v>
      </c>
      <c r="B278" s="21" t="str">
        <f t="shared" si="27"/>
        <v>2023 Closed 2024</v>
      </c>
      <c r="C278" s="22" t="s">
        <v>29</v>
      </c>
      <c r="D278" s="22" t="s">
        <v>610</v>
      </c>
      <c r="E278" s="22" t="s">
        <v>611</v>
      </c>
      <c r="F278" s="23" t="s">
        <v>582</v>
      </c>
      <c r="G278" s="25">
        <f>0</f>
        <v>0</v>
      </c>
      <c r="H278" s="25">
        <v>0</v>
      </c>
      <c r="I278" s="25">
        <v>0</v>
      </c>
      <c r="J278" s="25">
        <v>0</v>
      </c>
      <c r="K278" s="25">
        <v>0</v>
      </c>
      <c r="L278" s="25">
        <v>0</v>
      </c>
      <c r="M278" s="25">
        <v>0</v>
      </c>
      <c r="N278" s="25">
        <v>0</v>
      </c>
      <c r="O278" s="25">
        <v>0</v>
      </c>
      <c r="P278" s="25">
        <v>0</v>
      </c>
      <c r="Q278" s="25">
        <v>0</v>
      </c>
      <c r="R278" s="25">
        <v>0</v>
      </c>
      <c r="S278" s="25">
        <v>0</v>
      </c>
      <c r="T278" s="25"/>
      <c r="U278" s="28">
        <f t="shared" si="26"/>
        <v>0</v>
      </c>
      <c r="V278" s="29">
        <f t="shared" si="22"/>
        <v>0</v>
      </c>
      <c r="W278" s="30" t="str">
        <f t="shared" si="23"/>
        <v>100%</v>
      </c>
      <c r="X278" s="31" t="str">
        <f t="shared" si="24"/>
        <v/>
      </c>
      <c r="AC278" s="22" t="s">
        <v>35</v>
      </c>
    </row>
    <row r="279" spans="1:29" x14ac:dyDescent="0.35">
      <c r="A279">
        <f t="shared" si="25"/>
        <v>33</v>
      </c>
      <c r="B279" s="21" t="str">
        <f t="shared" si="27"/>
        <v>2023 Closed 2024</v>
      </c>
      <c r="C279" s="22" t="s">
        <v>289</v>
      </c>
      <c r="D279" s="22" t="s">
        <v>612</v>
      </c>
      <c r="E279" s="22" t="s">
        <v>613</v>
      </c>
      <c r="F279" s="23" t="s">
        <v>614</v>
      </c>
      <c r="G279" s="25">
        <f>0</f>
        <v>0</v>
      </c>
      <c r="H279" s="25">
        <v>0</v>
      </c>
      <c r="I279" s="25">
        <v>2401.58</v>
      </c>
      <c r="J279" s="25">
        <v>1356.19</v>
      </c>
      <c r="K279" s="25">
        <v>678.09</v>
      </c>
      <c r="L279" s="25">
        <v>0</v>
      </c>
      <c r="M279" s="25">
        <v>0</v>
      </c>
      <c r="N279" s="25">
        <v>0</v>
      </c>
      <c r="O279" s="25">
        <v>0</v>
      </c>
      <c r="P279" s="25">
        <v>0</v>
      </c>
      <c r="Q279" s="25">
        <v>0</v>
      </c>
      <c r="R279" s="25">
        <v>0</v>
      </c>
      <c r="S279" s="25">
        <v>0</v>
      </c>
      <c r="T279" s="25"/>
      <c r="U279" s="28">
        <f t="shared" si="26"/>
        <v>4435.8599999999997</v>
      </c>
      <c r="V279" s="29">
        <f t="shared" si="22"/>
        <v>4435.8599999999997</v>
      </c>
      <c r="W279" s="30" t="str">
        <f t="shared" si="23"/>
        <v>100%</v>
      </c>
      <c r="X279" s="31" t="str">
        <f t="shared" si="24"/>
        <v/>
      </c>
      <c r="AC279" s="22" t="s">
        <v>35</v>
      </c>
    </row>
    <row r="280" spans="1:29" x14ac:dyDescent="0.35">
      <c r="A280">
        <f t="shared" si="25"/>
        <v>34</v>
      </c>
      <c r="B280" s="21" t="str">
        <f t="shared" si="27"/>
        <v>2023 Closed 2024</v>
      </c>
      <c r="C280" s="22" t="s">
        <v>29</v>
      </c>
      <c r="D280" s="22" t="s">
        <v>615</v>
      </c>
      <c r="E280" s="22" t="s">
        <v>616</v>
      </c>
      <c r="F280" s="23" t="s">
        <v>540</v>
      </c>
      <c r="G280" s="25">
        <f>0</f>
        <v>0</v>
      </c>
      <c r="H280" s="25">
        <v>23.51</v>
      </c>
      <c r="I280" s="25">
        <v>0</v>
      </c>
      <c r="J280" s="25">
        <v>3547.9</v>
      </c>
      <c r="K280" s="25">
        <v>0</v>
      </c>
      <c r="L280" s="25">
        <v>0</v>
      </c>
      <c r="M280" s="25">
        <v>1064.26</v>
      </c>
      <c r="N280" s="25">
        <v>-36171.410000000003</v>
      </c>
      <c r="O280" s="25">
        <v>-554.83000000000004</v>
      </c>
      <c r="P280" s="25">
        <v>0</v>
      </c>
      <c r="Q280" s="25">
        <v>0</v>
      </c>
      <c r="R280" s="25">
        <v>0</v>
      </c>
      <c r="S280" s="25">
        <v>0</v>
      </c>
      <c r="T280" s="25"/>
      <c r="U280" s="28">
        <f t="shared" si="26"/>
        <v>-32090.570000000007</v>
      </c>
      <c r="V280" s="29">
        <f t="shared" si="22"/>
        <v>-32090.570000000007</v>
      </c>
      <c r="W280" s="30" t="str">
        <f t="shared" si="23"/>
        <v>100%</v>
      </c>
      <c r="X280" s="31" t="str">
        <f t="shared" si="24"/>
        <v/>
      </c>
      <c r="AC280" s="22" t="s">
        <v>35</v>
      </c>
    </row>
    <row r="281" spans="1:29" x14ac:dyDescent="0.35">
      <c r="A281">
        <f t="shared" si="25"/>
        <v>35</v>
      </c>
      <c r="B281" s="21" t="str">
        <f t="shared" si="27"/>
        <v>2023 Closed 2024</v>
      </c>
      <c r="C281" s="22" t="s">
        <v>322</v>
      </c>
      <c r="D281" s="22" t="s">
        <v>617</v>
      </c>
      <c r="E281" s="22" t="s">
        <v>618</v>
      </c>
      <c r="F281" s="23" t="s">
        <v>582</v>
      </c>
      <c r="G281" s="25">
        <f>0</f>
        <v>0</v>
      </c>
      <c r="H281" s="25">
        <v>0</v>
      </c>
      <c r="I281" s="25">
        <v>0</v>
      </c>
      <c r="J281" s="25">
        <v>0</v>
      </c>
      <c r="K281" s="25">
        <v>0</v>
      </c>
      <c r="L281" s="25">
        <v>0</v>
      </c>
      <c r="M281" s="25">
        <v>0</v>
      </c>
      <c r="N281" s="25">
        <v>0</v>
      </c>
      <c r="O281" s="25">
        <v>0</v>
      </c>
      <c r="P281" s="25">
        <v>0</v>
      </c>
      <c r="Q281" s="25">
        <v>0</v>
      </c>
      <c r="R281" s="25">
        <v>0</v>
      </c>
      <c r="S281" s="25">
        <v>0</v>
      </c>
      <c r="T281" s="25"/>
      <c r="U281" s="28">
        <f t="shared" si="26"/>
        <v>0</v>
      </c>
      <c r="V281" s="29">
        <f t="shared" si="22"/>
        <v>0</v>
      </c>
      <c r="W281" s="30" t="str">
        <f t="shared" si="23"/>
        <v>100%</v>
      </c>
      <c r="X281" s="31" t="str">
        <f t="shared" si="24"/>
        <v/>
      </c>
      <c r="AC281" s="22" t="s">
        <v>35</v>
      </c>
    </row>
    <row r="282" spans="1:29" x14ac:dyDescent="0.35">
      <c r="A282">
        <f t="shared" si="25"/>
        <v>36</v>
      </c>
      <c r="B282" s="21" t="str">
        <f t="shared" si="27"/>
        <v>2023 Closed 2024</v>
      </c>
      <c r="C282" s="22" t="s">
        <v>29</v>
      </c>
      <c r="D282" s="22" t="s">
        <v>619</v>
      </c>
      <c r="E282" s="22" t="s">
        <v>620</v>
      </c>
      <c r="F282" s="23" t="s">
        <v>540</v>
      </c>
      <c r="G282" s="25">
        <f>0</f>
        <v>0</v>
      </c>
      <c r="H282" s="25">
        <v>0</v>
      </c>
      <c r="I282" s="25">
        <v>0</v>
      </c>
      <c r="J282" s="25">
        <v>0</v>
      </c>
      <c r="K282" s="25">
        <v>0</v>
      </c>
      <c r="L282" s="25">
        <v>0</v>
      </c>
      <c r="M282" s="25">
        <v>0</v>
      </c>
      <c r="N282" s="25">
        <v>0</v>
      </c>
      <c r="O282" s="25">
        <v>0</v>
      </c>
      <c r="P282" s="25">
        <v>0</v>
      </c>
      <c r="Q282" s="25">
        <v>0</v>
      </c>
      <c r="R282" s="25">
        <v>0</v>
      </c>
      <c r="S282" s="25">
        <v>0</v>
      </c>
      <c r="T282" s="25"/>
      <c r="U282" s="28">
        <f t="shared" si="26"/>
        <v>0</v>
      </c>
      <c r="V282" s="29">
        <f t="shared" si="22"/>
        <v>0</v>
      </c>
      <c r="W282" s="30" t="str">
        <f t="shared" si="23"/>
        <v>100%</v>
      </c>
      <c r="X282" s="31" t="str">
        <f t="shared" si="24"/>
        <v/>
      </c>
      <c r="AC282" s="22" t="s">
        <v>49</v>
      </c>
    </row>
    <row r="283" spans="1:29" x14ac:dyDescent="0.35">
      <c r="A283">
        <f t="shared" si="25"/>
        <v>37</v>
      </c>
      <c r="B283" s="21" t="str">
        <f t="shared" si="27"/>
        <v>2023 Closed 2024</v>
      </c>
      <c r="C283" s="22" t="s">
        <v>29</v>
      </c>
      <c r="D283" s="22" t="s">
        <v>621</v>
      </c>
      <c r="E283" s="22" t="s">
        <v>622</v>
      </c>
      <c r="F283" s="23" t="s">
        <v>540</v>
      </c>
      <c r="G283" s="25">
        <f>0</f>
        <v>0</v>
      </c>
      <c r="H283" s="25">
        <v>0</v>
      </c>
      <c r="I283" s="25">
        <v>0</v>
      </c>
      <c r="J283" s="25">
        <v>0</v>
      </c>
      <c r="K283" s="25">
        <v>0</v>
      </c>
      <c r="L283" s="25">
        <v>0</v>
      </c>
      <c r="M283" s="25">
        <v>0</v>
      </c>
      <c r="N283" s="25">
        <v>0</v>
      </c>
      <c r="O283" s="25">
        <v>0</v>
      </c>
      <c r="P283" s="25">
        <v>0</v>
      </c>
      <c r="Q283" s="25">
        <v>0</v>
      </c>
      <c r="R283" s="25">
        <v>0</v>
      </c>
      <c r="S283" s="25">
        <v>0</v>
      </c>
      <c r="T283" s="25"/>
      <c r="U283" s="28">
        <f t="shared" si="26"/>
        <v>0</v>
      </c>
      <c r="V283" s="29">
        <f t="shared" si="22"/>
        <v>0</v>
      </c>
      <c r="W283" s="30" t="str">
        <f t="shared" si="23"/>
        <v>100%</v>
      </c>
      <c r="X283" s="31" t="str">
        <f t="shared" si="24"/>
        <v/>
      </c>
      <c r="AC283" s="22" t="s">
        <v>49</v>
      </c>
    </row>
    <row r="284" spans="1:29" x14ac:dyDescent="0.35">
      <c r="A284">
        <f t="shared" si="25"/>
        <v>38</v>
      </c>
      <c r="B284" s="21" t="str">
        <f t="shared" si="27"/>
        <v>2023 Closed 2024</v>
      </c>
      <c r="C284" s="22" t="s">
        <v>29</v>
      </c>
      <c r="D284" s="22" t="s">
        <v>623</v>
      </c>
      <c r="E284" s="22" t="s">
        <v>624</v>
      </c>
      <c r="F284" s="23" t="s">
        <v>540</v>
      </c>
      <c r="G284" s="25">
        <f>0</f>
        <v>0</v>
      </c>
      <c r="H284" s="25">
        <v>0</v>
      </c>
      <c r="I284" s="25">
        <v>0</v>
      </c>
      <c r="J284" s="25">
        <v>0</v>
      </c>
      <c r="K284" s="25">
        <v>0</v>
      </c>
      <c r="L284" s="25">
        <v>0</v>
      </c>
      <c r="M284" s="25">
        <v>0</v>
      </c>
      <c r="N284" s="25">
        <v>0</v>
      </c>
      <c r="O284" s="25">
        <v>0</v>
      </c>
      <c r="P284" s="25">
        <v>0</v>
      </c>
      <c r="Q284" s="25">
        <v>0</v>
      </c>
      <c r="R284" s="25">
        <v>0</v>
      </c>
      <c r="S284" s="25">
        <v>0</v>
      </c>
      <c r="T284" s="25"/>
      <c r="U284" s="28">
        <f t="shared" si="26"/>
        <v>0</v>
      </c>
      <c r="V284" s="29">
        <f t="shared" si="22"/>
        <v>0</v>
      </c>
      <c r="W284" s="30" t="str">
        <f t="shared" si="23"/>
        <v>100%</v>
      </c>
      <c r="X284" s="31" t="str">
        <f t="shared" si="24"/>
        <v/>
      </c>
      <c r="AC284" s="22" t="s">
        <v>49</v>
      </c>
    </row>
    <row r="285" spans="1:29" x14ac:dyDescent="0.35">
      <c r="A285">
        <f t="shared" si="25"/>
        <v>39</v>
      </c>
      <c r="B285" s="21" t="str">
        <f t="shared" si="27"/>
        <v>2023 Closed 2024</v>
      </c>
      <c r="C285" s="22" t="s">
        <v>29</v>
      </c>
      <c r="D285" s="22" t="s">
        <v>625</v>
      </c>
      <c r="E285" s="22" t="s">
        <v>626</v>
      </c>
      <c r="F285" s="23" t="s">
        <v>540</v>
      </c>
      <c r="G285" s="25">
        <f>0</f>
        <v>0</v>
      </c>
      <c r="H285" s="25">
        <v>0</v>
      </c>
      <c r="I285" s="25">
        <v>0</v>
      </c>
      <c r="J285" s="25">
        <v>0</v>
      </c>
      <c r="K285" s="25">
        <v>0</v>
      </c>
      <c r="L285" s="25">
        <v>0</v>
      </c>
      <c r="M285" s="25">
        <v>0</v>
      </c>
      <c r="N285" s="25">
        <v>0</v>
      </c>
      <c r="O285" s="25">
        <v>0</v>
      </c>
      <c r="P285" s="25">
        <v>0</v>
      </c>
      <c r="Q285" s="25">
        <v>0</v>
      </c>
      <c r="R285" s="25">
        <v>0</v>
      </c>
      <c r="S285" s="25">
        <v>0</v>
      </c>
      <c r="T285" s="25"/>
      <c r="U285" s="28">
        <f t="shared" si="26"/>
        <v>0</v>
      </c>
      <c r="V285" s="29">
        <f t="shared" si="22"/>
        <v>0</v>
      </c>
      <c r="W285" s="30" t="str">
        <f t="shared" si="23"/>
        <v>100%</v>
      </c>
      <c r="X285" s="31" t="str">
        <f t="shared" si="24"/>
        <v/>
      </c>
      <c r="AC285" s="22" t="s">
        <v>49</v>
      </c>
    </row>
    <row r="286" spans="1:29" x14ac:dyDescent="0.35">
      <c r="A286">
        <f t="shared" si="25"/>
        <v>40</v>
      </c>
      <c r="B286" s="21" t="str">
        <f t="shared" si="27"/>
        <v>2023 Closed 2024</v>
      </c>
      <c r="C286" s="22" t="s">
        <v>29</v>
      </c>
      <c r="D286" s="22" t="s">
        <v>627</v>
      </c>
      <c r="E286" s="22" t="s">
        <v>628</v>
      </c>
      <c r="F286" s="23" t="s">
        <v>568</v>
      </c>
      <c r="G286" s="25">
        <f>0</f>
        <v>0</v>
      </c>
      <c r="H286" s="25">
        <v>-581.06000000000006</v>
      </c>
      <c r="I286" s="25">
        <v>0</v>
      </c>
      <c r="J286" s="25">
        <v>0</v>
      </c>
      <c r="K286" s="25">
        <v>0</v>
      </c>
      <c r="L286" s="25">
        <v>0</v>
      </c>
      <c r="M286" s="25">
        <v>0</v>
      </c>
      <c r="N286" s="25">
        <v>0</v>
      </c>
      <c r="O286" s="25">
        <v>0</v>
      </c>
      <c r="P286" s="25">
        <v>0</v>
      </c>
      <c r="Q286" s="25">
        <v>0</v>
      </c>
      <c r="R286" s="25">
        <v>0</v>
      </c>
      <c r="S286" s="25">
        <v>0</v>
      </c>
      <c r="T286" s="25"/>
      <c r="U286" s="28">
        <f t="shared" si="26"/>
        <v>-581.06000000000006</v>
      </c>
      <c r="V286" s="29">
        <f t="shared" si="22"/>
        <v>-581.06000000000006</v>
      </c>
      <c r="W286" s="30" t="str">
        <f t="shared" si="23"/>
        <v>100%</v>
      </c>
      <c r="X286" s="31" t="str">
        <f t="shared" si="24"/>
        <v/>
      </c>
      <c r="AC286" s="22" t="s">
        <v>35</v>
      </c>
    </row>
    <row r="287" spans="1:29" x14ac:dyDescent="0.35">
      <c r="A287">
        <f t="shared" si="25"/>
        <v>41</v>
      </c>
      <c r="B287" s="21" t="str">
        <f t="shared" si="27"/>
        <v>2023 Closed 2024</v>
      </c>
      <c r="C287" s="22" t="s">
        <v>29</v>
      </c>
      <c r="D287" s="22" t="s">
        <v>629</v>
      </c>
      <c r="E287" s="22" t="s">
        <v>630</v>
      </c>
      <c r="F287" s="23" t="s">
        <v>540</v>
      </c>
      <c r="G287" s="25">
        <f>0</f>
        <v>0</v>
      </c>
      <c r="H287" s="25">
        <v>941.68000000000006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  <c r="Q287" s="25">
        <v>0</v>
      </c>
      <c r="R287" s="25">
        <v>0</v>
      </c>
      <c r="S287" s="25">
        <v>0</v>
      </c>
      <c r="T287" s="25"/>
      <c r="U287" s="28">
        <f t="shared" si="26"/>
        <v>941.68000000000006</v>
      </c>
      <c r="V287" s="29">
        <f t="shared" si="22"/>
        <v>941.68000000000006</v>
      </c>
      <c r="W287" s="30" t="str">
        <f t="shared" si="23"/>
        <v>100%</v>
      </c>
      <c r="X287" s="31" t="str">
        <f t="shared" si="24"/>
        <v/>
      </c>
      <c r="AC287" s="22" t="s">
        <v>56</v>
      </c>
    </row>
    <row r="288" spans="1:29" x14ac:dyDescent="0.35">
      <c r="A288">
        <f t="shared" si="25"/>
        <v>42</v>
      </c>
      <c r="B288" s="21" t="str">
        <f t="shared" si="27"/>
        <v>2023 Closed 2024</v>
      </c>
      <c r="C288" s="22" t="s">
        <v>29</v>
      </c>
      <c r="D288" s="22" t="s">
        <v>631</v>
      </c>
      <c r="E288" s="22" t="s">
        <v>632</v>
      </c>
      <c r="F288" s="23" t="s">
        <v>540</v>
      </c>
      <c r="G288" s="25">
        <f>0</f>
        <v>0</v>
      </c>
      <c r="H288" s="25">
        <v>14366.29</v>
      </c>
      <c r="I288" s="25">
        <v>0</v>
      </c>
      <c r="J288" s="25">
        <v>0</v>
      </c>
      <c r="K288" s="25">
        <v>0</v>
      </c>
      <c r="L288" s="25">
        <v>0</v>
      </c>
      <c r="M288" s="25">
        <v>0</v>
      </c>
      <c r="N288" s="25">
        <v>0</v>
      </c>
      <c r="O288" s="25">
        <v>0</v>
      </c>
      <c r="P288" s="25">
        <v>0</v>
      </c>
      <c r="Q288" s="25">
        <v>0</v>
      </c>
      <c r="R288" s="25">
        <v>0</v>
      </c>
      <c r="S288" s="25">
        <v>0</v>
      </c>
      <c r="T288" s="25"/>
      <c r="U288" s="28">
        <f t="shared" si="26"/>
        <v>14366.29</v>
      </c>
      <c r="V288" s="29">
        <f t="shared" si="22"/>
        <v>14366.29</v>
      </c>
      <c r="W288" s="30" t="str">
        <f t="shared" si="23"/>
        <v>100%</v>
      </c>
      <c r="X288" s="31" t="str">
        <f t="shared" si="24"/>
        <v/>
      </c>
      <c r="AC288" s="22" t="s">
        <v>56</v>
      </c>
    </row>
    <row r="289" spans="1:29" x14ac:dyDescent="0.35">
      <c r="A289">
        <f t="shared" si="25"/>
        <v>43</v>
      </c>
      <c r="B289" s="21" t="str">
        <f t="shared" si="27"/>
        <v>2023 Closed 2024</v>
      </c>
      <c r="C289" s="22" t="s">
        <v>29</v>
      </c>
      <c r="D289" s="22" t="s">
        <v>633</v>
      </c>
      <c r="E289" s="22" t="s">
        <v>634</v>
      </c>
      <c r="F289" s="23" t="s">
        <v>540</v>
      </c>
      <c r="G289" s="25">
        <f>0</f>
        <v>0</v>
      </c>
      <c r="H289" s="25">
        <v>834.55000000000007</v>
      </c>
      <c r="I289" s="25">
        <v>423.97</v>
      </c>
      <c r="J289" s="25">
        <v>0</v>
      </c>
      <c r="K289" s="25">
        <v>11017.380000000001</v>
      </c>
      <c r="L289" s="25">
        <v>80575.17</v>
      </c>
      <c r="M289" s="25">
        <v>0</v>
      </c>
      <c r="N289" s="25">
        <v>0</v>
      </c>
      <c r="O289" s="25">
        <v>0</v>
      </c>
      <c r="P289" s="25">
        <v>0</v>
      </c>
      <c r="Q289" s="25">
        <v>0</v>
      </c>
      <c r="R289" s="25">
        <v>0</v>
      </c>
      <c r="S289" s="25">
        <v>0</v>
      </c>
      <c r="T289" s="25"/>
      <c r="U289" s="28">
        <f t="shared" si="26"/>
        <v>92851.07</v>
      </c>
      <c r="V289" s="29">
        <f t="shared" si="22"/>
        <v>92851.07</v>
      </c>
      <c r="W289" s="30" t="str">
        <f t="shared" si="23"/>
        <v>100%</v>
      </c>
      <c r="X289" s="31" t="str">
        <f t="shared" si="24"/>
        <v/>
      </c>
      <c r="AC289" s="22" t="s">
        <v>49</v>
      </c>
    </row>
    <row r="290" spans="1:29" x14ac:dyDescent="0.35">
      <c r="A290">
        <f t="shared" si="25"/>
        <v>44</v>
      </c>
      <c r="B290" s="21" t="str">
        <f t="shared" si="27"/>
        <v>2023 Closed 2024</v>
      </c>
      <c r="C290" s="22" t="s">
        <v>29</v>
      </c>
      <c r="D290" s="22" t="s">
        <v>635</v>
      </c>
      <c r="E290" s="22" t="s">
        <v>636</v>
      </c>
      <c r="F290" s="23" t="s">
        <v>568</v>
      </c>
      <c r="G290" s="25">
        <f>0</f>
        <v>0</v>
      </c>
      <c r="H290" s="25">
        <v>488.2</v>
      </c>
      <c r="I290" s="25">
        <v>0</v>
      </c>
      <c r="J290" s="25">
        <v>0</v>
      </c>
      <c r="K290" s="25">
        <v>0</v>
      </c>
      <c r="L290" s="25">
        <v>0</v>
      </c>
      <c r="M290" s="25">
        <v>0</v>
      </c>
      <c r="N290" s="25">
        <v>0</v>
      </c>
      <c r="O290" s="25">
        <v>0</v>
      </c>
      <c r="P290" s="25">
        <v>0</v>
      </c>
      <c r="Q290" s="25">
        <v>0</v>
      </c>
      <c r="R290" s="25">
        <v>0</v>
      </c>
      <c r="S290" s="25">
        <v>0</v>
      </c>
      <c r="T290" s="25"/>
      <c r="U290" s="28">
        <f t="shared" si="26"/>
        <v>488.2</v>
      </c>
      <c r="V290" s="29">
        <f t="shared" si="22"/>
        <v>488.2</v>
      </c>
      <c r="W290" s="30" t="str">
        <f t="shared" si="23"/>
        <v>100%</v>
      </c>
      <c r="X290" s="31" t="str">
        <f t="shared" si="24"/>
        <v/>
      </c>
      <c r="AC290" s="22" t="s">
        <v>35</v>
      </c>
    </row>
    <row r="291" spans="1:29" x14ac:dyDescent="0.35">
      <c r="A291">
        <f t="shared" si="25"/>
        <v>45</v>
      </c>
      <c r="B291" s="21" t="str">
        <f t="shared" si="27"/>
        <v>2023 Closed 2024</v>
      </c>
      <c r="C291" s="22" t="s">
        <v>29</v>
      </c>
      <c r="D291" s="22" t="s">
        <v>637</v>
      </c>
      <c r="E291" s="22" t="s">
        <v>638</v>
      </c>
      <c r="F291" s="23" t="s">
        <v>568</v>
      </c>
      <c r="G291" s="25">
        <f>0</f>
        <v>0</v>
      </c>
      <c r="H291" s="25">
        <v>-29.91</v>
      </c>
      <c r="I291" s="25">
        <v>0</v>
      </c>
      <c r="J291" s="25">
        <v>0</v>
      </c>
      <c r="K291" s="25">
        <v>0</v>
      </c>
      <c r="L291" s="25">
        <v>0</v>
      </c>
      <c r="M291" s="25">
        <v>0</v>
      </c>
      <c r="N291" s="25">
        <v>0</v>
      </c>
      <c r="O291" s="25">
        <v>0</v>
      </c>
      <c r="P291" s="25">
        <v>0</v>
      </c>
      <c r="Q291" s="25">
        <v>0</v>
      </c>
      <c r="R291" s="25">
        <v>0</v>
      </c>
      <c r="S291" s="25">
        <v>0</v>
      </c>
      <c r="T291" s="25"/>
      <c r="U291" s="28">
        <f t="shared" si="26"/>
        <v>-29.91</v>
      </c>
      <c r="V291" s="29">
        <f t="shared" si="22"/>
        <v>-29.91</v>
      </c>
      <c r="W291" s="30" t="str">
        <f t="shared" si="23"/>
        <v>100%</v>
      </c>
      <c r="X291" s="31" t="str">
        <f t="shared" si="24"/>
        <v/>
      </c>
      <c r="AC291" s="22" t="s">
        <v>35</v>
      </c>
    </row>
    <row r="292" spans="1:29" x14ac:dyDescent="0.35">
      <c r="A292">
        <f t="shared" si="25"/>
        <v>46</v>
      </c>
      <c r="B292" s="21" t="str">
        <f t="shared" si="27"/>
        <v>2023 Closed 2024</v>
      </c>
      <c r="C292" s="22" t="s">
        <v>29</v>
      </c>
      <c r="D292" s="22" t="s">
        <v>639</v>
      </c>
      <c r="E292" s="22" t="s">
        <v>640</v>
      </c>
      <c r="F292" s="23" t="s">
        <v>540</v>
      </c>
      <c r="G292" s="25">
        <f>0</f>
        <v>0</v>
      </c>
      <c r="H292" s="25">
        <v>-15.06</v>
      </c>
      <c r="I292" s="25">
        <v>0</v>
      </c>
      <c r="J292" s="25">
        <v>0</v>
      </c>
      <c r="K292" s="25">
        <v>-3518.59</v>
      </c>
      <c r="L292" s="25">
        <v>0</v>
      </c>
      <c r="M292" s="25">
        <v>0</v>
      </c>
      <c r="N292" s="25">
        <v>0</v>
      </c>
      <c r="O292" s="25">
        <v>0</v>
      </c>
      <c r="P292" s="25">
        <v>0</v>
      </c>
      <c r="Q292" s="25">
        <v>0</v>
      </c>
      <c r="R292" s="25">
        <v>0</v>
      </c>
      <c r="S292" s="25">
        <v>0</v>
      </c>
      <c r="T292" s="25"/>
      <c r="U292" s="28">
        <f t="shared" si="26"/>
        <v>-3533.65</v>
      </c>
      <c r="V292" s="29">
        <f t="shared" si="22"/>
        <v>-3533.65</v>
      </c>
      <c r="W292" s="30" t="str">
        <f t="shared" si="23"/>
        <v>100%</v>
      </c>
      <c r="X292" s="31" t="str">
        <f t="shared" si="24"/>
        <v/>
      </c>
      <c r="AC292" s="22" t="s">
        <v>35</v>
      </c>
    </row>
    <row r="293" spans="1:29" x14ac:dyDescent="0.35">
      <c r="A293">
        <f t="shared" si="25"/>
        <v>47</v>
      </c>
      <c r="B293" s="21" t="str">
        <f t="shared" si="27"/>
        <v>2023 Closed 2024</v>
      </c>
      <c r="C293" s="22" t="s">
        <v>583</v>
      </c>
      <c r="D293" s="22" t="s">
        <v>641</v>
      </c>
      <c r="E293" s="22" t="s">
        <v>642</v>
      </c>
      <c r="F293" s="23" t="s">
        <v>614</v>
      </c>
      <c r="G293" s="25">
        <f>0</f>
        <v>0</v>
      </c>
      <c r="H293" s="25">
        <v>7.0000000000000007E-2</v>
      </c>
      <c r="I293" s="25">
        <v>0</v>
      </c>
      <c r="J293" s="25">
        <v>0</v>
      </c>
      <c r="K293" s="25">
        <v>0</v>
      </c>
      <c r="L293" s="25">
        <v>0</v>
      </c>
      <c r="M293" s="25">
        <v>0</v>
      </c>
      <c r="N293" s="25">
        <v>0</v>
      </c>
      <c r="O293" s="25">
        <v>0</v>
      </c>
      <c r="P293" s="25">
        <v>0</v>
      </c>
      <c r="Q293" s="25">
        <v>0</v>
      </c>
      <c r="R293" s="25">
        <v>0</v>
      </c>
      <c r="S293" s="25">
        <v>0</v>
      </c>
      <c r="T293" s="25"/>
      <c r="U293" s="28">
        <f t="shared" si="26"/>
        <v>7.0000000000000007E-2</v>
      </c>
      <c r="V293" s="29">
        <f t="shared" si="22"/>
        <v>7.0000000000000007E-2</v>
      </c>
      <c r="W293" s="30" t="str">
        <f t="shared" si="23"/>
        <v>100%</v>
      </c>
      <c r="X293" s="31" t="str">
        <f t="shared" si="24"/>
        <v/>
      </c>
      <c r="AC293" s="22" t="s">
        <v>35</v>
      </c>
    </row>
    <row r="294" spans="1:29" x14ac:dyDescent="0.35">
      <c r="A294">
        <f t="shared" si="25"/>
        <v>48</v>
      </c>
      <c r="B294" s="21" t="str">
        <f t="shared" si="27"/>
        <v>2023 Closed 2024</v>
      </c>
      <c r="C294" s="22" t="s">
        <v>29</v>
      </c>
      <c r="D294" s="22" t="s">
        <v>643</v>
      </c>
      <c r="E294" s="22" t="s">
        <v>644</v>
      </c>
      <c r="F294" s="23" t="s">
        <v>554</v>
      </c>
      <c r="G294" s="25">
        <f>0</f>
        <v>0</v>
      </c>
      <c r="H294" s="25">
        <v>4583.47</v>
      </c>
      <c r="I294" s="25">
        <v>36.56</v>
      </c>
      <c r="J294" s="25">
        <v>0</v>
      </c>
      <c r="K294" s="25">
        <v>158.30000000000001</v>
      </c>
      <c r="L294" s="25">
        <v>0</v>
      </c>
      <c r="M294" s="25">
        <v>0</v>
      </c>
      <c r="N294" s="25">
        <v>0</v>
      </c>
      <c r="O294" s="25">
        <v>0</v>
      </c>
      <c r="P294" s="25">
        <v>0</v>
      </c>
      <c r="Q294" s="25">
        <v>0</v>
      </c>
      <c r="R294" s="25">
        <v>0</v>
      </c>
      <c r="S294" s="25">
        <v>0</v>
      </c>
      <c r="T294" s="25"/>
      <c r="U294" s="28">
        <f t="shared" si="26"/>
        <v>4778.3300000000008</v>
      </c>
      <c r="V294" s="29">
        <f t="shared" si="22"/>
        <v>4778.3300000000008</v>
      </c>
      <c r="W294" s="30" t="str">
        <f t="shared" si="23"/>
        <v>100%</v>
      </c>
      <c r="X294" s="31" t="str">
        <f t="shared" si="24"/>
        <v/>
      </c>
      <c r="AC294" s="22" t="s">
        <v>35</v>
      </c>
    </row>
    <row r="295" spans="1:29" x14ac:dyDescent="0.35">
      <c r="A295">
        <f t="shared" si="25"/>
        <v>49</v>
      </c>
      <c r="B295" s="21" t="str">
        <f t="shared" si="27"/>
        <v>2023 Closed 2024</v>
      </c>
      <c r="C295" s="22" t="s">
        <v>29</v>
      </c>
      <c r="D295" s="22" t="s">
        <v>645</v>
      </c>
      <c r="E295" s="22" t="s">
        <v>646</v>
      </c>
      <c r="F295" s="23" t="s">
        <v>540</v>
      </c>
      <c r="G295" s="25">
        <f>0</f>
        <v>0</v>
      </c>
      <c r="H295" s="25">
        <v>-173.41</v>
      </c>
      <c r="I295" s="25">
        <v>0</v>
      </c>
      <c r="J295" s="25">
        <v>0</v>
      </c>
      <c r="K295" s="25">
        <v>0</v>
      </c>
      <c r="L295" s="25">
        <v>0</v>
      </c>
      <c r="M295" s="25">
        <v>0</v>
      </c>
      <c r="N295" s="25">
        <v>0</v>
      </c>
      <c r="O295" s="25">
        <v>0</v>
      </c>
      <c r="P295" s="25">
        <v>0</v>
      </c>
      <c r="Q295" s="25">
        <v>0</v>
      </c>
      <c r="R295" s="25">
        <v>0</v>
      </c>
      <c r="S295" s="25">
        <v>0</v>
      </c>
      <c r="T295" s="25"/>
      <c r="U295" s="28">
        <f t="shared" si="26"/>
        <v>-173.41</v>
      </c>
      <c r="V295" s="29">
        <f t="shared" si="22"/>
        <v>-173.41</v>
      </c>
      <c r="W295" s="30" t="str">
        <f t="shared" si="23"/>
        <v>100%</v>
      </c>
      <c r="X295" s="31" t="str">
        <f t="shared" si="24"/>
        <v/>
      </c>
      <c r="AC295" s="22" t="s">
        <v>35</v>
      </c>
    </row>
    <row r="296" spans="1:29" x14ac:dyDescent="0.35">
      <c r="A296">
        <f t="shared" si="25"/>
        <v>50</v>
      </c>
      <c r="B296" s="21" t="str">
        <f t="shared" si="27"/>
        <v>2023 Closed 2024</v>
      </c>
      <c r="C296" s="22" t="s">
        <v>322</v>
      </c>
      <c r="D296" s="22" t="s">
        <v>647</v>
      </c>
      <c r="E296" s="22" t="s">
        <v>648</v>
      </c>
      <c r="F296" s="23" t="s">
        <v>540</v>
      </c>
      <c r="G296" s="25">
        <f>0</f>
        <v>0</v>
      </c>
      <c r="H296" s="25">
        <v>0</v>
      </c>
      <c r="I296" s="25">
        <v>0</v>
      </c>
      <c r="J296" s="25">
        <v>0</v>
      </c>
      <c r="K296" s="25">
        <v>0</v>
      </c>
      <c r="L296" s="25">
        <v>0</v>
      </c>
      <c r="M296" s="25">
        <v>0</v>
      </c>
      <c r="N296" s="25">
        <v>0</v>
      </c>
      <c r="O296" s="25">
        <v>0</v>
      </c>
      <c r="P296" s="25">
        <v>0</v>
      </c>
      <c r="Q296" s="25">
        <v>0</v>
      </c>
      <c r="R296" s="25">
        <v>0</v>
      </c>
      <c r="S296" s="25">
        <v>0</v>
      </c>
      <c r="T296" s="25"/>
      <c r="U296" s="28">
        <f t="shared" si="26"/>
        <v>0</v>
      </c>
      <c r="V296" s="29">
        <f t="shared" si="22"/>
        <v>0</v>
      </c>
      <c r="W296" s="30" t="str">
        <f t="shared" si="23"/>
        <v>100%</v>
      </c>
      <c r="X296" s="31" t="str">
        <f t="shared" si="24"/>
        <v/>
      </c>
      <c r="AC296" s="22" t="s">
        <v>56</v>
      </c>
    </row>
    <row r="297" spans="1:29" x14ac:dyDescent="0.35">
      <c r="A297">
        <f t="shared" si="25"/>
        <v>51</v>
      </c>
      <c r="B297" s="21" t="str">
        <f t="shared" si="27"/>
        <v>2023 Closed 2024</v>
      </c>
      <c r="C297" s="22" t="s">
        <v>583</v>
      </c>
      <c r="D297" s="22" t="s">
        <v>649</v>
      </c>
      <c r="E297" s="22" t="s">
        <v>650</v>
      </c>
      <c r="F297" s="23" t="s">
        <v>614</v>
      </c>
      <c r="G297" s="25">
        <f>0</f>
        <v>0</v>
      </c>
      <c r="H297" s="25">
        <v>6000.21</v>
      </c>
      <c r="I297" s="25">
        <v>3659.76</v>
      </c>
      <c r="J297" s="25">
        <v>7139.54</v>
      </c>
      <c r="K297" s="25">
        <v>4072.53</v>
      </c>
      <c r="L297" s="25">
        <v>2600.19</v>
      </c>
      <c r="M297" s="25">
        <v>323.13</v>
      </c>
      <c r="N297" s="25">
        <v>2357.69</v>
      </c>
      <c r="O297" s="25">
        <v>3106.29</v>
      </c>
      <c r="P297" s="25">
        <v>0</v>
      </c>
      <c r="Q297" s="25">
        <v>0</v>
      </c>
      <c r="R297" s="25">
        <v>0</v>
      </c>
      <c r="S297" s="25">
        <v>0</v>
      </c>
      <c r="T297" s="25"/>
      <c r="U297" s="28">
        <f t="shared" si="26"/>
        <v>29259.34</v>
      </c>
      <c r="V297" s="29">
        <f t="shared" si="22"/>
        <v>29259.34</v>
      </c>
      <c r="W297" s="30" t="str">
        <f t="shared" si="23"/>
        <v>100%</v>
      </c>
      <c r="X297" s="31" t="str">
        <f t="shared" si="24"/>
        <v/>
      </c>
      <c r="AC297" s="22" t="s">
        <v>35</v>
      </c>
    </row>
    <row r="298" spans="1:29" x14ac:dyDescent="0.35">
      <c r="A298">
        <f t="shared" si="25"/>
        <v>52</v>
      </c>
      <c r="B298" s="21" t="str">
        <f t="shared" si="27"/>
        <v>2023 Closed 2024</v>
      </c>
      <c r="C298" s="22" t="s">
        <v>322</v>
      </c>
      <c r="D298" s="22" t="s">
        <v>651</v>
      </c>
      <c r="E298" s="22" t="s">
        <v>652</v>
      </c>
      <c r="F298" s="23" t="s">
        <v>540</v>
      </c>
      <c r="G298" s="25">
        <f>0</f>
        <v>0</v>
      </c>
      <c r="H298" s="25">
        <v>0</v>
      </c>
      <c r="I298" s="25">
        <v>1716.8</v>
      </c>
      <c r="J298" s="25">
        <v>133.91</v>
      </c>
      <c r="K298" s="25">
        <v>0</v>
      </c>
      <c r="L298" s="25">
        <v>0</v>
      </c>
      <c r="M298" s="25">
        <v>31084.04</v>
      </c>
      <c r="N298" s="25">
        <v>0</v>
      </c>
      <c r="O298" s="25">
        <v>0</v>
      </c>
      <c r="P298" s="25">
        <v>0</v>
      </c>
      <c r="Q298" s="25">
        <v>0</v>
      </c>
      <c r="R298" s="25">
        <v>0</v>
      </c>
      <c r="S298" s="25">
        <v>0</v>
      </c>
      <c r="T298" s="25"/>
      <c r="U298" s="28">
        <f t="shared" si="26"/>
        <v>32934.75</v>
      </c>
      <c r="V298" s="29">
        <f t="shared" si="22"/>
        <v>32934.75</v>
      </c>
      <c r="W298" s="30" t="str">
        <f t="shared" si="23"/>
        <v>100%</v>
      </c>
      <c r="X298" s="31" t="str">
        <f t="shared" si="24"/>
        <v/>
      </c>
      <c r="AC298" s="22" t="s">
        <v>35</v>
      </c>
    </row>
    <row r="299" spans="1:29" x14ac:dyDescent="0.35">
      <c r="A299">
        <f t="shared" si="25"/>
        <v>53</v>
      </c>
      <c r="B299" s="21" t="str">
        <f t="shared" si="27"/>
        <v>2023 Closed 2024</v>
      </c>
      <c r="C299" s="22" t="s">
        <v>29</v>
      </c>
      <c r="D299" s="22" t="s">
        <v>653</v>
      </c>
      <c r="E299" s="22" t="s">
        <v>654</v>
      </c>
      <c r="F299" s="23" t="s">
        <v>568</v>
      </c>
      <c r="G299" s="25">
        <f>0</f>
        <v>0</v>
      </c>
      <c r="H299" s="25">
        <v>0</v>
      </c>
      <c r="I299" s="25">
        <v>-876.94</v>
      </c>
      <c r="J299" s="25">
        <v>0</v>
      </c>
      <c r="K299" s="25">
        <v>0</v>
      </c>
      <c r="L299" s="25">
        <v>0</v>
      </c>
      <c r="M299" s="25">
        <v>0</v>
      </c>
      <c r="N299" s="25">
        <v>0</v>
      </c>
      <c r="O299" s="25">
        <v>0</v>
      </c>
      <c r="P299" s="25">
        <v>0</v>
      </c>
      <c r="Q299" s="25">
        <v>0</v>
      </c>
      <c r="R299" s="25">
        <v>0</v>
      </c>
      <c r="S299" s="25">
        <v>0</v>
      </c>
      <c r="T299" s="25"/>
      <c r="U299" s="28">
        <f t="shared" si="26"/>
        <v>-876.94</v>
      </c>
      <c r="V299" s="29">
        <f t="shared" si="22"/>
        <v>-876.94</v>
      </c>
      <c r="W299" s="30" t="str">
        <f t="shared" si="23"/>
        <v>100%</v>
      </c>
      <c r="X299" s="31" t="str">
        <f t="shared" si="24"/>
        <v/>
      </c>
      <c r="AC299" s="22" t="s">
        <v>35</v>
      </c>
    </row>
    <row r="300" spans="1:29" x14ac:dyDescent="0.35">
      <c r="A300">
        <f t="shared" si="25"/>
        <v>54</v>
      </c>
      <c r="B300" s="21" t="str">
        <f t="shared" si="27"/>
        <v>2023 Closed 2024</v>
      </c>
      <c r="C300" s="22" t="s">
        <v>322</v>
      </c>
      <c r="D300" s="22" t="s">
        <v>655</v>
      </c>
      <c r="E300" s="22" t="s">
        <v>656</v>
      </c>
      <c r="F300" s="23" t="s">
        <v>657</v>
      </c>
      <c r="G300" s="25">
        <f>0</f>
        <v>0</v>
      </c>
      <c r="H300" s="25">
        <v>0</v>
      </c>
      <c r="I300" s="25">
        <v>0</v>
      </c>
      <c r="J300" s="25">
        <v>0</v>
      </c>
      <c r="K300" s="25">
        <v>0</v>
      </c>
      <c r="L300" s="25">
        <v>0</v>
      </c>
      <c r="M300" s="25">
        <v>0</v>
      </c>
      <c r="N300" s="25">
        <v>0</v>
      </c>
      <c r="O300" s="25">
        <v>0</v>
      </c>
      <c r="P300" s="25">
        <v>0</v>
      </c>
      <c r="Q300" s="25">
        <v>0</v>
      </c>
      <c r="R300" s="25">
        <v>0</v>
      </c>
      <c r="S300" s="25">
        <v>0</v>
      </c>
      <c r="T300" s="25"/>
      <c r="U300" s="28">
        <f t="shared" si="26"/>
        <v>0</v>
      </c>
      <c r="V300" s="29">
        <f t="shared" si="22"/>
        <v>0</v>
      </c>
      <c r="W300" s="30" t="str">
        <f t="shared" si="23"/>
        <v>100%</v>
      </c>
      <c r="X300" s="31" t="str">
        <f t="shared" si="24"/>
        <v/>
      </c>
      <c r="AC300" s="22" t="s">
        <v>49</v>
      </c>
    </row>
    <row r="301" spans="1:29" x14ac:dyDescent="0.35">
      <c r="A301">
        <f t="shared" si="25"/>
        <v>55</v>
      </c>
      <c r="B301" s="21" t="str">
        <f t="shared" si="27"/>
        <v>2023 Closed 2024</v>
      </c>
      <c r="C301" s="22" t="s">
        <v>322</v>
      </c>
      <c r="D301" s="22" t="s">
        <v>658</v>
      </c>
      <c r="E301" s="22" t="s">
        <v>659</v>
      </c>
      <c r="F301" s="23" t="s">
        <v>540</v>
      </c>
      <c r="G301" s="25">
        <f>0</f>
        <v>0</v>
      </c>
      <c r="H301" s="25">
        <v>-3236.42</v>
      </c>
      <c r="I301" s="25">
        <v>0</v>
      </c>
      <c r="J301" s="25">
        <v>0</v>
      </c>
      <c r="K301" s="25">
        <v>0</v>
      </c>
      <c r="L301" s="25">
        <v>0</v>
      </c>
      <c r="M301" s="25">
        <v>0</v>
      </c>
      <c r="N301" s="25">
        <v>0</v>
      </c>
      <c r="O301" s="25">
        <v>0</v>
      </c>
      <c r="P301" s="25">
        <v>0</v>
      </c>
      <c r="Q301" s="25">
        <v>0</v>
      </c>
      <c r="R301" s="25">
        <v>0</v>
      </c>
      <c r="S301" s="25">
        <v>0</v>
      </c>
      <c r="T301" s="25"/>
      <c r="U301" s="28">
        <f t="shared" si="26"/>
        <v>-3236.42</v>
      </c>
      <c r="V301" s="29">
        <f t="shared" si="22"/>
        <v>-3236.42</v>
      </c>
      <c r="W301" s="30" t="str">
        <f t="shared" si="23"/>
        <v>100%</v>
      </c>
      <c r="X301" s="31" t="str">
        <f t="shared" si="24"/>
        <v/>
      </c>
      <c r="AC301" s="22" t="s">
        <v>49</v>
      </c>
    </row>
    <row r="302" spans="1:29" x14ac:dyDescent="0.35">
      <c r="A302">
        <f t="shared" si="25"/>
        <v>56</v>
      </c>
      <c r="B302" s="21" t="str">
        <f t="shared" si="27"/>
        <v>2023 Closed 2024</v>
      </c>
      <c r="C302" s="22" t="s">
        <v>29</v>
      </c>
      <c r="D302" s="22" t="s">
        <v>660</v>
      </c>
      <c r="E302" s="22" t="s">
        <v>661</v>
      </c>
      <c r="F302" s="23" t="s">
        <v>554</v>
      </c>
      <c r="G302" s="25">
        <f>0</f>
        <v>0</v>
      </c>
      <c r="H302" s="25">
        <v>10222.120000000001</v>
      </c>
      <c r="I302" s="25">
        <v>0</v>
      </c>
      <c r="J302" s="25">
        <v>0</v>
      </c>
      <c r="K302" s="25">
        <v>-4038.46</v>
      </c>
      <c r="L302" s="25">
        <v>2752.2400000000002</v>
      </c>
      <c r="M302" s="25">
        <v>0</v>
      </c>
      <c r="N302" s="25">
        <v>0</v>
      </c>
      <c r="O302" s="25">
        <v>0</v>
      </c>
      <c r="P302" s="25">
        <v>0</v>
      </c>
      <c r="Q302" s="25">
        <v>0</v>
      </c>
      <c r="R302" s="25">
        <v>0</v>
      </c>
      <c r="S302" s="25">
        <v>0</v>
      </c>
      <c r="T302" s="25"/>
      <c r="U302" s="28">
        <f t="shared" si="26"/>
        <v>8935.9000000000015</v>
      </c>
      <c r="V302" s="29">
        <f t="shared" si="22"/>
        <v>8935.9000000000015</v>
      </c>
      <c r="W302" s="30" t="str">
        <f t="shared" si="23"/>
        <v>100%</v>
      </c>
      <c r="X302" s="31" t="str">
        <f t="shared" si="24"/>
        <v/>
      </c>
      <c r="AC302" s="22" t="s">
        <v>35</v>
      </c>
    </row>
    <row r="303" spans="1:29" x14ac:dyDescent="0.35">
      <c r="A303">
        <f t="shared" si="25"/>
        <v>57</v>
      </c>
      <c r="B303" s="21" t="str">
        <f t="shared" si="27"/>
        <v>2023 Closed 2024</v>
      </c>
      <c r="C303" s="22" t="s">
        <v>322</v>
      </c>
      <c r="D303" s="22" t="s">
        <v>662</v>
      </c>
      <c r="E303" s="22" t="s">
        <v>663</v>
      </c>
      <c r="F303" s="23" t="s">
        <v>664</v>
      </c>
      <c r="G303" s="25">
        <f>0</f>
        <v>0</v>
      </c>
      <c r="H303" s="25">
        <v>-0.01</v>
      </c>
      <c r="I303" s="25">
        <v>0</v>
      </c>
      <c r="J303" s="25">
        <v>0</v>
      </c>
      <c r="K303" s="25">
        <v>0</v>
      </c>
      <c r="L303" s="25">
        <v>0</v>
      </c>
      <c r="M303" s="25">
        <v>0</v>
      </c>
      <c r="N303" s="25">
        <v>0</v>
      </c>
      <c r="O303" s="25">
        <v>0</v>
      </c>
      <c r="P303" s="25">
        <v>0</v>
      </c>
      <c r="Q303" s="25">
        <v>0</v>
      </c>
      <c r="R303" s="25">
        <v>0</v>
      </c>
      <c r="S303" s="25">
        <v>0</v>
      </c>
      <c r="T303" s="25"/>
      <c r="U303" s="28">
        <f t="shared" si="26"/>
        <v>-0.01</v>
      </c>
      <c r="V303" s="29">
        <f t="shared" si="22"/>
        <v>-0.01</v>
      </c>
      <c r="W303" s="30" t="str">
        <f t="shared" si="23"/>
        <v>100%</v>
      </c>
      <c r="X303" s="31" t="str">
        <f t="shared" si="24"/>
        <v/>
      </c>
      <c r="AC303" s="22" t="s">
        <v>35</v>
      </c>
    </row>
    <row r="304" spans="1:29" x14ac:dyDescent="0.35">
      <c r="A304">
        <f t="shared" si="25"/>
        <v>58</v>
      </c>
      <c r="B304" s="21" t="str">
        <f t="shared" si="27"/>
        <v>2023 Closed 2024</v>
      </c>
      <c r="C304" s="22" t="s">
        <v>322</v>
      </c>
      <c r="D304" s="22" t="s">
        <v>665</v>
      </c>
      <c r="E304" s="22" t="s">
        <v>666</v>
      </c>
      <c r="F304" s="23" t="s">
        <v>582</v>
      </c>
      <c r="G304" s="25">
        <f>0</f>
        <v>0</v>
      </c>
      <c r="H304" s="25">
        <v>0</v>
      </c>
      <c r="I304" s="25">
        <v>0</v>
      </c>
      <c r="J304" s="25">
        <v>0</v>
      </c>
      <c r="K304" s="25">
        <v>0</v>
      </c>
      <c r="L304" s="25">
        <v>0</v>
      </c>
      <c r="M304" s="25">
        <v>0</v>
      </c>
      <c r="N304" s="25">
        <v>0</v>
      </c>
      <c r="O304" s="25">
        <v>0</v>
      </c>
      <c r="P304" s="25">
        <v>0</v>
      </c>
      <c r="Q304" s="25">
        <v>0</v>
      </c>
      <c r="R304" s="25">
        <v>0</v>
      </c>
      <c r="S304" s="25">
        <v>0</v>
      </c>
      <c r="T304" s="25"/>
      <c r="U304" s="28">
        <f t="shared" si="26"/>
        <v>0</v>
      </c>
      <c r="V304" s="29">
        <f t="shared" si="22"/>
        <v>0</v>
      </c>
      <c r="W304" s="30" t="str">
        <f t="shared" si="23"/>
        <v>100%</v>
      </c>
      <c r="X304" s="31" t="str">
        <f t="shared" si="24"/>
        <v/>
      </c>
      <c r="AC304" s="22" t="s">
        <v>35</v>
      </c>
    </row>
    <row r="305" spans="1:29" x14ac:dyDescent="0.35">
      <c r="A305">
        <f t="shared" si="25"/>
        <v>59</v>
      </c>
      <c r="B305" s="21" t="str">
        <f t="shared" si="27"/>
        <v>2023 Closed 2024</v>
      </c>
      <c r="C305" s="22" t="s">
        <v>322</v>
      </c>
      <c r="D305" s="22" t="s">
        <v>667</v>
      </c>
      <c r="E305" s="22" t="s">
        <v>668</v>
      </c>
      <c r="F305" s="23" t="s">
        <v>582</v>
      </c>
      <c r="G305" s="25">
        <f>0</f>
        <v>0</v>
      </c>
      <c r="H305" s="25">
        <v>0</v>
      </c>
      <c r="I305" s="25">
        <v>0</v>
      </c>
      <c r="J305" s="25">
        <v>0</v>
      </c>
      <c r="K305" s="25">
        <v>0</v>
      </c>
      <c r="L305" s="25">
        <v>0</v>
      </c>
      <c r="M305" s="25">
        <v>0</v>
      </c>
      <c r="N305" s="25">
        <v>0</v>
      </c>
      <c r="O305" s="25">
        <v>0</v>
      </c>
      <c r="P305" s="25">
        <v>0</v>
      </c>
      <c r="Q305" s="25">
        <v>0</v>
      </c>
      <c r="R305" s="25">
        <v>0</v>
      </c>
      <c r="S305" s="25">
        <v>0</v>
      </c>
      <c r="T305" s="25"/>
      <c r="U305" s="28">
        <f t="shared" si="26"/>
        <v>0</v>
      </c>
      <c r="V305" s="29">
        <f t="shared" si="22"/>
        <v>0</v>
      </c>
      <c r="W305" s="30" t="str">
        <f t="shared" si="23"/>
        <v>100%</v>
      </c>
      <c r="X305" s="31" t="str">
        <f t="shared" si="24"/>
        <v/>
      </c>
      <c r="AC305" s="22" t="s">
        <v>35</v>
      </c>
    </row>
    <row r="306" spans="1:29" x14ac:dyDescent="0.35">
      <c r="A306">
        <f t="shared" si="25"/>
        <v>60</v>
      </c>
      <c r="B306" s="21" t="str">
        <f t="shared" si="27"/>
        <v>2023 Closed 2024</v>
      </c>
      <c r="C306" s="22" t="s">
        <v>322</v>
      </c>
      <c r="D306" s="22" t="s">
        <v>669</v>
      </c>
      <c r="E306" s="22" t="s">
        <v>670</v>
      </c>
      <c r="F306" s="23" t="s">
        <v>582</v>
      </c>
      <c r="G306" s="25">
        <f>0</f>
        <v>0</v>
      </c>
      <c r="H306" s="25">
        <v>0</v>
      </c>
      <c r="I306" s="25">
        <v>0</v>
      </c>
      <c r="J306" s="25">
        <v>0</v>
      </c>
      <c r="K306" s="25">
        <v>0</v>
      </c>
      <c r="L306" s="25">
        <v>0</v>
      </c>
      <c r="M306" s="25">
        <v>0</v>
      </c>
      <c r="N306" s="25">
        <v>0</v>
      </c>
      <c r="O306" s="25">
        <v>0</v>
      </c>
      <c r="P306" s="25">
        <v>0</v>
      </c>
      <c r="Q306" s="25">
        <v>0</v>
      </c>
      <c r="R306" s="25">
        <v>0</v>
      </c>
      <c r="S306" s="25">
        <v>0</v>
      </c>
      <c r="T306" s="25"/>
      <c r="U306" s="28">
        <f t="shared" si="26"/>
        <v>0</v>
      </c>
      <c r="V306" s="29">
        <f t="shared" si="22"/>
        <v>0</v>
      </c>
      <c r="W306" s="30" t="str">
        <f t="shared" si="23"/>
        <v>100%</v>
      </c>
      <c r="X306" s="31" t="str">
        <f t="shared" si="24"/>
        <v/>
      </c>
      <c r="AC306" s="22" t="s">
        <v>35</v>
      </c>
    </row>
    <row r="307" spans="1:29" x14ac:dyDescent="0.35">
      <c r="A307">
        <f t="shared" si="25"/>
        <v>61</v>
      </c>
      <c r="B307" s="21" t="str">
        <f t="shared" si="27"/>
        <v>2023 Closed 2024</v>
      </c>
      <c r="C307" s="22" t="s">
        <v>322</v>
      </c>
      <c r="D307" s="22" t="s">
        <v>671</v>
      </c>
      <c r="E307" s="22" t="s">
        <v>672</v>
      </c>
      <c r="F307" s="23" t="s">
        <v>582</v>
      </c>
      <c r="G307" s="25">
        <f>0</f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  <c r="S307" s="25">
        <v>0</v>
      </c>
      <c r="T307" s="25"/>
      <c r="U307" s="28">
        <f t="shared" si="26"/>
        <v>0</v>
      </c>
      <c r="V307" s="29">
        <f t="shared" si="22"/>
        <v>0</v>
      </c>
      <c r="W307" s="30" t="str">
        <f t="shared" si="23"/>
        <v>100%</v>
      </c>
      <c r="X307" s="31" t="str">
        <f t="shared" si="24"/>
        <v/>
      </c>
      <c r="AC307" s="22" t="s">
        <v>35</v>
      </c>
    </row>
    <row r="308" spans="1:29" x14ac:dyDescent="0.35">
      <c r="A308">
        <f t="shared" si="25"/>
        <v>62</v>
      </c>
      <c r="B308" s="21" t="str">
        <f t="shared" si="27"/>
        <v>2023 Closed 2024</v>
      </c>
      <c r="C308" s="22" t="s">
        <v>322</v>
      </c>
      <c r="D308" s="22" t="s">
        <v>673</v>
      </c>
      <c r="E308" s="22" t="s">
        <v>674</v>
      </c>
      <c r="F308" s="23" t="s">
        <v>582</v>
      </c>
      <c r="G308" s="25">
        <f>0</f>
        <v>0</v>
      </c>
      <c r="H308" s="25">
        <v>-90.62</v>
      </c>
      <c r="I308" s="25">
        <v>0</v>
      </c>
      <c r="J308" s="25">
        <v>0</v>
      </c>
      <c r="K308" s="25">
        <v>0</v>
      </c>
      <c r="L308" s="25">
        <v>0</v>
      </c>
      <c r="M308" s="25">
        <v>0</v>
      </c>
      <c r="N308" s="25">
        <v>0</v>
      </c>
      <c r="O308" s="25">
        <v>0</v>
      </c>
      <c r="P308" s="25">
        <v>0</v>
      </c>
      <c r="Q308" s="25">
        <v>0</v>
      </c>
      <c r="R308" s="25">
        <v>0</v>
      </c>
      <c r="S308" s="25">
        <v>0</v>
      </c>
      <c r="T308" s="25"/>
      <c r="U308" s="28">
        <f t="shared" si="26"/>
        <v>-90.62</v>
      </c>
      <c r="V308" s="29">
        <f t="shared" si="22"/>
        <v>-90.62</v>
      </c>
      <c r="W308" s="30" t="str">
        <f t="shared" si="23"/>
        <v>100%</v>
      </c>
      <c r="X308" s="31" t="str">
        <f t="shared" si="24"/>
        <v/>
      </c>
      <c r="AC308" s="22" t="s">
        <v>35</v>
      </c>
    </row>
    <row r="309" spans="1:29" x14ac:dyDescent="0.35">
      <c r="A309">
        <f t="shared" si="25"/>
        <v>63</v>
      </c>
      <c r="B309" s="21" t="str">
        <f t="shared" si="27"/>
        <v>2023 Closed 2024</v>
      </c>
      <c r="C309" s="22" t="s">
        <v>322</v>
      </c>
      <c r="D309" s="22" t="s">
        <v>675</v>
      </c>
      <c r="E309" s="22" t="s">
        <v>676</v>
      </c>
      <c r="F309" s="23" t="s">
        <v>582</v>
      </c>
      <c r="G309" s="25">
        <f>0</f>
        <v>0</v>
      </c>
      <c r="H309" s="25">
        <v>0</v>
      </c>
      <c r="I309" s="25">
        <v>0</v>
      </c>
      <c r="J309" s="25">
        <v>0</v>
      </c>
      <c r="K309" s="25">
        <v>0</v>
      </c>
      <c r="L309" s="25">
        <v>0</v>
      </c>
      <c r="M309" s="25">
        <v>0</v>
      </c>
      <c r="N309" s="25">
        <v>0</v>
      </c>
      <c r="O309" s="25">
        <v>0</v>
      </c>
      <c r="P309" s="25">
        <v>0</v>
      </c>
      <c r="Q309" s="25">
        <v>0</v>
      </c>
      <c r="R309" s="25">
        <v>0</v>
      </c>
      <c r="S309" s="25">
        <v>0</v>
      </c>
      <c r="T309" s="25"/>
      <c r="U309" s="28">
        <f t="shared" si="26"/>
        <v>0</v>
      </c>
      <c r="V309" s="29">
        <f t="shared" si="22"/>
        <v>0</v>
      </c>
      <c r="W309" s="30" t="str">
        <f t="shared" si="23"/>
        <v>100%</v>
      </c>
      <c r="X309" s="31" t="str">
        <f t="shared" si="24"/>
        <v/>
      </c>
      <c r="AC309" s="22" t="s">
        <v>35</v>
      </c>
    </row>
    <row r="310" spans="1:29" x14ac:dyDescent="0.35">
      <c r="A310">
        <f t="shared" si="25"/>
        <v>64</v>
      </c>
      <c r="B310" s="21" t="str">
        <f t="shared" si="27"/>
        <v>2023 Closed 2024</v>
      </c>
      <c r="C310" s="22" t="s">
        <v>322</v>
      </c>
      <c r="D310" s="22" t="s">
        <v>677</v>
      </c>
      <c r="E310" s="22" t="s">
        <v>678</v>
      </c>
      <c r="F310" s="23" t="s">
        <v>582</v>
      </c>
      <c r="G310" s="25">
        <f>0</f>
        <v>0</v>
      </c>
      <c r="H310" s="25">
        <v>0</v>
      </c>
      <c r="I310" s="25">
        <v>0</v>
      </c>
      <c r="J310" s="25">
        <v>0</v>
      </c>
      <c r="K310" s="25">
        <v>0</v>
      </c>
      <c r="L310" s="25">
        <v>0</v>
      </c>
      <c r="M310" s="25">
        <v>0</v>
      </c>
      <c r="N310" s="25">
        <v>0</v>
      </c>
      <c r="O310" s="25">
        <v>0</v>
      </c>
      <c r="P310" s="25">
        <v>0</v>
      </c>
      <c r="Q310" s="25">
        <v>0</v>
      </c>
      <c r="R310" s="25">
        <v>0</v>
      </c>
      <c r="S310" s="25">
        <v>0</v>
      </c>
      <c r="T310" s="25"/>
      <c r="U310" s="28">
        <f t="shared" si="26"/>
        <v>0</v>
      </c>
      <c r="V310" s="29">
        <f t="shared" si="22"/>
        <v>0</v>
      </c>
      <c r="W310" s="30" t="str">
        <f t="shared" si="23"/>
        <v>100%</v>
      </c>
      <c r="X310" s="31" t="str">
        <f t="shared" si="24"/>
        <v/>
      </c>
      <c r="AC310" s="22" t="s">
        <v>35</v>
      </c>
    </row>
    <row r="311" spans="1:29" x14ac:dyDescent="0.35">
      <c r="A311">
        <f t="shared" si="25"/>
        <v>65</v>
      </c>
      <c r="B311" s="21" t="str">
        <f t="shared" si="27"/>
        <v>2023 Closed 2024</v>
      </c>
      <c r="C311" s="22" t="s">
        <v>322</v>
      </c>
      <c r="D311" s="22" t="s">
        <v>679</v>
      </c>
      <c r="E311" s="22" t="s">
        <v>680</v>
      </c>
      <c r="F311" s="23" t="s">
        <v>582</v>
      </c>
      <c r="G311" s="25">
        <f>0</f>
        <v>0</v>
      </c>
      <c r="H311" s="25">
        <v>0</v>
      </c>
      <c r="I311" s="25">
        <v>0</v>
      </c>
      <c r="J311" s="25">
        <v>0</v>
      </c>
      <c r="K311" s="25">
        <v>0</v>
      </c>
      <c r="L311" s="25">
        <v>0</v>
      </c>
      <c r="M311" s="25">
        <v>0</v>
      </c>
      <c r="N311" s="25">
        <v>0</v>
      </c>
      <c r="O311" s="25">
        <v>0</v>
      </c>
      <c r="P311" s="25">
        <v>0</v>
      </c>
      <c r="Q311" s="25">
        <v>0</v>
      </c>
      <c r="R311" s="25">
        <v>0</v>
      </c>
      <c r="S311" s="25">
        <v>0</v>
      </c>
      <c r="T311" s="25"/>
      <c r="U311" s="28">
        <f t="shared" si="26"/>
        <v>0</v>
      </c>
      <c r="V311" s="29">
        <f t="shared" ref="V311:V338" si="28">U311-G311</f>
        <v>0</v>
      </c>
      <c r="W311" s="30" t="str">
        <f t="shared" ref="W311:W338" si="29">+IFERROR(V311/G311,"100%")</f>
        <v>100%</v>
      </c>
      <c r="X311" s="31" t="str">
        <f t="shared" ref="X311:X338" si="30">IFERROR(IF(AND(ABS(V311)&gt;=500000,ABS(W311)&gt;=10%),"yes",""),"")</f>
        <v/>
      </c>
      <c r="AC311" s="22" t="s">
        <v>35</v>
      </c>
    </row>
    <row r="312" spans="1:29" x14ac:dyDescent="0.35">
      <c r="A312">
        <f t="shared" ref="A312:A338" si="31">A311+1</f>
        <v>66</v>
      </c>
      <c r="B312" s="21" t="str">
        <f t="shared" si="27"/>
        <v>2023 Closed 2024</v>
      </c>
      <c r="C312" s="22" t="s">
        <v>322</v>
      </c>
      <c r="D312" s="22" t="s">
        <v>681</v>
      </c>
      <c r="E312" s="22" t="s">
        <v>682</v>
      </c>
      <c r="F312" s="23" t="s">
        <v>582</v>
      </c>
      <c r="G312" s="25">
        <f>0</f>
        <v>0</v>
      </c>
      <c r="H312" s="25">
        <v>0</v>
      </c>
      <c r="I312" s="25">
        <v>26.98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5">
        <v>0</v>
      </c>
      <c r="Q312" s="25">
        <v>0</v>
      </c>
      <c r="R312" s="25">
        <v>0</v>
      </c>
      <c r="S312" s="25">
        <v>0</v>
      </c>
      <c r="T312" s="25"/>
      <c r="U312" s="28">
        <f t="shared" ref="U312:U338" si="32">SUM(H312:T312)</f>
        <v>26.98</v>
      </c>
      <c r="V312" s="29">
        <f t="shared" si="28"/>
        <v>26.98</v>
      </c>
      <c r="W312" s="30" t="str">
        <f t="shared" si="29"/>
        <v>100%</v>
      </c>
      <c r="X312" s="31" t="str">
        <f t="shared" si="30"/>
        <v/>
      </c>
      <c r="AC312" s="22" t="s">
        <v>35</v>
      </c>
    </row>
    <row r="313" spans="1:29" x14ac:dyDescent="0.35">
      <c r="A313">
        <f t="shared" si="31"/>
        <v>67</v>
      </c>
      <c r="B313" s="21" t="str">
        <f t="shared" ref="B313:B338" si="33">B312</f>
        <v>2023 Closed 2024</v>
      </c>
      <c r="C313" s="22" t="s">
        <v>322</v>
      </c>
      <c r="D313" s="22" t="s">
        <v>683</v>
      </c>
      <c r="E313" s="22" t="s">
        <v>684</v>
      </c>
      <c r="F313" s="23" t="s">
        <v>586</v>
      </c>
      <c r="G313" s="25">
        <f>0</f>
        <v>0</v>
      </c>
      <c r="H313" s="25">
        <v>0</v>
      </c>
      <c r="I313" s="25">
        <v>0</v>
      </c>
      <c r="J313" s="25">
        <v>0</v>
      </c>
      <c r="K313" s="25">
        <v>3694.4300000000003</v>
      </c>
      <c r="L313" s="25">
        <v>0</v>
      </c>
      <c r="M313" s="25">
        <v>0</v>
      </c>
      <c r="N313" s="25">
        <v>0</v>
      </c>
      <c r="O313" s="25">
        <v>0</v>
      </c>
      <c r="P313" s="25">
        <v>0</v>
      </c>
      <c r="Q313" s="25">
        <v>0</v>
      </c>
      <c r="R313" s="25">
        <v>0</v>
      </c>
      <c r="S313" s="25">
        <v>0</v>
      </c>
      <c r="T313" s="25"/>
      <c r="U313" s="28">
        <f t="shared" si="32"/>
        <v>3694.4300000000003</v>
      </c>
      <c r="V313" s="29">
        <f t="shared" si="28"/>
        <v>3694.4300000000003</v>
      </c>
      <c r="W313" s="30" t="str">
        <f t="shared" si="29"/>
        <v>100%</v>
      </c>
      <c r="X313" s="31" t="str">
        <f t="shared" si="30"/>
        <v/>
      </c>
      <c r="AC313" s="22" t="s">
        <v>35</v>
      </c>
    </row>
    <row r="314" spans="1:29" x14ac:dyDescent="0.35">
      <c r="A314">
        <f t="shared" si="31"/>
        <v>68</v>
      </c>
      <c r="B314" s="21" t="str">
        <f t="shared" si="33"/>
        <v>2023 Closed 2024</v>
      </c>
      <c r="C314" s="22" t="s">
        <v>322</v>
      </c>
      <c r="D314" s="22" t="s">
        <v>685</v>
      </c>
      <c r="E314" s="22" t="s">
        <v>686</v>
      </c>
      <c r="F314" s="23" t="s">
        <v>582</v>
      </c>
      <c r="G314" s="25">
        <f>0</f>
        <v>0</v>
      </c>
      <c r="H314" s="25">
        <v>0</v>
      </c>
      <c r="I314" s="25">
        <v>2488.48</v>
      </c>
      <c r="J314" s="25">
        <v>0</v>
      </c>
      <c r="K314" s="25">
        <v>0</v>
      </c>
      <c r="L314" s="25">
        <v>0</v>
      </c>
      <c r="M314" s="25">
        <v>0</v>
      </c>
      <c r="N314" s="25">
        <v>0</v>
      </c>
      <c r="O314" s="25">
        <v>0</v>
      </c>
      <c r="P314" s="25">
        <v>0</v>
      </c>
      <c r="Q314" s="25">
        <v>0</v>
      </c>
      <c r="R314" s="25">
        <v>0</v>
      </c>
      <c r="S314" s="25">
        <v>0</v>
      </c>
      <c r="T314" s="25"/>
      <c r="U314" s="28">
        <f t="shared" si="32"/>
        <v>2488.48</v>
      </c>
      <c r="V314" s="29">
        <f t="shared" si="28"/>
        <v>2488.48</v>
      </c>
      <c r="W314" s="30" t="str">
        <f t="shared" si="29"/>
        <v>100%</v>
      </c>
      <c r="X314" s="31" t="str">
        <f t="shared" si="30"/>
        <v/>
      </c>
      <c r="AC314" s="22" t="s">
        <v>35</v>
      </c>
    </row>
    <row r="315" spans="1:29" x14ac:dyDescent="0.35">
      <c r="A315">
        <f t="shared" si="31"/>
        <v>69</v>
      </c>
      <c r="B315" s="21" t="str">
        <f t="shared" si="33"/>
        <v>2023 Closed 2024</v>
      </c>
      <c r="C315" s="22" t="s">
        <v>322</v>
      </c>
      <c r="D315" s="22" t="s">
        <v>687</v>
      </c>
      <c r="E315" s="22" t="s">
        <v>688</v>
      </c>
      <c r="F315" s="23" t="s">
        <v>582</v>
      </c>
      <c r="G315" s="25">
        <f>0</f>
        <v>0</v>
      </c>
      <c r="H315" s="25">
        <v>0</v>
      </c>
      <c r="I315" s="25">
        <v>0</v>
      </c>
      <c r="J315" s="25">
        <v>6322.46</v>
      </c>
      <c r="K315" s="25">
        <v>0</v>
      </c>
      <c r="L315" s="25">
        <v>0</v>
      </c>
      <c r="M315" s="25">
        <v>0</v>
      </c>
      <c r="N315" s="25">
        <v>0</v>
      </c>
      <c r="O315" s="25">
        <v>0</v>
      </c>
      <c r="P315" s="25">
        <v>0</v>
      </c>
      <c r="Q315" s="25">
        <v>0</v>
      </c>
      <c r="R315" s="25">
        <v>0</v>
      </c>
      <c r="S315" s="25">
        <v>0</v>
      </c>
      <c r="T315" s="25"/>
      <c r="U315" s="28">
        <f t="shared" si="32"/>
        <v>6322.46</v>
      </c>
      <c r="V315" s="29">
        <f t="shared" si="28"/>
        <v>6322.46</v>
      </c>
      <c r="W315" s="30" t="str">
        <f t="shared" si="29"/>
        <v>100%</v>
      </c>
      <c r="X315" s="31" t="str">
        <f t="shared" si="30"/>
        <v/>
      </c>
      <c r="AC315" s="22" t="s">
        <v>35</v>
      </c>
    </row>
    <row r="316" spans="1:29" x14ac:dyDescent="0.35">
      <c r="A316">
        <f t="shared" si="31"/>
        <v>70</v>
      </c>
      <c r="B316" s="21" t="str">
        <f t="shared" si="33"/>
        <v>2023 Closed 2024</v>
      </c>
      <c r="C316" s="22" t="s">
        <v>322</v>
      </c>
      <c r="D316" s="22" t="s">
        <v>689</v>
      </c>
      <c r="E316" s="22" t="s">
        <v>690</v>
      </c>
      <c r="F316" s="23" t="s">
        <v>582</v>
      </c>
      <c r="G316" s="25">
        <f>0</f>
        <v>0</v>
      </c>
      <c r="H316" s="25">
        <v>0</v>
      </c>
      <c r="I316" s="25">
        <v>0</v>
      </c>
      <c r="J316" s="25">
        <v>3372.34</v>
      </c>
      <c r="K316" s="25">
        <v>0</v>
      </c>
      <c r="L316" s="25">
        <v>0</v>
      </c>
      <c r="M316" s="25">
        <v>0</v>
      </c>
      <c r="N316" s="25">
        <v>0</v>
      </c>
      <c r="O316" s="25">
        <v>0</v>
      </c>
      <c r="P316" s="25">
        <v>0</v>
      </c>
      <c r="Q316" s="25">
        <v>0</v>
      </c>
      <c r="R316" s="25">
        <v>0</v>
      </c>
      <c r="S316" s="25">
        <v>0</v>
      </c>
      <c r="T316" s="25"/>
      <c r="U316" s="28">
        <f t="shared" si="32"/>
        <v>3372.34</v>
      </c>
      <c r="V316" s="29">
        <f t="shared" si="28"/>
        <v>3372.34</v>
      </c>
      <c r="W316" s="30" t="str">
        <f t="shared" si="29"/>
        <v>100%</v>
      </c>
      <c r="X316" s="31" t="str">
        <f t="shared" si="30"/>
        <v/>
      </c>
      <c r="AC316" s="22" t="s">
        <v>35</v>
      </c>
    </row>
    <row r="317" spans="1:29" x14ac:dyDescent="0.35">
      <c r="A317">
        <f t="shared" si="31"/>
        <v>71</v>
      </c>
      <c r="B317" s="21" t="str">
        <f t="shared" si="33"/>
        <v>2023 Closed 2024</v>
      </c>
      <c r="C317" s="22" t="s">
        <v>322</v>
      </c>
      <c r="D317" s="22" t="s">
        <v>691</v>
      </c>
      <c r="E317" s="22" t="s">
        <v>692</v>
      </c>
      <c r="F317" s="23" t="s">
        <v>582</v>
      </c>
      <c r="G317" s="25">
        <f>0</f>
        <v>0</v>
      </c>
      <c r="H317" s="25">
        <v>0</v>
      </c>
      <c r="I317" s="25">
        <v>0</v>
      </c>
      <c r="J317" s="25">
        <v>0</v>
      </c>
      <c r="K317" s="25">
        <v>6697.85</v>
      </c>
      <c r="L317" s="25">
        <v>0</v>
      </c>
      <c r="M317" s="25">
        <v>0</v>
      </c>
      <c r="N317" s="25">
        <v>0</v>
      </c>
      <c r="O317" s="25">
        <v>0</v>
      </c>
      <c r="P317" s="25">
        <v>0</v>
      </c>
      <c r="Q317" s="25">
        <v>0</v>
      </c>
      <c r="R317" s="25">
        <v>0</v>
      </c>
      <c r="S317" s="25">
        <v>0</v>
      </c>
      <c r="T317" s="25"/>
      <c r="U317" s="28">
        <f t="shared" si="32"/>
        <v>6697.85</v>
      </c>
      <c r="V317" s="29">
        <f t="shared" si="28"/>
        <v>6697.85</v>
      </c>
      <c r="W317" s="30" t="str">
        <f t="shared" si="29"/>
        <v>100%</v>
      </c>
      <c r="X317" s="31" t="str">
        <f t="shared" si="30"/>
        <v/>
      </c>
      <c r="AC317" s="22" t="s">
        <v>35</v>
      </c>
    </row>
    <row r="318" spans="1:29" x14ac:dyDescent="0.35">
      <c r="A318">
        <f t="shared" si="31"/>
        <v>72</v>
      </c>
      <c r="B318" s="21" t="str">
        <f t="shared" si="33"/>
        <v>2023 Closed 2024</v>
      </c>
      <c r="C318" s="22" t="s">
        <v>322</v>
      </c>
      <c r="D318" s="22" t="s">
        <v>693</v>
      </c>
      <c r="E318" s="22" t="s">
        <v>694</v>
      </c>
      <c r="F318" s="23" t="s">
        <v>582</v>
      </c>
      <c r="G318" s="25">
        <f>0</f>
        <v>0</v>
      </c>
      <c r="H318" s="25">
        <v>0</v>
      </c>
      <c r="I318" s="25">
        <v>0</v>
      </c>
      <c r="J318" s="25">
        <v>0</v>
      </c>
      <c r="K318" s="25">
        <v>4772.79</v>
      </c>
      <c r="L318" s="25">
        <v>0</v>
      </c>
      <c r="M318" s="25">
        <v>0</v>
      </c>
      <c r="N318" s="25">
        <v>0</v>
      </c>
      <c r="O318" s="25">
        <v>0</v>
      </c>
      <c r="P318" s="25">
        <v>0</v>
      </c>
      <c r="Q318" s="25">
        <v>0</v>
      </c>
      <c r="R318" s="25">
        <v>0</v>
      </c>
      <c r="S318" s="25">
        <v>0</v>
      </c>
      <c r="T318" s="25"/>
      <c r="U318" s="28">
        <f t="shared" si="32"/>
        <v>4772.79</v>
      </c>
      <c r="V318" s="29">
        <f t="shared" si="28"/>
        <v>4772.79</v>
      </c>
      <c r="W318" s="30" t="str">
        <f t="shared" si="29"/>
        <v>100%</v>
      </c>
      <c r="X318" s="31" t="str">
        <f t="shared" si="30"/>
        <v/>
      </c>
      <c r="AC318" s="22" t="s">
        <v>35</v>
      </c>
    </row>
    <row r="319" spans="1:29" x14ac:dyDescent="0.35">
      <c r="A319">
        <f t="shared" si="31"/>
        <v>73</v>
      </c>
      <c r="B319" s="21" t="str">
        <f t="shared" si="33"/>
        <v>2023 Closed 2024</v>
      </c>
      <c r="C319" s="22" t="s">
        <v>322</v>
      </c>
      <c r="D319" s="22" t="s">
        <v>695</v>
      </c>
      <c r="E319" s="22" t="s">
        <v>696</v>
      </c>
      <c r="F319" s="23" t="s">
        <v>540</v>
      </c>
      <c r="G319" s="25">
        <f>0</f>
        <v>0</v>
      </c>
      <c r="H319" s="25">
        <v>0</v>
      </c>
      <c r="I319" s="25">
        <v>0</v>
      </c>
      <c r="J319" s="25">
        <v>0</v>
      </c>
      <c r="K319" s="25">
        <v>48298.8</v>
      </c>
      <c r="L319" s="25">
        <v>105.43</v>
      </c>
      <c r="M319" s="25">
        <v>0</v>
      </c>
      <c r="N319" s="25">
        <v>0</v>
      </c>
      <c r="O319" s="25">
        <v>0</v>
      </c>
      <c r="P319" s="25">
        <v>0</v>
      </c>
      <c r="Q319" s="25">
        <v>0</v>
      </c>
      <c r="R319" s="25">
        <v>0</v>
      </c>
      <c r="S319" s="25">
        <v>0</v>
      </c>
      <c r="T319" s="25"/>
      <c r="U319" s="28">
        <f t="shared" si="32"/>
        <v>48404.23</v>
      </c>
      <c r="V319" s="29">
        <f t="shared" si="28"/>
        <v>48404.23</v>
      </c>
      <c r="W319" s="30" t="str">
        <f t="shared" si="29"/>
        <v>100%</v>
      </c>
      <c r="X319" s="31" t="str">
        <f t="shared" si="30"/>
        <v/>
      </c>
      <c r="AC319" s="22" t="s">
        <v>56</v>
      </c>
    </row>
    <row r="320" spans="1:29" x14ac:dyDescent="0.35">
      <c r="A320">
        <f t="shared" si="31"/>
        <v>74</v>
      </c>
      <c r="B320" s="21" t="str">
        <f t="shared" si="33"/>
        <v>2023 Closed 2024</v>
      </c>
      <c r="C320" s="22" t="s">
        <v>322</v>
      </c>
      <c r="D320" s="22" t="s">
        <v>697</v>
      </c>
      <c r="E320" s="22" t="s">
        <v>698</v>
      </c>
      <c r="F320" s="23" t="s">
        <v>582</v>
      </c>
      <c r="G320" s="25">
        <f>0</f>
        <v>0</v>
      </c>
      <c r="H320" s="25">
        <v>0</v>
      </c>
      <c r="I320" s="25">
        <v>0</v>
      </c>
      <c r="J320" s="25">
        <v>0</v>
      </c>
      <c r="K320" s="25">
        <v>0</v>
      </c>
      <c r="L320" s="25">
        <v>1642.67</v>
      </c>
      <c r="M320" s="25">
        <v>0</v>
      </c>
      <c r="N320" s="25">
        <v>0</v>
      </c>
      <c r="O320" s="25">
        <v>0</v>
      </c>
      <c r="P320" s="25">
        <v>0</v>
      </c>
      <c r="Q320" s="25">
        <v>0</v>
      </c>
      <c r="R320" s="25">
        <v>0</v>
      </c>
      <c r="S320" s="25">
        <v>0</v>
      </c>
      <c r="T320" s="25"/>
      <c r="U320" s="28">
        <f t="shared" si="32"/>
        <v>1642.67</v>
      </c>
      <c r="V320" s="29">
        <f t="shared" si="28"/>
        <v>1642.67</v>
      </c>
      <c r="W320" s="30" t="str">
        <f t="shared" si="29"/>
        <v>100%</v>
      </c>
      <c r="X320" s="31" t="str">
        <f t="shared" si="30"/>
        <v/>
      </c>
      <c r="AC320" s="22" t="s">
        <v>35</v>
      </c>
    </row>
    <row r="321" spans="1:29" x14ac:dyDescent="0.35">
      <c r="A321">
        <f t="shared" si="31"/>
        <v>75</v>
      </c>
      <c r="B321" s="21" t="str">
        <f t="shared" si="33"/>
        <v>2023 Closed 2024</v>
      </c>
      <c r="C321" s="22" t="s">
        <v>322</v>
      </c>
      <c r="D321" s="22" t="s">
        <v>699</v>
      </c>
      <c r="E321" s="22" t="s">
        <v>700</v>
      </c>
      <c r="F321" s="23" t="s">
        <v>582</v>
      </c>
      <c r="G321" s="25">
        <f>0</f>
        <v>0</v>
      </c>
      <c r="H321" s="25">
        <v>0</v>
      </c>
      <c r="I321" s="25">
        <v>0</v>
      </c>
      <c r="J321" s="25">
        <v>0</v>
      </c>
      <c r="K321" s="25">
        <v>5468.18</v>
      </c>
      <c r="L321" s="25">
        <v>0</v>
      </c>
      <c r="M321" s="25">
        <v>0</v>
      </c>
      <c r="N321" s="25">
        <v>0</v>
      </c>
      <c r="O321" s="25">
        <v>0</v>
      </c>
      <c r="P321" s="25">
        <v>0</v>
      </c>
      <c r="Q321" s="25">
        <v>0</v>
      </c>
      <c r="R321" s="25">
        <v>0</v>
      </c>
      <c r="S321" s="25">
        <v>0</v>
      </c>
      <c r="T321" s="25"/>
      <c r="U321" s="28">
        <f t="shared" si="32"/>
        <v>5468.18</v>
      </c>
      <c r="V321" s="29">
        <f t="shared" si="28"/>
        <v>5468.18</v>
      </c>
      <c r="W321" s="30" t="str">
        <f t="shared" si="29"/>
        <v>100%</v>
      </c>
      <c r="X321" s="31" t="str">
        <f t="shared" si="30"/>
        <v/>
      </c>
      <c r="AC321" s="22" t="s">
        <v>35</v>
      </c>
    </row>
    <row r="322" spans="1:29" x14ac:dyDescent="0.35">
      <c r="A322">
        <f t="shared" si="31"/>
        <v>76</v>
      </c>
      <c r="B322" s="21" t="str">
        <f t="shared" si="33"/>
        <v>2023 Closed 2024</v>
      </c>
      <c r="C322" s="22" t="s">
        <v>322</v>
      </c>
      <c r="D322" s="22" t="s">
        <v>701</v>
      </c>
      <c r="E322" s="22" t="s">
        <v>702</v>
      </c>
      <c r="F322" s="23" t="s">
        <v>582</v>
      </c>
      <c r="G322" s="25">
        <f>0</f>
        <v>0</v>
      </c>
      <c r="H322" s="25">
        <v>0</v>
      </c>
      <c r="I322" s="25">
        <v>0</v>
      </c>
      <c r="J322" s="25">
        <v>0</v>
      </c>
      <c r="K322" s="25">
        <v>13440.630000000001</v>
      </c>
      <c r="L322" s="25">
        <v>66.41</v>
      </c>
      <c r="M322" s="25">
        <v>0</v>
      </c>
      <c r="N322" s="25">
        <v>0</v>
      </c>
      <c r="O322" s="25">
        <v>0</v>
      </c>
      <c r="P322" s="25">
        <v>0</v>
      </c>
      <c r="Q322" s="25">
        <v>0</v>
      </c>
      <c r="R322" s="25">
        <v>0</v>
      </c>
      <c r="S322" s="25">
        <v>0</v>
      </c>
      <c r="T322" s="25"/>
      <c r="U322" s="28">
        <f t="shared" si="32"/>
        <v>13507.04</v>
      </c>
      <c r="V322" s="29">
        <f t="shared" si="28"/>
        <v>13507.04</v>
      </c>
      <c r="W322" s="30" t="str">
        <f t="shared" si="29"/>
        <v>100%</v>
      </c>
      <c r="X322" s="31" t="str">
        <f t="shared" si="30"/>
        <v/>
      </c>
      <c r="AC322" s="22" t="s">
        <v>35</v>
      </c>
    </row>
    <row r="323" spans="1:29" x14ac:dyDescent="0.35">
      <c r="A323">
        <f t="shared" si="31"/>
        <v>77</v>
      </c>
      <c r="B323" s="21" t="str">
        <f t="shared" si="33"/>
        <v>2023 Closed 2024</v>
      </c>
      <c r="C323" s="22" t="s">
        <v>322</v>
      </c>
      <c r="D323" s="22" t="s">
        <v>703</v>
      </c>
      <c r="E323" s="22" t="s">
        <v>704</v>
      </c>
      <c r="F323" s="23" t="s">
        <v>582</v>
      </c>
      <c r="G323" s="25">
        <f>0</f>
        <v>0</v>
      </c>
      <c r="H323" s="25">
        <v>0</v>
      </c>
      <c r="I323" s="25">
        <v>0</v>
      </c>
      <c r="J323" s="25">
        <v>0</v>
      </c>
      <c r="K323" s="25">
        <v>0</v>
      </c>
      <c r="L323" s="25">
        <v>18239.170000000002</v>
      </c>
      <c r="M323" s="25">
        <v>0</v>
      </c>
      <c r="N323" s="25">
        <v>0</v>
      </c>
      <c r="O323" s="25">
        <v>0</v>
      </c>
      <c r="P323" s="25">
        <v>0</v>
      </c>
      <c r="Q323" s="25">
        <v>0</v>
      </c>
      <c r="R323" s="25">
        <v>0</v>
      </c>
      <c r="S323" s="25">
        <v>0</v>
      </c>
      <c r="T323" s="25"/>
      <c r="U323" s="28">
        <f t="shared" si="32"/>
        <v>18239.170000000002</v>
      </c>
      <c r="V323" s="29">
        <f t="shared" si="28"/>
        <v>18239.170000000002</v>
      </c>
      <c r="W323" s="30" t="str">
        <f t="shared" si="29"/>
        <v>100%</v>
      </c>
      <c r="X323" s="31" t="str">
        <f t="shared" si="30"/>
        <v/>
      </c>
      <c r="AC323" s="22" t="s">
        <v>35</v>
      </c>
    </row>
    <row r="324" spans="1:29" x14ac:dyDescent="0.35">
      <c r="A324">
        <f t="shared" si="31"/>
        <v>78</v>
      </c>
      <c r="B324" s="21" t="str">
        <f t="shared" si="33"/>
        <v>2023 Closed 2024</v>
      </c>
      <c r="C324" s="22" t="s">
        <v>322</v>
      </c>
      <c r="D324" s="22" t="s">
        <v>705</v>
      </c>
      <c r="E324" s="22" t="s">
        <v>706</v>
      </c>
      <c r="F324" s="23" t="s">
        <v>582</v>
      </c>
      <c r="G324" s="25">
        <f>0</f>
        <v>0</v>
      </c>
      <c r="H324" s="25">
        <v>0</v>
      </c>
      <c r="I324" s="25">
        <v>0</v>
      </c>
      <c r="J324" s="25">
        <v>0</v>
      </c>
      <c r="K324" s="25">
        <v>0</v>
      </c>
      <c r="L324" s="25">
        <v>3963.6800000000003</v>
      </c>
      <c r="M324" s="25">
        <v>0</v>
      </c>
      <c r="N324" s="25">
        <v>0</v>
      </c>
      <c r="O324" s="25">
        <v>0</v>
      </c>
      <c r="P324" s="25">
        <v>0</v>
      </c>
      <c r="Q324" s="25">
        <v>0</v>
      </c>
      <c r="R324" s="25">
        <v>0</v>
      </c>
      <c r="S324" s="25">
        <v>0</v>
      </c>
      <c r="T324" s="25"/>
      <c r="U324" s="28">
        <f t="shared" si="32"/>
        <v>3963.6800000000003</v>
      </c>
      <c r="V324" s="29">
        <f t="shared" si="28"/>
        <v>3963.6800000000003</v>
      </c>
      <c r="W324" s="30" t="str">
        <f t="shared" si="29"/>
        <v>100%</v>
      </c>
      <c r="X324" s="31" t="str">
        <f t="shared" si="30"/>
        <v/>
      </c>
      <c r="AC324" s="22" t="s">
        <v>35</v>
      </c>
    </row>
    <row r="325" spans="1:29" x14ac:dyDescent="0.35">
      <c r="A325">
        <f t="shared" si="31"/>
        <v>79</v>
      </c>
      <c r="B325" s="21" t="str">
        <f t="shared" si="33"/>
        <v>2023 Closed 2024</v>
      </c>
      <c r="C325" s="22" t="s">
        <v>322</v>
      </c>
      <c r="D325" s="22" t="s">
        <v>707</v>
      </c>
      <c r="E325" s="22" t="s">
        <v>708</v>
      </c>
      <c r="F325" s="23" t="s">
        <v>540</v>
      </c>
      <c r="G325" s="25">
        <f>0</f>
        <v>0</v>
      </c>
      <c r="H325" s="25">
        <v>0</v>
      </c>
      <c r="I325" s="25">
        <v>0</v>
      </c>
      <c r="J325" s="25">
        <v>0</v>
      </c>
      <c r="K325" s="25">
        <v>0</v>
      </c>
      <c r="L325" s="25">
        <v>0</v>
      </c>
      <c r="M325" s="25">
        <v>-2677.37</v>
      </c>
      <c r="N325" s="25">
        <v>0</v>
      </c>
      <c r="O325" s="25">
        <v>0</v>
      </c>
      <c r="P325" s="25">
        <v>0</v>
      </c>
      <c r="Q325" s="25">
        <v>0</v>
      </c>
      <c r="R325" s="25">
        <v>0</v>
      </c>
      <c r="S325" s="25">
        <v>0</v>
      </c>
      <c r="T325" s="25"/>
      <c r="U325" s="28">
        <f t="shared" si="32"/>
        <v>-2677.37</v>
      </c>
      <c r="V325" s="29">
        <f t="shared" si="28"/>
        <v>-2677.37</v>
      </c>
      <c r="W325" s="30" t="str">
        <f t="shared" si="29"/>
        <v>100%</v>
      </c>
      <c r="X325" s="31" t="str">
        <f t="shared" si="30"/>
        <v/>
      </c>
      <c r="AC325" s="22" t="s">
        <v>35</v>
      </c>
    </row>
    <row r="326" spans="1:29" x14ac:dyDescent="0.35">
      <c r="A326">
        <f t="shared" si="31"/>
        <v>80</v>
      </c>
      <c r="B326" s="21" t="str">
        <f t="shared" si="33"/>
        <v>2023 Closed 2024</v>
      </c>
      <c r="C326" s="22" t="s">
        <v>322</v>
      </c>
      <c r="D326" s="22" t="s">
        <v>709</v>
      </c>
      <c r="E326" s="22" t="s">
        <v>710</v>
      </c>
      <c r="F326" s="23" t="s">
        <v>540</v>
      </c>
      <c r="G326" s="25">
        <f>0</f>
        <v>0</v>
      </c>
      <c r="H326" s="25">
        <v>0</v>
      </c>
      <c r="I326" s="25">
        <v>0</v>
      </c>
      <c r="J326" s="25">
        <v>0</v>
      </c>
      <c r="K326" s="25">
        <v>0</v>
      </c>
      <c r="L326" s="25">
        <v>0</v>
      </c>
      <c r="M326" s="25">
        <v>0</v>
      </c>
      <c r="N326" s="25">
        <v>0</v>
      </c>
      <c r="O326" s="25">
        <v>-15113.56</v>
      </c>
      <c r="P326" s="25">
        <v>0</v>
      </c>
      <c r="Q326" s="25">
        <v>0</v>
      </c>
      <c r="R326" s="25">
        <v>0</v>
      </c>
      <c r="S326" s="25">
        <v>0</v>
      </c>
      <c r="T326" s="25"/>
      <c r="U326" s="28">
        <f t="shared" si="32"/>
        <v>-15113.56</v>
      </c>
      <c r="V326" s="29">
        <f t="shared" si="28"/>
        <v>-15113.56</v>
      </c>
      <c r="W326" s="30" t="str">
        <f t="shared" si="29"/>
        <v>100%</v>
      </c>
      <c r="X326" s="31" t="str">
        <f t="shared" si="30"/>
        <v/>
      </c>
      <c r="AC326" s="22" t="s">
        <v>35</v>
      </c>
    </row>
    <row r="327" spans="1:29" x14ac:dyDescent="0.35">
      <c r="A327">
        <f t="shared" si="31"/>
        <v>81</v>
      </c>
      <c r="B327" s="21" t="str">
        <f t="shared" si="33"/>
        <v>2023 Closed 2024</v>
      </c>
      <c r="C327" s="22" t="s">
        <v>322</v>
      </c>
      <c r="D327" s="22" t="s">
        <v>711</v>
      </c>
      <c r="E327" s="22" t="s">
        <v>712</v>
      </c>
      <c r="F327" s="23" t="s">
        <v>540</v>
      </c>
      <c r="G327" s="25">
        <f>0</f>
        <v>0</v>
      </c>
      <c r="H327" s="25">
        <v>0</v>
      </c>
      <c r="I327" s="25">
        <v>0</v>
      </c>
      <c r="J327" s="25">
        <v>0</v>
      </c>
      <c r="K327" s="25">
        <v>0</v>
      </c>
      <c r="L327" s="25">
        <v>0</v>
      </c>
      <c r="M327" s="25">
        <v>11630.78</v>
      </c>
      <c r="N327" s="25">
        <v>0</v>
      </c>
      <c r="O327" s="25">
        <v>0</v>
      </c>
      <c r="P327" s="25">
        <v>0</v>
      </c>
      <c r="Q327" s="25">
        <v>0</v>
      </c>
      <c r="R327" s="25">
        <v>0</v>
      </c>
      <c r="S327" s="25">
        <v>0</v>
      </c>
      <c r="T327" s="25"/>
      <c r="U327" s="28">
        <f t="shared" si="32"/>
        <v>11630.78</v>
      </c>
      <c r="V327" s="29">
        <f t="shared" si="28"/>
        <v>11630.78</v>
      </c>
      <c r="W327" s="30" t="str">
        <f t="shared" si="29"/>
        <v>100%</v>
      </c>
      <c r="X327" s="31" t="str">
        <f t="shared" si="30"/>
        <v/>
      </c>
      <c r="AC327" s="22" t="s">
        <v>35</v>
      </c>
    </row>
    <row r="328" spans="1:29" x14ac:dyDescent="0.35">
      <c r="A328">
        <f t="shared" si="31"/>
        <v>82</v>
      </c>
      <c r="B328" s="21" t="str">
        <f t="shared" si="33"/>
        <v>2023 Closed 2024</v>
      </c>
      <c r="C328" s="22" t="s">
        <v>322</v>
      </c>
      <c r="D328" s="22" t="s">
        <v>713</v>
      </c>
      <c r="E328" s="22" t="s">
        <v>714</v>
      </c>
      <c r="F328" s="23" t="s">
        <v>540</v>
      </c>
      <c r="G328" s="25">
        <f>0</f>
        <v>0</v>
      </c>
      <c r="H328" s="25">
        <v>0</v>
      </c>
      <c r="I328" s="25">
        <v>0</v>
      </c>
      <c r="J328" s="25">
        <v>0</v>
      </c>
      <c r="K328" s="25">
        <v>0</v>
      </c>
      <c r="L328" s="25">
        <v>0</v>
      </c>
      <c r="M328" s="25">
        <v>30321.08</v>
      </c>
      <c r="N328" s="25">
        <v>0</v>
      </c>
      <c r="O328" s="25">
        <v>0</v>
      </c>
      <c r="P328" s="25">
        <v>0</v>
      </c>
      <c r="Q328" s="25">
        <v>0</v>
      </c>
      <c r="R328" s="25">
        <v>0</v>
      </c>
      <c r="S328" s="25">
        <v>0</v>
      </c>
      <c r="T328" s="25"/>
      <c r="U328" s="28">
        <f t="shared" si="32"/>
        <v>30321.08</v>
      </c>
      <c r="V328" s="29">
        <f t="shared" si="28"/>
        <v>30321.08</v>
      </c>
      <c r="W328" s="30" t="str">
        <f t="shared" si="29"/>
        <v>100%</v>
      </c>
      <c r="X328" s="31" t="str">
        <f t="shared" si="30"/>
        <v/>
      </c>
      <c r="AC328" s="22" t="s">
        <v>35</v>
      </c>
    </row>
    <row r="329" spans="1:29" x14ac:dyDescent="0.35">
      <c r="A329">
        <f t="shared" si="31"/>
        <v>83</v>
      </c>
      <c r="B329" s="21" t="str">
        <f t="shared" si="33"/>
        <v>2023 Closed 2024</v>
      </c>
      <c r="C329" s="22" t="s">
        <v>322</v>
      </c>
      <c r="D329" s="22" t="s">
        <v>715</v>
      </c>
      <c r="E329" s="22" t="s">
        <v>716</v>
      </c>
      <c r="F329" s="23" t="s">
        <v>540</v>
      </c>
      <c r="G329" s="25">
        <f>0</f>
        <v>0</v>
      </c>
      <c r="H329" s="25">
        <v>0</v>
      </c>
      <c r="I329" s="25">
        <v>0</v>
      </c>
      <c r="J329" s="25">
        <v>0</v>
      </c>
      <c r="K329" s="25">
        <v>0</v>
      </c>
      <c r="L329" s="25">
        <v>0</v>
      </c>
      <c r="M329" s="25">
        <v>61150.73</v>
      </c>
      <c r="N329" s="25">
        <v>0.01</v>
      </c>
      <c r="O329" s="25">
        <v>1458.94</v>
      </c>
      <c r="P329" s="25">
        <v>0</v>
      </c>
      <c r="Q329" s="25">
        <v>0</v>
      </c>
      <c r="R329" s="25">
        <v>0</v>
      </c>
      <c r="S329" s="25">
        <v>0</v>
      </c>
      <c r="T329" s="25"/>
      <c r="U329" s="28">
        <f t="shared" si="32"/>
        <v>62609.680000000008</v>
      </c>
      <c r="V329" s="29">
        <f t="shared" si="28"/>
        <v>62609.680000000008</v>
      </c>
      <c r="W329" s="30" t="str">
        <f t="shared" si="29"/>
        <v>100%</v>
      </c>
      <c r="X329" s="31" t="str">
        <f t="shared" si="30"/>
        <v/>
      </c>
      <c r="AC329" s="22" t="s">
        <v>35</v>
      </c>
    </row>
    <row r="330" spans="1:29" x14ac:dyDescent="0.35">
      <c r="A330">
        <f t="shared" si="31"/>
        <v>84</v>
      </c>
      <c r="B330" s="21" t="str">
        <f t="shared" si="33"/>
        <v>2023 Closed 2024</v>
      </c>
      <c r="C330" s="22" t="s">
        <v>322</v>
      </c>
      <c r="D330" s="22" t="s">
        <v>717</v>
      </c>
      <c r="E330" s="22" t="s">
        <v>718</v>
      </c>
      <c r="F330" s="23" t="s">
        <v>582</v>
      </c>
      <c r="G330" s="25">
        <f>0</f>
        <v>0</v>
      </c>
      <c r="H330" s="25">
        <v>0</v>
      </c>
      <c r="I330" s="25">
        <v>0</v>
      </c>
      <c r="J330" s="25">
        <v>0</v>
      </c>
      <c r="K330" s="25">
        <v>0</v>
      </c>
      <c r="L330" s="25">
        <v>0</v>
      </c>
      <c r="M330" s="25">
        <v>0</v>
      </c>
      <c r="N330" s="25">
        <v>0</v>
      </c>
      <c r="O330" s="25">
        <v>0</v>
      </c>
      <c r="P330" s="25">
        <v>0</v>
      </c>
      <c r="Q330" s="25">
        <v>0</v>
      </c>
      <c r="R330" s="25">
        <v>0</v>
      </c>
      <c r="S330" s="25">
        <v>0</v>
      </c>
      <c r="T330" s="25"/>
      <c r="U330" s="28">
        <f t="shared" si="32"/>
        <v>0</v>
      </c>
      <c r="V330" s="29">
        <f t="shared" si="28"/>
        <v>0</v>
      </c>
      <c r="W330" s="30" t="str">
        <f t="shared" si="29"/>
        <v>100%</v>
      </c>
      <c r="X330" s="31" t="str">
        <f t="shared" si="30"/>
        <v/>
      </c>
      <c r="AC330" s="22" t="s">
        <v>49</v>
      </c>
    </row>
    <row r="331" spans="1:29" x14ac:dyDescent="0.35">
      <c r="A331">
        <f t="shared" si="31"/>
        <v>85</v>
      </c>
      <c r="B331" s="21" t="str">
        <f t="shared" si="33"/>
        <v>2023 Closed 2024</v>
      </c>
      <c r="C331" s="22" t="s">
        <v>322</v>
      </c>
      <c r="D331" s="22" t="s">
        <v>719</v>
      </c>
      <c r="E331" s="22" t="s">
        <v>720</v>
      </c>
      <c r="F331" s="23" t="s">
        <v>582</v>
      </c>
      <c r="G331" s="25">
        <f>0</f>
        <v>0</v>
      </c>
      <c r="H331" s="25">
        <v>0</v>
      </c>
      <c r="I331" s="25">
        <v>0</v>
      </c>
      <c r="J331" s="25">
        <v>0</v>
      </c>
      <c r="K331" s="25">
        <v>0</v>
      </c>
      <c r="L331" s="25">
        <v>0</v>
      </c>
      <c r="M331" s="25">
        <v>0</v>
      </c>
      <c r="N331" s="25">
        <v>0</v>
      </c>
      <c r="O331" s="25">
        <v>0</v>
      </c>
      <c r="P331" s="25">
        <v>0</v>
      </c>
      <c r="Q331" s="25">
        <v>0</v>
      </c>
      <c r="R331" s="25">
        <v>0</v>
      </c>
      <c r="S331" s="25">
        <v>0</v>
      </c>
      <c r="T331" s="25"/>
      <c r="U331" s="28">
        <f t="shared" si="32"/>
        <v>0</v>
      </c>
      <c r="V331" s="29">
        <f t="shared" si="28"/>
        <v>0</v>
      </c>
      <c r="W331" s="30" t="str">
        <f t="shared" si="29"/>
        <v>100%</v>
      </c>
      <c r="X331" s="31" t="str">
        <f t="shared" si="30"/>
        <v/>
      </c>
      <c r="AC331" s="22" t="s">
        <v>35</v>
      </c>
    </row>
    <row r="332" spans="1:29" x14ac:dyDescent="0.35">
      <c r="A332">
        <f t="shared" si="31"/>
        <v>86</v>
      </c>
      <c r="B332" s="21" t="str">
        <f t="shared" si="33"/>
        <v>2023 Closed 2024</v>
      </c>
      <c r="C332" s="22" t="s">
        <v>322</v>
      </c>
      <c r="D332" s="22" t="s">
        <v>721</v>
      </c>
      <c r="E332" s="22" t="s">
        <v>722</v>
      </c>
      <c r="F332" s="23" t="s">
        <v>540</v>
      </c>
      <c r="G332" s="25">
        <f>0</f>
        <v>0</v>
      </c>
      <c r="H332" s="25">
        <v>0</v>
      </c>
      <c r="I332" s="25">
        <v>0</v>
      </c>
      <c r="J332" s="25">
        <v>0</v>
      </c>
      <c r="K332" s="25">
        <v>0</v>
      </c>
      <c r="L332" s="25">
        <v>0</v>
      </c>
      <c r="M332" s="25">
        <v>218984.88</v>
      </c>
      <c r="N332" s="25">
        <v>37.61</v>
      </c>
      <c r="O332" s="25">
        <v>0</v>
      </c>
      <c r="P332" s="25">
        <v>0</v>
      </c>
      <c r="Q332" s="25">
        <v>0</v>
      </c>
      <c r="R332" s="25">
        <v>0</v>
      </c>
      <c r="S332" s="25">
        <v>0</v>
      </c>
      <c r="T332" s="25"/>
      <c r="U332" s="28">
        <f t="shared" si="32"/>
        <v>219022.49</v>
      </c>
      <c r="V332" s="29">
        <f t="shared" si="28"/>
        <v>219022.49</v>
      </c>
      <c r="W332" s="30" t="str">
        <f t="shared" si="29"/>
        <v>100%</v>
      </c>
      <c r="X332" s="31" t="str">
        <f t="shared" si="30"/>
        <v/>
      </c>
      <c r="AC332" s="22" t="s">
        <v>35</v>
      </c>
    </row>
    <row r="333" spans="1:29" x14ac:dyDescent="0.35">
      <c r="A333">
        <f t="shared" si="31"/>
        <v>87</v>
      </c>
      <c r="B333" s="21" t="str">
        <f t="shared" si="33"/>
        <v>2023 Closed 2024</v>
      </c>
      <c r="C333" s="22" t="s">
        <v>322</v>
      </c>
      <c r="D333" s="22" t="s">
        <v>723</v>
      </c>
      <c r="E333" s="22" t="s">
        <v>724</v>
      </c>
      <c r="F333" s="23" t="s">
        <v>582</v>
      </c>
      <c r="G333" s="25">
        <f>0</f>
        <v>0</v>
      </c>
      <c r="H333" s="25">
        <v>0</v>
      </c>
      <c r="I333" s="25">
        <v>0</v>
      </c>
      <c r="J333" s="25">
        <v>0</v>
      </c>
      <c r="K333" s="25">
        <v>0</v>
      </c>
      <c r="L333" s="25">
        <v>0</v>
      </c>
      <c r="M333" s="25">
        <v>12623.220000000001</v>
      </c>
      <c r="N333" s="25">
        <v>0</v>
      </c>
      <c r="O333" s="25">
        <v>0</v>
      </c>
      <c r="P333" s="25">
        <v>0</v>
      </c>
      <c r="Q333" s="25">
        <v>0</v>
      </c>
      <c r="R333" s="25">
        <v>0</v>
      </c>
      <c r="S333" s="25">
        <v>0</v>
      </c>
      <c r="T333" s="25"/>
      <c r="U333" s="28">
        <f t="shared" si="32"/>
        <v>12623.220000000001</v>
      </c>
      <c r="V333" s="29">
        <f t="shared" si="28"/>
        <v>12623.220000000001</v>
      </c>
      <c r="W333" s="30" t="str">
        <f t="shared" si="29"/>
        <v>100%</v>
      </c>
      <c r="X333" s="31" t="str">
        <f t="shared" si="30"/>
        <v/>
      </c>
      <c r="AC333" s="22" t="s">
        <v>35</v>
      </c>
    </row>
    <row r="334" spans="1:29" x14ac:dyDescent="0.35">
      <c r="A334">
        <f t="shared" si="31"/>
        <v>88</v>
      </c>
      <c r="B334" s="21" t="str">
        <f t="shared" si="33"/>
        <v>2023 Closed 2024</v>
      </c>
      <c r="C334" s="22" t="s">
        <v>322</v>
      </c>
      <c r="D334" s="22" t="s">
        <v>725</v>
      </c>
      <c r="E334" s="22" t="s">
        <v>726</v>
      </c>
      <c r="F334" s="23" t="s">
        <v>540</v>
      </c>
      <c r="G334" s="25">
        <f>0</f>
        <v>0</v>
      </c>
      <c r="H334" s="25">
        <v>0</v>
      </c>
      <c r="I334" s="25">
        <v>0</v>
      </c>
      <c r="J334" s="25">
        <v>0</v>
      </c>
      <c r="K334" s="25">
        <v>0</v>
      </c>
      <c r="L334" s="25">
        <v>0</v>
      </c>
      <c r="M334" s="25">
        <v>0</v>
      </c>
      <c r="N334" s="25">
        <v>18290.830000000002</v>
      </c>
      <c r="O334" s="25">
        <v>0</v>
      </c>
      <c r="P334" s="25">
        <v>0</v>
      </c>
      <c r="Q334" s="25">
        <v>0</v>
      </c>
      <c r="R334" s="25">
        <v>0</v>
      </c>
      <c r="S334" s="25">
        <v>0</v>
      </c>
      <c r="T334" s="25"/>
      <c r="U334" s="28">
        <f t="shared" si="32"/>
        <v>18290.830000000002</v>
      </c>
      <c r="V334" s="29">
        <f t="shared" si="28"/>
        <v>18290.830000000002</v>
      </c>
      <c r="W334" s="30" t="str">
        <f t="shared" si="29"/>
        <v>100%</v>
      </c>
      <c r="X334" s="31" t="str">
        <f t="shared" si="30"/>
        <v/>
      </c>
      <c r="AC334" s="22" t="s">
        <v>35</v>
      </c>
    </row>
    <row r="335" spans="1:29" x14ac:dyDescent="0.35">
      <c r="A335">
        <f t="shared" si="31"/>
        <v>89</v>
      </c>
      <c r="B335" s="21" t="str">
        <f t="shared" si="33"/>
        <v>2023 Closed 2024</v>
      </c>
      <c r="C335" s="22" t="s">
        <v>322</v>
      </c>
      <c r="D335" s="22" t="s">
        <v>727</v>
      </c>
      <c r="E335" s="22" t="s">
        <v>728</v>
      </c>
      <c r="F335" s="23" t="s">
        <v>582</v>
      </c>
      <c r="G335" s="25">
        <f>0</f>
        <v>0</v>
      </c>
      <c r="H335" s="25">
        <v>0</v>
      </c>
      <c r="I335" s="25">
        <v>0</v>
      </c>
      <c r="J335" s="25">
        <v>0</v>
      </c>
      <c r="K335" s="25">
        <v>0</v>
      </c>
      <c r="L335" s="25">
        <v>0</v>
      </c>
      <c r="M335" s="25">
        <v>0</v>
      </c>
      <c r="N335" s="25">
        <v>3363.01</v>
      </c>
      <c r="O335" s="25">
        <v>0</v>
      </c>
      <c r="P335" s="25">
        <v>0</v>
      </c>
      <c r="Q335" s="25">
        <v>0</v>
      </c>
      <c r="R335" s="25">
        <v>0</v>
      </c>
      <c r="S335" s="25">
        <v>0</v>
      </c>
      <c r="T335" s="25"/>
      <c r="U335" s="28">
        <f t="shared" si="32"/>
        <v>3363.01</v>
      </c>
      <c r="V335" s="29">
        <f t="shared" si="28"/>
        <v>3363.01</v>
      </c>
      <c r="W335" s="30" t="str">
        <f t="shared" si="29"/>
        <v>100%</v>
      </c>
      <c r="X335" s="31" t="str">
        <f t="shared" si="30"/>
        <v/>
      </c>
      <c r="AC335" s="22" t="s">
        <v>35</v>
      </c>
    </row>
    <row r="336" spans="1:29" x14ac:dyDescent="0.35">
      <c r="A336">
        <f t="shared" si="31"/>
        <v>90</v>
      </c>
      <c r="B336" s="21" t="str">
        <f t="shared" si="33"/>
        <v>2023 Closed 2024</v>
      </c>
      <c r="C336" s="22" t="s">
        <v>322</v>
      </c>
      <c r="D336" s="22" t="s">
        <v>729</v>
      </c>
      <c r="E336" s="22" t="s">
        <v>730</v>
      </c>
      <c r="F336" s="23" t="s">
        <v>540</v>
      </c>
      <c r="G336" s="25">
        <f>0</f>
        <v>0</v>
      </c>
      <c r="H336" s="25">
        <v>0</v>
      </c>
      <c r="I336" s="25">
        <v>0</v>
      </c>
      <c r="J336" s="25">
        <v>0</v>
      </c>
      <c r="K336" s="25">
        <v>0</v>
      </c>
      <c r="L336" s="25">
        <v>0</v>
      </c>
      <c r="M336" s="25">
        <v>0</v>
      </c>
      <c r="N336" s="25">
        <v>112557.81</v>
      </c>
      <c r="O336" s="25">
        <v>715.12</v>
      </c>
      <c r="P336" s="25">
        <v>0</v>
      </c>
      <c r="Q336" s="25">
        <v>0</v>
      </c>
      <c r="R336" s="25">
        <v>0</v>
      </c>
      <c r="S336" s="25">
        <v>0</v>
      </c>
      <c r="T336" s="25"/>
      <c r="U336" s="28">
        <f t="shared" si="32"/>
        <v>113272.93</v>
      </c>
      <c r="V336" s="29">
        <f t="shared" si="28"/>
        <v>113272.93</v>
      </c>
      <c r="W336" s="30" t="str">
        <f t="shared" si="29"/>
        <v>100%</v>
      </c>
      <c r="X336" s="31" t="str">
        <f t="shared" si="30"/>
        <v/>
      </c>
      <c r="AC336" s="22" t="s">
        <v>35</v>
      </c>
    </row>
    <row r="337" spans="1:29" x14ac:dyDescent="0.35">
      <c r="A337">
        <f t="shared" si="31"/>
        <v>91</v>
      </c>
      <c r="B337" s="21" t="str">
        <f t="shared" si="33"/>
        <v>2023 Closed 2024</v>
      </c>
      <c r="C337" s="22" t="s">
        <v>322</v>
      </c>
      <c r="D337" s="22" t="s">
        <v>731</v>
      </c>
      <c r="E337" s="22" t="s">
        <v>732</v>
      </c>
      <c r="F337" s="23" t="s">
        <v>733</v>
      </c>
      <c r="G337" s="25">
        <f>0</f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7389.1900000000005</v>
      </c>
      <c r="P337" s="25">
        <v>0</v>
      </c>
      <c r="Q337" s="25">
        <v>0</v>
      </c>
      <c r="R337" s="25">
        <v>0</v>
      </c>
      <c r="S337" s="25">
        <v>0</v>
      </c>
      <c r="T337" s="25"/>
      <c r="U337" s="28">
        <f t="shared" si="32"/>
        <v>7389.1900000000005</v>
      </c>
      <c r="V337" s="29">
        <f t="shared" si="28"/>
        <v>7389.1900000000005</v>
      </c>
      <c r="W337" s="30" t="str">
        <f t="shared" si="29"/>
        <v>100%</v>
      </c>
      <c r="X337" s="31" t="str">
        <f t="shared" si="30"/>
        <v/>
      </c>
      <c r="AC337" s="22" t="s">
        <v>35</v>
      </c>
    </row>
    <row r="338" spans="1:29" x14ac:dyDescent="0.35">
      <c r="A338">
        <f t="shared" si="31"/>
        <v>92</v>
      </c>
      <c r="B338" s="21" t="str">
        <f t="shared" si="33"/>
        <v>2023 Closed 2024</v>
      </c>
      <c r="C338" s="22" t="s">
        <v>322</v>
      </c>
      <c r="D338" s="22" t="s">
        <v>734</v>
      </c>
      <c r="E338" s="22" t="s">
        <v>735</v>
      </c>
      <c r="F338" s="23" t="s">
        <v>582</v>
      </c>
      <c r="G338" s="25">
        <f>0</f>
        <v>0</v>
      </c>
      <c r="H338" s="25">
        <v>0</v>
      </c>
      <c r="I338" s="25">
        <v>0</v>
      </c>
      <c r="J338" s="25">
        <v>0</v>
      </c>
      <c r="K338" s="25">
        <v>0</v>
      </c>
      <c r="L338" s="25">
        <v>0</v>
      </c>
      <c r="M338" s="25">
        <v>0</v>
      </c>
      <c r="N338" s="25">
        <v>0</v>
      </c>
      <c r="O338" s="25">
        <v>5661.52</v>
      </c>
      <c r="P338" s="25">
        <v>0</v>
      </c>
      <c r="Q338" s="25">
        <v>0</v>
      </c>
      <c r="R338" s="25">
        <v>0</v>
      </c>
      <c r="S338" s="25">
        <v>0</v>
      </c>
      <c r="T338" s="25"/>
      <c r="U338" s="28">
        <f t="shared" si="32"/>
        <v>5661.52</v>
      </c>
      <c r="V338" s="29">
        <f t="shared" si="28"/>
        <v>5661.52</v>
      </c>
      <c r="W338" s="30" t="str">
        <f t="shared" si="29"/>
        <v>100%</v>
      </c>
      <c r="X338" s="31" t="str">
        <f t="shared" si="30"/>
        <v/>
      </c>
      <c r="AC338" s="22" t="s">
        <v>35</v>
      </c>
    </row>
  </sheetData>
  <autoFilter ref="B3:AC245" xr:uid="{BE1F8D88-593C-416B-9A9E-B08D2BFDC89F}"/>
  <conditionalFormatting sqref="B4:B245">
    <cfRule type="notContainsBlanks" dxfId="3" priority="2">
      <formula>LEN(TRIM(B4))&gt;0</formula>
    </cfRule>
  </conditionalFormatting>
  <conditionalFormatting sqref="B247:B338">
    <cfRule type="notContainsBlanks" dxfId="2" priority="1">
      <formula>LEN(TRIM(B247))&gt;0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A1EE9-1E73-4CBF-907F-3798F2B91456}">
  <sheetPr>
    <tabColor theme="5" tint="0.39997558519241921"/>
  </sheetPr>
  <dimension ref="A1:X338"/>
  <sheetViews>
    <sheetView zoomScale="90" zoomScaleNormal="90" workbookViewId="0">
      <pane xSplit="13" ySplit="3" topLeftCell="P4" activePane="bottomRight" state="frozen"/>
      <selection pane="topRight" activeCell="AB258" sqref="AB258"/>
      <selection pane="bottomLeft" activeCell="AB258" sqref="AB258"/>
      <selection pane="bottomRight" activeCell="L1" sqref="L1:L1048576"/>
    </sheetView>
  </sheetViews>
  <sheetFormatPr defaultRowHeight="14.5" x14ac:dyDescent="0.35"/>
  <cols>
    <col min="1" max="1" width="0.81640625" customWidth="1"/>
    <col min="2" max="2" width="17.7265625" customWidth="1"/>
    <col min="3" max="3" width="12.54296875" bestFit="1" customWidth="1"/>
    <col min="4" max="4" width="12" bestFit="1" customWidth="1"/>
    <col min="5" max="5" width="38.54296875" bestFit="1" customWidth="1"/>
    <col min="6" max="6" width="10.54296875" style="21" customWidth="1"/>
    <col min="7" max="8" width="19.1796875" style="44" customWidth="1"/>
    <col min="9" max="9" width="0.453125" style="22" customWidth="1"/>
    <col min="10" max="10" width="0.453125" style="44" customWidth="1"/>
    <col min="11" max="11" width="19.81640625" style="44" customWidth="1"/>
    <col min="12" max="13" width="19.81640625" style="22" customWidth="1"/>
    <col min="14" max="16" width="20.54296875" style="22" customWidth="1"/>
    <col min="17" max="17" width="35.81640625" bestFit="1" customWidth="1"/>
    <col min="20" max="20" width="12.453125" bestFit="1" customWidth="1"/>
    <col min="21" max="21" width="15.453125" bestFit="1" customWidth="1"/>
    <col min="23" max="23" width="13.81640625" bestFit="1" customWidth="1"/>
  </cols>
  <sheetData>
    <row r="1" spans="1:24" x14ac:dyDescent="0.35">
      <c r="B1" s="1" t="s">
        <v>736</v>
      </c>
      <c r="F1"/>
      <c r="G1" s="45">
        <f>G2+G246</f>
        <v>140193437.60296884</v>
      </c>
      <c r="H1" s="45">
        <f>H2+H246</f>
        <v>107258633.44378908</v>
      </c>
      <c r="I1"/>
      <c r="J1"/>
      <c r="K1" s="46">
        <f t="shared" ref="K1:P1" si="0">K2+K246</f>
        <v>108499967.40296882</v>
      </c>
      <c r="L1" s="46">
        <f t="shared" si="0"/>
        <v>137591597.71378908</v>
      </c>
      <c r="M1" s="46">
        <f t="shared" si="0"/>
        <v>5827349.1699999999</v>
      </c>
      <c r="N1" s="46">
        <f t="shared" si="0"/>
        <v>-31693470.199999999</v>
      </c>
      <c r="O1" s="46">
        <f t="shared" si="0"/>
        <v>30332964.270000003</v>
      </c>
      <c r="P1" s="46">
        <f t="shared" si="0"/>
        <v>5827349.1699999999</v>
      </c>
      <c r="S1" t="s">
        <v>737</v>
      </c>
    </row>
    <row r="2" spans="1:24" x14ac:dyDescent="0.35">
      <c r="B2" s="6" t="s">
        <v>738</v>
      </c>
      <c r="C2" s="7"/>
      <c r="D2" s="7"/>
      <c r="E2" s="7"/>
      <c r="F2" s="47"/>
      <c r="G2" s="48">
        <f>SUBTOTAL(9,G4:G245)</f>
        <v>140193437.60296884</v>
      </c>
      <c r="H2" s="48">
        <f>SUBTOTAL(9,H4:H245)</f>
        <v>107258633.44378908</v>
      </c>
      <c r="I2" s="49">
        <f>SUM(I4:I245)</f>
        <v>0</v>
      </c>
      <c r="J2" s="50"/>
      <c r="K2" s="51">
        <f t="shared" ref="K2:P2" si="1">SUBTOTAL(9,K4:K245)</f>
        <v>107179240.89296882</v>
      </c>
      <c r="L2" s="51">
        <f t="shared" si="1"/>
        <v>137591597.71378908</v>
      </c>
      <c r="M2" s="51">
        <f t="shared" si="1"/>
        <v>5827349.1699999999</v>
      </c>
      <c r="N2" s="52">
        <f t="shared" si="1"/>
        <v>-33014196.710000001</v>
      </c>
      <c r="O2" s="52">
        <f t="shared" si="1"/>
        <v>30332964.270000003</v>
      </c>
      <c r="P2" s="52">
        <f t="shared" si="1"/>
        <v>5827349.1699999999</v>
      </c>
      <c r="Q2" s="53"/>
      <c r="S2" t="s">
        <v>737</v>
      </c>
    </row>
    <row r="3" spans="1:24" ht="76.5" customHeight="1" x14ac:dyDescent="0.35">
      <c r="B3" s="54" t="s">
        <v>739</v>
      </c>
      <c r="C3" s="55" t="s">
        <v>3</v>
      </c>
      <c r="D3" s="56" t="s">
        <v>4</v>
      </c>
      <c r="E3" s="56" t="s">
        <v>5</v>
      </c>
      <c r="F3" s="57" t="s">
        <v>6</v>
      </c>
      <c r="G3" s="58" t="s">
        <v>7</v>
      </c>
      <c r="H3" s="58" t="s">
        <v>740</v>
      </c>
      <c r="I3" s="59" t="s">
        <v>741</v>
      </c>
      <c r="J3" s="60" t="s">
        <v>19</v>
      </c>
      <c r="K3" s="61" t="s">
        <v>742</v>
      </c>
      <c r="L3" s="61" t="s">
        <v>743</v>
      </c>
      <c r="M3" s="61" t="s">
        <v>744</v>
      </c>
      <c r="N3" s="62" t="s">
        <v>745</v>
      </c>
      <c r="O3" s="62" t="s">
        <v>746</v>
      </c>
      <c r="P3" s="62" t="s">
        <v>747</v>
      </c>
      <c r="Q3" s="63" t="s">
        <v>748</v>
      </c>
      <c r="S3" t="s">
        <v>737</v>
      </c>
      <c r="T3" s="64" t="s">
        <v>749</v>
      </c>
    </row>
    <row r="4" spans="1:24" x14ac:dyDescent="0.35">
      <c r="A4" s="20" t="str">
        <f t="shared" ref="A4:A41" si="2">RIGHT(D4,LEN(D4)-3)</f>
        <v>324301</v>
      </c>
      <c r="B4" s="5" t="s">
        <v>35</v>
      </c>
      <c r="C4" t="s">
        <v>29</v>
      </c>
      <c r="D4" t="s">
        <v>30</v>
      </c>
      <c r="E4" t="s">
        <v>31</v>
      </c>
      <c r="F4" s="21">
        <v>394.1</v>
      </c>
      <c r="G4" s="65">
        <v>2638.7480350000001</v>
      </c>
      <c r="H4" s="65">
        <v>0</v>
      </c>
      <c r="I4" s="24">
        <v>0</v>
      </c>
      <c r="J4" s="65"/>
      <c r="K4" s="26">
        <f>IF(B4="",G4,0)</f>
        <v>2638.7480350000001</v>
      </c>
      <c r="L4" s="66">
        <v>0</v>
      </c>
      <c r="M4" s="66">
        <v>0</v>
      </c>
      <c r="N4" s="66">
        <f t="shared" ref="N4:P67" si="3">K4-G4</f>
        <v>0</v>
      </c>
      <c r="O4" s="66">
        <f t="shared" si="3"/>
        <v>0</v>
      </c>
      <c r="P4" s="66">
        <f t="shared" si="3"/>
        <v>0</v>
      </c>
      <c r="Q4" t="s">
        <v>35</v>
      </c>
    </row>
    <row r="5" spans="1:24" x14ac:dyDescent="0.35">
      <c r="A5" s="20" t="str">
        <f t="shared" si="2"/>
        <v>324315</v>
      </c>
      <c r="B5" s="5" t="s">
        <v>35</v>
      </c>
      <c r="C5" t="s">
        <v>29</v>
      </c>
      <c r="D5" t="s">
        <v>36</v>
      </c>
      <c r="E5" t="s">
        <v>37</v>
      </c>
      <c r="F5" s="21">
        <v>394.1</v>
      </c>
      <c r="G5" s="65">
        <v>10554.99214</v>
      </c>
      <c r="H5" s="65">
        <v>0</v>
      </c>
      <c r="I5" s="24">
        <v>0</v>
      </c>
      <c r="J5" s="65"/>
      <c r="K5" s="26">
        <f>IF(B5="",G5,0)</f>
        <v>10554.99214</v>
      </c>
      <c r="L5" s="66">
        <v>0</v>
      </c>
      <c r="M5" s="66">
        <v>0</v>
      </c>
      <c r="N5" s="66">
        <f t="shared" si="3"/>
        <v>0</v>
      </c>
      <c r="O5" s="66">
        <f t="shared" si="3"/>
        <v>0</v>
      </c>
      <c r="P5" s="66">
        <f t="shared" si="3"/>
        <v>0</v>
      </c>
      <c r="Q5" t="s">
        <v>35</v>
      </c>
      <c r="T5" s="67" t="s">
        <v>750</v>
      </c>
      <c r="U5" s="68">
        <v>2024</v>
      </c>
      <c r="V5" s="69"/>
      <c r="W5" s="68">
        <v>2025</v>
      </c>
      <c r="X5" s="70"/>
    </row>
    <row r="6" spans="1:24" x14ac:dyDescent="0.35">
      <c r="A6" s="20" t="str">
        <f t="shared" si="2"/>
        <v>324480</v>
      </c>
      <c r="B6" s="5" t="s">
        <v>35</v>
      </c>
      <c r="C6" t="s">
        <v>29</v>
      </c>
      <c r="D6" t="s">
        <v>38</v>
      </c>
      <c r="E6" t="s">
        <v>39</v>
      </c>
      <c r="F6" s="21">
        <v>394.1</v>
      </c>
      <c r="G6" s="65">
        <v>8293.2081100000014</v>
      </c>
      <c r="H6" s="65">
        <v>0</v>
      </c>
      <c r="I6" s="24">
        <v>0</v>
      </c>
      <c r="J6" s="65"/>
      <c r="K6" s="26">
        <f>IF(B6="",G6,0)</f>
        <v>8293.2081100000014</v>
      </c>
      <c r="L6" s="66">
        <v>0</v>
      </c>
      <c r="M6" s="66">
        <v>0</v>
      </c>
      <c r="N6" s="66">
        <f t="shared" si="3"/>
        <v>0</v>
      </c>
      <c r="O6" s="66">
        <f t="shared" si="3"/>
        <v>0</v>
      </c>
      <c r="P6" s="66">
        <f t="shared" si="3"/>
        <v>0</v>
      </c>
      <c r="Q6" t="s">
        <v>35</v>
      </c>
    </row>
    <row r="7" spans="1:24" x14ac:dyDescent="0.35">
      <c r="A7" s="20" t="str">
        <f t="shared" si="2"/>
        <v>324820</v>
      </c>
      <c r="B7" s="5" t="s">
        <v>35</v>
      </c>
      <c r="C7" t="s">
        <v>29</v>
      </c>
      <c r="D7" t="s">
        <v>40</v>
      </c>
      <c r="E7" t="s">
        <v>41</v>
      </c>
      <c r="F7" s="21">
        <v>376.2</v>
      </c>
      <c r="G7" s="65">
        <v>76795.741768000007</v>
      </c>
      <c r="H7" s="65">
        <v>0</v>
      </c>
      <c r="I7" s="24">
        <v>0</v>
      </c>
      <c r="J7" s="65"/>
      <c r="K7" s="26">
        <f>IF(B7="",G7,0)</f>
        <v>76795.741768000007</v>
      </c>
      <c r="L7" s="66">
        <v>0</v>
      </c>
      <c r="M7" s="66">
        <v>0</v>
      </c>
      <c r="N7" s="66">
        <f t="shared" si="3"/>
        <v>0</v>
      </c>
      <c r="O7" s="66">
        <f t="shared" si="3"/>
        <v>0</v>
      </c>
      <c r="P7" s="66">
        <f t="shared" si="3"/>
        <v>0</v>
      </c>
      <c r="Q7" t="s">
        <v>35</v>
      </c>
      <c r="T7" s="71" t="s">
        <v>751</v>
      </c>
      <c r="U7" s="27">
        <f>SUMIFS(G:G,G:G,"&gt;="&amp;1000000,$S:$S,"&lt;&gt;"&amp;"x")</f>
        <v>110270681.59249599</v>
      </c>
      <c r="V7" s="72">
        <f>U7/U9</f>
        <v>0.78656093664516036</v>
      </c>
      <c r="W7" s="27">
        <f>SUMIFS(H:H,H:H,"&gt;="&amp;1000000,$S:$S,"&lt;&gt;"&amp;"x")</f>
        <v>89179569.248714998</v>
      </c>
      <c r="X7" s="72">
        <f>W7/W9</f>
        <v>0.83144420533244368</v>
      </c>
    </row>
    <row r="8" spans="1:24" x14ac:dyDescent="0.35">
      <c r="A8" s="20" t="str">
        <f t="shared" si="2"/>
        <v>324824</v>
      </c>
      <c r="B8" s="5" t="s">
        <v>35</v>
      </c>
      <c r="C8" t="s">
        <v>29</v>
      </c>
      <c r="D8" t="s">
        <v>42</v>
      </c>
      <c r="E8" t="s">
        <v>43</v>
      </c>
      <c r="F8" s="21">
        <v>378</v>
      </c>
      <c r="G8" s="65">
        <v>53708.996095999995</v>
      </c>
      <c r="H8" s="65">
        <v>0</v>
      </c>
      <c r="I8" s="24">
        <v>0</v>
      </c>
      <c r="J8" s="65"/>
      <c r="K8" s="26">
        <f>IF(B8="",G8,0)</f>
        <v>53708.996095999995</v>
      </c>
      <c r="L8" s="66">
        <v>0</v>
      </c>
      <c r="M8" s="66">
        <v>0</v>
      </c>
      <c r="N8" s="66">
        <f t="shared" si="3"/>
        <v>0</v>
      </c>
      <c r="O8" s="66">
        <f t="shared" si="3"/>
        <v>0</v>
      </c>
      <c r="P8" s="66">
        <f t="shared" si="3"/>
        <v>0</v>
      </c>
      <c r="Q8" t="s">
        <v>35</v>
      </c>
      <c r="T8" s="68" t="s">
        <v>752</v>
      </c>
      <c r="U8" s="73">
        <f>SUMIFS(G:G,G:G,"&lt;"&amp;1000000,$S:$S,"&lt;&gt;"&amp;"x")</f>
        <v>29922756.010472804</v>
      </c>
      <c r="V8" s="74">
        <f>U8/U9</f>
        <v>0.21343906335483953</v>
      </c>
      <c r="W8" s="73">
        <f>SUMIFS(H:H,H:H,"&lt;"&amp;1000000,$S:$S,"&lt;&gt;"&amp;"x")</f>
        <v>18079064.195073992</v>
      </c>
      <c r="X8" s="74">
        <f>W8/W9</f>
        <v>0.16855579466755638</v>
      </c>
    </row>
    <row r="9" spans="1:24" x14ac:dyDescent="0.35">
      <c r="A9" s="20" t="str">
        <f t="shared" si="2"/>
        <v>322776</v>
      </c>
      <c r="B9" s="5" t="s">
        <v>44</v>
      </c>
      <c r="C9" s="75" t="s">
        <v>29</v>
      </c>
      <c r="D9" s="75" t="s">
        <v>45</v>
      </c>
      <c r="E9" s="75" t="s">
        <v>46</v>
      </c>
      <c r="F9" s="76">
        <v>376.2</v>
      </c>
      <c r="G9" s="77">
        <v>29040773.440000001</v>
      </c>
      <c r="H9" s="77">
        <v>0</v>
      </c>
      <c r="I9" s="24">
        <v>0</v>
      </c>
      <c r="J9" s="24"/>
      <c r="K9" s="78">
        <v>0</v>
      </c>
      <c r="L9" s="79">
        <v>29040773.440000001</v>
      </c>
      <c r="M9" s="66">
        <v>0</v>
      </c>
      <c r="N9" s="66">
        <f t="shared" si="3"/>
        <v>-29040773.440000001</v>
      </c>
      <c r="O9" s="66">
        <f t="shared" si="3"/>
        <v>29040773.440000001</v>
      </c>
      <c r="P9" s="66">
        <f t="shared" si="3"/>
        <v>0</v>
      </c>
      <c r="Q9" t="s">
        <v>753</v>
      </c>
      <c r="U9" s="2">
        <f>SUM(U7:U8)</f>
        <v>140193437.60296881</v>
      </c>
      <c r="V9" s="1"/>
      <c r="W9" s="2">
        <f>SUM(W7:W8)</f>
        <v>107258633.44378899</v>
      </c>
    </row>
    <row r="10" spans="1:24" x14ac:dyDescent="0.35">
      <c r="A10" s="20" t="str">
        <f t="shared" si="2"/>
        <v>322783</v>
      </c>
      <c r="B10" s="5" t="s">
        <v>35</v>
      </c>
      <c r="C10" t="s">
        <v>29</v>
      </c>
      <c r="D10" t="s">
        <v>50</v>
      </c>
      <c r="E10" t="s">
        <v>51</v>
      </c>
      <c r="F10" s="21">
        <v>374.1</v>
      </c>
      <c r="G10" s="65">
        <v>119146.94</v>
      </c>
      <c r="H10" s="65">
        <v>0</v>
      </c>
      <c r="I10" s="24">
        <v>0</v>
      </c>
      <c r="J10" s="65"/>
      <c r="K10" s="26">
        <f t="shared" ref="K10:K73" si="4">IF(B10="",G10,0)</f>
        <v>119146.94</v>
      </c>
      <c r="L10" s="66">
        <v>0</v>
      </c>
      <c r="M10" s="66">
        <v>0</v>
      </c>
      <c r="N10" s="66">
        <f t="shared" si="3"/>
        <v>0</v>
      </c>
      <c r="O10" s="66">
        <f t="shared" si="3"/>
        <v>0</v>
      </c>
      <c r="P10" s="66">
        <f t="shared" si="3"/>
        <v>0</v>
      </c>
      <c r="Q10" t="s">
        <v>35</v>
      </c>
    </row>
    <row r="11" spans="1:24" x14ac:dyDescent="0.35">
      <c r="A11" s="20" t="str">
        <f t="shared" si="2"/>
        <v>322784</v>
      </c>
      <c r="B11" s="5" t="s">
        <v>35</v>
      </c>
      <c r="C11" t="s">
        <v>29</v>
      </c>
      <c r="D11" t="s">
        <v>52</v>
      </c>
      <c r="E11" t="s">
        <v>53</v>
      </c>
      <c r="F11" s="21">
        <v>378</v>
      </c>
      <c r="G11" s="65">
        <v>498151.91000000003</v>
      </c>
      <c r="H11" s="65">
        <v>0</v>
      </c>
      <c r="I11" s="24">
        <v>0</v>
      </c>
      <c r="J11" s="65"/>
      <c r="K11" s="26">
        <f t="shared" si="4"/>
        <v>498151.91000000003</v>
      </c>
      <c r="L11" s="66">
        <v>0</v>
      </c>
      <c r="M11" s="66">
        <v>0</v>
      </c>
      <c r="N11" s="66">
        <f t="shared" si="3"/>
        <v>0</v>
      </c>
      <c r="O11" s="66">
        <f t="shared" si="3"/>
        <v>0</v>
      </c>
      <c r="P11" s="66">
        <f t="shared" si="3"/>
        <v>0</v>
      </c>
      <c r="Q11" t="s">
        <v>35</v>
      </c>
    </row>
    <row r="12" spans="1:24" x14ac:dyDescent="0.35">
      <c r="A12" s="20" t="str">
        <f t="shared" si="2"/>
        <v>323431</v>
      </c>
      <c r="B12" s="5" t="s">
        <v>35</v>
      </c>
      <c r="C12" t="s">
        <v>29</v>
      </c>
      <c r="D12" t="s">
        <v>54</v>
      </c>
      <c r="E12" t="s">
        <v>55</v>
      </c>
      <c r="F12" s="21">
        <v>376.2</v>
      </c>
      <c r="G12" s="65">
        <v>237521.69</v>
      </c>
      <c r="H12" s="65">
        <v>0</v>
      </c>
      <c r="I12" s="24">
        <v>0</v>
      </c>
      <c r="J12" s="65"/>
      <c r="K12" s="26">
        <f t="shared" si="4"/>
        <v>237521.69</v>
      </c>
      <c r="L12" s="66">
        <v>0</v>
      </c>
      <c r="M12" s="66">
        <v>0</v>
      </c>
      <c r="N12" s="66">
        <f t="shared" si="3"/>
        <v>0</v>
      </c>
      <c r="O12" s="66">
        <f t="shared" si="3"/>
        <v>0</v>
      </c>
      <c r="P12" s="66">
        <f t="shared" si="3"/>
        <v>0</v>
      </c>
      <c r="Q12" t="s">
        <v>35</v>
      </c>
      <c r="T12" s="67" t="s">
        <v>754</v>
      </c>
      <c r="U12" s="68">
        <v>2024</v>
      </c>
      <c r="V12" s="69"/>
      <c r="W12" s="68">
        <v>2025</v>
      </c>
      <c r="X12" s="70"/>
    </row>
    <row r="13" spans="1:24" x14ac:dyDescent="0.35">
      <c r="A13" s="20" t="str">
        <f t="shared" si="2"/>
        <v>323432</v>
      </c>
      <c r="B13" s="5" t="s">
        <v>35</v>
      </c>
      <c r="C13" t="s">
        <v>29</v>
      </c>
      <c r="D13" t="s">
        <v>57</v>
      </c>
      <c r="E13" t="s">
        <v>58</v>
      </c>
      <c r="F13" s="21">
        <v>378</v>
      </c>
      <c r="G13" s="65">
        <v>582324.92000000004</v>
      </c>
      <c r="H13" s="65">
        <v>0</v>
      </c>
      <c r="I13" s="24">
        <v>0</v>
      </c>
      <c r="J13" s="65"/>
      <c r="K13" s="26">
        <f t="shared" si="4"/>
        <v>582324.92000000004</v>
      </c>
      <c r="L13" s="66">
        <v>0</v>
      </c>
      <c r="M13" s="66">
        <v>0</v>
      </c>
      <c r="N13" s="66">
        <f t="shared" si="3"/>
        <v>0</v>
      </c>
      <c r="O13" s="66">
        <f t="shared" si="3"/>
        <v>0</v>
      </c>
      <c r="P13" s="66">
        <f t="shared" si="3"/>
        <v>0</v>
      </c>
      <c r="Q13" t="s">
        <v>35</v>
      </c>
    </row>
    <row r="14" spans="1:24" x14ac:dyDescent="0.35">
      <c r="A14" s="20" t="str">
        <f t="shared" si="2"/>
        <v>323434</v>
      </c>
      <c r="B14" s="5" t="s">
        <v>35</v>
      </c>
      <c r="C14" t="s">
        <v>29</v>
      </c>
      <c r="D14" t="s">
        <v>59</v>
      </c>
      <c r="E14" t="s">
        <v>60</v>
      </c>
      <c r="F14" s="21">
        <v>378</v>
      </c>
      <c r="G14" s="65">
        <v>1181773.33</v>
      </c>
      <c r="H14" s="65">
        <v>0</v>
      </c>
      <c r="I14" s="24">
        <v>0</v>
      </c>
      <c r="J14" s="65"/>
      <c r="K14" s="26">
        <f t="shared" si="4"/>
        <v>1181773.33</v>
      </c>
      <c r="L14" s="66">
        <v>0</v>
      </c>
      <c r="M14" s="66">
        <v>0</v>
      </c>
      <c r="N14" s="66">
        <f t="shared" si="3"/>
        <v>0</v>
      </c>
      <c r="O14" s="66">
        <f t="shared" si="3"/>
        <v>0</v>
      </c>
      <c r="P14" s="66">
        <f t="shared" si="3"/>
        <v>0</v>
      </c>
      <c r="Q14" t="s">
        <v>35</v>
      </c>
      <c r="T14" s="71" t="s">
        <v>751</v>
      </c>
      <c r="U14" s="27">
        <f>SUMIFS(K:K,K:K,"&gt;="&amp;1000000,$S:$S,"&lt;&gt;"&amp;"x")</f>
        <v>77256484.882496014</v>
      </c>
      <c r="V14" s="72">
        <f>U14/U16</f>
        <v>0.71204154924365537</v>
      </c>
      <c r="W14" s="27">
        <f>SUMIFS(L:L,L:L,"&gt;="&amp;1000000,$S:$S,"&lt;&gt;"&amp;"x")</f>
        <v>119512533.51871499</v>
      </c>
      <c r="X14" s="72">
        <f>W14/W16</f>
        <v>0.86860342858521677</v>
      </c>
    </row>
    <row r="15" spans="1:24" x14ac:dyDescent="0.35">
      <c r="A15" s="20" t="str">
        <f t="shared" si="2"/>
        <v>323435</v>
      </c>
      <c r="B15" s="5" t="s">
        <v>35</v>
      </c>
      <c r="C15" t="s">
        <v>29</v>
      </c>
      <c r="D15" t="s">
        <v>61</v>
      </c>
      <c r="E15" t="s">
        <v>62</v>
      </c>
      <c r="F15" s="21">
        <v>385</v>
      </c>
      <c r="G15" s="65">
        <v>97718.88</v>
      </c>
      <c r="H15" s="65">
        <v>0</v>
      </c>
      <c r="I15" s="24">
        <v>0</v>
      </c>
      <c r="J15" s="65"/>
      <c r="K15" s="26">
        <f t="shared" si="4"/>
        <v>97718.88</v>
      </c>
      <c r="L15" s="66">
        <v>0</v>
      </c>
      <c r="M15" s="66">
        <v>0</v>
      </c>
      <c r="N15" s="66">
        <f t="shared" si="3"/>
        <v>0</v>
      </c>
      <c r="O15" s="66">
        <f t="shared" si="3"/>
        <v>0</v>
      </c>
      <c r="P15" s="66">
        <f t="shared" si="3"/>
        <v>0</v>
      </c>
      <c r="Q15" t="s">
        <v>35</v>
      </c>
      <c r="T15" s="68" t="s">
        <v>752</v>
      </c>
      <c r="U15" s="73">
        <f>SUMIFS(K:K,K:K,"&lt;"&amp;1000000,$S:$S,"&lt;&gt;"&amp;"x")</f>
        <v>31243482.520472798</v>
      </c>
      <c r="V15" s="74">
        <f>U15/U16</f>
        <v>0.28795845075634469</v>
      </c>
      <c r="W15" s="73">
        <f>SUMIFS(L:L,L:L,"&lt;"&amp;1000000,$S:$S,"&lt;&gt;"&amp;"x")</f>
        <v>18079064.195073992</v>
      </c>
      <c r="X15" s="74">
        <f>W15/W16</f>
        <v>0.13139657141478317</v>
      </c>
    </row>
    <row r="16" spans="1:24" x14ac:dyDescent="0.35">
      <c r="A16" s="20" t="str">
        <f t="shared" si="2"/>
        <v>323731</v>
      </c>
      <c r="B16" s="5" t="s">
        <v>35</v>
      </c>
      <c r="C16" t="s">
        <v>29</v>
      </c>
      <c r="D16" t="s">
        <v>63</v>
      </c>
      <c r="E16" t="s">
        <v>64</v>
      </c>
      <c r="F16" s="21">
        <v>377</v>
      </c>
      <c r="G16" s="65">
        <v>147143.05276300001</v>
      </c>
      <c r="H16" s="65">
        <v>0</v>
      </c>
      <c r="I16" s="24">
        <v>0</v>
      </c>
      <c r="J16" s="65"/>
      <c r="K16" s="26">
        <f t="shared" si="4"/>
        <v>147143.05276300001</v>
      </c>
      <c r="L16" s="66">
        <v>0</v>
      </c>
      <c r="M16" s="66">
        <v>0</v>
      </c>
      <c r="N16" s="66">
        <f t="shared" si="3"/>
        <v>0</v>
      </c>
      <c r="O16" s="66">
        <f t="shared" si="3"/>
        <v>0</v>
      </c>
      <c r="P16" s="66">
        <f t="shared" si="3"/>
        <v>0</v>
      </c>
      <c r="Q16" t="s">
        <v>35</v>
      </c>
      <c r="U16" s="2">
        <f>SUM(U14:U15)</f>
        <v>108499967.40296881</v>
      </c>
      <c r="V16" s="1"/>
      <c r="W16" s="2">
        <f>SUM(W14:W15)</f>
        <v>137591597.71378899</v>
      </c>
      <c r="X16" s="1"/>
    </row>
    <row r="17" spans="1:17" x14ac:dyDescent="0.35">
      <c r="A17" s="20" t="str">
        <f t="shared" si="2"/>
        <v>323795</v>
      </c>
      <c r="B17" s="5" t="s">
        <v>35</v>
      </c>
      <c r="C17" t="s">
        <v>29</v>
      </c>
      <c r="D17" t="s">
        <v>65</v>
      </c>
      <c r="E17" t="s">
        <v>66</v>
      </c>
      <c r="F17" s="21">
        <v>377</v>
      </c>
      <c r="G17" s="65">
        <v>18881.810000000001</v>
      </c>
      <c r="H17" s="65">
        <v>0</v>
      </c>
      <c r="I17" s="24">
        <v>0</v>
      </c>
      <c r="J17" s="65"/>
      <c r="K17" s="26">
        <f t="shared" si="4"/>
        <v>18881.810000000001</v>
      </c>
      <c r="L17" s="66">
        <v>0</v>
      </c>
      <c r="M17" s="66">
        <v>0</v>
      </c>
      <c r="N17" s="66">
        <f t="shared" si="3"/>
        <v>0</v>
      </c>
      <c r="O17" s="66">
        <f t="shared" si="3"/>
        <v>0</v>
      </c>
      <c r="P17" s="66">
        <f t="shared" si="3"/>
        <v>0</v>
      </c>
      <c r="Q17" t="s">
        <v>35</v>
      </c>
    </row>
    <row r="18" spans="1:17" x14ac:dyDescent="0.35">
      <c r="A18" s="20" t="str">
        <f t="shared" si="2"/>
        <v>324495</v>
      </c>
      <c r="B18" s="5" t="s">
        <v>35</v>
      </c>
      <c r="C18" t="s">
        <v>29</v>
      </c>
      <c r="D18" t="s">
        <v>67</v>
      </c>
      <c r="E18" t="s">
        <v>68</v>
      </c>
      <c r="F18" s="21">
        <v>377</v>
      </c>
      <c r="G18" s="65">
        <v>18174</v>
      </c>
      <c r="H18" s="65">
        <v>0</v>
      </c>
      <c r="I18" s="24">
        <v>0</v>
      </c>
      <c r="J18" s="65"/>
      <c r="K18" s="26">
        <f t="shared" si="4"/>
        <v>18174</v>
      </c>
      <c r="L18" s="66">
        <v>0</v>
      </c>
      <c r="M18" s="66">
        <v>0</v>
      </c>
      <c r="N18" s="66">
        <f t="shared" si="3"/>
        <v>0</v>
      </c>
      <c r="O18" s="66">
        <f t="shared" si="3"/>
        <v>0</v>
      </c>
      <c r="P18" s="66">
        <f t="shared" si="3"/>
        <v>0</v>
      </c>
      <c r="Q18" t="s">
        <v>35</v>
      </c>
    </row>
    <row r="19" spans="1:17" x14ac:dyDescent="0.35">
      <c r="A19" s="20" t="str">
        <f t="shared" si="2"/>
        <v>324502</v>
      </c>
      <c r="B19" s="5" t="s">
        <v>35</v>
      </c>
      <c r="C19" t="s">
        <v>29</v>
      </c>
      <c r="D19" t="s">
        <v>69</v>
      </c>
      <c r="E19" t="s">
        <v>70</v>
      </c>
      <c r="F19" s="21">
        <v>377</v>
      </c>
      <c r="G19" s="65">
        <v>21808.799999999999</v>
      </c>
      <c r="H19" s="65">
        <v>0</v>
      </c>
      <c r="I19" s="24">
        <v>0</v>
      </c>
      <c r="J19" s="65"/>
      <c r="K19" s="26">
        <f t="shared" si="4"/>
        <v>21808.799999999999</v>
      </c>
      <c r="L19" s="66">
        <v>0</v>
      </c>
      <c r="M19" s="66">
        <v>0</v>
      </c>
      <c r="N19" s="66">
        <f t="shared" si="3"/>
        <v>0</v>
      </c>
      <c r="O19" s="66">
        <f t="shared" si="3"/>
        <v>0</v>
      </c>
      <c r="P19" s="66">
        <f t="shared" si="3"/>
        <v>0</v>
      </c>
      <c r="Q19" t="s">
        <v>35</v>
      </c>
    </row>
    <row r="20" spans="1:17" x14ac:dyDescent="0.35">
      <c r="A20" s="20" t="str">
        <f t="shared" si="2"/>
        <v>324704</v>
      </c>
      <c r="B20" s="5" t="s">
        <v>35</v>
      </c>
      <c r="C20" t="s">
        <v>29</v>
      </c>
      <c r="D20" t="s">
        <v>71</v>
      </c>
      <c r="E20" t="s">
        <v>72</v>
      </c>
      <c r="F20" s="21">
        <v>377</v>
      </c>
      <c r="G20" s="65">
        <v>30290</v>
      </c>
      <c r="H20" s="65">
        <v>0</v>
      </c>
      <c r="I20" s="24">
        <v>0</v>
      </c>
      <c r="J20" s="65"/>
      <c r="K20" s="26">
        <f t="shared" si="4"/>
        <v>30290</v>
      </c>
      <c r="L20" s="66">
        <v>0</v>
      </c>
      <c r="M20" s="66">
        <v>0</v>
      </c>
      <c r="N20" s="66">
        <f t="shared" si="3"/>
        <v>0</v>
      </c>
      <c r="O20" s="66">
        <f t="shared" si="3"/>
        <v>0</v>
      </c>
      <c r="P20" s="66">
        <f t="shared" si="3"/>
        <v>0</v>
      </c>
      <c r="Q20" t="s">
        <v>35</v>
      </c>
    </row>
    <row r="21" spans="1:17" x14ac:dyDescent="0.35">
      <c r="A21" s="20" t="str">
        <f t="shared" si="2"/>
        <v>325057</v>
      </c>
      <c r="B21" s="5" t="s">
        <v>35</v>
      </c>
      <c r="C21" t="s">
        <v>29</v>
      </c>
      <c r="D21" t="s">
        <v>73</v>
      </c>
      <c r="E21" t="s">
        <v>74</v>
      </c>
      <c r="F21" s="21">
        <v>377</v>
      </c>
      <c r="G21" s="65">
        <v>15145</v>
      </c>
      <c r="H21" s="65">
        <v>0</v>
      </c>
      <c r="I21" s="24">
        <v>0</v>
      </c>
      <c r="J21" s="65"/>
      <c r="K21" s="26">
        <f t="shared" si="4"/>
        <v>15145</v>
      </c>
      <c r="L21" s="66">
        <v>0</v>
      </c>
      <c r="M21" s="66">
        <v>0</v>
      </c>
      <c r="N21" s="66">
        <f t="shared" si="3"/>
        <v>0</v>
      </c>
      <c r="O21" s="66">
        <f t="shared" si="3"/>
        <v>0</v>
      </c>
      <c r="P21" s="66">
        <f t="shared" si="3"/>
        <v>0</v>
      </c>
      <c r="Q21" t="s">
        <v>35</v>
      </c>
    </row>
    <row r="22" spans="1:17" x14ac:dyDescent="0.35">
      <c r="A22" s="20" t="str">
        <f t="shared" si="2"/>
        <v>324239</v>
      </c>
      <c r="B22" s="5" t="s">
        <v>35</v>
      </c>
      <c r="C22" t="s">
        <v>29</v>
      </c>
      <c r="D22" t="s">
        <v>75</v>
      </c>
      <c r="E22" t="s">
        <v>76</v>
      </c>
      <c r="F22" s="21">
        <v>394.1</v>
      </c>
      <c r="G22" s="65">
        <v>1506.45</v>
      </c>
      <c r="H22" s="65">
        <v>0</v>
      </c>
      <c r="I22" s="24">
        <v>0</v>
      </c>
      <c r="J22" s="65"/>
      <c r="K22" s="26">
        <f t="shared" si="4"/>
        <v>1506.45</v>
      </c>
      <c r="L22" s="66">
        <v>0</v>
      </c>
      <c r="M22" s="66">
        <v>0</v>
      </c>
      <c r="N22" s="66">
        <f t="shared" si="3"/>
        <v>0</v>
      </c>
      <c r="O22" s="66">
        <f t="shared" si="3"/>
        <v>0</v>
      </c>
      <c r="P22" s="66">
        <f t="shared" si="3"/>
        <v>0</v>
      </c>
      <c r="Q22" t="s">
        <v>35</v>
      </c>
    </row>
    <row r="23" spans="1:17" x14ac:dyDescent="0.35">
      <c r="A23" s="20" t="str">
        <f t="shared" si="2"/>
        <v>324273</v>
      </c>
      <c r="B23" s="5" t="s">
        <v>35</v>
      </c>
      <c r="C23" t="s">
        <v>29</v>
      </c>
      <c r="D23" t="s">
        <v>77</v>
      </c>
      <c r="E23" t="s">
        <v>78</v>
      </c>
      <c r="F23" s="21">
        <v>394.1</v>
      </c>
      <c r="G23" s="65">
        <v>1506.45</v>
      </c>
      <c r="H23" s="65">
        <v>0</v>
      </c>
      <c r="I23" s="24">
        <v>0</v>
      </c>
      <c r="J23" s="65"/>
      <c r="K23" s="26">
        <f t="shared" si="4"/>
        <v>1506.45</v>
      </c>
      <c r="L23" s="66">
        <v>0</v>
      </c>
      <c r="M23" s="66">
        <v>0</v>
      </c>
      <c r="N23" s="66">
        <f t="shared" si="3"/>
        <v>0</v>
      </c>
      <c r="O23" s="66">
        <f t="shared" si="3"/>
        <v>0</v>
      </c>
      <c r="P23" s="66">
        <f t="shared" si="3"/>
        <v>0</v>
      </c>
      <c r="Q23" t="s">
        <v>35</v>
      </c>
    </row>
    <row r="24" spans="1:17" x14ac:dyDescent="0.35">
      <c r="A24" s="20" t="str">
        <f t="shared" si="2"/>
        <v>324274</v>
      </c>
      <c r="B24" s="5" t="s">
        <v>35</v>
      </c>
      <c r="C24" t="s">
        <v>29</v>
      </c>
      <c r="D24" t="s">
        <v>79</v>
      </c>
      <c r="E24" t="s">
        <v>80</v>
      </c>
      <c r="F24" s="21">
        <v>394.1</v>
      </c>
      <c r="G24" s="65">
        <v>1506.45</v>
      </c>
      <c r="H24" s="65">
        <v>0</v>
      </c>
      <c r="I24" s="24">
        <v>0</v>
      </c>
      <c r="J24" s="65"/>
      <c r="K24" s="26">
        <f t="shared" si="4"/>
        <v>1506.45</v>
      </c>
      <c r="L24" s="66">
        <v>0</v>
      </c>
      <c r="M24" s="66">
        <v>0</v>
      </c>
      <c r="N24" s="66">
        <f t="shared" si="3"/>
        <v>0</v>
      </c>
      <c r="O24" s="66">
        <f t="shared" si="3"/>
        <v>0</v>
      </c>
      <c r="P24" s="66">
        <f t="shared" si="3"/>
        <v>0</v>
      </c>
      <c r="Q24" t="s">
        <v>35</v>
      </c>
    </row>
    <row r="25" spans="1:17" x14ac:dyDescent="0.35">
      <c r="A25" s="20" t="str">
        <f t="shared" si="2"/>
        <v>323443</v>
      </c>
      <c r="B25" s="5" t="s">
        <v>35</v>
      </c>
      <c r="C25" t="s">
        <v>29</v>
      </c>
      <c r="D25" t="s">
        <v>81</v>
      </c>
      <c r="E25" t="s">
        <v>82</v>
      </c>
      <c r="F25" s="21">
        <v>378</v>
      </c>
      <c r="G25" s="65">
        <v>1117240.8899999999</v>
      </c>
      <c r="H25" s="65">
        <v>0</v>
      </c>
      <c r="I25" s="24">
        <v>0</v>
      </c>
      <c r="J25" s="65"/>
      <c r="K25" s="26">
        <f t="shared" si="4"/>
        <v>1117240.8899999999</v>
      </c>
      <c r="L25" s="66">
        <v>0</v>
      </c>
      <c r="M25" s="66">
        <v>0</v>
      </c>
      <c r="N25" s="66">
        <f t="shared" si="3"/>
        <v>0</v>
      </c>
      <c r="O25" s="66">
        <f t="shared" si="3"/>
        <v>0</v>
      </c>
      <c r="P25" s="66">
        <f t="shared" si="3"/>
        <v>0</v>
      </c>
      <c r="Q25" t="s">
        <v>35</v>
      </c>
    </row>
    <row r="26" spans="1:17" x14ac:dyDescent="0.35">
      <c r="A26" s="20" t="str">
        <f t="shared" si="2"/>
        <v>323446</v>
      </c>
      <c r="B26" s="5" t="s">
        <v>35</v>
      </c>
      <c r="C26" t="s">
        <v>29</v>
      </c>
      <c r="D26" t="s">
        <v>83</v>
      </c>
      <c r="E26" t="s">
        <v>84</v>
      </c>
      <c r="F26" s="21">
        <v>378</v>
      </c>
      <c r="G26" s="65">
        <v>365957.98</v>
      </c>
      <c r="H26" s="65">
        <v>0</v>
      </c>
      <c r="I26" s="24">
        <v>0</v>
      </c>
      <c r="J26" s="65"/>
      <c r="K26" s="26">
        <f t="shared" si="4"/>
        <v>365957.98</v>
      </c>
      <c r="L26" s="66">
        <v>0</v>
      </c>
      <c r="M26" s="66">
        <v>0</v>
      </c>
      <c r="N26" s="66">
        <f t="shared" si="3"/>
        <v>0</v>
      </c>
      <c r="O26" s="66">
        <f t="shared" si="3"/>
        <v>0</v>
      </c>
      <c r="P26" s="66">
        <f t="shared" si="3"/>
        <v>0</v>
      </c>
      <c r="Q26" t="s">
        <v>35</v>
      </c>
    </row>
    <row r="27" spans="1:17" x14ac:dyDescent="0.35">
      <c r="A27" s="20" t="str">
        <f t="shared" si="2"/>
        <v>323452</v>
      </c>
      <c r="B27" s="5" t="s">
        <v>35</v>
      </c>
      <c r="C27" t="s">
        <v>29</v>
      </c>
      <c r="D27" t="s">
        <v>85</v>
      </c>
      <c r="E27" t="s">
        <v>86</v>
      </c>
      <c r="F27" s="21">
        <v>385</v>
      </c>
      <c r="G27" s="65">
        <v>43012.79</v>
      </c>
      <c r="H27" s="65">
        <v>0</v>
      </c>
      <c r="I27" s="24">
        <v>0</v>
      </c>
      <c r="J27" s="65"/>
      <c r="K27" s="26">
        <f t="shared" si="4"/>
        <v>43012.79</v>
      </c>
      <c r="L27" s="66">
        <v>0</v>
      </c>
      <c r="M27" s="66">
        <v>0</v>
      </c>
      <c r="N27" s="66">
        <f t="shared" si="3"/>
        <v>0</v>
      </c>
      <c r="O27" s="66">
        <f t="shared" si="3"/>
        <v>0</v>
      </c>
      <c r="P27" s="66">
        <f t="shared" si="3"/>
        <v>0</v>
      </c>
      <c r="Q27" t="s">
        <v>35</v>
      </c>
    </row>
    <row r="28" spans="1:17" x14ac:dyDescent="0.35">
      <c r="A28" s="20" t="str">
        <f t="shared" si="2"/>
        <v>319104</v>
      </c>
      <c r="B28" s="5" t="s">
        <v>35</v>
      </c>
      <c r="C28" t="s">
        <v>29</v>
      </c>
      <c r="D28" t="s">
        <v>87</v>
      </c>
      <c r="E28" t="s">
        <v>88</v>
      </c>
      <c r="F28" s="21">
        <v>376.2</v>
      </c>
      <c r="G28" s="65">
        <v>0</v>
      </c>
      <c r="H28" s="65">
        <v>543633.23800999997</v>
      </c>
      <c r="I28" s="24">
        <v>0</v>
      </c>
      <c r="J28" s="65"/>
      <c r="K28" s="26">
        <f t="shared" si="4"/>
        <v>0</v>
      </c>
      <c r="L28" s="66">
        <v>543633.23800999997</v>
      </c>
      <c r="M28" s="66">
        <v>0</v>
      </c>
      <c r="N28" s="66">
        <f t="shared" si="3"/>
        <v>0</v>
      </c>
      <c r="O28" s="66">
        <f t="shared" si="3"/>
        <v>0</v>
      </c>
      <c r="P28" s="66">
        <f t="shared" si="3"/>
        <v>0</v>
      </c>
      <c r="Q28" t="s">
        <v>35</v>
      </c>
    </row>
    <row r="29" spans="1:17" x14ac:dyDescent="0.35">
      <c r="A29" s="20" t="str">
        <f t="shared" si="2"/>
        <v>319107</v>
      </c>
      <c r="B29" s="5" t="s">
        <v>35</v>
      </c>
      <c r="C29" t="s">
        <v>29</v>
      </c>
      <c r="D29" t="s">
        <v>89</v>
      </c>
      <c r="E29" t="s">
        <v>90</v>
      </c>
      <c r="F29" s="21">
        <v>378</v>
      </c>
      <c r="G29" s="65">
        <v>0</v>
      </c>
      <c r="H29" s="65">
        <v>377211.26529000001</v>
      </c>
      <c r="I29" s="24">
        <v>0</v>
      </c>
      <c r="J29" s="65"/>
      <c r="K29" s="26">
        <f t="shared" si="4"/>
        <v>0</v>
      </c>
      <c r="L29" s="66">
        <v>377211.26529000001</v>
      </c>
      <c r="M29" s="66">
        <v>0</v>
      </c>
      <c r="N29" s="66">
        <f t="shared" si="3"/>
        <v>0</v>
      </c>
      <c r="O29" s="66">
        <f t="shared" si="3"/>
        <v>0</v>
      </c>
      <c r="P29" s="66">
        <f t="shared" si="3"/>
        <v>0</v>
      </c>
      <c r="Q29" t="s">
        <v>35</v>
      </c>
    </row>
    <row r="30" spans="1:17" x14ac:dyDescent="0.35">
      <c r="A30" s="20" t="str">
        <f t="shared" si="2"/>
        <v>320223</v>
      </c>
      <c r="B30" s="5" t="s">
        <v>35</v>
      </c>
      <c r="C30" t="s">
        <v>29</v>
      </c>
      <c r="D30" t="s">
        <v>91</v>
      </c>
      <c r="E30" t="s">
        <v>92</v>
      </c>
      <c r="F30" s="21">
        <v>385</v>
      </c>
      <c r="G30" s="65">
        <v>63609</v>
      </c>
      <c r="H30" s="65">
        <v>63488.280000000021</v>
      </c>
      <c r="I30" s="24">
        <v>0</v>
      </c>
      <c r="J30" s="65"/>
      <c r="K30" s="26">
        <f t="shared" si="4"/>
        <v>63609</v>
      </c>
      <c r="L30" s="66">
        <v>63488.280000000021</v>
      </c>
      <c r="M30" s="66">
        <v>0</v>
      </c>
      <c r="N30" s="66">
        <f t="shared" si="3"/>
        <v>0</v>
      </c>
      <c r="O30" s="66">
        <f t="shared" si="3"/>
        <v>0</v>
      </c>
      <c r="P30" s="66">
        <f t="shared" si="3"/>
        <v>0</v>
      </c>
      <c r="Q30" t="s">
        <v>35</v>
      </c>
    </row>
    <row r="31" spans="1:17" x14ac:dyDescent="0.35">
      <c r="A31" s="20" t="str">
        <f t="shared" si="2"/>
        <v>320224</v>
      </c>
      <c r="B31" s="5" t="s">
        <v>35</v>
      </c>
      <c r="C31" t="s">
        <v>29</v>
      </c>
      <c r="D31" t="s">
        <v>94</v>
      </c>
      <c r="E31" t="s">
        <v>95</v>
      </c>
      <c r="F31" s="21">
        <v>385</v>
      </c>
      <c r="G31" s="65">
        <v>60676.625099999997</v>
      </c>
      <c r="H31" s="65">
        <v>60561.47029200002</v>
      </c>
      <c r="I31" s="24">
        <v>0</v>
      </c>
      <c r="J31" s="65"/>
      <c r="K31" s="26">
        <f t="shared" si="4"/>
        <v>60676.625099999997</v>
      </c>
      <c r="L31" s="66">
        <v>60561.47029200002</v>
      </c>
      <c r="M31" s="66">
        <v>0</v>
      </c>
      <c r="N31" s="66">
        <f t="shared" si="3"/>
        <v>0</v>
      </c>
      <c r="O31" s="66">
        <f t="shared" si="3"/>
        <v>0</v>
      </c>
      <c r="P31" s="66">
        <f t="shared" si="3"/>
        <v>0</v>
      </c>
      <c r="Q31" t="s">
        <v>35</v>
      </c>
    </row>
    <row r="32" spans="1:17" x14ac:dyDescent="0.35">
      <c r="A32" s="20" t="str">
        <f t="shared" si="2"/>
        <v>323467</v>
      </c>
      <c r="B32" s="5" t="s">
        <v>35</v>
      </c>
      <c r="C32" t="s">
        <v>29</v>
      </c>
      <c r="D32" t="s">
        <v>96</v>
      </c>
      <c r="E32" t="s">
        <v>97</v>
      </c>
      <c r="F32" s="21">
        <v>385</v>
      </c>
      <c r="G32" s="65">
        <v>56595.090000000004</v>
      </c>
      <c r="H32" s="65">
        <v>0</v>
      </c>
      <c r="I32" s="24">
        <v>0</v>
      </c>
      <c r="J32" s="65"/>
      <c r="K32" s="26">
        <f t="shared" si="4"/>
        <v>56595.090000000004</v>
      </c>
      <c r="L32" s="66">
        <v>0</v>
      </c>
      <c r="M32" s="66">
        <v>0</v>
      </c>
      <c r="N32" s="66">
        <f t="shared" si="3"/>
        <v>0</v>
      </c>
      <c r="O32" s="66">
        <f t="shared" si="3"/>
        <v>0</v>
      </c>
      <c r="P32" s="66">
        <f t="shared" si="3"/>
        <v>0</v>
      </c>
      <c r="Q32" t="s">
        <v>35</v>
      </c>
    </row>
    <row r="33" spans="1:17" x14ac:dyDescent="0.35">
      <c r="A33" s="20" t="str">
        <f t="shared" si="2"/>
        <v>323469</v>
      </c>
      <c r="B33" s="5" t="s">
        <v>35</v>
      </c>
      <c r="C33" t="s">
        <v>29</v>
      </c>
      <c r="D33" t="s">
        <v>98</v>
      </c>
      <c r="E33" t="s">
        <v>99</v>
      </c>
      <c r="F33" s="21">
        <v>378</v>
      </c>
      <c r="G33" s="65">
        <v>1117315.6200000001</v>
      </c>
      <c r="H33" s="65">
        <v>0</v>
      </c>
      <c r="I33" s="24">
        <v>0</v>
      </c>
      <c r="J33" s="65"/>
      <c r="K33" s="26">
        <f t="shared" si="4"/>
        <v>1117315.6200000001</v>
      </c>
      <c r="L33" s="66">
        <v>0</v>
      </c>
      <c r="M33" s="66">
        <v>0</v>
      </c>
      <c r="N33" s="66">
        <f t="shared" si="3"/>
        <v>0</v>
      </c>
      <c r="O33" s="66">
        <f t="shared" si="3"/>
        <v>0</v>
      </c>
      <c r="P33" s="66">
        <f t="shared" si="3"/>
        <v>0</v>
      </c>
      <c r="Q33" t="s">
        <v>35</v>
      </c>
    </row>
    <row r="34" spans="1:17" x14ac:dyDescent="0.35">
      <c r="A34" s="20" t="str">
        <f t="shared" si="2"/>
        <v>323472</v>
      </c>
      <c r="B34" s="5" t="s">
        <v>35</v>
      </c>
      <c r="C34" t="s">
        <v>29</v>
      </c>
      <c r="D34" t="s">
        <v>100</v>
      </c>
      <c r="E34" t="s">
        <v>101</v>
      </c>
      <c r="F34" s="21">
        <v>378</v>
      </c>
      <c r="G34" s="65">
        <v>540060.30000000005</v>
      </c>
      <c r="H34" s="65">
        <v>0</v>
      </c>
      <c r="I34" s="24">
        <v>0</v>
      </c>
      <c r="J34" s="65"/>
      <c r="K34" s="26">
        <f t="shared" si="4"/>
        <v>540060.30000000005</v>
      </c>
      <c r="L34" s="66">
        <v>0</v>
      </c>
      <c r="M34" s="66">
        <v>0</v>
      </c>
      <c r="N34" s="66">
        <f t="shared" si="3"/>
        <v>0</v>
      </c>
      <c r="O34" s="66">
        <f t="shared" si="3"/>
        <v>0</v>
      </c>
      <c r="P34" s="66">
        <f t="shared" si="3"/>
        <v>0</v>
      </c>
      <c r="Q34" t="s">
        <v>35</v>
      </c>
    </row>
    <row r="35" spans="1:17" x14ac:dyDescent="0.35">
      <c r="A35" s="20" t="str">
        <f t="shared" si="2"/>
        <v>324619</v>
      </c>
      <c r="B35" s="5" t="s">
        <v>35</v>
      </c>
      <c r="C35" t="s">
        <v>29</v>
      </c>
      <c r="D35" t="s">
        <v>102</v>
      </c>
      <c r="E35" t="s">
        <v>103</v>
      </c>
      <c r="F35" s="21">
        <v>303</v>
      </c>
      <c r="G35" s="65">
        <v>0</v>
      </c>
      <c r="H35" s="65">
        <v>345851.46120300004</v>
      </c>
      <c r="I35" s="24">
        <v>0</v>
      </c>
      <c r="J35" s="65"/>
      <c r="K35" s="26">
        <f t="shared" si="4"/>
        <v>0</v>
      </c>
      <c r="L35" s="66">
        <v>345851.46120300004</v>
      </c>
      <c r="M35" s="66">
        <v>0</v>
      </c>
      <c r="N35" s="66">
        <f t="shared" si="3"/>
        <v>0</v>
      </c>
      <c r="O35" s="66">
        <f t="shared" si="3"/>
        <v>0</v>
      </c>
      <c r="P35" s="66">
        <f t="shared" si="3"/>
        <v>0</v>
      </c>
      <c r="Q35" t="s">
        <v>35</v>
      </c>
    </row>
    <row r="36" spans="1:17" x14ac:dyDescent="0.35">
      <c r="A36" s="20" t="str">
        <f t="shared" si="2"/>
        <v>324624</v>
      </c>
      <c r="B36" s="5" t="s">
        <v>35</v>
      </c>
      <c r="C36" t="s">
        <v>29</v>
      </c>
      <c r="D36" t="s">
        <v>104</v>
      </c>
      <c r="E36" t="s">
        <v>105</v>
      </c>
      <c r="F36" s="21">
        <v>303</v>
      </c>
      <c r="G36" s="65">
        <v>0</v>
      </c>
      <c r="H36" s="65">
        <v>221968.01196600002</v>
      </c>
      <c r="I36" s="24">
        <v>0</v>
      </c>
      <c r="J36" s="65"/>
      <c r="K36" s="26">
        <f t="shared" si="4"/>
        <v>0</v>
      </c>
      <c r="L36" s="66">
        <v>221968.01196600002</v>
      </c>
      <c r="M36" s="66">
        <v>0</v>
      </c>
      <c r="N36" s="66">
        <f t="shared" si="3"/>
        <v>0</v>
      </c>
      <c r="O36" s="66">
        <f t="shared" si="3"/>
        <v>0</v>
      </c>
      <c r="P36" s="66">
        <f t="shared" si="3"/>
        <v>0</v>
      </c>
      <c r="Q36" t="s">
        <v>35</v>
      </c>
    </row>
    <row r="37" spans="1:17" x14ac:dyDescent="0.35">
      <c r="A37" s="20" t="str">
        <f t="shared" si="2"/>
        <v>319111</v>
      </c>
      <c r="B37" s="5" t="s">
        <v>35</v>
      </c>
      <c r="C37" t="s">
        <v>29</v>
      </c>
      <c r="D37" t="s">
        <v>106</v>
      </c>
      <c r="E37" t="s">
        <v>107</v>
      </c>
      <c r="F37" s="21">
        <v>376.3</v>
      </c>
      <c r="G37" s="65">
        <v>3610320.72</v>
      </c>
      <c r="H37" s="65">
        <v>5910841.3118439987</v>
      </c>
      <c r="I37" s="24">
        <v>0</v>
      </c>
      <c r="J37" s="65"/>
      <c r="K37" s="26">
        <f t="shared" si="4"/>
        <v>3610320.72</v>
      </c>
      <c r="L37" s="82">
        <v>5910841.3118439987</v>
      </c>
      <c r="M37" s="66">
        <v>0</v>
      </c>
      <c r="N37" s="66">
        <f t="shared" si="3"/>
        <v>0</v>
      </c>
      <c r="O37" s="66">
        <f t="shared" si="3"/>
        <v>0</v>
      </c>
      <c r="P37" s="66">
        <f t="shared" si="3"/>
        <v>0</v>
      </c>
      <c r="Q37" t="s">
        <v>35</v>
      </c>
    </row>
    <row r="38" spans="1:17" x14ac:dyDescent="0.35">
      <c r="A38" s="20" t="str">
        <f t="shared" si="2"/>
        <v>319112</v>
      </c>
      <c r="B38" s="5" t="s">
        <v>35</v>
      </c>
      <c r="C38" t="s">
        <v>29</v>
      </c>
      <c r="D38" t="s">
        <v>108</v>
      </c>
      <c r="E38" t="s">
        <v>109</v>
      </c>
      <c r="F38" s="21">
        <v>380.3</v>
      </c>
      <c r="G38" s="65">
        <v>375340.57199999999</v>
      </c>
      <c r="H38" s="65">
        <v>912858.45250000001</v>
      </c>
      <c r="I38" s="24">
        <v>0</v>
      </c>
      <c r="J38" s="65"/>
      <c r="K38" s="26">
        <f t="shared" si="4"/>
        <v>375340.57199999999</v>
      </c>
      <c r="L38" s="82">
        <v>912858.45250000001</v>
      </c>
      <c r="M38" s="66">
        <v>0</v>
      </c>
      <c r="N38" s="66">
        <f t="shared" si="3"/>
        <v>0</v>
      </c>
      <c r="O38" s="66">
        <f t="shared" si="3"/>
        <v>0</v>
      </c>
      <c r="P38" s="66">
        <f t="shared" si="3"/>
        <v>0</v>
      </c>
      <c r="Q38" t="s">
        <v>35</v>
      </c>
    </row>
    <row r="39" spans="1:17" x14ac:dyDescent="0.35">
      <c r="A39" s="20" t="str">
        <f t="shared" si="2"/>
        <v>323775</v>
      </c>
      <c r="B39" s="5" t="s">
        <v>35</v>
      </c>
      <c r="C39" t="s">
        <v>29</v>
      </c>
      <c r="D39" t="s">
        <v>110</v>
      </c>
      <c r="E39" t="s">
        <v>111</v>
      </c>
      <c r="F39" s="21">
        <v>385</v>
      </c>
      <c r="G39" s="65">
        <v>200050.77000000002</v>
      </c>
      <c r="H39" s="65">
        <v>0</v>
      </c>
      <c r="I39" s="24">
        <v>0</v>
      </c>
      <c r="J39" s="65"/>
      <c r="K39" s="26">
        <f t="shared" si="4"/>
        <v>200050.77000000002</v>
      </c>
      <c r="L39" s="66">
        <v>0</v>
      </c>
      <c r="M39" s="66">
        <v>0</v>
      </c>
      <c r="N39" s="66">
        <f t="shared" si="3"/>
        <v>0</v>
      </c>
      <c r="O39" s="66">
        <f t="shared" si="3"/>
        <v>0</v>
      </c>
      <c r="P39" s="66">
        <f t="shared" si="3"/>
        <v>0</v>
      </c>
      <c r="Q39" t="s">
        <v>35</v>
      </c>
    </row>
    <row r="40" spans="1:17" x14ac:dyDescent="0.35">
      <c r="A40" s="20" t="str">
        <f t="shared" si="2"/>
        <v>323824</v>
      </c>
      <c r="B40" s="5" t="s">
        <v>35</v>
      </c>
      <c r="C40" t="s">
        <v>29</v>
      </c>
      <c r="D40" t="s">
        <v>112</v>
      </c>
      <c r="E40" t="s">
        <v>113</v>
      </c>
      <c r="F40" s="21">
        <v>376.2</v>
      </c>
      <c r="G40" s="65">
        <v>1934355.9500000002</v>
      </c>
      <c r="H40" s="65">
        <v>0</v>
      </c>
      <c r="I40" s="24">
        <v>0</v>
      </c>
      <c r="J40" s="65"/>
      <c r="K40" s="26">
        <f t="shared" si="4"/>
        <v>1934355.9500000002</v>
      </c>
      <c r="L40" s="66">
        <v>0</v>
      </c>
      <c r="M40" s="66">
        <v>0</v>
      </c>
      <c r="N40" s="66">
        <f t="shared" si="3"/>
        <v>0</v>
      </c>
      <c r="O40" s="66">
        <f t="shared" si="3"/>
        <v>0</v>
      </c>
      <c r="P40" s="66">
        <f t="shared" si="3"/>
        <v>0</v>
      </c>
      <c r="Q40" t="s">
        <v>35</v>
      </c>
    </row>
    <row r="41" spans="1:17" x14ac:dyDescent="0.35">
      <c r="A41" s="20" t="str">
        <f t="shared" si="2"/>
        <v>323840</v>
      </c>
      <c r="B41" s="5" t="s">
        <v>35</v>
      </c>
      <c r="C41" t="s">
        <v>29</v>
      </c>
      <c r="D41" t="s">
        <v>114</v>
      </c>
      <c r="E41" t="s">
        <v>115</v>
      </c>
      <c r="F41" s="21">
        <v>378</v>
      </c>
      <c r="G41" s="65">
        <v>0</v>
      </c>
      <c r="H41" s="65">
        <v>886934.01</v>
      </c>
      <c r="I41" s="24">
        <v>0</v>
      </c>
      <c r="J41" s="65"/>
      <c r="K41" s="26">
        <f t="shared" si="4"/>
        <v>0</v>
      </c>
      <c r="L41" s="66">
        <v>886934.01</v>
      </c>
      <c r="M41" s="66">
        <v>0</v>
      </c>
      <c r="N41" s="66">
        <f t="shared" si="3"/>
        <v>0</v>
      </c>
      <c r="O41" s="66">
        <f t="shared" si="3"/>
        <v>0</v>
      </c>
      <c r="P41" s="66">
        <f t="shared" si="3"/>
        <v>0</v>
      </c>
      <c r="Q41" t="s">
        <v>35</v>
      </c>
    </row>
    <row r="42" spans="1:17" x14ac:dyDescent="0.35">
      <c r="A42" s="37">
        <v>323481</v>
      </c>
      <c r="B42" s="5" t="s">
        <v>35</v>
      </c>
      <c r="C42" t="s">
        <v>29</v>
      </c>
      <c r="D42" t="s">
        <v>116</v>
      </c>
      <c r="E42" t="s">
        <v>117</v>
      </c>
      <c r="F42" s="21">
        <v>378</v>
      </c>
      <c r="G42" s="65">
        <v>789230.02</v>
      </c>
      <c r="H42" s="65">
        <v>0</v>
      </c>
      <c r="I42" s="24">
        <v>0</v>
      </c>
      <c r="J42" s="65"/>
      <c r="K42" s="26">
        <f t="shared" si="4"/>
        <v>789230.02</v>
      </c>
      <c r="L42" s="66">
        <v>0</v>
      </c>
      <c r="M42" s="66">
        <v>0</v>
      </c>
      <c r="N42" s="66">
        <f t="shared" si="3"/>
        <v>0</v>
      </c>
      <c r="O42" s="66">
        <f t="shared" si="3"/>
        <v>0</v>
      </c>
      <c r="P42" s="66">
        <f t="shared" si="3"/>
        <v>0</v>
      </c>
      <c r="Q42" t="s">
        <v>35</v>
      </c>
    </row>
    <row r="43" spans="1:17" x14ac:dyDescent="0.35">
      <c r="A43" s="20" t="str">
        <f t="shared" ref="A43:A106" si="5">RIGHT(D43,LEN(D43)-3)</f>
        <v>320144</v>
      </c>
      <c r="B43" s="5" t="s">
        <v>35</v>
      </c>
      <c r="C43" t="s">
        <v>29</v>
      </c>
      <c r="D43" t="s">
        <v>118</v>
      </c>
      <c r="E43" t="s">
        <v>119</v>
      </c>
      <c r="F43" s="21">
        <v>379</v>
      </c>
      <c r="G43" s="65">
        <v>0</v>
      </c>
      <c r="H43" s="65">
        <v>2531049.7000000002</v>
      </c>
      <c r="I43" s="24">
        <v>0</v>
      </c>
      <c r="J43" s="65"/>
      <c r="K43" s="26">
        <f t="shared" si="4"/>
        <v>0</v>
      </c>
      <c r="L43" s="82">
        <v>2531049.7000000002</v>
      </c>
      <c r="M43" s="66">
        <v>0</v>
      </c>
      <c r="N43" s="66">
        <f t="shared" si="3"/>
        <v>0</v>
      </c>
      <c r="O43" s="66">
        <f t="shared" si="3"/>
        <v>0</v>
      </c>
      <c r="P43" s="66">
        <f t="shared" si="3"/>
        <v>0</v>
      </c>
      <c r="Q43" t="s">
        <v>35</v>
      </c>
    </row>
    <row r="44" spans="1:17" x14ac:dyDescent="0.35">
      <c r="A44" s="20" t="str">
        <f t="shared" si="5"/>
        <v>320155</v>
      </c>
      <c r="B44" s="5" t="s">
        <v>35</v>
      </c>
      <c r="C44" t="s">
        <v>29</v>
      </c>
      <c r="D44" t="s">
        <v>120</v>
      </c>
      <c r="E44" t="s">
        <v>121</v>
      </c>
      <c r="F44" s="21">
        <v>303</v>
      </c>
      <c r="G44" s="65">
        <v>0</v>
      </c>
      <c r="H44" s="65">
        <v>5054117.12</v>
      </c>
      <c r="I44" s="24">
        <v>0</v>
      </c>
      <c r="J44" s="65"/>
      <c r="K44" s="26">
        <f t="shared" si="4"/>
        <v>0</v>
      </c>
      <c r="L44" s="82">
        <v>5054117.12</v>
      </c>
      <c r="M44" s="66">
        <v>0</v>
      </c>
      <c r="N44" s="66">
        <f t="shared" si="3"/>
        <v>0</v>
      </c>
      <c r="O44" s="66">
        <f t="shared" si="3"/>
        <v>0</v>
      </c>
      <c r="P44" s="66">
        <f t="shared" si="3"/>
        <v>0</v>
      </c>
      <c r="Q44" t="s">
        <v>35</v>
      </c>
    </row>
    <row r="45" spans="1:17" x14ac:dyDescent="0.35">
      <c r="A45" s="20" t="str">
        <f t="shared" si="5"/>
        <v>320159</v>
      </c>
      <c r="B45" s="5" t="s">
        <v>35</v>
      </c>
      <c r="C45" t="s">
        <v>29</v>
      </c>
      <c r="D45" t="s">
        <v>122</v>
      </c>
      <c r="E45" t="s">
        <v>123</v>
      </c>
      <c r="F45" s="21">
        <v>376.2</v>
      </c>
      <c r="G45" s="65">
        <v>0</v>
      </c>
      <c r="H45" s="65">
        <v>8810449.4399999995</v>
      </c>
      <c r="I45" s="24">
        <v>0</v>
      </c>
      <c r="J45" s="65"/>
      <c r="K45" s="26">
        <f t="shared" si="4"/>
        <v>0</v>
      </c>
      <c r="L45" s="82">
        <v>8810449.4399999995</v>
      </c>
      <c r="M45" s="66">
        <v>0</v>
      </c>
      <c r="N45" s="66">
        <f t="shared" si="3"/>
        <v>0</v>
      </c>
      <c r="O45" s="66">
        <f t="shared" si="3"/>
        <v>0</v>
      </c>
      <c r="P45" s="66">
        <f t="shared" si="3"/>
        <v>0</v>
      </c>
      <c r="Q45" t="s">
        <v>35</v>
      </c>
    </row>
    <row r="46" spans="1:17" x14ac:dyDescent="0.35">
      <c r="A46" s="20" t="str">
        <f t="shared" si="5"/>
        <v>324823</v>
      </c>
      <c r="B46" s="5" t="s">
        <v>35</v>
      </c>
      <c r="C46" t="s">
        <v>29</v>
      </c>
      <c r="D46" t="s">
        <v>124</v>
      </c>
      <c r="E46" t="s">
        <v>125</v>
      </c>
      <c r="F46" s="21">
        <v>379</v>
      </c>
      <c r="G46" s="65">
        <v>4024.9238160000004</v>
      </c>
      <c r="H46" s="65">
        <v>0</v>
      </c>
      <c r="I46" s="24">
        <v>0</v>
      </c>
      <c r="J46" s="65"/>
      <c r="K46" s="26">
        <f t="shared" si="4"/>
        <v>4024.9238160000004</v>
      </c>
      <c r="L46" s="66">
        <v>0</v>
      </c>
      <c r="M46" s="66">
        <v>0</v>
      </c>
      <c r="N46" s="66">
        <f t="shared" si="3"/>
        <v>0</v>
      </c>
      <c r="O46" s="66">
        <f t="shared" si="3"/>
        <v>0</v>
      </c>
      <c r="P46" s="66">
        <f t="shared" si="3"/>
        <v>0</v>
      </c>
      <c r="Q46" t="s">
        <v>35</v>
      </c>
    </row>
    <row r="47" spans="1:17" x14ac:dyDescent="0.35">
      <c r="A47" s="20" t="str">
        <f t="shared" si="5"/>
        <v>324827</v>
      </c>
      <c r="B47" s="5" t="s">
        <v>35</v>
      </c>
      <c r="C47" t="s">
        <v>29</v>
      </c>
      <c r="D47" t="s">
        <v>126</v>
      </c>
      <c r="E47" t="s">
        <v>127</v>
      </c>
      <c r="F47" s="21">
        <v>379</v>
      </c>
      <c r="G47" s="65">
        <v>3930.4877160000005</v>
      </c>
      <c r="H47" s="65">
        <v>0</v>
      </c>
      <c r="I47" s="24">
        <v>0</v>
      </c>
      <c r="J47" s="65"/>
      <c r="K47" s="26">
        <f t="shared" si="4"/>
        <v>3930.4877160000005</v>
      </c>
      <c r="L47" s="66">
        <v>0</v>
      </c>
      <c r="M47" s="66">
        <v>0</v>
      </c>
      <c r="N47" s="66">
        <f t="shared" si="3"/>
        <v>0</v>
      </c>
      <c r="O47" s="66">
        <f t="shared" si="3"/>
        <v>0</v>
      </c>
      <c r="P47" s="66">
        <f t="shared" si="3"/>
        <v>0</v>
      </c>
      <c r="Q47" t="s">
        <v>35</v>
      </c>
    </row>
    <row r="48" spans="1:17" x14ac:dyDescent="0.35">
      <c r="A48" s="20" t="str">
        <f t="shared" si="5"/>
        <v>324828</v>
      </c>
      <c r="B48" s="5" t="s">
        <v>35</v>
      </c>
      <c r="C48" t="s">
        <v>29</v>
      </c>
      <c r="D48" t="s">
        <v>128</v>
      </c>
      <c r="E48" t="s">
        <v>129</v>
      </c>
      <c r="F48" s="21">
        <v>379</v>
      </c>
      <c r="G48" s="65">
        <v>4024.9238160000004</v>
      </c>
      <c r="H48" s="65">
        <v>0</v>
      </c>
      <c r="I48" s="24">
        <v>0</v>
      </c>
      <c r="J48" s="65"/>
      <c r="K48" s="26">
        <f t="shared" si="4"/>
        <v>4024.9238160000004</v>
      </c>
      <c r="L48" s="66">
        <v>0</v>
      </c>
      <c r="M48" s="66">
        <v>0</v>
      </c>
      <c r="N48" s="66">
        <f t="shared" si="3"/>
        <v>0</v>
      </c>
      <c r="O48" s="66">
        <f t="shared" si="3"/>
        <v>0</v>
      </c>
      <c r="P48" s="66">
        <f t="shared" si="3"/>
        <v>0</v>
      </c>
      <c r="Q48" t="s">
        <v>35</v>
      </c>
    </row>
    <row r="49" spans="1:17" x14ac:dyDescent="0.35">
      <c r="A49" s="20" t="str">
        <f t="shared" si="5"/>
        <v>324829</v>
      </c>
      <c r="B49" s="5" t="s">
        <v>35</v>
      </c>
      <c r="C49" t="s">
        <v>29</v>
      </c>
      <c r="D49" t="s">
        <v>130</v>
      </c>
      <c r="E49" t="s">
        <v>131</v>
      </c>
      <c r="F49" s="21">
        <v>379</v>
      </c>
      <c r="G49" s="65">
        <v>4024.9238160000004</v>
      </c>
      <c r="H49" s="65">
        <v>0</v>
      </c>
      <c r="I49" s="24">
        <v>0</v>
      </c>
      <c r="J49" s="65"/>
      <c r="K49" s="26">
        <f t="shared" si="4"/>
        <v>4024.9238160000004</v>
      </c>
      <c r="L49" s="66">
        <v>0</v>
      </c>
      <c r="M49" s="66">
        <v>0</v>
      </c>
      <c r="N49" s="66">
        <f t="shared" si="3"/>
        <v>0</v>
      </c>
      <c r="O49" s="66">
        <f t="shared" si="3"/>
        <v>0</v>
      </c>
      <c r="P49" s="66">
        <f t="shared" si="3"/>
        <v>0</v>
      </c>
      <c r="Q49" t="s">
        <v>35</v>
      </c>
    </row>
    <row r="50" spans="1:17" x14ac:dyDescent="0.35">
      <c r="A50" s="20" t="str">
        <f t="shared" si="5"/>
        <v>324830</v>
      </c>
      <c r="B50" s="5" t="s">
        <v>35</v>
      </c>
      <c r="C50" t="s">
        <v>29</v>
      </c>
      <c r="D50" t="s">
        <v>132</v>
      </c>
      <c r="E50" t="s">
        <v>133</v>
      </c>
      <c r="F50" s="21">
        <v>379</v>
      </c>
      <c r="G50" s="65">
        <v>4024.9238160000004</v>
      </c>
      <c r="H50" s="65">
        <v>0</v>
      </c>
      <c r="I50" s="24">
        <v>0</v>
      </c>
      <c r="J50" s="65"/>
      <c r="K50" s="26">
        <f t="shared" si="4"/>
        <v>4024.9238160000004</v>
      </c>
      <c r="L50" s="66">
        <v>0</v>
      </c>
      <c r="M50" s="66">
        <v>0</v>
      </c>
      <c r="N50" s="66">
        <f t="shared" si="3"/>
        <v>0</v>
      </c>
      <c r="O50" s="66">
        <f t="shared" si="3"/>
        <v>0</v>
      </c>
      <c r="P50" s="66">
        <f t="shared" si="3"/>
        <v>0</v>
      </c>
      <c r="Q50" t="s">
        <v>35</v>
      </c>
    </row>
    <row r="51" spans="1:17" x14ac:dyDescent="0.35">
      <c r="A51" s="20" t="str">
        <f t="shared" si="5"/>
        <v>324831</v>
      </c>
      <c r="B51" s="5" t="s">
        <v>35</v>
      </c>
      <c r="C51" t="s">
        <v>29</v>
      </c>
      <c r="D51" t="s">
        <v>134</v>
      </c>
      <c r="E51" t="s">
        <v>135</v>
      </c>
      <c r="F51" s="21">
        <v>379</v>
      </c>
      <c r="G51" s="65">
        <v>4024.9238160000004</v>
      </c>
      <c r="H51" s="65">
        <v>0</v>
      </c>
      <c r="I51" s="24">
        <v>0</v>
      </c>
      <c r="J51" s="65"/>
      <c r="K51" s="26">
        <f t="shared" si="4"/>
        <v>4024.9238160000004</v>
      </c>
      <c r="L51" s="66">
        <v>0</v>
      </c>
      <c r="M51" s="66">
        <v>0</v>
      </c>
      <c r="N51" s="66">
        <f t="shared" si="3"/>
        <v>0</v>
      </c>
      <c r="O51" s="66">
        <f t="shared" si="3"/>
        <v>0</v>
      </c>
      <c r="P51" s="66">
        <f t="shared" si="3"/>
        <v>0</v>
      </c>
      <c r="Q51" t="s">
        <v>35</v>
      </c>
    </row>
    <row r="52" spans="1:17" x14ac:dyDescent="0.35">
      <c r="A52" s="20" t="str">
        <f t="shared" si="5"/>
        <v>324832</v>
      </c>
      <c r="B52" s="5" t="s">
        <v>35</v>
      </c>
      <c r="C52" t="s">
        <v>29</v>
      </c>
      <c r="D52" t="s">
        <v>136</v>
      </c>
      <c r="E52" t="s">
        <v>137</v>
      </c>
      <c r="F52" s="21">
        <v>379</v>
      </c>
      <c r="G52" s="65">
        <v>4024.9238160000004</v>
      </c>
      <c r="H52" s="65">
        <v>0</v>
      </c>
      <c r="I52" s="24">
        <v>0</v>
      </c>
      <c r="J52" s="65"/>
      <c r="K52" s="26">
        <f t="shared" si="4"/>
        <v>4024.9238160000004</v>
      </c>
      <c r="L52" s="66">
        <v>0</v>
      </c>
      <c r="M52" s="66">
        <v>0</v>
      </c>
      <c r="N52" s="66">
        <f t="shared" si="3"/>
        <v>0</v>
      </c>
      <c r="O52" s="66">
        <f t="shared" si="3"/>
        <v>0</v>
      </c>
      <c r="P52" s="66">
        <f t="shared" si="3"/>
        <v>0</v>
      </c>
      <c r="Q52" t="s">
        <v>35</v>
      </c>
    </row>
    <row r="53" spans="1:17" x14ac:dyDescent="0.35">
      <c r="A53" s="20" t="str">
        <f t="shared" si="5"/>
        <v>324833</v>
      </c>
      <c r="B53" s="5" t="s">
        <v>35</v>
      </c>
      <c r="C53" t="s">
        <v>29</v>
      </c>
      <c r="D53" t="s">
        <v>138</v>
      </c>
      <c r="E53" t="s">
        <v>139</v>
      </c>
      <c r="F53" s="21">
        <v>379</v>
      </c>
      <c r="G53" s="65">
        <v>4024.9238160000004</v>
      </c>
      <c r="H53" s="65">
        <v>0</v>
      </c>
      <c r="I53" s="24">
        <v>0</v>
      </c>
      <c r="J53" s="65"/>
      <c r="K53" s="26">
        <f t="shared" si="4"/>
        <v>4024.9238160000004</v>
      </c>
      <c r="L53" s="66">
        <v>0</v>
      </c>
      <c r="M53" s="66">
        <v>0</v>
      </c>
      <c r="N53" s="66">
        <f t="shared" si="3"/>
        <v>0</v>
      </c>
      <c r="O53" s="66">
        <f t="shared" si="3"/>
        <v>0</v>
      </c>
      <c r="P53" s="66">
        <f t="shared" si="3"/>
        <v>0</v>
      </c>
      <c r="Q53" t="s">
        <v>35</v>
      </c>
    </row>
    <row r="54" spans="1:17" x14ac:dyDescent="0.35">
      <c r="A54" s="20" t="str">
        <f t="shared" si="5"/>
        <v>324834</v>
      </c>
      <c r="B54" s="5" t="s">
        <v>35</v>
      </c>
      <c r="C54" t="s">
        <v>29</v>
      </c>
      <c r="D54" t="s">
        <v>140</v>
      </c>
      <c r="E54" t="s">
        <v>141</v>
      </c>
      <c r="F54" s="21">
        <v>379</v>
      </c>
      <c r="G54" s="65">
        <v>4024.9238160000004</v>
      </c>
      <c r="H54" s="65">
        <v>0</v>
      </c>
      <c r="I54" s="24">
        <v>0</v>
      </c>
      <c r="J54" s="65"/>
      <c r="K54" s="26">
        <f t="shared" si="4"/>
        <v>4024.9238160000004</v>
      </c>
      <c r="L54" s="66">
        <v>0</v>
      </c>
      <c r="M54" s="66">
        <v>0</v>
      </c>
      <c r="N54" s="66">
        <f t="shared" si="3"/>
        <v>0</v>
      </c>
      <c r="O54" s="66">
        <f t="shared" si="3"/>
        <v>0</v>
      </c>
      <c r="P54" s="66">
        <f t="shared" si="3"/>
        <v>0</v>
      </c>
      <c r="Q54" t="s">
        <v>35</v>
      </c>
    </row>
    <row r="55" spans="1:17" x14ac:dyDescent="0.35">
      <c r="A55" s="20" t="str">
        <f t="shared" si="5"/>
        <v>324835</v>
      </c>
      <c r="B55" s="5" t="s">
        <v>35</v>
      </c>
      <c r="C55" t="s">
        <v>29</v>
      </c>
      <c r="D55" t="s">
        <v>142</v>
      </c>
      <c r="E55" t="s">
        <v>143</v>
      </c>
      <c r="F55" s="21">
        <v>379</v>
      </c>
      <c r="G55" s="65">
        <v>4024.9238160000004</v>
      </c>
      <c r="H55" s="65">
        <v>0</v>
      </c>
      <c r="I55" s="24">
        <v>0</v>
      </c>
      <c r="J55" s="65"/>
      <c r="K55" s="26">
        <f t="shared" si="4"/>
        <v>4024.9238160000004</v>
      </c>
      <c r="L55" s="66">
        <v>0</v>
      </c>
      <c r="M55" s="66">
        <v>0</v>
      </c>
      <c r="N55" s="66">
        <f t="shared" si="3"/>
        <v>0</v>
      </c>
      <c r="O55" s="66">
        <f t="shared" si="3"/>
        <v>0</v>
      </c>
      <c r="P55" s="66">
        <f t="shared" si="3"/>
        <v>0</v>
      </c>
      <c r="Q55" t="s">
        <v>35</v>
      </c>
    </row>
    <row r="56" spans="1:17" x14ac:dyDescent="0.35">
      <c r="A56" s="20" t="str">
        <f t="shared" si="5"/>
        <v>324836</v>
      </c>
      <c r="B56" s="5" t="s">
        <v>35</v>
      </c>
      <c r="C56" t="s">
        <v>29</v>
      </c>
      <c r="D56" t="s">
        <v>144</v>
      </c>
      <c r="E56" t="s">
        <v>145</v>
      </c>
      <c r="F56" s="21">
        <v>379</v>
      </c>
      <c r="G56" s="65">
        <v>4024.9238160000004</v>
      </c>
      <c r="H56" s="65">
        <v>0</v>
      </c>
      <c r="I56" s="24">
        <v>0</v>
      </c>
      <c r="J56" s="65"/>
      <c r="K56" s="26">
        <f t="shared" si="4"/>
        <v>4024.9238160000004</v>
      </c>
      <c r="L56" s="66">
        <v>0</v>
      </c>
      <c r="M56" s="66">
        <v>0</v>
      </c>
      <c r="N56" s="66">
        <f t="shared" si="3"/>
        <v>0</v>
      </c>
      <c r="O56" s="66">
        <f t="shared" si="3"/>
        <v>0</v>
      </c>
      <c r="P56" s="66">
        <f t="shared" si="3"/>
        <v>0</v>
      </c>
      <c r="Q56" t="s">
        <v>35</v>
      </c>
    </row>
    <row r="57" spans="1:17" x14ac:dyDescent="0.35">
      <c r="A57" s="20" t="str">
        <f t="shared" si="5"/>
        <v>325160</v>
      </c>
      <c r="B57" s="5" t="s">
        <v>35</v>
      </c>
      <c r="C57" t="s">
        <v>29</v>
      </c>
      <c r="D57" t="s">
        <v>146</v>
      </c>
      <c r="E57" t="s">
        <v>147</v>
      </c>
      <c r="F57" s="21">
        <v>379</v>
      </c>
      <c r="G57" s="65">
        <v>4582.6119119999994</v>
      </c>
      <c r="H57" s="65">
        <v>0</v>
      </c>
      <c r="I57" s="24">
        <v>0</v>
      </c>
      <c r="J57" s="65"/>
      <c r="K57" s="26">
        <f t="shared" si="4"/>
        <v>4582.6119119999994</v>
      </c>
      <c r="L57" s="66">
        <v>0</v>
      </c>
      <c r="M57" s="66">
        <v>0</v>
      </c>
      <c r="N57" s="66">
        <f t="shared" si="3"/>
        <v>0</v>
      </c>
      <c r="O57" s="66">
        <f t="shared" si="3"/>
        <v>0</v>
      </c>
      <c r="P57" s="66">
        <f t="shared" si="3"/>
        <v>0</v>
      </c>
      <c r="Q57" t="s">
        <v>35</v>
      </c>
    </row>
    <row r="58" spans="1:17" x14ac:dyDescent="0.35">
      <c r="A58" s="20" t="str">
        <f t="shared" si="5"/>
        <v>325161</v>
      </c>
      <c r="B58" s="5" t="s">
        <v>35</v>
      </c>
      <c r="C58" t="s">
        <v>29</v>
      </c>
      <c r="D58" t="s">
        <v>148</v>
      </c>
      <c r="E58" t="s">
        <v>149</v>
      </c>
      <c r="F58" s="21">
        <v>379</v>
      </c>
      <c r="G58" s="65">
        <v>4582.6119119999994</v>
      </c>
      <c r="H58" s="65">
        <v>0</v>
      </c>
      <c r="I58" s="24">
        <v>0</v>
      </c>
      <c r="J58" s="65"/>
      <c r="K58" s="26">
        <f t="shared" si="4"/>
        <v>4582.6119119999994</v>
      </c>
      <c r="L58" s="66">
        <v>0</v>
      </c>
      <c r="M58" s="66">
        <v>0</v>
      </c>
      <c r="N58" s="66">
        <f t="shared" si="3"/>
        <v>0</v>
      </c>
      <c r="O58" s="66">
        <f t="shared" si="3"/>
        <v>0</v>
      </c>
      <c r="P58" s="66">
        <f t="shared" si="3"/>
        <v>0</v>
      </c>
      <c r="Q58" t="s">
        <v>35</v>
      </c>
    </row>
    <row r="59" spans="1:17" x14ac:dyDescent="0.35">
      <c r="A59" s="20" t="str">
        <f t="shared" si="5"/>
        <v>325162</v>
      </c>
      <c r="B59" s="5" t="s">
        <v>35</v>
      </c>
      <c r="C59" t="s">
        <v>29</v>
      </c>
      <c r="D59" t="s">
        <v>150</v>
      </c>
      <c r="E59" t="s">
        <v>151</v>
      </c>
      <c r="F59" s="21">
        <v>379</v>
      </c>
      <c r="G59" s="65">
        <v>4591.8647419999998</v>
      </c>
      <c r="H59" s="65">
        <v>0</v>
      </c>
      <c r="I59" s="24">
        <v>0</v>
      </c>
      <c r="J59" s="65"/>
      <c r="K59" s="26">
        <f t="shared" si="4"/>
        <v>4591.8647419999998</v>
      </c>
      <c r="L59" s="66">
        <v>0</v>
      </c>
      <c r="M59" s="66">
        <v>0</v>
      </c>
      <c r="N59" s="66">
        <f t="shared" si="3"/>
        <v>0</v>
      </c>
      <c r="O59" s="66">
        <f t="shared" si="3"/>
        <v>0</v>
      </c>
      <c r="P59" s="66">
        <f t="shared" si="3"/>
        <v>0</v>
      </c>
      <c r="Q59" t="s">
        <v>35</v>
      </c>
    </row>
    <row r="60" spans="1:17" x14ac:dyDescent="0.35">
      <c r="A60" s="20" t="str">
        <f t="shared" si="5"/>
        <v>325163</v>
      </c>
      <c r="B60" s="5" t="s">
        <v>35</v>
      </c>
      <c r="C60" t="s">
        <v>29</v>
      </c>
      <c r="D60" t="s">
        <v>152</v>
      </c>
      <c r="E60" t="s">
        <v>153</v>
      </c>
      <c r="F60" s="21">
        <v>379</v>
      </c>
      <c r="G60" s="65">
        <v>4582.6119119999994</v>
      </c>
      <c r="H60" s="65">
        <v>0</v>
      </c>
      <c r="I60" s="24">
        <v>0</v>
      </c>
      <c r="J60" s="65"/>
      <c r="K60" s="26">
        <f t="shared" si="4"/>
        <v>4582.6119119999994</v>
      </c>
      <c r="L60" s="66">
        <v>0</v>
      </c>
      <c r="M60" s="66">
        <v>0</v>
      </c>
      <c r="N60" s="66">
        <f t="shared" si="3"/>
        <v>0</v>
      </c>
      <c r="O60" s="66">
        <f t="shared" si="3"/>
        <v>0</v>
      </c>
      <c r="P60" s="66">
        <f t="shared" si="3"/>
        <v>0</v>
      </c>
      <c r="Q60" t="s">
        <v>35</v>
      </c>
    </row>
    <row r="61" spans="1:17" x14ac:dyDescent="0.35">
      <c r="A61" s="20" t="str">
        <f t="shared" si="5"/>
        <v>323636</v>
      </c>
      <c r="B61" s="5" t="s">
        <v>35</v>
      </c>
      <c r="C61" t="s">
        <v>29</v>
      </c>
      <c r="D61" t="s">
        <v>154</v>
      </c>
      <c r="E61" t="s">
        <v>155</v>
      </c>
      <c r="F61" s="21">
        <v>376.2</v>
      </c>
      <c r="G61" s="65">
        <v>63627.04733899999</v>
      </c>
      <c r="H61" s="65">
        <v>0</v>
      </c>
      <c r="I61" s="24">
        <v>0</v>
      </c>
      <c r="J61" s="65"/>
      <c r="K61" s="26">
        <f t="shared" si="4"/>
        <v>63627.04733899999</v>
      </c>
      <c r="L61" s="66">
        <v>0</v>
      </c>
      <c r="M61" s="66">
        <v>0</v>
      </c>
      <c r="N61" s="66">
        <f t="shared" si="3"/>
        <v>0</v>
      </c>
      <c r="O61" s="66">
        <f t="shared" si="3"/>
        <v>0</v>
      </c>
      <c r="P61" s="66">
        <f t="shared" si="3"/>
        <v>0</v>
      </c>
      <c r="Q61" t="s">
        <v>35</v>
      </c>
    </row>
    <row r="62" spans="1:17" x14ac:dyDescent="0.35">
      <c r="A62" s="20" t="str">
        <f t="shared" si="5"/>
        <v>323730</v>
      </c>
      <c r="B62" s="5" t="s">
        <v>35</v>
      </c>
      <c r="C62" t="s">
        <v>29</v>
      </c>
      <c r="D62" t="s">
        <v>156</v>
      </c>
      <c r="E62" t="s">
        <v>157</v>
      </c>
      <c r="F62" s="21">
        <v>378</v>
      </c>
      <c r="G62" s="65">
        <v>206332.31882699998</v>
      </c>
      <c r="H62" s="65">
        <v>0</v>
      </c>
      <c r="I62" s="24">
        <v>0</v>
      </c>
      <c r="J62" s="65"/>
      <c r="K62" s="26">
        <f t="shared" si="4"/>
        <v>206332.31882699998</v>
      </c>
      <c r="L62" s="66">
        <v>0</v>
      </c>
      <c r="M62" s="66">
        <v>0</v>
      </c>
      <c r="N62" s="66">
        <f t="shared" si="3"/>
        <v>0</v>
      </c>
      <c r="O62" s="66">
        <f t="shared" si="3"/>
        <v>0</v>
      </c>
      <c r="P62" s="66">
        <f t="shared" si="3"/>
        <v>0</v>
      </c>
      <c r="Q62" t="s">
        <v>35</v>
      </c>
    </row>
    <row r="63" spans="1:17" x14ac:dyDescent="0.35">
      <c r="A63" s="20" t="str">
        <f t="shared" si="5"/>
        <v>324475</v>
      </c>
      <c r="B63" s="5" t="s">
        <v>35</v>
      </c>
      <c r="C63" t="s">
        <v>29</v>
      </c>
      <c r="D63" t="s">
        <v>158</v>
      </c>
      <c r="E63" t="s">
        <v>159</v>
      </c>
      <c r="F63" s="21">
        <v>394.1</v>
      </c>
      <c r="G63" s="65">
        <v>15078.5602</v>
      </c>
      <c r="H63" s="65">
        <v>0</v>
      </c>
      <c r="I63" s="24">
        <v>0</v>
      </c>
      <c r="J63" s="65"/>
      <c r="K63" s="26">
        <f t="shared" si="4"/>
        <v>15078.5602</v>
      </c>
      <c r="L63" s="66">
        <v>0</v>
      </c>
      <c r="M63" s="66">
        <v>0</v>
      </c>
      <c r="N63" s="66">
        <f t="shared" si="3"/>
        <v>0</v>
      </c>
      <c r="O63" s="66">
        <f t="shared" si="3"/>
        <v>0</v>
      </c>
      <c r="P63" s="66">
        <f t="shared" si="3"/>
        <v>0</v>
      </c>
      <c r="Q63" t="s">
        <v>35</v>
      </c>
    </row>
    <row r="64" spans="1:17" x14ac:dyDescent="0.35">
      <c r="A64" s="20" t="str">
        <f t="shared" si="5"/>
        <v>324778</v>
      </c>
      <c r="B64" s="5" t="s">
        <v>35</v>
      </c>
      <c r="C64" t="s">
        <v>29</v>
      </c>
      <c r="D64" t="s">
        <v>160</v>
      </c>
      <c r="E64" t="s">
        <v>161</v>
      </c>
      <c r="F64" s="21">
        <v>390.1</v>
      </c>
      <c r="G64" s="65">
        <v>155213.86869500001</v>
      </c>
      <c r="H64" s="65">
        <v>0</v>
      </c>
      <c r="I64" s="24">
        <v>0</v>
      </c>
      <c r="J64" s="65"/>
      <c r="K64" s="26">
        <f t="shared" si="4"/>
        <v>155213.86869500001</v>
      </c>
      <c r="L64" s="66">
        <v>0</v>
      </c>
      <c r="M64" s="66">
        <v>0</v>
      </c>
      <c r="N64" s="66">
        <f t="shared" si="3"/>
        <v>0</v>
      </c>
      <c r="O64" s="66">
        <f t="shared" si="3"/>
        <v>0</v>
      </c>
      <c r="P64" s="66">
        <f t="shared" si="3"/>
        <v>0</v>
      </c>
      <c r="Q64" t="s">
        <v>35</v>
      </c>
    </row>
    <row r="65" spans="1:17" x14ac:dyDescent="0.35">
      <c r="A65" s="20" t="str">
        <f t="shared" si="5"/>
        <v>319057</v>
      </c>
      <c r="B65" s="5" t="s">
        <v>35</v>
      </c>
      <c r="C65" t="s">
        <v>29</v>
      </c>
      <c r="D65" t="s">
        <v>162</v>
      </c>
      <c r="E65" t="s">
        <v>163</v>
      </c>
      <c r="F65" s="21">
        <v>378</v>
      </c>
      <c r="G65" s="65">
        <v>1901518.06</v>
      </c>
      <c r="H65" s="65">
        <v>0</v>
      </c>
      <c r="I65" s="24">
        <v>0</v>
      </c>
      <c r="J65" s="65"/>
      <c r="K65" s="26">
        <f t="shared" si="4"/>
        <v>1901518.06</v>
      </c>
      <c r="L65" s="66">
        <v>0</v>
      </c>
      <c r="M65" s="66">
        <v>0</v>
      </c>
      <c r="N65" s="66">
        <f t="shared" si="3"/>
        <v>0</v>
      </c>
      <c r="O65" s="66">
        <f t="shared" si="3"/>
        <v>0</v>
      </c>
      <c r="P65" s="66">
        <f t="shared" si="3"/>
        <v>0</v>
      </c>
      <c r="Q65" t="s">
        <v>35</v>
      </c>
    </row>
    <row r="66" spans="1:17" x14ac:dyDescent="0.35">
      <c r="A66" s="20" t="str">
        <f t="shared" si="5"/>
        <v>319061</v>
      </c>
      <c r="B66" s="5" t="s">
        <v>35</v>
      </c>
      <c r="C66" t="s">
        <v>29</v>
      </c>
      <c r="D66" t="s">
        <v>164</v>
      </c>
      <c r="E66" t="s">
        <v>165</v>
      </c>
      <c r="F66" s="21">
        <v>376.3</v>
      </c>
      <c r="G66" s="65">
        <v>2258569</v>
      </c>
      <c r="H66" s="65">
        <v>0</v>
      </c>
      <c r="I66" s="24">
        <v>0</v>
      </c>
      <c r="J66" s="65"/>
      <c r="K66" s="26">
        <f t="shared" si="4"/>
        <v>2258569</v>
      </c>
      <c r="L66" s="66">
        <v>0</v>
      </c>
      <c r="M66" s="66">
        <v>0</v>
      </c>
      <c r="N66" s="66">
        <f t="shared" si="3"/>
        <v>0</v>
      </c>
      <c r="O66" s="66">
        <f t="shared" si="3"/>
        <v>0</v>
      </c>
      <c r="P66" s="66">
        <f t="shared" si="3"/>
        <v>0</v>
      </c>
      <c r="Q66" t="s">
        <v>35</v>
      </c>
    </row>
    <row r="67" spans="1:17" x14ac:dyDescent="0.35">
      <c r="A67" s="20" t="str">
        <f t="shared" si="5"/>
        <v>320034</v>
      </c>
      <c r="B67" s="5" t="s">
        <v>35</v>
      </c>
      <c r="C67" t="s">
        <v>29</v>
      </c>
      <c r="D67" t="s">
        <v>166</v>
      </c>
      <c r="E67" t="s">
        <v>167</v>
      </c>
      <c r="F67" s="21">
        <v>303</v>
      </c>
      <c r="G67" s="65">
        <v>3016751.45</v>
      </c>
      <c r="H67" s="65">
        <v>0</v>
      </c>
      <c r="I67" s="24">
        <v>0</v>
      </c>
      <c r="J67" s="65"/>
      <c r="K67" s="26">
        <f t="shared" si="4"/>
        <v>3016751.45</v>
      </c>
      <c r="L67" s="66">
        <v>0</v>
      </c>
      <c r="M67" s="66">
        <v>0</v>
      </c>
      <c r="N67" s="66">
        <f t="shared" si="3"/>
        <v>0</v>
      </c>
      <c r="O67" s="66">
        <f t="shared" si="3"/>
        <v>0</v>
      </c>
      <c r="P67" s="66">
        <f t="shared" si="3"/>
        <v>0</v>
      </c>
      <c r="Q67" t="s">
        <v>35</v>
      </c>
    </row>
    <row r="68" spans="1:17" x14ac:dyDescent="0.35">
      <c r="A68" s="20" t="str">
        <f t="shared" si="5"/>
        <v>318186</v>
      </c>
      <c r="B68" s="5" t="s">
        <v>35</v>
      </c>
      <c r="C68" t="s">
        <v>29</v>
      </c>
      <c r="D68" t="s">
        <v>168</v>
      </c>
      <c r="E68" t="s">
        <v>169</v>
      </c>
      <c r="F68" s="21">
        <v>376.3</v>
      </c>
      <c r="G68" s="65">
        <v>3504094.9597229999</v>
      </c>
      <c r="H68" s="65">
        <v>3997962.8722509998</v>
      </c>
      <c r="I68" s="24">
        <v>0</v>
      </c>
      <c r="J68" s="65"/>
      <c r="K68" s="26">
        <f t="shared" si="4"/>
        <v>3504094.9597229999</v>
      </c>
      <c r="L68" s="82">
        <v>3997962.8722509998</v>
      </c>
      <c r="M68" s="66">
        <v>0</v>
      </c>
      <c r="N68" s="66">
        <f t="shared" ref="N68:P131" si="6">K68-G68</f>
        <v>0</v>
      </c>
      <c r="O68" s="66">
        <f t="shared" si="6"/>
        <v>0</v>
      </c>
      <c r="P68" s="66">
        <f t="shared" si="6"/>
        <v>0</v>
      </c>
      <c r="Q68" t="s">
        <v>35</v>
      </c>
    </row>
    <row r="69" spans="1:17" x14ac:dyDescent="0.35">
      <c r="A69" s="20" t="str">
        <f t="shared" si="5"/>
        <v>318187</v>
      </c>
      <c r="B69" s="5" t="s">
        <v>35</v>
      </c>
      <c r="C69" t="s">
        <v>29</v>
      </c>
      <c r="D69" t="s">
        <v>170</v>
      </c>
      <c r="E69" t="s">
        <v>171</v>
      </c>
      <c r="F69" s="21">
        <v>380.3</v>
      </c>
      <c r="G69" s="65">
        <v>3511692.4775140001</v>
      </c>
      <c r="H69" s="65">
        <v>3997962.8722509998</v>
      </c>
      <c r="I69" s="24">
        <v>0</v>
      </c>
      <c r="J69" s="65"/>
      <c r="K69" s="26">
        <f t="shared" si="4"/>
        <v>3511692.4775140001</v>
      </c>
      <c r="L69" s="82">
        <v>3997962.8722509998</v>
      </c>
      <c r="M69" s="66">
        <v>0</v>
      </c>
      <c r="N69" s="66">
        <f t="shared" si="6"/>
        <v>0</v>
      </c>
      <c r="O69" s="66">
        <f t="shared" si="6"/>
        <v>0</v>
      </c>
      <c r="P69" s="66">
        <f t="shared" si="6"/>
        <v>0</v>
      </c>
      <c r="Q69" t="s">
        <v>35</v>
      </c>
    </row>
    <row r="70" spans="1:17" x14ac:dyDescent="0.35">
      <c r="A70" s="20" t="str">
        <f t="shared" si="5"/>
        <v>324804</v>
      </c>
      <c r="B70" s="5" t="s">
        <v>35</v>
      </c>
      <c r="C70" t="s">
        <v>29</v>
      </c>
      <c r="D70" t="s">
        <v>172</v>
      </c>
      <c r="E70" t="s">
        <v>173</v>
      </c>
      <c r="F70" s="21">
        <v>394.1</v>
      </c>
      <c r="G70" s="65">
        <v>30129</v>
      </c>
      <c r="H70" s="65">
        <v>0</v>
      </c>
      <c r="I70" s="24">
        <v>0</v>
      </c>
      <c r="J70" s="65"/>
      <c r="K70" s="26">
        <f t="shared" si="4"/>
        <v>30129</v>
      </c>
      <c r="L70" s="66">
        <v>0</v>
      </c>
      <c r="M70" s="66">
        <v>0</v>
      </c>
      <c r="N70" s="66">
        <f t="shared" si="6"/>
        <v>0</v>
      </c>
      <c r="O70" s="66">
        <f t="shared" si="6"/>
        <v>0</v>
      </c>
      <c r="P70" s="66">
        <f t="shared" si="6"/>
        <v>0</v>
      </c>
      <c r="Q70" t="s">
        <v>35</v>
      </c>
    </row>
    <row r="71" spans="1:17" x14ac:dyDescent="0.35">
      <c r="A71" s="20" t="str">
        <f t="shared" si="5"/>
        <v>324806</v>
      </c>
      <c r="B71" s="5" t="s">
        <v>35</v>
      </c>
      <c r="C71" t="s">
        <v>29</v>
      </c>
      <c r="D71" t="s">
        <v>174</v>
      </c>
      <c r="E71" t="s">
        <v>175</v>
      </c>
      <c r="F71" s="21">
        <v>394.1</v>
      </c>
      <c r="G71" s="65">
        <v>30129</v>
      </c>
      <c r="H71" s="65">
        <v>0</v>
      </c>
      <c r="I71" s="24">
        <v>0</v>
      </c>
      <c r="J71" s="65"/>
      <c r="K71" s="26">
        <f t="shared" si="4"/>
        <v>30129</v>
      </c>
      <c r="L71" s="66">
        <v>0</v>
      </c>
      <c r="M71" s="66">
        <v>0</v>
      </c>
      <c r="N71" s="66">
        <f t="shared" si="6"/>
        <v>0</v>
      </c>
      <c r="O71" s="66">
        <f t="shared" si="6"/>
        <v>0</v>
      </c>
      <c r="P71" s="66">
        <f t="shared" si="6"/>
        <v>0</v>
      </c>
      <c r="Q71" t="s">
        <v>35</v>
      </c>
    </row>
    <row r="72" spans="1:17" x14ac:dyDescent="0.35">
      <c r="A72" s="20" t="str">
        <f t="shared" si="5"/>
        <v>322165</v>
      </c>
      <c r="B72" s="5" t="s">
        <v>35</v>
      </c>
      <c r="C72" t="s">
        <v>29</v>
      </c>
      <c r="D72" t="s">
        <v>176</v>
      </c>
      <c r="E72" t="s">
        <v>177</v>
      </c>
      <c r="F72" s="21">
        <v>378</v>
      </c>
      <c r="G72" s="65">
        <v>103522.560301</v>
      </c>
      <c r="H72" s="65">
        <v>0</v>
      </c>
      <c r="I72" s="24">
        <v>0</v>
      </c>
      <c r="J72" s="65"/>
      <c r="K72" s="26">
        <f t="shared" si="4"/>
        <v>103522.560301</v>
      </c>
      <c r="L72" s="66">
        <v>0</v>
      </c>
      <c r="M72" s="66">
        <v>0</v>
      </c>
      <c r="N72" s="66">
        <f t="shared" si="6"/>
        <v>0</v>
      </c>
      <c r="O72" s="66">
        <f t="shared" si="6"/>
        <v>0</v>
      </c>
      <c r="P72" s="66">
        <f t="shared" si="6"/>
        <v>0</v>
      </c>
      <c r="Q72" t="s">
        <v>35</v>
      </c>
    </row>
    <row r="73" spans="1:17" x14ac:dyDescent="0.35">
      <c r="A73" s="20" t="str">
        <f t="shared" si="5"/>
        <v>322173</v>
      </c>
      <c r="B73" s="5" t="s">
        <v>35</v>
      </c>
      <c r="C73" t="s">
        <v>29</v>
      </c>
      <c r="D73" t="s">
        <v>178</v>
      </c>
      <c r="E73" t="s">
        <v>179</v>
      </c>
      <c r="F73" s="21">
        <v>378</v>
      </c>
      <c r="G73" s="65">
        <v>200464.85</v>
      </c>
      <c r="H73" s="65">
        <v>0</v>
      </c>
      <c r="I73" s="24">
        <v>0</v>
      </c>
      <c r="J73" s="65"/>
      <c r="K73" s="26">
        <f t="shared" si="4"/>
        <v>200464.85</v>
      </c>
      <c r="L73" s="66">
        <v>0</v>
      </c>
      <c r="M73" s="66">
        <v>0</v>
      </c>
      <c r="N73" s="66">
        <f t="shared" si="6"/>
        <v>0</v>
      </c>
      <c r="O73" s="66">
        <f t="shared" si="6"/>
        <v>0</v>
      </c>
      <c r="P73" s="66">
        <f t="shared" si="6"/>
        <v>0</v>
      </c>
      <c r="Q73" t="s">
        <v>35</v>
      </c>
    </row>
    <row r="74" spans="1:17" x14ac:dyDescent="0.35">
      <c r="A74" s="20" t="str">
        <f t="shared" si="5"/>
        <v>101194</v>
      </c>
      <c r="B74" s="5" t="s">
        <v>35</v>
      </c>
      <c r="C74" t="s">
        <v>29</v>
      </c>
      <c r="D74" t="s">
        <v>180</v>
      </c>
      <c r="E74" t="s">
        <v>181</v>
      </c>
      <c r="F74" s="21">
        <v>378</v>
      </c>
      <c r="G74" s="65">
        <v>242320</v>
      </c>
      <c r="H74" s="65">
        <v>725580</v>
      </c>
      <c r="I74" s="24">
        <v>0</v>
      </c>
      <c r="J74" s="65"/>
      <c r="K74" s="26">
        <f t="shared" ref="K74:K97" si="7">IF(B74="",G74,0)</f>
        <v>242320</v>
      </c>
      <c r="L74" s="66">
        <v>725580</v>
      </c>
      <c r="M74" s="66">
        <v>0</v>
      </c>
      <c r="N74" s="66">
        <f t="shared" si="6"/>
        <v>0</v>
      </c>
      <c r="O74" s="66">
        <f t="shared" si="6"/>
        <v>0</v>
      </c>
      <c r="P74" s="66">
        <f t="shared" si="6"/>
        <v>0</v>
      </c>
      <c r="Q74" t="s">
        <v>35</v>
      </c>
    </row>
    <row r="75" spans="1:17" x14ac:dyDescent="0.35">
      <c r="A75" s="20" t="str">
        <f t="shared" si="5"/>
        <v>101196</v>
      </c>
      <c r="B75" s="5" t="s">
        <v>35</v>
      </c>
      <c r="C75" t="s">
        <v>29</v>
      </c>
      <c r="D75" t="s">
        <v>182</v>
      </c>
      <c r="E75" t="s">
        <v>183</v>
      </c>
      <c r="F75" s="21">
        <v>378</v>
      </c>
      <c r="G75" s="65">
        <v>498617.41878399998</v>
      </c>
      <c r="H75" s="65">
        <v>460976.94449999998</v>
      </c>
      <c r="I75" s="24">
        <v>0</v>
      </c>
      <c r="J75" s="65"/>
      <c r="K75" s="26">
        <f t="shared" si="7"/>
        <v>498617.41878399998</v>
      </c>
      <c r="L75" s="66">
        <v>460976.94449999998</v>
      </c>
      <c r="M75" s="66">
        <v>0</v>
      </c>
      <c r="N75" s="66">
        <f t="shared" si="6"/>
        <v>0</v>
      </c>
      <c r="O75" s="66">
        <f t="shared" si="6"/>
        <v>0</v>
      </c>
      <c r="P75" s="66">
        <f t="shared" si="6"/>
        <v>0</v>
      </c>
      <c r="Q75" t="s">
        <v>35</v>
      </c>
    </row>
    <row r="76" spans="1:17" x14ac:dyDescent="0.35">
      <c r="A76" s="20" t="str">
        <f t="shared" si="5"/>
        <v>302369</v>
      </c>
      <c r="B76" s="5" t="s">
        <v>35</v>
      </c>
      <c r="C76" t="s">
        <v>29</v>
      </c>
      <c r="D76" t="s">
        <v>184</v>
      </c>
      <c r="E76" t="s">
        <v>185</v>
      </c>
      <c r="F76" s="21">
        <v>376.1</v>
      </c>
      <c r="G76" s="65">
        <v>602782.14000000013</v>
      </c>
      <c r="H76" s="65">
        <v>576860.29</v>
      </c>
      <c r="I76" s="24">
        <v>0</v>
      </c>
      <c r="J76" s="65"/>
      <c r="K76" s="26">
        <f t="shared" si="7"/>
        <v>602782.14000000013</v>
      </c>
      <c r="L76" s="66">
        <v>576860.29</v>
      </c>
      <c r="M76" s="66">
        <v>0</v>
      </c>
      <c r="N76" s="66">
        <f t="shared" si="6"/>
        <v>0</v>
      </c>
      <c r="O76" s="66">
        <f t="shared" si="6"/>
        <v>0</v>
      </c>
      <c r="P76" s="66">
        <f t="shared" si="6"/>
        <v>0</v>
      </c>
      <c r="Q76" t="s">
        <v>35</v>
      </c>
    </row>
    <row r="77" spans="1:17" x14ac:dyDescent="0.35">
      <c r="A77" s="20" t="str">
        <f t="shared" si="5"/>
        <v>302595</v>
      </c>
      <c r="B77" s="5" t="s">
        <v>755</v>
      </c>
      <c r="C77" s="75" t="s">
        <v>29</v>
      </c>
      <c r="D77" s="75" t="s">
        <v>186</v>
      </c>
      <c r="E77" s="75" t="s">
        <v>187</v>
      </c>
      <c r="F77" s="76">
        <v>376.2</v>
      </c>
      <c r="G77" s="77">
        <v>0</v>
      </c>
      <c r="H77" s="77">
        <v>5827349.1699999999</v>
      </c>
      <c r="I77" s="24">
        <v>0</v>
      </c>
      <c r="J77" s="65"/>
      <c r="K77" s="26">
        <f t="shared" si="7"/>
        <v>0</v>
      </c>
      <c r="L77" s="78">
        <v>0</v>
      </c>
      <c r="M77" s="79">
        <v>5827349.1699999999</v>
      </c>
      <c r="N77" s="66">
        <f t="shared" si="6"/>
        <v>0</v>
      </c>
      <c r="O77" s="66">
        <f t="shared" si="6"/>
        <v>-5827349.1699999999</v>
      </c>
      <c r="P77" s="66">
        <f t="shared" si="6"/>
        <v>5827349.1699999999</v>
      </c>
      <c r="Q77" t="s">
        <v>756</v>
      </c>
    </row>
    <row r="78" spans="1:17" x14ac:dyDescent="0.35">
      <c r="A78" s="20" t="str">
        <f t="shared" si="5"/>
        <v>316018</v>
      </c>
      <c r="B78" s="5" t="s">
        <v>35</v>
      </c>
      <c r="C78" t="s">
        <v>29</v>
      </c>
      <c r="D78" t="s">
        <v>188</v>
      </c>
      <c r="E78" t="s">
        <v>189</v>
      </c>
      <c r="F78" s="21">
        <v>376.2</v>
      </c>
      <c r="G78" s="65">
        <v>2430742.7749890001</v>
      </c>
      <c r="H78" s="65">
        <v>0</v>
      </c>
      <c r="I78" s="24">
        <v>0</v>
      </c>
      <c r="J78" s="65"/>
      <c r="K78" s="26">
        <f t="shared" si="7"/>
        <v>2430742.7749890001</v>
      </c>
      <c r="L78" s="66">
        <v>0</v>
      </c>
      <c r="M78" s="66">
        <v>0</v>
      </c>
      <c r="N78" s="66">
        <f t="shared" si="6"/>
        <v>0</v>
      </c>
      <c r="O78" s="66">
        <f t="shared" si="6"/>
        <v>0</v>
      </c>
      <c r="P78" s="66">
        <f t="shared" si="6"/>
        <v>0</v>
      </c>
      <c r="Q78" t="s">
        <v>35</v>
      </c>
    </row>
    <row r="79" spans="1:17" x14ac:dyDescent="0.35">
      <c r="A79" s="20" t="str">
        <f t="shared" si="5"/>
        <v>316032</v>
      </c>
      <c r="B79" s="5" t="s">
        <v>35</v>
      </c>
      <c r="C79" t="s">
        <v>29</v>
      </c>
      <c r="D79" t="s">
        <v>190</v>
      </c>
      <c r="E79" t="s">
        <v>191</v>
      </c>
      <c r="F79" s="21">
        <v>376.2</v>
      </c>
      <c r="G79" s="65">
        <v>427000</v>
      </c>
      <c r="H79" s="65">
        <v>0</v>
      </c>
      <c r="I79" s="24">
        <v>0</v>
      </c>
      <c r="J79" s="65"/>
      <c r="K79" s="26">
        <f t="shared" si="7"/>
        <v>427000</v>
      </c>
      <c r="L79" s="66">
        <v>0</v>
      </c>
      <c r="M79" s="66">
        <v>0</v>
      </c>
      <c r="N79" s="66">
        <f t="shared" si="6"/>
        <v>0</v>
      </c>
      <c r="O79" s="66">
        <f t="shared" si="6"/>
        <v>0</v>
      </c>
      <c r="P79" s="66">
        <f t="shared" si="6"/>
        <v>0</v>
      </c>
      <c r="Q79" t="s">
        <v>35</v>
      </c>
    </row>
    <row r="80" spans="1:17" x14ac:dyDescent="0.35">
      <c r="A80" s="20" t="str">
        <f t="shared" si="5"/>
        <v>316041</v>
      </c>
      <c r="B80" s="5" t="s">
        <v>35</v>
      </c>
      <c r="C80" t="s">
        <v>29</v>
      </c>
      <c r="D80" t="s">
        <v>192</v>
      </c>
      <c r="E80" t="s">
        <v>193</v>
      </c>
      <c r="F80" s="21">
        <v>376.2</v>
      </c>
      <c r="G80" s="65">
        <v>0</v>
      </c>
      <c r="H80" s="65">
        <v>1191031.1361409998</v>
      </c>
      <c r="I80" s="24">
        <v>0</v>
      </c>
      <c r="J80" s="65"/>
      <c r="K80" s="26">
        <f t="shared" si="7"/>
        <v>0</v>
      </c>
      <c r="L80" s="82">
        <v>1191031.1361409998</v>
      </c>
      <c r="M80" s="66">
        <v>0</v>
      </c>
      <c r="N80" s="66">
        <f t="shared" si="6"/>
        <v>0</v>
      </c>
      <c r="O80" s="66">
        <f t="shared" si="6"/>
        <v>0</v>
      </c>
      <c r="P80" s="66">
        <f t="shared" si="6"/>
        <v>0</v>
      </c>
      <c r="Q80" t="s">
        <v>35</v>
      </c>
    </row>
    <row r="81" spans="1:17" x14ac:dyDescent="0.35">
      <c r="A81" s="20" t="str">
        <f t="shared" si="5"/>
        <v>316046</v>
      </c>
      <c r="B81" s="5" t="s">
        <v>35</v>
      </c>
      <c r="C81" t="s">
        <v>29</v>
      </c>
      <c r="D81" t="s">
        <v>194</v>
      </c>
      <c r="E81" t="s">
        <v>195</v>
      </c>
      <c r="F81" s="21">
        <v>376.2</v>
      </c>
      <c r="G81" s="65">
        <v>3037182.6014089999</v>
      </c>
      <c r="H81" s="65">
        <v>0</v>
      </c>
      <c r="I81" s="24">
        <v>0</v>
      </c>
      <c r="J81" s="65"/>
      <c r="K81" s="26">
        <f t="shared" si="7"/>
        <v>3037182.6014089999</v>
      </c>
      <c r="L81" s="66">
        <v>0</v>
      </c>
      <c r="M81" s="66">
        <v>0</v>
      </c>
      <c r="N81" s="66">
        <f t="shared" si="6"/>
        <v>0</v>
      </c>
      <c r="O81" s="66">
        <f t="shared" si="6"/>
        <v>0</v>
      </c>
      <c r="P81" s="66">
        <f t="shared" si="6"/>
        <v>0</v>
      </c>
      <c r="Q81" t="s">
        <v>35</v>
      </c>
    </row>
    <row r="82" spans="1:17" x14ac:dyDescent="0.35">
      <c r="A82" s="20" t="str">
        <f t="shared" si="5"/>
        <v>316429</v>
      </c>
      <c r="B82" s="5" t="s">
        <v>35</v>
      </c>
      <c r="C82" t="s">
        <v>29</v>
      </c>
      <c r="D82" t="s">
        <v>196</v>
      </c>
      <c r="E82" t="s">
        <v>197</v>
      </c>
      <c r="F82" s="21">
        <v>376.2</v>
      </c>
      <c r="G82" s="65">
        <v>750000</v>
      </c>
      <c r="H82" s="65">
        <v>0</v>
      </c>
      <c r="I82" s="24">
        <v>0</v>
      </c>
      <c r="J82" s="65"/>
      <c r="K82" s="26">
        <f t="shared" si="7"/>
        <v>750000</v>
      </c>
      <c r="L82" s="66">
        <v>0</v>
      </c>
      <c r="M82" s="66">
        <v>0</v>
      </c>
      <c r="N82" s="66">
        <f t="shared" si="6"/>
        <v>0</v>
      </c>
      <c r="O82" s="66">
        <f t="shared" si="6"/>
        <v>0</v>
      </c>
      <c r="P82" s="66">
        <f t="shared" si="6"/>
        <v>0</v>
      </c>
      <c r="Q82" t="s">
        <v>35</v>
      </c>
    </row>
    <row r="83" spans="1:17" x14ac:dyDescent="0.35">
      <c r="A83" s="20" t="str">
        <f t="shared" si="5"/>
        <v>317744</v>
      </c>
      <c r="B83" s="5" t="s">
        <v>35</v>
      </c>
      <c r="C83" t="s">
        <v>29</v>
      </c>
      <c r="D83" t="s">
        <v>198</v>
      </c>
      <c r="E83" t="s">
        <v>199</v>
      </c>
      <c r="F83" s="21">
        <v>394.1</v>
      </c>
      <c r="G83" s="65">
        <v>163538.84</v>
      </c>
      <c r="H83" s="65">
        <v>142508.39000000001</v>
      </c>
      <c r="I83" s="24">
        <v>0</v>
      </c>
      <c r="J83" s="65"/>
      <c r="K83" s="26">
        <f t="shared" si="7"/>
        <v>163538.84</v>
      </c>
      <c r="L83" s="66">
        <v>142508.39000000001</v>
      </c>
      <c r="M83" s="66">
        <v>0</v>
      </c>
      <c r="N83" s="66">
        <f t="shared" si="6"/>
        <v>0</v>
      </c>
      <c r="O83" s="66">
        <f t="shared" si="6"/>
        <v>0</v>
      </c>
      <c r="P83" s="66">
        <f t="shared" si="6"/>
        <v>0</v>
      </c>
      <c r="Q83" t="s">
        <v>35</v>
      </c>
    </row>
    <row r="84" spans="1:17" x14ac:dyDescent="0.35">
      <c r="A84" s="20" t="str">
        <f t="shared" si="5"/>
        <v>318092</v>
      </c>
      <c r="B84" s="5" t="s">
        <v>35</v>
      </c>
      <c r="C84" t="s">
        <v>29</v>
      </c>
      <c r="D84" t="s">
        <v>200</v>
      </c>
      <c r="E84" t="s">
        <v>201</v>
      </c>
      <c r="F84" s="21">
        <v>376.3</v>
      </c>
      <c r="G84" s="65">
        <v>111603.304754</v>
      </c>
      <c r="H84" s="65">
        <v>230710.25399999999</v>
      </c>
      <c r="I84" s="24">
        <v>0</v>
      </c>
      <c r="J84" s="65"/>
      <c r="K84" s="26">
        <f t="shared" si="7"/>
        <v>111603.304754</v>
      </c>
      <c r="L84" s="66">
        <v>230710.25399999999</v>
      </c>
      <c r="M84" s="66">
        <v>0</v>
      </c>
      <c r="N84" s="66">
        <f t="shared" si="6"/>
        <v>0</v>
      </c>
      <c r="O84" s="66">
        <f t="shared" si="6"/>
        <v>0</v>
      </c>
      <c r="P84" s="66">
        <f t="shared" si="6"/>
        <v>0</v>
      </c>
      <c r="Q84" t="s">
        <v>35</v>
      </c>
    </row>
    <row r="85" spans="1:17" x14ac:dyDescent="0.35">
      <c r="A85" s="20" t="str">
        <f t="shared" si="5"/>
        <v>318192</v>
      </c>
      <c r="B85" s="5" t="s">
        <v>35</v>
      </c>
      <c r="C85" t="s">
        <v>29</v>
      </c>
      <c r="D85" t="s">
        <v>202</v>
      </c>
      <c r="E85" t="s">
        <v>203</v>
      </c>
      <c r="F85" s="21">
        <v>397.2</v>
      </c>
      <c r="G85" s="65">
        <v>1387227.5384</v>
      </c>
      <c r="H85" s="65">
        <v>0</v>
      </c>
      <c r="I85" s="24">
        <v>0</v>
      </c>
      <c r="J85" s="65"/>
      <c r="K85" s="26">
        <f t="shared" si="7"/>
        <v>1387227.5384</v>
      </c>
      <c r="L85" s="66">
        <v>0</v>
      </c>
      <c r="M85" s="66">
        <v>0</v>
      </c>
      <c r="N85" s="66">
        <f t="shared" si="6"/>
        <v>0</v>
      </c>
      <c r="O85" s="66">
        <f t="shared" si="6"/>
        <v>0</v>
      </c>
      <c r="P85" s="66">
        <f t="shared" si="6"/>
        <v>0</v>
      </c>
      <c r="Q85" t="s">
        <v>35</v>
      </c>
    </row>
    <row r="86" spans="1:17" x14ac:dyDescent="0.35">
      <c r="A86" s="20" t="str">
        <f t="shared" si="5"/>
        <v>318197</v>
      </c>
      <c r="B86" s="5" t="s">
        <v>35</v>
      </c>
      <c r="C86" t="s">
        <v>29</v>
      </c>
      <c r="D86" t="s">
        <v>204</v>
      </c>
      <c r="E86" t="s">
        <v>205</v>
      </c>
      <c r="F86" s="21">
        <v>397.2</v>
      </c>
      <c r="G86" s="65">
        <v>52022.181260999998</v>
      </c>
      <c r="H86" s="65">
        <v>0</v>
      </c>
      <c r="I86" s="24">
        <v>0</v>
      </c>
      <c r="J86" s="65"/>
      <c r="K86" s="26">
        <f t="shared" si="7"/>
        <v>52022.181260999998</v>
      </c>
      <c r="L86" s="66">
        <v>0</v>
      </c>
      <c r="M86" s="66">
        <v>0</v>
      </c>
      <c r="N86" s="66">
        <f t="shared" si="6"/>
        <v>0</v>
      </c>
      <c r="O86" s="66">
        <f t="shared" si="6"/>
        <v>0</v>
      </c>
      <c r="P86" s="66">
        <f t="shared" si="6"/>
        <v>0</v>
      </c>
      <c r="Q86" t="s">
        <v>35</v>
      </c>
    </row>
    <row r="87" spans="1:17" x14ac:dyDescent="0.35">
      <c r="A87" s="20" t="str">
        <f t="shared" si="5"/>
        <v>318656</v>
      </c>
      <c r="B87" s="5" t="s">
        <v>35</v>
      </c>
      <c r="C87" t="s">
        <v>29</v>
      </c>
      <c r="D87" t="s">
        <v>206</v>
      </c>
      <c r="E87" t="s">
        <v>207</v>
      </c>
      <c r="F87" s="21">
        <v>376.3</v>
      </c>
      <c r="G87" s="65">
        <v>1403134.75</v>
      </c>
      <c r="H87" s="65">
        <v>0</v>
      </c>
      <c r="I87" s="24">
        <v>0</v>
      </c>
      <c r="J87" s="65"/>
      <c r="K87" s="26">
        <f t="shared" si="7"/>
        <v>1403134.75</v>
      </c>
      <c r="L87" s="66">
        <v>0</v>
      </c>
      <c r="M87" s="66">
        <v>0</v>
      </c>
      <c r="N87" s="66">
        <f t="shared" si="6"/>
        <v>0</v>
      </c>
      <c r="O87" s="66">
        <f t="shared" si="6"/>
        <v>0</v>
      </c>
      <c r="P87" s="66">
        <f t="shared" si="6"/>
        <v>0</v>
      </c>
      <c r="Q87" t="s">
        <v>35</v>
      </c>
    </row>
    <row r="88" spans="1:17" x14ac:dyDescent="0.35">
      <c r="A88" s="20" t="str">
        <f t="shared" si="5"/>
        <v>319021</v>
      </c>
      <c r="B88" s="5" t="s">
        <v>35</v>
      </c>
      <c r="C88" t="s">
        <v>29</v>
      </c>
      <c r="D88" t="s">
        <v>208</v>
      </c>
      <c r="E88" t="s">
        <v>209</v>
      </c>
      <c r="F88" s="21">
        <v>376.1</v>
      </c>
      <c r="G88" s="65">
        <v>0</v>
      </c>
      <c r="H88" s="65">
        <v>57633.216689000001</v>
      </c>
      <c r="I88" s="24">
        <v>0</v>
      </c>
      <c r="J88" s="65"/>
      <c r="K88" s="26">
        <f t="shared" si="7"/>
        <v>0</v>
      </c>
      <c r="L88" s="66">
        <v>57633.216689000001</v>
      </c>
      <c r="M88" s="66">
        <v>0</v>
      </c>
      <c r="N88" s="66">
        <f t="shared" si="6"/>
        <v>0</v>
      </c>
      <c r="O88" s="66">
        <f t="shared" si="6"/>
        <v>0</v>
      </c>
      <c r="P88" s="66">
        <f t="shared" si="6"/>
        <v>0</v>
      </c>
      <c r="Q88" t="s">
        <v>35</v>
      </c>
    </row>
    <row r="89" spans="1:17" x14ac:dyDescent="0.35">
      <c r="A89" s="20" t="str">
        <f t="shared" si="5"/>
        <v>319027</v>
      </c>
      <c r="B89" s="5" t="s">
        <v>35</v>
      </c>
      <c r="C89" t="s">
        <v>29</v>
      </c>
      <c r="D89" t="s">
        <v>210</v>
      </c>
      <c r="E89" t="s">
        <v>211</v>
      </c>
      <c r="F89" s="21">
        <v>367.1</v>
      </c>
      <c r="G89" s="65">
        <v>533956.21821900003</v>
      </c>
      <c r="H89" s="65">
        <v>0</v>
      </c>
      <c r="I89" s="24">
        <v>0</v>
      </c>
      <c r="J89" s="65"/>
      <c r="K89" s="26">
        <f t="shared" si="7"/>
        <v>533956.21821900003</v>
      </c>
      <c r="L89" s="66">
        <v>0</v>
      </c>
      <c r="M89" s="66">
        <v>0</v>
      </c>
      <c r="N89" s="66">
        <f t="shared" si="6"/>
        <v>0</v>
      </c>
      <c r="O89" s="66">
        <f t="shared" si="6"/>
        <v>0</v>
      </c>
      <c r="P89" s="66">
        <f t="shared" si="6"/>
        <v>0</v>
      </c>
      <c r="Q89" t="s">
        <v>35</v>
      </c>
    </row>
    <row r="90" spans="1:17" x14ac:dyDescent="0.35">
      <c r="A90" s="20" t="str">
        <f t="shared" si="5"/>
        <v>319992</v>
      </c>
      <c r="B90" s="5" t="s">
        <v>35</v>
      </c>
      <c r="C90" t="s">
        <v>29</v>
      </c>
      <c r="D90" t="s">
        <v>212</v>
      </c>
      <c r="E90" t="s">
        <v>213</v>
      </c>
      <c r="F90" s="21">
        <v>376.2</v>
      </c>
      <c r="G90" s="65">
        <v>0</v>
      </c>
      <c r="H90" s="65">
        <v>1796668.1126259998</v>
      </c>
      <c r="I90" s="24">
        <v>0</v>
      </c>
      <c r="J90" s="65"/>
      <c r="K90" s="26">
        <f t="shared" si="7"/>
        <v>0</v>
      </c>
      <c r="L90" s="82">
        <v>1796668.1126259998</v>
      </c>
      <c r="M90" s="66">
        <v>0</v>
      </c>
      <c r="N90" s="66">
        <f t="shared" si="6"/>
        <v>0</v>
      </c>
      <c r="O90" s="66">
        <f t="shared" si="6"/>
        <v>0</v>
      </c>
      <c r="P90" s="66">
        <f t="shared" si="6"/>
        <v>0</v>
      </c>
      <c r="Q90" t="s">
        <v>35</v>
      </c>
    </row>
    <row r="91" spans="1:17" x14ac:dyDescent="0.35">
      <c r="A91" s="20" t="str">
        <f t="shared" si="5"/>
        <v>320004</v>
      </c>
      <c r="B91" s="5" t="s">
        <v>35</v>
      </c>
      <c r="C91" t="s">
        <v>29</v>
      </c>
      <c r="D91" t="s">
        <v>214</v>
      </c>
      <c r="E91" t="s">
        <v>215</v>
      </c>
      <c r="F91" s="21">
        <v>376.2</v>
      </c>
      <c r="G91" s="65">
        <v>1069397.6491989999</v>
      </c>
      <c r="H91" s="65">
        <v>0</v>
      </c>
      <c r="I91" s="24">
        <v>0</v>
      </c>
      <c r="J91" s="65"/>
      <c r="K91" s="26">
        <f t="shared" si="7"/>
        <v>1069397.6491989999</v>
      </c>
      <c r="L91" s="66">
        <v>0</v>
      </c>
      <c r="M91" s="66">
        <v>0</v>
      </c>
      <c r="N91" s="66">
        <f t="shared" si="6"/>
        <v>0</v>
      </c>
      <c r="O91" s="66">
        <f t="shared" si="6"/>
        <v>0</v>
      </c>
      <c r="P91" s="66">
        <f t="shared" si="6"/>
        <v>0</v>
      </c>
      <c r="Q91" t="s">
        <v>35</v>
      </c>
    </row>
    <row r="92" spans="1:17" x14ac:dyDescent="0.35">
      <c r="A92" s="20" t="str">
        <f t="shared" si="5"/>
        <v>320006</v>
      </c>
      <c r="B92" s="5" t="s">
        <v>35</v>
      </c>
      <c r="C92" t="s">
        <v>29</v>
      </c>
      <c r="D92" t="s">
        <v>216</v>
      </c>
      <c r="E92" t="s">
        <v>217</v>
      </c>
      <c r="F92" s="21">
        <v>376.2</v>
      </c>
      <c r="G92" s="65">
        <v>930867.84602499998</v>
      </c>
      <c r="H92" s="65">
        <v>0</v>
      </c>
      <c r="I92" s="24">
        <v>0</v>
      </c>
      <c r="J92" s="65"/>
      <c r="K92" s="26">
        <f t="shared" si="7"/>
        <v>930867.84602499998</v>
      </c>
      <c r="L92" s="66">
        <v>0</v>
      </c>
      <c r="M92" s="66">
        <v>0</v>
      </c>
      <c r="N92" s="66">
        <f t="shared" si="6"/>
        <v>0</v>
      </c>
      <c r="O92" s="66">
        <f t="shared" si="6"/>
        <v>0</v>
      </c>
      <c r="P92" s="66">
        <f t="shared" si="6"/>
        <v>0</v>
      </c>
      <c r="Q92" t="s">
        <v>35</v>
      </c>
    </row>
    <row r="93" spans="1:17" x14ac:dyDescent="0.35">
      <c r="A93" s="20" t="str">
        <f t="shared" si="5"/>
        <v>320106</v>
      </c>
      <c r="B93" s="5" t="s">
        <v>35</v>
      </c>
      <c r="C93" t="s">
        <v>29</v>
      </c>
      <c r="D93" t="s">
        <v>218</v>
      </c>
      <c r="E93" t="s">
        <v>219</v>
      </c>
      <c r="F93" s="21">
        <v>376.2</v>
      </c>
      <c r="G93" s="65">
        <v>1829249.22</v>
      </c>
      <c r="H93" s="65">
        <v>0</v>
      </c>
      <c r="I93" s="24">
        <v>0</v>
      </c>
      <c r="J93" s="65"/>
      <c r="K93" s="26">
        <f t="shared" si="7"/>
        <v>1829249.22</v>
      </c>
      <c r="L93" s="66">
        <v>0</v>
      </c>
      <c r="M93" s="66">
        <v>0</v>
      </c>
      <c r="N93" s="66">
        <f t="shared" si="6"/>
        <v>0</v>
      </c>
      <c r="O93" s="66">
        <f t="shared" si="6"/>
        <v>0</v>
      </c>
      <c r="P93" s="66">
        <f t="shared" si="6"/>
        <v>0</v>
      </c>
      <c r="Q93" t="s">
        <v>35</v>
      </c>
    </row>
    <row r="94" spans="1:17" x14ac:dyDescent="0.35">
      <c r="A94" s="20" t="str">
        <f t="shared" si="5"/>
        <v>320114</v>
      </c>
      <c r="B94" s="5" t="s">
        <v>35</v>
      </c>
      <c r="C94" t="s">
        <v>29</v>
      </c>
      <c r="D94" t="s">
        <v>220</v>
      </c>
      <c r="E94" t="s">
        <v>221</v>
      </c>
      <c r="F94" s="21">
        <v>378</v>
      </c>
      <c r="G94" s="65">
        <v>240690.43274999998</v>
      </c>
      <c r="H94" s="65">
        <v>0</v>
      </c>
      <c r="I94" s="24">
        <v>0</v>
      </c>
      <c r="J94" s="65"/>
      <c r="K94" s="26">
        <f t="shared" si="7"/>
        <v>240690.43274999998</v>
      </c>
      <c r="L94" s="66">
        <v>0</v>
      </c>
      <c r="M94" s="66">
        <v>0</v>
      </c>
      <c r="N94" s="66">
        <f t="shared" si="6"/>
        <v>0</v>
      </c>
      <c r="O94" s="66">
        <f t="shared" si="6"/>
        <v>0</v>
      </c>
      <c r="P94" s="66">
        <f t="shared" si="6"/>
        <v>0</v>
      </c>
      <c r="Q94" t="s">
        <v>35</v>
      </c>
    </row>
    <row r="95" spans="1:17" x14ac:dyDescent="0.35">
      <c r="A95" s="20" t="str">
        <f t="shared" si="5"/>
        <v>321116</v>
      </c>
      <c r="B95" s="5" t="s">
        <v>35</v>
      </c>
      <c r="C95" t="s">
        <v>29</v>
      </c>
      <c r="D95" t="s">
        <v>222</v>
      </c>
      <c r="E95" t="s">
        <v>223</v>
      </c>
      <c r="F95" s="21">
        <v>376.2</v>
      </c>
      <c r="G95" s="65">
        <v>16645248.84</v>
      </c>
      <c r="H95" s="65">
        <v>0</v>
      </c>
      <c r="I95" s="24">
        <v>0</v>
      </c>
      <c r="J95" s="65"/>
      <c r="K95" s="26">
        <f t="shared" si="7"/>
        <v>16645248.84</v>
      </c>
      <c r="L95" s="66">
        <v>0</v>
      </c>
      <c r="M95" s="66">
        <v>0</v>
      </c>
      <c r="N95" s="66">
        <f t="shared" si="6"/>
        <v>0</v>
      </c>
      <c r="O95" s="66">
        <f t="shared" si="6"/>
        <v>0</v>
      </c>
      <c r="P95" s="66">
        <f t="shared" si="6"/>
        <v>0</v>
      </c>
      <c r="Q95" t="s">
        <v>35</v>
      </c>
    </row>
    <row r="96" spans="1:17" x14ac:dyDescent="0.35">
      <c r="A96" s="20" t="str">
        <f t="shared" si="5"/>
        <v>321468</v>
      </c>
      <c r="B96" s="5" t="s">
        <v>35</v>
      </c>
      <c r="C96" t="s">
        <v>29</v>
      </c>
      <c r="D96" t="s">
        <v>224</v>
      </c>
      <c r="E96" t="s">
        <v>225</v>
      </c>
      <c r="F96" s="21">
        <v>376.2</v>
      </c>
      <c r="G96" s="65">
        <v>1111422.142954</v>
      </c>
      <c r="H96" s="65">
        <v>0</v>
      </c>
      <c r="I96" s="24">
        <v>0</v>
      </c>
      <c r="J96" s="65"/>
      <c r="K96" s="26">
        <f t="shared" si="7"/>
        <v>1111422.142954</v>
      </c>
      <c r="L96" s="66">
        <v>0</v>
      </c>
      <c r="M96" s="66">
        <v>0</v>
      </c>
      <c r="N96" s="66">
        <f t="shared" si="6"/>
        <v>0</v>
      </c>
      <c r="O96" s="66">
        <f t="shared" si="6"/>
        <v>0</v>
      </c>
      <c r="P96" s="66">
        <f t="shared" si="6"/>
        <v>0</v>
      </c>
      <c r="Q96" t="s">
        <v>35</v>
      </c>
    </row>
    <row r="97" spans="1:17" x14ac:dyDescent="0.35">
      <c r="A97" s="20" t="str">
        <f t="shared" si="5"/>
        <v>321511</v>
      </c>
      <c r="B97" s="5" t="s">
        <v>35</v>
      </c>
      <c r="C97" t="s">
        <v>29</v>
      </c>
      <c r="D97" t="s">
        <v>226</v>
      </c>
      <c r="E97" t="s">
        <v>227</v>
      </c>
      <c r="F97" s="21">
        <v>376.2</v>
      </c>
      <c r="G97" s="65">
        <v>0</v>
      </c>
      <c r="H97" s="65">
        <v>5365866.16</v>
      </c>
      <c r="I97" s="24">
        <v>0</v>
      </c>
      <c r="J97" s="65"/>
      <c r="K97" s="26">
        <f t="shared" si="7"/>
        <v>0</v>
      </c>
      <c r="L97" s="82">
        <v>5365866.16</v>
      </c>
      <c r="M97" s="66">
        <v>0</v>
      </c>
      <c r="N97" s="66">
        <f t="shared" si="6"/>
        <v>0</v>
      </c>
      <c r="O97" s="66">
        <f t="shared" si="6"/>
        <v>0</v>
      </c>
      <c r="P97" s="66">
        <f t="shared" si="6"/>
        <v>0</v>
      </c>
      <c r="Q97" t="s">
        <v>35</v>
      </c>
    </row>
    <row r="98" spans="1:17" x14ac:dyDescent="0.35">
      <c r="A98" s="20" t="str">
        <f t="shared" si="5"/>
        <v>321879</v>
      </c>
      <c r="B98" s="5" t="s">
        <v>44</v>
      </c>
      <c r="C98" s="75" t="s">
        <v>29</v>
      </c>
      <c r="D98" s="75" t="s">
        <v>228</v>
      </c>
      <c r="E98" s="75" t="s">
        <v>229</v>
      </c>
      <c r="F98" s="76">
        <v>376.2</v>
      </c>
      <c r="G98" s="77">
        <v>3973423.27</v>
      </c>
      <c r="H98" s="77">
        <v>0</v>
      </c>
      <c r="I98" s="24">
        <v>0</v>
      </c>
      <c r="J98" s="24"/>
      <c r="K98" s="78">
        <v>0</v>
      </c>
      <c r="L98" s="79">
        <v>7119540</v>
      </c>
      <c r="M98" s="66">
        <v>0</v>
      </c>
      <c r="N98" s="66">
        <f t="shared" si="6"/>
        <v>-3973423.27</v>
      </c>
      <c r="O98" s="66">
        <f t="shared" si="6"/>
        <v>7119540</v>
      </c>
      <c r="P98" s="66">
        <f t="shared" si="6"/>
        <v>0</v>
      </c>
      <c r="Q98" t="s">
        <v>757</v>
      </c>
    </row>
    <row r="99" spans="1:17" x14ac:dyDescent="0.35">
      <c r="A99" s="20" t="str">
        <f t="shared" si="5"/>
        <v>322143</v>
      </c>
      <c r="B99" s="5" t="s">
        <v>35</v>
      </c>
      <c r="C99" t="s">
        <v>29</v>
      </c>
      <c r="D99" t="s">
        <v>230</v>
      </c>
      <c r="E99" t="s">
        <v>231</v>
      </c>
      <c r="F99" s="21">
        <v>376.2</v>
      </c>
      <c r="G99" s="65">
        <v>340437.40915599995</v>
      </c>
      <c r="H99" s="65">
        <v>0</v>
      </c>
      <c r="I99" s="24">
        <v>0</v>
      </c>
      <c r="J99" s="65"/>
      <c r="K99" s="26">
        <f t="shared" ref="K99:K162" si="8">IF(B99="",G99,0)</f>
        <v>340437.40915599995</v>
      </c>
      <c r="L99" s="66">
        <v>0</v>
      </c>
      <c r="M99" s="66">
        <v>0</v>
      </c>
      <c r="N99" s="66">
        <f t="shared" si="6"/>
        <v>0</v>
      </c>
      <c r="O99" s="66">
        <f t="shared" si="6"/>
        <v>0</v>
      </c>
      <c r="P99" s="66">
        <f t="shared" si="6"/>
        <v>0</v>
      </c>
      <c r="Q99" t="s">
        <v>35</v>
      </c>
    </row>
    <row r="100" spans="1:17" x14ac:dyDescent="0.35">
      <c r="A100" s="20" t="str">
        <f t="shared" si="5"/>
        <v>322144</v>
      </c>
      <c r="B100" s="5" t="s">
        <v>35</v>
      </c>
      <c r="C100" t="s">
        <v>29</v>
      </c>
      <c r="D100" t="s">
        <v>232</v>
      </c>
      <c r="E100" t="s">
        <v>233</v>
      </c>
      <c r="F100" s="21">
        <v>376.3</v>
      </c>
      <c r="G100" s="65">
        <v>377277.10000000003</v>
      </c>
      <c r="H100" s="65">
        <v>0</v>
      </c>
      <c r="I100" s="24">
        <v>0</v>
      </c>
      <c r="J100" s="65"/>
      <c r="K100" s="26">
        <f t="shared" si="8"/>
        <v>377277.10000000003</v>
      </c>
      <c r="L100" s="66">
        <v>0</v>
      </c>
      <c r="M100" s="66">
        <v>0</v>
      </c>
      <c r="N100" s="66">
        <f t="shared" si="6"/>
        <v>0</v>
      </c>
      <c r="O100" s="66">
        <f t="shared" si="6"/>
        <v>0</v>
      </c>
      <c r="P100" s="66">
        <f t="shared" si="6"/>
        <v>0</v>
      </c>
      <c r="Q100" t="s">
        <v>35</v>
      </c>
    </row>
    <row r="101" spans="1:17" x14ac:dyDescent="0.35">
      <c r="A101" s="20" t="str">
        <f t="shared" si="5"/>
        <v>322391</v>
      </c>
      <c r="B101" s="5" t="s">
        <v>35</v>
      </c>
      <c r="C101" t="s">
        <v>29</v>
      </c>
      <c r="D101" t="s">
        <v>234</v>
      </c>
      <c r="E101" t="s">
        <v>235</v>
      </c>
      <c r="F101" s="21">
        <v>376.2</v>
      </c>
      <c r="G101" s="65">
        <v>0</v>
      </c>
      <c r="H101" s="65">
        <v>5604681.3499999996</v>
      </c>
      <c r="I101" s="24">
        <v>0</v>
      </c>
      <c r="J101" s="65"/>
      <c r="K101" s="26">
        <f t="shared" si="8"/>
        <v>0</v>
      </c>
      <c r="L101" s="82">
        <v>5604681.3499999996</v>
      </c>
      <c r="M101" s="66">
        <v>0</v>
      </c>
      <c r="N101" s="66">
        <f t="shared" si="6"/>
        <v>0</v>
      </c>
      <c r="O101" s="66">
        <f t="shared" si="6"/>
        <v>0</v>
      </c>
      <c r="P101" s="66">
        <f t="shared" si="6"/>
        <v>0</v>
      </c>
      <c r="Q101" t="s">
        <v>35</v>
      </c>
    </row>
    <row r="102" spans="1:17" x14ac:dyDescent="0.35">
      <c r="A102" s="20" t="str">
        <f t="shared" si="5"/>
        <v>322504</v>
      </c>
      <c r="B102" s="5" t="s">
        <v>35</v>
      </c>
      <c r="C102" t="s">
        <v>29</v>
      </c>
      <c r="D102" t="s">
        <v>236</v>
      </c>
      <c r="E102" t="s">
        <v>237</v>
      </c>
      <c r="F102" s="21">
        <v>376.2</v>
      </c>
      <c r="G102" s="65">
        <v>212141.98</v>
      </c>
      <c r="H102" s="65">
        <v>0</v>
      </c>
      <c r="I102" s="24">
        <v>0</v>
      </c>
      <c r="J102" s="65"/>
      <c r="K102" s="26">
        <f t="shared" si="8"/>
        <v>212141.98</v>
      </c>
      <c r="L102" s="66">
        <v>0</v>
      </c>
      <c r="M102" s="66">
        <v>0</v>
      </c>
      <c r="N102" s="66">
        <f t="shared" si="6"/>
        <v>0</v>
      </c>
      <c r="O102" s="66">
        <f t="shared" si="6"/>
        <v>0</v>
      </c>
      <c r="P102" s="66">
        <f t="shared" si="6"/>
        <v>0</v>
      </c>
      <c r="Q102" t="s">
        <v>35</v>
      </c>
    </row>
    <row r="103" spans="1:17" x14ac:dyDescent="0.35">
      <c r="A103" s="20" t="str">
        <f t="shared" si="5"/>
        <v>322639</v>
      </c>
      <c r="B103" s="5" t="s">
        <v>35</v>
      </c>
      <c r="C103" t="s">
        <v>29</v>
      </c>
      <c r="D103" t="s">
        <v>238</v>
      </c>
      <c r="E103" t="s">
        <v>239</v>
      </c>
      <c r="F103" s="21">
        <v>376.2</v>
      </c>
      <c r="G103" s="65">
        <v>0</v>
      </c>
      <c r="H103" s="65">
        <v>1220755.986062</v>
      </c>
      <c r="I103" s="24">
        <v>0</v>
      </c>
      <c r="J103" s="65"/>
      <c r="K103" s="26">
        <f t="shared" si="8"/>
        <v>0</v>
      </c>
      <c r="L103" s="66">
        <v>1220755.986062</v>
      </c>
      <c r="M103" s="66">
        <v>0</v>
      </c>
      <c r="N103" s="66">
        <f t="shared" si="6"/>
        <v>0</v>
      </c>
      <c r="O103" s="66">
        <f t="shared" si="6"/>
        <v>0</v>
      </c>
      <c r="P103" s="66">
        <f t="shared" si="6"/>
        <v>0</v>
      </c>
      <c r="Q103" t="s">
        <v>35</v>
      </c>
    </row>
    <row r="104" spans="1:17" x14ac:dyDescent="0.35">
      <c r="A104" s="20" t="str">
        <f t="shared" si="5"/>
        <v>322677</v>
      </c>
      <c r="B104" s="5" t="s">
        <v>35</v>
      </c>
      <c r="C104" t="s">
        <v>29</v>
      </c>
      <c r="D104" t="s">
        <v>240</v>
      </c>
      <c r="E104" t="s">
        <v>241</v>
      </c>
      <c r="F104" s="21">
        <v>333</v>
      </c>
      <c r="G104" s="65">
        <v>0</v>
      </c>
      <c r="H104" s="65">
        <v>17454194.258442998</v>
      </c>
      <c r="I104" s="24">
        <v>0</v>
      </c>
      <c r="J104" s="65"/>
      <c r="K104" s="26">
        <f t="shared" si="8"/>
        <v>0</v>
      </c>
      <c r="L104" s="66">
        <v>17454194.258442998</v>
      </c>
      <c r="M104" s="66">
        <v>0</v>
      </c>
      <c r="N104" s="66">
        <f t="shared" si="6"/>
        <v>0</v>
      </c>
      <c r="O104" s="66">
        <f t="shared" si="6"/>
        <v>0</v>
      </c>
      <c r="P104" s="66">
        <f t="shared" si="6"/>
        <v>0</v>
      </c>
      <c r="Q104" t="s">
        <v>35</v>
      </c>
    </row>
    <row r="105" spans="1:17" x14ac:dyDescent="0.35">
      <c r="A105" s="20" t="str">
        <f t="shared" si="5"/>
        <v>322752</v>
      </c>
      <c r="B105" s="5" t="s">
        <v>35</v>
      </c>
      <c r="C105" t="s">
        <v>29</v>
      </c>
      <c r="D105" t="s">
        <v>242</v>
      </c>
      <c r="E105" t="s">
        <v>243</v>
      </c>
      <c r="F105" s="21">
        <v>303</v>
      </c>
      <c r="G105" s="65">
        <v>0</v>
      </c>
      <c r="H105" s="65">
        <v>52427.319037000008</v>
      </c>
      <c r="I105" s="24">
        <v>0</v>
      </c>
      <c r="J105" s="65"/>
      <c r="K105" s="26">
        <f t="shared" si="8"/>
        <v>0</v>
      </c>
      <c r="L105" s="66">
        <v>52427.319037000008</v>
      </c>
      <c r="M105" s="66">
        <v>0</v>
      </c>
      <c r="N105" s="66">
        <f t="shared" si="6"/>
        <v>0</v>
      </c>
      <c r="O105" s="66">
        <f t="shared" si="6"/>
        <v>0</v>
      </c>
      <c r="P105" s="66">
        <f t="shared" si="6"/>
        <v>0</v>
      </c>
      <c r="Q105" t="s">
        <v>35</v>
      </c>
    </row>
    <row r="106" spans="1:17" x14ac:dyDescent="0.35">
      <c r="A106" s="20" t="str">
        <f t="shared" si="5"/>
        <v>322765</v>
      </c>
      <c r="B106" s="5" t="s">
        <v>35</v>
      </c>
      <c r="C106" t="s">
        <v>29</v>
      </c>
      <c r="D106" t="s">
        <v>244</v>
      </c>
      <c r="E106" t="s">
        <v>245</v>
      </c>
      <c r="F106" s="21">
        <v>378</v>
      </c>
      <c r="G106" s="65">
        <v>0</v>
      </c>
      <c r="H106" s="65">
        <v>249531.78844599999</v>
      </c>
      <c r="I106" s="24">
        <v>0</v>
      </c>
      <c r="J106" s="65"/>
      <c r="K106" s="26">
        <f t="shared" si="8"/>
        <v>0</v>
      </c>
      <c r="L106" s="66">
        <v>249531.78844599999</v>
      </c>
      <c r="M106" s="66">
        <v>0</v>
      </c>
      <c r="N106" s="66">
        <f t="shared" si="6"/>
        <v>0</v>
      </c>
      <c r="O106" s="66">
        <f t="shared" si="6"/>
        <v>0</v>
      </c>
      <c r="P106" s="66">
        <f t="shared" si="6"/>
        <v>0</v>
      </c>
      <c r="Q106" t="s">
        <v>35</v>
      </c>
    </row>
    <row r="107" spans="1:17" x14ac:dyDescent="0.35">
      <c r="A107" s="20" t="str">
        <f t="shared" ref="A107:A170" si="9">RIGHT(D107,LEN(D107)-3)</f>
        <v>323166</v>
      </c>
      <c r="B107" s="5" t="s">
        <v>35</v>
      </c>
      <c r="C107" t="s">
        <v>29</v>
      </c>
      <c r="D107" t="s">
        <v>246</v>
      </c>
      <c r="E107" t="s">
        <v>247</v>
      </c>
      <c r="F107" s="21">
        <v>378</v>
      </c>
      <c r="G107" s="65">
        <v>67326.149999999994</v>
      </c>
      <c r="H107" s="65">
        <v>0</v>
      </c>
      <c r="I107" s="24">
        <v>0</v>
      </c>
      <c r="J107" s="65"/>
      <c r="K107" s="26">
        <f t="shared" si="8"/>
        <v>67326.149999999994</v>
      </c>
      <c r="L107" s="66">
        <v>0</v>
      </c>
      <c r="M107" s="66">
        <v>0</v>
      </c>
      <c r="N107" s="66">
        <f t="shared" si="6"/>
        <v>0</v>
      </c>
      <c r="O107" s="66">
        <f t="shared" si="6"/>
        <v>0</v>
      </c>
      <c r="P107" s="66">
        <f t="shared" si="6"/>
        <v>0</v>
      </c>
      <c r="Q107" t="s">
        <v>35</v>
      </c>
    </row>
    <row r="108" spans="1:17" x14ac:dyDescent="0.35">
      <c r="A108" s="20" t="str">
        <f t="shared" si="9"/>
        <v>323236</v>
      </c>
      <c r="B108" s="5" t="s">
        <v>35</v>
      </c>
      <c r="C108" t="s">
        <v>29</v>
      </c>
      <c r="D108" t="s">
        <v>248</v>
      </c>
      <c r="E108" t="s">
        <v>249</v>
      </c>
      <c r="F108" s="21">
        <v>376.1</v>
      </c>
      <c r="G108" s="65">
        <v>344834.96446800005</v>
      </c>
      <c r="H108" s="65">
        <v>515149.42152799986</v>
      </c>
      <c r="I108" s="24">
        <v>0</v>
      </c>
      <c r="J108" s="65"/>
      <c r="K108" s="26">
        <f t="shared" si="8"/>
        <v>344834.96446800005</v>
      </c>
      <c r="L108" s="66">
        <v>515149.42152799986</v>
      </c>
      <c r="M108" s="66">
        <v>0</v>
      </c>
      <c r="N108" s="66">
        <f t="shared" si="6"/>
        <v>0</v>
      </c>
      <c r="O108" s="66">
        <f t="shared" si="6"/>
        <v>0</v>
      </c>
      <c r="P108" s="66">
        <f t="shared" si="6"/>
        <v>0</v>
      </c>
      <c r="Q108" t="s">
        <v>35</v>
      </c>
    </row>
    <row r="109" spans="1:17" x14ac:dyDescent="0.35">
      <c r="A109" s="20" t="str">
        <f t="shared" si="9"/>
        <v>323595</v>
      </c>
      <c r="B109" s="5" t="s">
        <v>35</v>
      </c>
      <c r="C109" t="s">
        <v>29</v>
      </c>
      <c r="D109" t="s">
        <v>250</v>
      </c>
      <c r="E109" t="s">
        <v>251</v>
      </c>
      <c r="F109" s="21">
        <v>376.3</v>
      </c>
      <c r="G109" s="65">
        <v>343875.48</v>
      </c>
      <c r="H109" s="65">
        <v>0</v>
      </c>
      <c r="I109" s="24">
        <v>0</v>
      </c>
      <c r="J109" s="65"/>
      <c r="K109" s="26">
        <f t="shared" si="8"/>
        <v>343875.48</v>
      </c>
      <c r="L109" s="66">
        <v>0</v>
      </c>
      <c r="M109" s="66">
        <v>0</v>
      </c>
      <c r="N109" s="66">
        <f t="shared" si="6"/>
        <v>0</v>
      </c>
      <c r="O109" s="66">
        <f t="shared" si="6"/>
        <v>0</v>
      </c>
      <c r="P109" s="66">
        <f t="shared" si="6"/>
        <v>0</v>
      </c>
      <c r="Q109" t="s">
        <v>35</v>
      </c>
    </row>
    <row r="110" spans="1:17" x14ac:dyDescent="0.35">
      <c r="A110" s="20" t="str">
        <f t="shared" si="9"/>
        <v>323823</v>
      </c>
      <c r="B110" s="5" t="s">
        <v>35</v>
      </c>
      <c r="C110" t="s">
        <v>29</v>
      </c>
      <c r="D110" t="s">
        <v>252</v>
      </c>
      <c r="E110" t="s">
        <v>253</v>
      </c>
      <c r="F110" s="21">
        <v>378</v>
      </c>
      <c r="G110" s="65">
        <v>55851.398262000002</v>
      </c>
      <c r="H110" s="65">
        <v>0</v>
      </c>
      <c r="I110" s="24">
        <v>0</v>
      </c>
      <c r="J110" s="65"/>
      <c r="K110" s="26">
        <f t="shared" si="8"/>
        <v>55851.398262000002</v>
      </c>
      <c r="L110" s="66">
        <v>0</v>
      </c>
      <c r="M110" s="66">
        <v>0</v>
      </c>
      <c r="N110" s="66">
        <f t="shared" si="6"/>
        <v>0</v>
      </c>
      <c r="O110" s="66">
        <f t="shared" si="6"/>
        <v>0</v>
      </c>
      <c r="P110" s="66">
        <f t="shared" si="6"/>
        <v>0</v>
      </c>
      <c r="Q110" t="s">
        <v>35</v>
      </c>
    </row>
    <row r="111" spans="1:17" x14ac:dyDescent="0.35">
      <c r="A111" s="20" t="str">
        <f t="shared" si="9"/>
        <v>323909</v>
      </c>
      <c r="B111" s="5" t="s">
        <v>35</v>
      </c>
      <c r="C111" t="s">
        <v>29</v>
      </c>
      <c r="D111" t="s">
        <v>254</v>
      </c>
      <c r="E111" t="s">
        <v>255</v>
      </c>
      <c r="F111" s="21">
        <v>390.1</v>
      </c>
      <c r="G111" s="65">
        <v>37696.400500000003</v>
      </c>
      <c r="H111" s="65">
        <v>0</v>
      </c>
      <c r="I111" s="24">
        <v>0</v>
      </c>
      <c r="J111" s="65"/>
      <c r="K111" s="26">
        <f t="shared" si="8"/>
        <v>37696.400500000003</v>
      </c>
      <c r="L111" s="66">
        <v>0</v>
      </c>
      <c r="M111" s="66">
        <v>0</v>
      </c>
      <c r="N111" s="66">
        <f t="shared" si="6"/>
        <v>0</v>
      </c>
      <c r="O111" s="66">
        <f t="shared" si="6"/>
        <v>0</v>
      </c>
      <c r="P111" s="66">
        <f t="shared" si="6"/>
        <v>0</v>
      </c>
      <c r="Q111" t="s">
        <v>35</v>
      </c>
    </row>
    <row r="112" spans="1:17" x14ac:dyDescent="0.35">
      <c r="A112" s="20" t="str">
        <f t="shared" si="9"/>
        <v>323926</v>
      </c>
      <c r="B112" s="5" t="s">
        <v>35</v>
      </c>
      <c r="C112" t="s">
        <v>29</v>
      </c>
      <c r="D112" t="s">
        <v>256</v>
      </c>
      <c r="E112" t="s">
        <v>257</v>
      </c>
      <c r="F112" s="21">
        <v>394.1</v>
      </c>
      <c r="G112" s="65">
        <v>102940.75</v>
      </c>
      <c r="H112" s="65">
        <v>103176.5</v>
      </c>
      <c r="I112" s="24">
        <v>0</v>
      </c>
      <c r="J112" s="65"/>
      <c r="K112" s="26">
        <f t="shared" si="8"/>
        <v>102940.75</v>
      </c>
      <c r="L112" s="66">
        <v>103176.5</v>
      </c>
      <c r="M112" s="66">
        <v>0</v>
      </c>
      <c r="N112" s="66">
        <f t="shared" si="6"/>
        <v>0</v>
      </c>
      <c r="O112" s="66">
        <f t="shared" si="6"/>
        <v>0</v>
      </c>
      <c r="P112" s="66">
        <f t="shared" si="6"/>
        <v>0</v>
      </c>
      <c r="Q112" t="s">
        <v>35</v>
      </c>
    </row>
    <row r="113" spans="1:17" x14ac:dyDescent="0.35">
      <c r="A113" s="20" t="str">
        <f t="shared" si="9"/>
        <v>324005</v>
      </c>
      <c r="B113" s="5" t="s">
        <v>35</v>
      </c>
      <c r="C113" t="s">
        <v>29</v>
      </c>
      <c r="D113" t="s">
        <v>258</v>
      </c>
      <c r="E113" t="s">
        <v>259</v>
      </c>
      <c r="F113" s="21">
        <v>376.2</v>
      </c>
      <c r="G113" s="65">
        <v>306877.8</v>
      </c>
      <c r="H113" s="65">
        <v>0</v>
      </c>
      <c r="I113" s="24">
        <v>0</v>
      </c>
      <c r="J113" s="65"/>
      <c r="K113" s="26">
        <f t="shared" si="8"/>
        <v>306877.8</v>
      </c>
      <c r="L113" s="66">
        <v>0</v>
      </c>
      <c r="M113" s="66">
        <v>0</v>
      </c>
      <c r="N113" s="66">
        <f t="shared" si="6"/>
        <v>0</v>
      </c>
      <c r="O113" s="66">
        <f t="shared" si="6"/>
        <v>0</v>
      </c>
      <c r="P113" s="66">
        <f t="shared" si="6"/>
        <v>0</v>
      </c>
      <c r="Q113" t="s">
        <v>35</v>
      </c>
    </row>
    <row r="114" spans="1:17" x14ac:dyDescent="0.35">
      <c r="A114" s="20" t="str">
        <f t="shared" si="9"/>
        <v>324007</v>
      </c>
      <c r="B114" s="5" t="s">
        <v>35</v>
      </c>
      <c r="C114" t="s">
        <v>29</v>
      </c>
      <c r="D114" t="s">
        <v>260</v>
      </c>
      <c r="E114" t="s">
        <v>261</v>
      </c>
      <c r="F114" s="21">
        <v>376.3</v>
      </c>
      <c r="G114" s="65">
        <v>0</v>
      </c>
      <c r="H114" s="65">
        <v>175206.26</v>
      </c>
      <c r="I114" s="24">
        <v>0</v>
      </c>
      <c r="J114" s="65"/>
      <c r="K114" s="26">
        <f t="shared" si="8"/>
        <v>0</v>
      </c>
      <c r="L114" s="66">
        <v>175206.26</v>
      </c>
      <c r="M114" s="66">
        <v>0</v>
      </c>
      <c r="N114" s="66">
        <f t="shared" si="6"/>
        <v>0</v>
      </c>
      <c r="O114" s="66">
        <f t="shared" si="6"/>
        <v>0</v>
      </c>
      <c r="P114" s="66">
        <f t="shared" si="6"/>
        <v>0</v>
      </c>
      <c r="Q114" t="s">
        <v>35</v>
      </c>
    </row>
    <row r="115" spans="1:17" x14ac:dyDescent="0.35">
      <c r="A115" s="20" t="str">
        <f t="shared" si="9"/>
        <v>324021</v>
      </c>
      <c r="B115" s="5" t="s">
        <v>35</v>
      </c>
      <c r="C115" t="s">
        <v>29</v>
      </c>
      <c r="D115" t="s">
        <v>262</v>
      </c>
      <c r="E115" t="s">
        <v>263</v>
      </c>
      <c r="F115" s="21">
        <v>378</v>
      </c>
      <c r="G115" s="65">
        <v>292793.29972100002</v>
      </c>
      <c r="H115" s="65">
        <v>0</v>
      </c>
      <c r="I115" s="24">
        <v>0</v>
      </c>
      <c r="J115" s="65"/>
      <c r="K115" s="26">
        <f t="shared" si="8"/>
        <v>292793.29972100002</v>
      </c>
      <c r="L115" s="66">
        <v>0</v>
      </c>
      <c r="M115" s="66">
        <v>0</v>
      </c>
      <c r="N115" s="66">
        <f t="shared" si="6"/>
        <v>0</v>
      </c>
      <c r="O115" s="66">
        <f t="shared" si="6"/>
        <v>0</v>
      </c>
      <c r="P115" s="66">
        <f t="shared" si="6"/>
        <v>0</v>
      </c>
      <c r="Q115" t="s">
        <v>35</v>
      </c>
    </row>
    <row r="116" spans="1:17" x14ac:dyDescent="0.35">
      <c r="A116" s="20" t="str">
        <f t="shared" si="9"/>
        <v>324101</v>
      </c>
      <c r="B116" s="5" t="s">
        <v>35</v>
      </c>
      <c r="C116" t="s">
        <v>29</v>
      </c>
      <c r="D116" t="s">
        <v>264</v>
      </c>
      <c r="E116" t="s">
        <v>265</v>
      </c>
      <c r="F116" s="21">
        <v>367.1</v>
      </c>
      <c r="G116" s="65">
        <v>2632121.5674279998</v>
      </c>
      <c r="H116" s="65">
        <v>0</v>
      </c>
      <c r="I116" s="24">
        <v>0</v>
      </c>
      <c r="J116" s="65"/>
      <c r="K116" s="26">
        <f t="shared" si="8"/>
        <v>2632121.5674279998</v>
      </c>
      <c r="L116" s="66">
        <v>0</v>
      </c>
      <c r="M116" s="66">
        <v>0</v>
      </c>
      <c r="N116" s="66">
        <f t="shared" si="6"/>
        <v>0</v>
      </c>
      <c r="O116" s="66">
        <f t="shared" si="6"/>
        <v>0</v>
      </c>
      <c r="P116" s="66">
        <f t="shared" si="6"/>
        <v>0</v>
      </c>
      <c r="Q116" t="s">
        <v>35</v>
      </c>
    </row>
    <row r="117" spans="1:17" x14ac:dyDescent="0.35">
      <c r="A117" s="20" t="str">
        <f t="shared" si="9"/>
        <v>324150</v>
      </c>
      <c r="B117" s="5" t="s">
        <v>35</v>
      </c>
      <c r="C117" t="s">
        <v>29</v>
      </c>
      <c r="D117" t="s">
        <v>266</v>
      </c>
      <c r="E117" t="s">
        <v>267</v>
      </c>
      <c r="F117" s="21">
        <v>378</v>
      </c>
      <c r="G117" s="65">
        <v>0</v>
      </c>
      <c r="H117" s="65">
        <v>187404.34821899998</v>
      </c>
      <c r="I117" s="24">
        <v>0</v>
      </c>
      <c r="J117" s="65"/>
      <c r="K117" s="26">
        <f t="shared" si="8"/>
        <v>0</v>
      </c>
      <c r="L117" s="66">
        <v>187404.34821899998</v>
      </c>
      <c r="M117" s="66">
        <v>0</v>
      </c>
      <c r="N117" s="66">
        <f t="shared" si="6"/>
        <v>0</v>
      </c>
      <c r="O117" s="66">
        <f t="shared" si="6"/>
        <v>0</v>
      </c>
      <c r="P117" s="66">
        <f t="shared" si="6"/>
        <v>0</v>
      </c>
      <c r="Q117" t="s">
        <v>35</v>
      </c>
    </row>
    <row r="118" spans="1:17" x14ac:dyDescent="0.35">
      <c r="A118" s="20" t="str">
        <f t="shared" si="9"/>
        <v>324276</v>
      </c>
      <c r="B118" s="5" t="s">
        <v>35</v>
      </c>
      <c r="C118" t="s">
        <v>29</v>
      </c>
      <c r="D118" t="s">
        <v>268</v>
      </c>
      <c r="E118" t="s">
        <v>269</v>
      </c>
      <c r="F118" s="21">
        <v>394.1</v>
      </c>
      <c r="G118" s="65">
        <v>9800.418528000002</v>
      </c>
      <c r="H118" s="65">
        <v>0</v>
      </c>
      <c r="I118" s="24">
        <v>0</v>
      </c>
      <c r="J118" s="65"/>
      <c r="K118" s="26">
        <f t="shared" si="8"/>
        <v>9800.418528000002</v>
      </c>
      <c r="L118" s="66">
        <v>0</v>
      </c>
      <c r="M118" s="66">
        <v>0</v>
      </c>
      <c r="N118" s="66">
        <f t="shared" si="6"/>
        <v>0</v>
      </c>
      <c r="O118" s="66">
        <f t="shared" si="6"/>
        <v>0</v>
      </c>
      <c r="P118" s="66">
        <f t="shared" si="6"/>
        <v>0</v>
      </c>
      <c r="Q118" t="s">
        <v>35</v>
      </c>
    </row>
    <row r="119" spans="1:17" x14ac:dyDescent="0.35">
      <c r="A119" s="20" t="str">
        <f t="shared" si="9"/>
        <v>324281</v>
      </c>
      <c r="B119" s="5" t="s">
        <v>35</v>
      </c>
      <c r="C119" t="s">
        <v>29</v>
      </c>
      <c r="D119" t="s">
        <v>270</v>
      </c>
      <c r="E119" t="s">
        <v>271</v>
      </c>
      <c r="F119" s="21">
        <v>394.1</v>
      </c>
      <c r="G119" s="65">
        <v>3769.64005</v>
      </c>
      <c r="H119" s="65">
        <v>0</v>
      </c>
      <c r="I119" s="24">
        <v>0</v>
      </c>
      <c r="J119" s="65"/>
      <c r="K119" s="26">
        <f t="shared" si="8"/>
        <v>3769.64005</v>
      </c>
      <c r="L119" s="66">
        <v>0</v>
      </c>
      <c r="M119" s="66">
        <v>0</v>
      </c>
      <c r="N119" s="66">
        <f t="shared" si="6"/>
        <v>0</v>
      </c>
      <c r="O119" s="66">
        <f t="shared" si="6"/>
        <v>0</v>
      </c>
      <c r="P119" s="66">
        <f t="shared" si="6"/>
        <v>0</v>
      </c>
      <c r="Q119" t="s">
        <v>35</v>
      </c>
    </row>
    <row r="120" spans="1:17" x14ac:dyDescent="0.35">
      <c r="A120" s="20" t="str">
        <f t="shared" si="9"/>
        <v>324556</v>
      </c>
      <c r="B120" s="5" t="s">
        <v>35</v>
      </c>
      <c r="C120" t="s">
        <v>29</v>
      </c>
      <c r="D120" t="s">
        <v>272</v>
      </c>
      <c r="E120" t="s">
        <v>273</v>
      </c>
      <c r="F120" s="21">
        <v>394.1</v>
      </c>
      <c r="G120" s="65">
        <v>904713.61200000008</v>
      </c>
      <c r="H120" s="65">
        <v>0</v>
      </c>
      <c r="I120" s="24">
        <v>0</v>
      </c>
      <c r="J120" s="65"/>
      <c r="K120" s="26">
        <f t="shared" si="8"/>
        <v>904713.61200000008</v>
      </c>
      <c r="L120" s="66">
        <v>0</v>
      </c>
      <c r="M120" s="66">
        <v>0</v>
      </c>
      <c r="N120" s="66">
        <f t="shared" si="6"/>
        <v>0</v>
      </c>
      <c r="O120" s="66">
        <f t="shared" si="6"/>
        <v>0</v>
      </c>
      <c r="P120" s="66">
        <f t="shared" si="6"/>
        <v>0</v>
      </c>
      <c r="Q120" t="s">
        <v>35</v>
      </c>
    </row>
    <row r="121" spans="1:17" x14ac:dyDescent="0.35">
      <c r="A121" s="20" t="str">
        <f t="shared" si="9"/>
        <v>324560</v>
      </c>
      <c r="B121" s="5" t="s">
        <v>35</v>
      </c>
      <c r="C121" t="s">
        <v>29</v>
      </c>
      <c r="D121" t="s">
        <v>274</v>
      </c>
      <c r="E121" t="s">
        <v>273</v>
      </c>
      <c r="F121" s="21">
        <v>394.1</v>
      </c>
      <c r="G121" s="65">
        <v>0</v>
      </c>
      <c r="H121" s="65">
        <v>1813571.088</v>
      </c>
      <c r="I121" s="24">
        <v>0</v>
      </c>
      <c r="J121" s="65"/>
      <c r="K121" s="26">
        <f t="shared" si="8"/>
        <v>0</v>
      </c>
      <c r="L121" s="82">
        <v>1813571.088</v>
      </c>
      <c r="M121" s="66">
        <v>0</v>
      </c>
      <c r="N121" s="66">
        <f t="shared" si="6"/>
        <v>0</v>
      </c>
      <c r="O121" s="66">
        <f t="shared" si="6"/>
        <v>0</v>
      </c>
      <c r="P121" s="66">
        <f t="shared" si="6"/>
        <v>0</v>
      </c>
      <c r="Q121" t="s">
        <v>35</v>
      </c>
    </row>
    <row r="122" spans="1:17" x14ac:dyDescent="0.35">
      <c r="A122" s="20" t="str">
        <f t="shared" si="9"/>
        <v>324581</v>
      </c>
      <c r="B122" s="5" t="s">
        <v>35</v>
      </c>
      <c r="C122" t="s">
        <v>29</v>
      </c>
      <c r="D122" t="s">
        <v>275</v>
      </c>
      <c r="E122" t="s">
        <v>276</v>
      </c>
      <c r="F122" s="21">
        <v>376.3</v>
      </c>
      <c r="G122" s="65">
        <v>343625.52</v>
      </c>
      <c r="H122" s="65">
        <v>0</v>
      </c>
      <c r="I122" s="24">
        <v>0</v>
      </c>
      <c r="J122" s="65"/>
      <c r="K122" s="26">
        <f t="shared" si="8"/>
        <v>343625.52</v>
      </c>
      <c r="L122" s="66">
        <v>0</v>
      </c>
      <c r="M122" s="66">
        <v>0</v>
      </c>
      <c r="N122" s="66">
        <f t="shared" si="6"/>
        <v>0</v>
      </c>
      <c r="O122" s="66">
        <f t="shared" si="6"/>
        <v>0</v>
      </c>
      <c r="P122" s="66">
        <f t="shared" si="6"/>
        <v>0</v>
      </c>
      <c r="Q122" t="s">
        <v>35</v>
      </c>
    </row>
    <row r="123" spans="1:17" x14ac:dyDescent="0.35">
      <c r="A123" s="20" t="str">
        <f t="shared" si="9"/>
        <v>324689</v>
      </c>
      <c r="B123" s="5" t="s">
        <v>35</v>
      </c>
      <c r="C123" t="s">
        <v>29</v>
      </c>
      <c r="D123" t="s">
        <v>277</v>
      </c>
      <c r="E123" t="s">
        <v>278</v>
      </c>
      <c r="F123" s="21">
        <v>376.2</v>
      </c>
      <c r="G123" s="65">
        <v>1634772.280938</v>
      </c>
      <c r="H123" s="65">
        <v>0</v>
      </c>
      <c r="I123" s="24">
        <v>0</v>
      </c>
      <c r="J123" s="65"/>
      <c r="K123" s="26">
        <f t="shared" si="8"/>
        <v>1634772.280938</v>
      </c>
      <c r="L123" s="66">
        <v>0</v>
      </c>
      <c r="M123" s="66">
        <v>0</v>
      </c>
      <c r="N123" s="66">
        <f t="shared" si="6"/>
        <v>0</v>
      </c>
      <c r="O123" s="66">
        <f t="shared" si="6"/>
        <v>0</v>
      </c>
      <c r="P123" s="66">
        <f t="shared" si="6"/>
        <v>0</v>
      </c>
      <c r="Q123" t="s">
        <v>35</v>
      </c>
    </row>
    <row r="124" spans="1:17" x14ac:dyDescent="0.35">
      <c r="A124" s="20" t="str">
        <f t="shared" si="9"/>
        <v>324799</v>
      </c>
      <c r="B124" s="5" t="s">
        <v>35</v>
      </c>
      <c r="C124" t="s">
        <v>29</v>
      </c>
      <c r="D124" t="s">
        <v>279</v>
      </c>
      <c r="E124" t="s">
        <v>280</v>
      </c>
      <c r="F124" s="21">
        <v>376.2</v>
      </c>
      <c r="G124" s="65">
        <v>512719.18003699998</v>
      </c>
      <c r="H124" s="65">
        <v>0</v>
      </c>
      <c r="I124" s="24">
        <v>0</v>
      </c>
      <c r="J124" s="65"/>
      <c r="K124" s="26">
        <f t="shared" si="8"/>
        <v>512719.18003699998</v>
      </c>
      <c r="L124" s="66">
        <v>0</v>
      </c>
      <c r="M124" s="66">
        <v>0</v>
      </c>
      <c r="N124" s="66">
        <f t="shared" si="6"/>
        <v>0</v>
      </c>
      <c r="O124" s="66">
        <f t="shared" si="6"/>
        <v>0</v>
      </c>
      <c r="P124" s="66">
        <f t="shared" si="6"/>
        <v>0</v>
      </c>
      <c r="Q124" t="s">
        <v>35</v>
      </c>
    </row>
    <row r="125" spans="1:17" x14ac:dyDescent="0.35">
      <c r="A125" s="20" t="str">
        <f t="shared" si="9"/>
        <v>324932</v>
      </c>
      <c r="B125" s="5" t="s">
        <v>35</v>
      </c>
      <c r="C125" t="s">
        <v>29</v>
      </c>
      <c r="D125" t="s">
        <v>281</v>
      </c>
      <c r="E125" t="s">
        <v>282</v>
      </c>
      <c r="F125" s="21">
        <v>376.1</v>
      </c>
      <c r="G125" s="65">
        <v>1001332.753812</v>
      </c>
      <c r="H125" s="65">
        <v>0</v>
      </c>
      <c r="I125" s="24">
        <v>0</v>
      </c>
      <c r="J125" s="65"/>
      <c r="K125" s="26">
        <f t="shared" si="8"/>
        <v>1001332.753812</v>
      </c>
      <c r="L125" s="66">
        <v>0</v>
      </c>
      <c r="M125" s="66">
        <v>0</v>
      </c>
      <c r="N125" s="66">
        <f t="shared" si="6"/>
        <v>0</v>
      </c>
      <c r="O125" s="66">
        <f t="shared" si="6"/>
        <v>0</v>
      </c>
      <c r="P125" s="66">
        <f t="shared" si="6"/>
        <v>0</v>
      </c>
      <c r="Q125" t="s">
        <v>35</v>
      </c>
    </row>
    <row r="126" spans="1:17" x14ac:dyDescent="0.35">
      <c r="A126" s="20" t="str">
        <f t="shared" si="9"/>
        <v>324988</v>
      </c>
      <c r="B126" s="5" t="s">
        <v>35</v>
      </c>
      <c r="C126" t="s">
        <v>29</v>
      </c>
      <c r="D126" t="s">
        <v>283</v>
      </c>
      <c r="E126" t="s">
        <v>284</v>
      </c>
      <c r="F126" s="21">
        <v>376.1</v>
      </c>
      <c r="G126" s="65">
        <v>754871.91</v>
      </c>
      <c r="H126" s="65">
        <v>0</v>
      </c>
      <c r="I126" s="24">
        <v>0</v>
      </c>
      <c r="J126" s="65"/>
      <c r="K126" s="26">
        <f t="shared" si="8"/>
        <v>754871.91</v>
      </c>
      <c r="L126" s="66">
        <v>0</v>
      </c>
      <c r="M126" s="66">
        <v>0</v>
      </c>
      <c r="N126" s="66">
        <f t="shared" si="6"/>
        <v>0</v>
      </c>
      <c r="O126" s="66">
        <f t="shared" si="6"/>
        <v>0</v>
      </c>
      <c r="P126" s="66">
        <f t="shared" si="6"/>
        <v>0</v>
      </c>
      <c r="Q126" t="s">
        <v>35</v>
      </c>
    </row>
    <row r="127" spans="1:17" x14ac:dyDescent="0.35">
      <c r="A127" s="20" t="str">
        <f t="shared" si="9"/>
        <v>324995</v>
      </c>
      <c r="B127" s="5" t="s">
        <v>35</v>
      </c>
      <c r="C127" t="s">
        <v>29</v>
      </c>
      <c r="D127" t="s">
        <v>285</v>
      </c>
      <c r="E127" t="s">
        <v>286</v>
      </c>
      <c r="F127" s="21">
        <v>378</v>
      </c>
      <c r="G127" s="65">
        <v>98907.725646999999</v>
      </c>
      <c r="H127" s="65">
        <v>0</v>
      </c>
      <c r="I127" s="24">
        <v>0</v>
      </c>
      <c r="J127" s="65"/>
      <c r="K127" s="26">
        <f t="shared" si="8"/>
        <v>98907.725646999999</v>
      </c>
      <c r="L127" s="66">
        <v>0</v>
      </c>
      <c r="M127" s="66">
        <v>0</v>
      </c>
      <c r="N127" s="66">
        <f t="shared" si="6"/>
        <v>0</v>
      </c>
      <c r="O127" s="66">
        <f t="shared" si="6"/>
        <v>0</v>
      </c>
      <c r="P127" s="66">
        <f t="shared" si="6"/>
        <v>0</v>
      </c>
      <c r="Q127" t="s">
        <v>35</v>
      </c>
    </row>
    <row r="128" spans="1:17" x14ac:dyDescent="0.35">
      <c r="A128" s="20" t="str">
        <f t="shared" si="9"/>
        <v>325037</v>
      </c>
      <c r="B128" s="5" t="s">
        <v>35</v>
      </c>
      <c r="C128" t="s">
        <v>29</v>
      </c>
      <c r="D128" t="s">
        <v>287</v>
      </c>
      <c r="E128" t="s">
        <v>288</v>
      </c>
      <c r="F128" s="21">
        <v>376.3</v>
      </c>
      <c r="G128" s="65">
        <v>122656.28</v>
      </c>
      <c r="H128" s="65">
        <v>0</v>
      </c>
      <c r="I128" s="24">
        <v>0</v>
      </c>
      <c r="J128" s="65"/>
      <c r="K128" s="26">
        <f t="shared" si="8"/>
        <v>122656.28</v>
      </c>
      <c r="L128" s="66">
        <v>0</v>
      </c>
      <c r="M128" s="66">
        <v>0</v>
      </c>
      <c r="N128" s="66">
        <f t="shared" si="6"/>
        <v>0</v>
      </c>
      <c r="O128" s="66">
        <f t="shared" si="6"/>
        <v>0</v>
      </c>
      <c r="P128" s="66">
        <f t="shared" si="6"/>
        <v>0</v>
      </c>
      <c r="Q128" t="s">
        <v>35</v>
      </c>
    </row>
    <row r="129" spans="1:17" x14ac:dyDescent="0.35">
      <c r="A129" s="20" t="str">
        <f t="shared" si="9"/>
        <v>323967</v>
      </c>
      <c r="B129" s="5" t="s">
        <v>35</v>
      </c>
      <c r="C129" t="s">
        <v>289</v>
      </c>
      <c r="D129" t="s">
        <v>290</v>
      </c>
      <c r="E129" t="s">
        <v>291</v>
      </c>
      <c r="F129" s="21">
        <v>303</v>
      </c>
      <c r="G129" s="65">
        <v>41466.040550000005</v>
      </c>
      <c r="H129" s="65">
        <v>0</v>
      </c>
      <c r="I129" s="24">
        <v>0</v>
      </c>
      <c r="J129" s="65"/>
      <c r="K129" s="26">
        <f t="shared" si="8"/>
        <v>41466.040550000005</v>
      </c>
      <c r="L129" s="66">
        <v>0</v>
      </c>
      <c r="M129" s="66">
        <v>0</v>
      </c>
      <c r="N129" s="66">
        <f t="shared" si="6"/>
        <v>0</v>
      </c>
      <c r="O129" s="66">
        <f t="shared" si="6"/>
        <v>0</v>
      </c>
      <c r="P129" s="66">
        <f t="shared" si="6"/>
        <v>0</v>
      </c>
      <c r="Q129" t="s">
        <v>35</v>
      </c>
    </row>
    <row r="130" spans="1:17" x14ac:dyDescent="0.35">
      <c r="A130" s="20" t="str">
        <f t="shared" si="9"/>
        <v>323968</v>
      </c>
      <c r="B130" s="5" t="s">
        <v>35</v>
      </c>
      <c r="C130" t="s">
        <v>289</v>
      </c>
      <c r="D130" t="s">
        <v>293</v>
      </c>
      <c r="E130" t="s">
        <v>294</v>
      </c>
      <c r="F130" s="21">
        <v>303</v>
      </c>
      <c r="G130" s="65">
        <v>7539.2800999999999</v>
      </c>
      <c r="H130" s="65">
        <v>0</v>
      </c>
      <c r="I130" s="24">
        <v>0</v>
      </c>
      <c r="J130" s="65"/>
      <c r="K130" s="26">
        <f t="shared" si="8"/>
        <v>7539.2800999999999</v>
      </c>
      <c r="L130" s="66">
        <v>0</v>
      </c>
      <c r="M130" s="66">
        <v>0</v>
      </c>
      <c r="N130" s="66">
        <f t="shared" si="6"/>
        <v>0</v>
      </c>
      <c r="O130" s="66">
        <f t="shared" si="6"/>
        <v>0</v>
      </c>
      <c r="P130" s="66">
        <f t="shared" si="6"/>
        <v>0</v>
      </c>
      <c r="Q130" t="s">
        <v>35</v>
      </c>
    </row>
    <row r="131" spans="1:17" x14ac:dyDescent="0.35">
      <c r="A131" s="20" t="str">
        <f t="shared" si="9"/>
        <v>101480</v>
      </c>
      <c r="B131" s="5" t="s">
        <v>35</v>
      </c>
      <c r="C131" t="s">
        <v>289</v>
      </c>
      <c r="D131" t="s">
        <v>295</v>
      </c>
      <c r="E131" t="s">
        <v>296</v>
      </c>
      <c r="F131" s="21">
        <v>303</v>
      </c>
      <c r="G131" s="65">
        <v>3980874.5233380003</v>
      </c>
      <c r="H131" s="65">
        <v>1038161.985175</v>
      </c>
      <c r="I131" s="24">
        <v>0</v>
      </c>
      <c r="J131" s="65"/>
      <c r="K131" s="26">
        <f t="shared" si="8"/>
        <v>3980874.5233380003</v>
      </c>
      <c r="L131" s="82">
        <v>1038161.985175</v>
      </c>
      <c r="M131" s="66">
        <v>0</v>
      </c>
      <c r="N131" s="66">
        <f t="shared" si="6"/>
        <v>0</v>
      </c>
      <c r="O131" s="66">
        <f t="shared" si="6"/>
        <v>0</v>
      </c>
      <c r="P131" s="66">
        <f t="shared" si="6"/>
        <v>0</v>
      </c>
      <c r="Q131" t="s">
        <v>35</v>
      </c>
    </row>
    <row r="132" spans="1:17" x14ac:dyDescent="0.35">
      <c r="A132" s="20" t="str">
        <f t="shared" si="9"/>
        <v>317565</v>
      </c>
      <c r="B132" s="5" t="s">
        <v>35</v>
      </c>
      <c r="C132" t="s">
        <v>289</v>
      </c>
      <c r="D132" t="s">
        <v>298</v>
      </c>
      <c r="E132" t="s">
        <v>299</v>
      </c>
      <c r="F132" s="21">
        <v>391.3</v>
      </c>
      <c r="G132" s="65">
        <v>136058.75</v>
      </c>
      <c r="H132" s="65">
        <v>4053.38</v>
      </c>
      <c r="I132" s="24">
        <v>0</v>
      </c>
      <c r="J132" s="65"/>
      <c r="K132" s="26">
        <f t="shared" si="8"/>
        <v>136058.75</v>
      </c>
      <c r="L132" s="66">
        <v>4053.38</v>
      </c>
      <c r="M132" s="66">
        <v>0</v>
      </c>
      <c r="N132" s="66">
        <f t="shared" ref="N132:P195" si="10">K132-G132</f>
        <v>0</v>
      </c>
      <c r="O132" s="66">
        <f t="shared" si="10"/>
        <v>0</v>
      </c>
      <c r="P132" s="66">
        <f t="shared" si="10"/>
        <v>0</v>
      </c>
      <c r="Q132" t="s">
        <v>35</v>
      </c>
    </row>
    <row r="133" spans="1:17" x14ac:dyDescent="0.35">
      <c r="A133" s="20" t="str">
        <f t="shared" si="9"/>
        <v>324020</v>
      </c>
      <c r="B133" s="5" t="s">
        <v>35</v>
      </c>
      <c r="C133" t="s">
        <v>289</v>
      </c>
      <c r="D133" t="s">
        <v>300</v>
      </c>
      <c r="E133" t="s">
        <v>301</v>
      </c>
      <c r="F133" s="21">
        <v>303</v>
      </c>
      <c r="G133" s="65">
        <v>810507.85611499997</v>
      </c>
      <c r="H133" s="65">
        <v>0</v>
      </c>
      <c r="I133" s="24">
        <v>0</v>
      </c>
      <c r="J133" s="65"/>
      <c r="K133" s="26">
        <f t="shared" si="8"/>
        <v>810507.85611499997</v>
      </c>
      <c r="L133" s="66">
        <v>0</v>
      </c>
      <c r="M133" s="66">
        <v>0</v>
      </c>
      <c r="N133" s="66">
        <f t="shared" si="10"/>
        <v>0</v>
      </c>
      <c r="O133" s="66">
        <f t="shared" si="10"/>
        <v>0</v>
      </c>
      <c r="P133" s="66">
        <f t="shared" si="10"/>
        <v>0</v>
      </c>
      <c r="Q133" t="s">
        <v>35</v>
      </c>
    </row>
    <row r="134" spans="1:17" x14ac:dyDescent="0.35">
      <c r="A134" s="20" t="str">
        <f t="shared" si="9"/>
        <v>324029</v>
      </c>
      <c r="B134" s="5" t="s">
        <v>35</v>
      </c>
      <c r="C134" t="s">
        <v>289</v>
      </c>
      <c r="D134" t="s">
        <v>302</v>
      </c>
      <c r="E134" t="s">
        <v>303</v>
      </c>
      <c r="F134" s="21">
        <v>303</v>
      </c>
      <c r="G134" s="65">
        <v>0</v>
      </c>
      <c r="H134" s="65">
        <v>61073.288584000002</v>
      </c>
      <c r="I134" s="24">
        <v>0</v>
      </c>
      <c r="J134" s="65"/>
      <c r="K134" s="26">
        <f t="shared" si="8"/>
        <v>0</v>
      </c>
      <c r="L134" s="66">
        <v>61073.288584000002</v>
      </c>
      <c r="M134" s="66">
        <v>0</v>
      </c>
      <c r="N134" s="66">
        <f t="shared" si="10"/>
        <v>0</v>
      </c>
      <c r="O134" s="66">
        <f t="shared" si="10"/>
        <v>0</v>
      </c>
      <c r="P134" s="66">
        <f t="shared" si="10"/>
        <v>0</v>
      </c>
      <c r="Q134" t="s">
        <v>35</v>
      </c>
    </row>
    <row r="135" spans="1:17" x14ac:dyDescent="0.35">
      <c r="A135" s="20" t="str">
        <f t="shared" si="9"/>
        <v>324035</v>
      </c>
      <c r="B135" s="5" t="s">
        <v>35</v>
      </c>
      <c r="C135" t="s">
        <v>289</v>
      </c>
      <c r="D135" t="s">
        <v>304</v>
      </c>
      <c r="E135" t="s">
        <v>305</v>
      </c>
      <c r="F135" s="21">
        <v>303</v>
      </c>
      <c r="G135" s="65">
        <v>52501.443155000008</v>
      </c>
      <c r="H135" s="65">
        <v>34898.571628000005</v>
      </c>
      <c r="I135" s="24">
        <v>0</v>
      </c>
      <c r="J135" s="65"/>
      <c r="K135" s="26">
        <f t="shared" si="8"/>
        <v>52501.443155000008</v>
      </c>
      <c r="L135" s="66">
        <v>34898.571628000005</v>
      </c>
      <c r="M135" s="66">
        <v>0</v>
      </c>
      <c r="N135" s="66">
        <f t="shared" si="10"/>
        <v>0</v>
      </c>
      <c r="O135" s="66">
        <f t="shared" si="10"/>
        <v>0</v>
      </c>
      <c r="P135" s="66">
        <f t="shared" si="10"/>
        <v>0</v>
      </c>
      <c r="Q135" t="s">
        <v>35</v>
      </c>
    </row>
    <row r="136" spans="1:17" x14ac:dyDescent="0.35">
      <c r="A136" s="20" t="str">
        <f t="shared" si="9"/>
        <v>320934</v>
      </c>
      <c r="B136" s="5" t="s">
        <v>35</v>
      </c>
      <c r="C136" t="s">
        <v>289</v>
      </c>
      <c r="D136" t="s">
        <v>306</v>
      </c>
      <c r="E136" t="s">
        <v>307</v>
      </c>
      <c r="F136" s="21">
        <v>394.1</v>
      </c>
      <c r="G136" s="65">
        <v>16945.670000000002</v>
      </c>
      <c r="H136" s="65">
        <v>0</v>
      </c>
      <c r="I136" s="24">
        <v>0</v>
      </c>
      <c r="J136" s="65"/>
      <c r="K136" s="26">
        <f t="shared" si="8"/>
        <v>16945.670000000002</v>
      </c>
      <c r="L136" s="66">
        <v>0</v>
      </c>
      <c r="M136" s="66">
        <v>0</v>
      </c>
      <c r="N136" s="66">
        <f t="shared" si="10"/>
        <v>0</v>
      </c>
      <c r="O136" s="66">
        <f t="shared" si="10"/>
        <v>0</v>
      </c>
      <c r="P136" s="66">
        <f t="shared" si="10"/>
        <v>0</v>
      </c>
      <c r="Q136" t="s">
        <v>35</v>
      </c>
    </row>
    <row r="137" spans="1:17" x14ac:dyDescent="0.35">
      <c r="A137" s="20" t="str">
        <f t="shared" si="9"/>
        <v>320935</v>
      </c>
      <c r="B137" s="5" t="s">
        <v>35</v>
      </c>
      <c r="C137" t="s">
        <v>289</v>
      </c>
      <c r="D137" t="s">
        <v>308</v>
      </c>
      <c r="E137" t="s">
        <v>309</v>
      </c>
      <c r="F137" s="21">
        <v>394.1</v>
      </c>
      <c r="G137" s="65">
        <v>14987.11</v>
      </c>
      <c r="H137" s="65">
        <v>0</v>
      </c>
      <c r="I137" s="24">
        <v>0</v>
      </c>
      <c r="J137" s="65"/>
      <c r="K137" s="26">
        <f t="shared" si="8"/>
        <v>14987.11</v>
      </c>
      <c r="L137" s="66">
        <v>0</v>
      </c>
      <c r="M137" s="66">
        <v>0</v>
      </c>
      <c r="N137" s="66">
        <f t="shared" si="10"/>
        <v>0</v>
      </c>
      <c r="O137" s="66">
        <f t="shared" si="10"/>
        <v>0</v>
      </c>
      <c r="P137" s="66">
        <f t="shared" si="10"/>
        <v>0</v>
      </c>
      <c r="Q137" t="s">
        <v>35</v>
      </c>
    </row>
    <row r="138" spans="1:17" x14ac:dyDescent="0.35">
      <c r="A138" s="20" t="str">
        <f t="shared" si="9"/>
        <v>ital Lease</v>
      </c>
      <c r="B138" s="5" t="s">
        <v>35</v>
      </c>
      <c r="C138" t="s">
        <v>289</v>
      </c>
      <c r="D138" t="s">
        <v>310</v>
      </c>
      <c r="E138" t="s">
        <v>311</v>
      </c>
      <c r="F138" s="21">
        <v>397.4</v>
      </c>
      <c r="G138" s="65">
        <v>398580.42</v>
      </c>
      <c r="H138" s="65">
        <v>0</v>
      </c>
      <c r="I138" s="24">
        <v>0</v>
      </c>
      <c r="J138" s="65"/>
      <c r="K138" s="26">
        <f t="shared" si="8"/>
        <v>398580.42</v>
      </c>
      <c r="L138" s="66">
        <v>0</v>
      </c>
      <c r="M138" s="66">
        <v>0</v>
      </c>
      <c r="N138" s="66">
        <f t="shared" si="10"/>
        <v>0</v>
      </c>
      <c r="O138" s="66">
        <f t="shared" si="10"/>
        <v>0</v>
      </c>
      <c r="P138" s="66">
        <f t="shared" si="10"/>
        <v>0</v>
      </c>
      <c r="Q138" t="s">
        <v>35</v>
      </c>
    </row>
    <row r="139" spans="1:17" x14ac:dyDescent="0.35">
      <c r="A139" s="20" t="str">
        <f t="shared" si="9"/>
        <v>316019</v>
      </c>
      <c r="B139" s="5" t="s">
        <v>35</v>
      </c>
      <c r="C139" t="s">
        <v>289</v>
      </c>
      <c r="D139" t="s">
        <v>312</v>
      </c>
      <c r="E139" t="s">
        <v>313</v>
      </c>
      <c r="F139" s="21">
        <v>303</v>
      </c>
      <c r="G139" s="65">
        <v>0</v>
      </c>
      <c r="H139" s="65">
        <v>2616181.5575939999</v>
      </c>
      <c r="I139" s="24">
        <v>0</v>
      </c>
      <c r="J139" s="65"/>
      <c r="K139" s="26">
        <f t="shared" si="8"/>
        <v>0</v>
      </c>
      <c r="L139" s="82">
        <v>2616181.5575939999</v>
      </c>
      <c r="M139" s="66">
        <v>0</v>
      </c>
      <c r="N139" s="66">
        <f t="shared" si="10"/>
        <v>0</v>
      </c>
      <c r="O139" s="66">
        <f t="shared" si="10"/>
        <v>0</v>
      </c>
      <c r="P139" s="66">
        <f t="shared" si="10"/>
        <v>0</v>
      </c>
      <c r="Q139" t="s">
        <v>35</v>
      </c>
    </row>
    <row r="140" spans="1:17" x14ac:dyDescent="0.35">
      <c r="A140" s="20" t="str">
        <f t="shared" si="9"/>
        <v>316451</v>
      </c>
      <c r="B140" s="5" t="s">
        <v>35</v>
      </c>
      <c r="C140" t="s">
        <v>289</v>
      </c>
      <c r="D140" t="s">
        <v>314</v>
      </c>
      <c r="E140" t="s">
        <v>315</v>
      </c>
      <c r="F140" s="21">
        <v>303</v>
      </c>
      <c r="G140" s="65">
        <v>109304.12705800001</v>
      </c>
      <c r="H140" s="65">
        <v>20571.146833999999</v>
      </c>
      <c r="I140" s="24">
        <v>0</v>
      </c>
      <c r="J140" s="65"/>
      <c r="K140" s="26">
        <f t="shared" si="8"/>
        <v>109304.12705800001</v>
      </c>
      <c r="L140" s="66">
        <v>20571.146833999999</v>
      </c>
      <c r="M140" s="66">
        <v>0</v>
      </c>
      <c r="N140" s="66">
        <f t="shared" si="10"/>
        <v>0</v>
      </c>
      <c r="O140" s="66">
        <f t="shared" si="10"/>
        <v>0</v>
      </c>
      <c r="P140" s="66">
        <f t="shared" si="10"/>
        <v>0</v>
      </c>
      <c r="Q140" t="s">
        <v>35</v>
      </c>
    </row>
    <row r="141" spans="1:17" x14ac:dyDescent="0.35">
      <c r="A141" s="20" t="str">
        <f t="shared" si="9"/>
        <v>324053</v>
      </c>
      <c r="B141" s="5" t="s">
        <v>35</v>
      </c>
      <c r="C141" t="s">
        <v>289</v>
      </c>
      <c r="D141" t="s">
        <v>316</v>
      </c>
      <c r="E141" t="s">
        <v>317</v>
      </c>
      <c r="F141" s="21">
        <v>394.1</v>
      </c>
      <c r="G141" s="65">
        <v>50215</v>
      </c>
      <c r="H141" s="65">
        <v>0</v>
      </c>
      <c r="I141" s="24">
        <v>0</v>
      </c>
      <c r="J141" s="65"/>
      <c r="K141" s="26">
        <f t="shared" si="8"/>
        <v>50215</v>
      </c>
      <c r="L141" s="66">
        <v>0</v>
      </c>
      <c r="M141" s="66">
        <v>0</v>
      </c>
      <c r="N141" s="66">
        <f t="shared" si="10"/>
        <v>0</v>
      </c>
      <c r="O141" s="66">
        <f t="shared" si="10"/>
        <v>0</v>
      </c>
      <c r="P141" s="66">
        <f t="shared" si="10"/>
        <v>0</v>
      </c>
      <c r="Q141" t="s">
        <v>35</v>
      </c>
    </row>
    <row r="142" spans="1:17" x14ac:dyDescent="0.35">
      <c r="A142" s="20" t="str">
        <f t="shared" si="9"/>
        <v>324251</v>
      </c>
      <c r="B142" s="5" t="s">
        <v>35</v>
      </c>
      <c r="C142" t="s">
        <v>289</v>
      </c>
      <c r="D142" t="s">
        <v>318</v>
      </c>
      <c r="E142" t="s">
        <v>319</v>
      </c>
      <c r="F142" s="21">
        <v>398</v>
      </c>
      <c r="G142" s="65">
        <v>2008.6000000000001</v>
      </c>
      <c r="H142" s="65">
        <v>0</v>
      </c>
      <c r="I142" s="24">
        <v>0</v>
      </c>
      <c r="J142" s="65"/>
      <c r="K142" s="26">
        <f t="shared" si="8"/>
        <v>2008.6000000000001</v>
      </c>
      <c r="L142" s="66">
        <v>0</v>
      </c>
      <c r="M142" s="66">
        <v>0</v>
      </c>
      <c r="N142" s="66">
        <f t="shared" si="10"/>
        <v>0</v>
      </c>
      <c r="O142" s="66">
        <f t="shared" si="10"/>
        <v>0</v>
      </c>
      <c r="P142" s="66">
        <f t="shared" si="10"/>
        <v>0</v>
      </c>
      <c r="Q142" t="s">
        <v>35</v>
      </c>
    </row>
    <row r="143" spans="1:17" x14ac:dyDescent="0.35">
      <c r="A143" s="20" t="str">
        <f t="shared" si="9"/>
        <v>324253</v>
      </c>
      <c r="B143" s="5" t="s">
        <v>35</v>
      </c>
      <c r="C143" t="s">
        <v>289</v>
      </c>
      <c r="D143" t="s">
        <v>320</v>
      </c>
      <c r="E143" t="s">
        <v>321</v>
      </c>
      <c r="F143" s="21">
        <v>394.1</v>
      </c>
      <c r="G143" s="65">
        <v>10043</v>
      </c>
      <c r="H143" s="65">
        <v>0</v>
      </c>
      <c r="I143" s="24">
        <v>0</v>
      </c>
      <c r="J143" s="65"/>
      <c r="K143" s="26">
        <f t="shared" si="8"/>
        <v>10043</v>
      </c>
      <c r="L143" s="66">
        <v>0</v>
      </c>
      <c r="M143" s="66">
        <v>0</v>
      </c>
      <c r="N143" s="66">
        <f t="shared" si="10"/>
        <v>0</v>
      </c>
      <c r="O143" s="66">
        <f t="shared" si="10"/>
        <v>0</v>
      </c>
      <c r="P143" s="66">
        <f t="shared" si="10"/>
        <v>0</v>
      </c>
      <c r="Q143" t="s">
        <v>35</v>
      </c>
    </row>
    <row r="144" spans="1:17" x14ac:dyDescent="0.35">
      <c r="A144" s="20" t="str">
        <f t="shared" si="9"/>
        <v>322468</v>
      </c>
      <c r="B144" s="5" t="s">
        <v>35</v>
      </c>
      <c r="C144" t="s">
        <v>322</v>
      </c>
      <c r="D144" t="s">
        <v>323</v>
      </c>
      <c r="E144" t="s">
        <v>324</v>
      </c>
      <c r="F144" s="21">
        <v>394.1</v>
      </c>
      <c r="G144" s="65">
        <v>16755.97</v>
      </c>
      <c r="H144" s="65">
        <v>0</v>
      </c>
      <c r="I144" s="24">
        <v>0</v>
      </c>
      <c r="J144" s="65"/>
      <c r="K144" s="26">
        <f t="shared" si="8"/>
        <v>16755.97</v>
      </c>
      <c r="L144" s="66">
        <v>0</v>
      </c>
      <c r="M144" s="66">
        <v>0</v>
      </c>
      <c r="N144" s="66">
        <f t="shared" si="10"/>
        <v>0</v>
      </c>
      <c r="O144" s="66">
        <f t="shared" si="10"/>
        <v>0</v>
      </c>
      <c r="P144" s="66">
        <f t="shared" si="10"/>
        <v>0</v>
      </c>
      <c r="Q144" t="s">
        <v>35</v>
      </c>
    </row>
    <row r="145" spans="1:17" x14ac:dyDescent="0.35">
      <c r="A145" s="20" t="str">
        <f t="shared" si="9"/>
        <v>322488</v>
      </c>
      <c r="B145" s="5" t="s">
        <v>35</v>
      </c>
      <c r="C145" t="s">
        <v>322</v>
      </c>
      <c r="D145" t="s">
        <v>326</v>
      </c>
      <c r="E145" t="s">
        <v>327</v>
      </c>
      <c r="F145" s="21">
        <v>394.1</v>
      </c>
      <c r="G145" s="65">
        <v>3970.1</v>
      </c>
      <c r="H145" s="65">
        <v>0</v>
      </c>
      <c r="I145" s="24">
        <v>0</v>
      </c>
      <c r="J145" s="65"/>
      <c r="K145" s="26">
        <f t="shared" si="8"/>
        <v>3970.1</v>
      </c>
      <c r="L145" s="66">
        <v>0</v>
      </c>
      <c r="M145" s="66">
        <v>0</v>
      </c>
      <c r="N145" s="66">
        <f t="shared" si="10"/>
        <v>0</v>
      </c>
      <c r="O145" s="66">
        <f t="shared" si="10"/>
        <v>0</v>
      </c>
      <c r="P145" s="66">
        <f t="shared" si="10"/>
        <v>0</v>
      </c>
      <c r="Q145" t="s">
        <v>35</v>
      </c>
    </row>
    <row r="146" spans="1:17" x14ac:dyDescent="0.35">
      <c r="A146" s="20" t="str">
        <f t="shared" si="9"/>
        <v>322580</v>
      </c>
      <c r="B146" s="5" t="s">
        <v>35</v>
      </c>
      <c r="C146" t="s">
        <v>322</v>
      </c>
      <c r="D146" t="s">
        <v>328</v>
      </c>
      <c r="E146" t="s">
        <v>329</v>
      </c>
      <c r="F146" s="21">
        <v>394.1</v>
      </c>
      <c r="G146" s="65">
        <v>10597.83</v>
      </c>
      <c r="H146" s="65">
        <v>0</v>
      </c>
      <c r="I146" s="24">
        <v>0</v>
      </c>
      <c r="J146" s="65"/>
      <c r="K146" s="26">
        <f t="shared" si="8"/>
        <v>10597.83</v>
      </c>
      <c r="L146" s="66">
        <v>0</v>
      </c>
      <c r="M146" s="66">
        <v>0</v>
      </c>
      <c r="N146" s="66">
        <f t="shared" si="10"/>
        <v>0</v>
      </c>
      <c r="O146" s="66">
        <f t="shared" si="10"/>
        <v>0</v>
      </c>
      <c r="P146" s="66">
        <f t="shared" si="10"/>
        <v>0</v>
      </c>
      <c r="Q146" t="s">
        <v>35</v>
      </c>
    </row>
    <row r="147" spans="1:17" x14ac:dyDescent="0.35">
      <c r="A147" s="20" t="str">
        <f t="shared" si="9"/>
        <v>322655</v>
      </c>
      <c r="B147" s="5" t="s">
        <v>35</v>
      </c>
      <c r="C147" t="s">
        <v>322</v>
      </c>
      <c r="D147" t="s">
        <v>330</v>
      </c>
      <c r="E147" t="s">
        <v>331</v>
      </c>
      <c r="F147" s="21">
        <v>394.1</v>
      </c>
      <c r="G147" s="65">
        <v>20141.350000000002</v>
      </c>
      <c r="H147" s="65">
        <v>0</v>
      </c>
      <c r="I147" s="24">
        <v>0</v>
      </c>
      <c r="J147" s="65"/>
      <c r="K147" s="26">
        <f t="shared" si="8"/>
        <v>20141.350000000002</v>
      </c>
      <c r="L147" s="66">
        <v>0</v>
      </c>
      <c r="M147" s="66">
        <v>0</v>
      </c>
      <c r="N147" s="66">
        <f t="shared" si="10"/>
        <v>0</v>
      </c>
      <c r="O147" s="66">
        <f t="shared" si="10"/>
        <v>0</v>
      </c>
      <c r="P147" s="66">
        <f t="shared" si="10"/>
        <v>0</v>
      </c>
      <c r="Q147" t="s">
        <v>35</v>
      </c>
    </row>
    <row r="148" spans="1:17" x14ac:dyDescent="0.35">
      <c r="A148" s="20" t="str">
        <f t="shared" si="9"/>
        <v>323791</v>
      </c>
      <c r="B148" s="5" t="s">
        <v>35</v>
      </c>
      <c r="C148" t="s">
        <v>322</v>
      </c>
      <c r="D148" t="s">
        <v>332</v>
      </c>
      <c r="E148" t="s">
        <v>333</v>
      </c>
      <c r="F148" s="21">
        <v>394.1</v>
      </c>
      <c r="G148" s="65">
        <v>12729.9</v>
      </c>
      <c r="H148" s="65">
        <v>0</v>
      </c>
      <c r="I148" s="24">
        <v>0</v>
      </c>
      <c r="J148" s="65"/>
      <c r="K148" s="26">
        <f t="shared" si="8"/>
        <v>12729.9</v>
      </c>
      <c r="L148" s="66">
        <v>0</v>
      </c>
      <c r="M148" s="66">
        <v>0</v>
      </c>
      <c r="N148" s="66">
        <f t="shared" si="10"/>
        <v>0</v>
      </c>
      <c r="O148" s="66">
        <f t="shared" si="10"/>
        <v>0</v>
      </c>
      <c r="P148" s="66">
        <f t="shared" si="10"/>
        <v>0</v>
      </c>
      <c r="Q148" t="s">
        <v>35</v>
      </c>
    </row>
    <row r="149" spans="1:17" x14ac:dyDescent="0.35">
      <c r="A149" s="20" t="str">
        <f t="shared" si="9"/>
        <v>323917</v>
      </c>
      <c r="B149" s="5" t="s">
        <v>35</v>
      </c>
      <c r="C149" t="s">
        <v>322</v>
      </c>
      <c r="D149" t="s">
        <v>334</v>
      </c>
      <c r="E149" t="s">
        <v>335</v>
      </c>
      <c r="F149" s="21">
        <v>394.1</v>
      </c>
      <c r="G149" s="65">
        <v>1592.8</v>
      </c>
      <c r="H149" s="65">
        <v>0</v>
      </c>
      <c r="I149" s="24">
        <v>0</v>
      </c>
      <c r="J149" s="65"/>
      <c r="K149" s="26">
        <f t="shared" si="8"/>
        <v>1592.8</v>
      </c>
      <c r="L149" s="66">
        <v>0</v>
      </c>
      <c r="M149" s="66">
        <v>0</v>
      </c>
      <c r="N149" s="66">
        <f t="shared" si="10"/>
        <v>0</v>
      </c>
      <c r="O149" s="66">
        <f t="shared" si="10"/>
        <v>0</v>
      </c>
      <c r="P149" s="66">
        <f t="shared" si="10"/>
        <v>0</v>
      </c>
      <c r="Q149" t="s">
        <v>35</v>
      </c>
    </row>
    <row r="150" spans="1:17" x14ac:dyDescent="0.35">
      <c r="A150" s="20" t="str">
        <f t="shared" si="9"/>
        <v>323918</v>
      </c>
      <c r="B150" s="5" t="s">
        <v>35</v>
      </c>
      <c r="C150" t="s">
        <v>322</v>
      </c>
      <c r="D150" t="s">
        <v>336</v>
      </c>
      <c r="E150" t="s">
        <v>337</v>
      </c>
      <c r="F150" s="21">
        <v>394.1</v>
      </c>
      <c r="G150" s="65">
        <v>10082.290000000001</v>
      </c>
      <c r="H150" s="65">
        <v>0</v>
      </c>
      <c r="I150" s="24">
        <v>0</v>
      </c>
      <c r="J150" s="65"/>
      <c r="K150" s="26">
        <f t="shared" si="8"/>
        <v>10082.290000000001</v>
      </c>
      <c r="L150" s="66">
        <v>0</v>
      </c>
      <c r="M150" s="66">
        <v>0</v>
      </c>
      <c r="N150" s="66">
        <f t="shared" si="10"/>
        <v>0</v>
      </c>
      <c r="O150" s="66">
        <f t="shared" si="10"/>
        <v>0</v>
      </c>
      <c r="P150" s="66">
        <f t="shared" si="10"/>
        <v>0</v>
      </c>
      <c r="Q150" t="s">
        <v>35</v>
      </c>
    </row>
    <row r="151" spans="1:17" x14ac:dyDescent="0.35">
      <c r="A151" s="20" t="str">
        <f t="shared" si="9"/>
        <v>323951</v>
      </c>
      <c r="B151" s="5" t="s">
        <v>35</v>
      </c>
      <c r="C151" t="s">
        <v>322</v>
      </c>
      <c r="D151" t="s">
        <v>338</v>
      </c>
      <c r="E151" t="s">
        <v>339</v>
      </c>
      <c r="F151" s="21">
        <v>394.1</v>
      </c>
      <c r="G151" s="65">
        <v>32137.600000000002</v>
      </c>
      <c r="H151" s="65">
        <v>0</v>
      </c>
      <c r="I151" s="24">
        <v>0</v>
      </c>
      <c r="J151" s="65"/>
      <c r="K151" s="26">
        <f t="shared" si="8"/>
        <v>32137.600000000002</v>
      </c>
      <c r="L151" s="66">
        <v>0</v>
      </c>
      <c r="M151" s="66">
        <v>0</v>
      </c>
      <c r="N151" s="66">
        <f t="shared" si="10"/>
        <v>0</v>
      </c>
      <c r="O151" s="66">
        <f t="shared" si="10"/>
        <v>0</v>
      </c>
      <c r="P151" s="66">
        <f t="shared" si="10"/>
        <v>0</v>
      </c>
      <c r="Q151" t="s">
        <v>35</v>
      </c>
    </row>
    <row r="152" spans="1:17" x14ac:dyDescent="0.35">
      <c r="A152" s="20" t="str">
        <f t="shared" si="9"/>
        <v>324015</v>
      </c>
      <c r="B152" s="5" t="s">
        <v>35</v>
      </c>
      <c r="C152" t="s">
        <v>322</v>
      </c>
      <c r="D152" t="s">
        <v>340</v>
      </c>
      <c r="E152" t="s">
        <v>341</v>
      </c>
      <c r="F152" s="21">
        <v>394.1</v>
      </c>
      <c r="G152" s="65">
        <v>3439.73</v>
      </c>
      <c r="H152" s="65">
        <v>0</v>
      </c>
      <c r="I152" s="24">
        <v>0</v>
      </c>
      <c r="J152" s="65"/>
      <c r="K152" s="26">
        <f t="shared" si="8"/>
        <v>3439.73</v>
      </c>
      <c r="L152" s="66">
        <v>0</v>
      </c>
      <c r="M152" s="66">
        <v>0</v>
      </c>
      <c r="N152" s="66">
        <f t="shared" si="10"/>
        <v>0</v>
      </c>
      <c r="O152" s="66">
        <f t="shared" si="10"/>
        <v>0</v>
      </c>
      <c r="P152" s="66">
        <f t="shared" si="10"/>
        <v>0</v>
      </c>
      <c r="Q152" t="s">
        <v>35</v>
      </c>
    </row>
    <row r="153" spans="1:17" x14ac:dyDescent="0.35">
      <c r="A153" s="20" t="str">
        <f t="shared" si="9"/>
        <v>324018</v>
      </c>
      <c r="B153" s="5" t="s">
        <v>35</v>
      </c>
      <c r="C153" t="s">
        <v>322</v>
      </c>
      <c r="D153" t="s">
        <v>342</v>
      </c>
      <c r="E153" t="s">
        <v>343</v>
      </c>
      <c r="F153" s="21">
        <v>394.1</v>
      </c>
      <c r="G153" s="65">
        <v>7532.25</v>
      </c>
      <c r="H153" s="65">
        <v>0</v>
      </c>
      <c r="I153" s="24">
        <v>0</v>
      </c>
      <c r="J153" s="65"/>
      <c r="K153" s="26">
        <f t="shared" si="8"/>
        <v>7532.25</v>
      </c>
      <c r="L153" s="66">
        <v>0</v>
      </c>
      <c r="M153" s="66">
        <v>0</v>
      </c>
      <c r="N153" s="66">
        <f t="shared" si="10"/>
        <v>0</v>
      </c>
      <c r="O153" s="66">
        <f t="shared" si="10"/>
        <v>0</v>
      </c>
      <c r="P153" s="66">
        <f t="shared" si="10"/>
        <v>0</v>
      </c>
      <c r="Q153" t="s">
        <v>35</v>
      </c>
    </row>
    <row r="154" spans="1:17" x14ac:dyDescent="0.35">
      <c r="A154" s="20" t="str">
        <f t="shared" si="9"/>
        <v>324134</v>
      </c>
      <c r="B154" s="5" t="s">
        <v>35</v>
      </c>
      <c r="C154" t="s">
        <v>322</v>
      </c>
      <c r="D154" t="s">
        <v>344</v>
      </c>
      <c r="E154" t="s">
        <v>345</v>
      </c>
      <c r="F154" s="21">
        <v>394.1</v>
      </c>
      <c r="G154" s="65">
        <v>4017.2000000000003</v>
      </c>
      <c r="H154" s="65">
        <v>0</v>
      </c>
      <c r="I154" s="24">
        <v>0</v>
      </c>
      <c r="J154" s="65"/>
      <c r="K154" s="26">
        <f t="shared" si="8"/>
        <v>4017.2000000000003</v>
      </c>
      <c r="L154" s="66">
        <v>0</v>
      </c>
      <c r="M154" s="66">
        <v>0</v>
      </c>
      <c r="N154" s="66">
        <f t="shared" si="10"/>
        <v>0</v>
      </c>
      <c r="O154" s="66">
        <f t="shared" si="10"/>
        <v>0</v>
      </c>
      <c r="P154" s="66">
        <f t="shared" si="10"/>
        <v>0</v>
      </c>
      <c r="Q154" t="s">
        <v>35</v>
      </c>
    </row>
    <row r="155" spans="1:17" x14ac:dyDescent="0.35">
      <c r="A155" s="20" t="str">
        <f t="shared" si="9"/>
        <v>324146</v>
      </c>
      <c r="B155" s="5" t="s">
        <v>35</v>
      </c>
      <c r="C155" t="s">
        <v>322</v>
      </c>
      <c r="D155" t="s">
        <v>346</v>
      </c>
      <c r="E155" t="s">
        <v>347</v>
      </c>
      <c r="F155" s="21">
        <v>394.1</v>
      </c>
      <c r="G155" s="65">
        <v>2510.75</v>
      </c>
      <c r="H155" s="65">
        <v>0</v>
      </c>
      <c r="I155" s="24">
        <v>0</v>
      </c>
      <c r="J155" s="65"/>
      <c r="K155" s="26">
        <f t="shared" si="8"/>
        <v>2510.75</v>
      </c>
      <c r="L155" s="66">
        <v>0</v>
      </c>
      <c r="M155" s="66">
        <v>0</v>
      </c>
      <c r="N155" s="66">
        <f t="shared" si="10"/>
        <v>0</v>
      </c>
      <c r="O155" s="66">
        <f t="shared" si="10"/>
        <v>0</v>
      </c>
      <c r="P155" s="66">
        <f t="shared" si="10"/>
        <v>0</v>
      </c>
      <c r="Q155" t="s">
        <v>35</v>
      </c>
    </row>
    <row r="156" spans="1:17" x14ac:dyDescent="0.35">
      <c r="A156" s="20" t="str">
        <f t="shared" si="9"/>
        <v>324503</v>
      </c>
      <c r="B156" s="5" t="s">
        <v>35</v>
      </c>
      <c r="C156" t="s">
        <v>322</v>
      </c>
      <c r="D156" t="s">
        <v>348</v>
      </c>
      <c r="E156" t="s">
        <v>349</v>
      </c>
      <c r="F156" s="21">
        <v>394.1</v>
      </c>
      <c r="G156" s="65">
        <v>6527.95</v>
      </c>
      <c r="H156" s="65">
        <v>0</v>
      </c>
      <c r="I156" s="24">
        <v>0</v>
      </c>
      <c r="J156" s="65"/>
      <c r="K156" s="26">
        <f t="shared" si="8"/>
        <v>6527.95</v>
      </c>
      <c r="L156" s="66">
        <v>0</v>
      </c>
      <c r="M156" s="66">
        <v>0</v>
      </c>
      <c r="N156" s="66">
        <f t="shared" si="10"/>
        <v>0</v>
      </c>
      <c r="O156" s="66">
        <f t="shared" si="10"/>
        <v>0</v>
      </c>
      <c r="P156" s="66">
        <f t="shared" si="10"/>
        <v>0</v>
      </c>
      <c r="Q156" t="s">
        <v>35</v>
      </c>
    </row>
    <row r="157" spans="1:17" x14ac:dyDescent="0.35">
      <c r="A157" s="20" t="str">
        <f t="shared" si="9"/>
        <v>324524</v>
      </c>
      <c r="B157" s="5" t="s">
        <v>35</v>
      </c>
      <c r="C157" t="s">
        <v>322</v>
      </c>
      <c r="D157" t="s">
        <v>350</v>
      </c>
      <c r="E157" t="s">
        <v>351</v>
      </c>
      <c r="F157" s="21">
        <v>394.1</v>
      </c>
      <c r="G157" s="65">
        <v>4017.2000000000003</v>
      </c>
      <c r="H157" s="65">
        <v>0</v>
      </c>
      <c r="I157" s="24">
        <v>0</v>
      </c>
      <c r="J157" s="65"/>
      <c r="K157" s="26">
        <f t="shared" si="8"/>
        <v>4017.2000000000003</v>
      </c>
      <c r="L157" s="66">
        <v>0</v>
      </c>
      <c r="M157" s="66">
        <v>0</v>
      </c>
      <c r="N157" s="66">
        <f t="shared" si="10"/>
        <v>0</v>
      </c>
      <c r="O157" s="66">
        <f t="shared" si="10"/>
        <v>0</v>
      </c>
      <c r="P157" s="66">
        <f t="shared" si="10"/>
        <v>0</v>
      </c>
      <c r="Q157" t="s">
        <v>35</v>
      </c>
    </row>
    <row r="158" spans="1:17" x14ac:dyDescent="0.35">
      <c r="A158" s="20" t="str">
        <f t="shared" si="9"/>
        <v>324527</v>
      </c>
      <c r="B158" s="5" t="s">
        <v>35</v>
      </c>
      <c r="C158" t="s">
        <v>322</v>
      </c>
      <c r="D158" t="s">
        <v>352</v>
      </c>
      <c r="E158" t="s">
        <v>353</v>
      </c>
      <c r="F158" s="21">
        <v>394.1</v>
      </c>
      <c r="G158" s="65">
        <v>4017.2000000000003</v>
      </c>
      <c r="H158" s="65">
        <v>0</v>
      </c>
      <c r="I158" s="24">
        <v>0</v>
      </c>
      <c r="J158" s="65"/>
      <c r="K158" s="26">
        <f t="shared" si="8"/>
        <v>4017.2000000000003</v>
      </c>
      <c r="L158" s="66">
        <v>0</v>
      </c>
      <c r="M158" s="66">
        <v>0</v>
      </c>
      <c r="N158" s="66">
        <f t="shared" si="10"/>
        <v>0</v>
      </c>
      <c r="O158" s="66">
        <f t="shared" si="10"/>
        <v>0</v>
      </c>
      <c r="P158" s="66">
        <f t="shared" si="10"/>
        <v>0</v>
      </c>
      <c r="Q158" t="s">
        <v>35</v>
      </c>
    </row>
    <row r="159" spans="1:17" x14ac:dyDescent="0.35">
      <c r="A159" s="20" t="str">
        <f t="shared" si="9"/>
        <v>324530</v>
      </c>
      <c r="B159" s="5" t="s">
        <v>35</v>
      </c>
      <c r="C159" t="s">
        <v>322</v>
      </c>
      <c r="D159" t="s">
        <v>354</v>
      </c>
      <c r="E159" t="s">
        <v>355</v>
      </c>
      <c r="F159" s="21">
        <v>394.1</v>
      </c>
      <c r="G159" s="65">
        <v>4441.3</v>
      </c>
      <c r="H159" s="65">
        <v>0</v>
      </c>
      <c r="I159" s="24">
        <v>0</v>
      </c>
      <c r="J159" s="65"/>
      <c r="K159" s="26">
        <f t="shared" si="8"/>
        <v>4441.3</v>
      </c>
      <c r="L159" s="66">
        <v>0</v>
      </c>
      <c r="M159" s="66">
        <v>0</v>
      </c>
      <c r="N159" s="66">
        <f t="shared" si="10"/>
        <v>0</v>
      </c>
      <c r="O159" s="66">
        <f t="shared" si="10"/>
        <v>0</v>
      </c>
      <c r="P159" s="66">
        <f t="shared" si="10"/>
        <v>0</v>
      </c>
      <c r="Q159" t="s">
        <v>35</v>
      </c>
    </row>
    <row r="160" spans="1:17" x14ac:dyDescent="0.35">
      <c r="A160" s="20" t="str">
        <f t="shared" si="9"/>
        <v>324559</v>
      </c>
      <c r="B160" s="5" t="s">
        <v>35</v>
      </c>
      <c r="C160" t="s">
        <v>322</v>
      </c>
      <c r="D160" t="s">
        <v>356</v>
      </c>
      <c r="E160" t="s">
        <v>357</v>
      </c>
      <c r="F160" s="21">
        <v>394.1</v>
      </c>
      <c r="G160" s="65">
        <v>7906.85</v>
      </c>
      <c r="H160" s="65">
        <v>0</v>
      </c>
      <c r="I160" s="24">
        <v>0</v>
      </c>
      <c r="J160" s="65"/>
      <c r="K160" s="26">
        <f t="shared" si="8"/>
        <v>7906.85</v>
      </c>
      <c r="L160" s="66">
        <v>0</v>
      </c>
      <c r="M160" s="66">
        <v>0</v>
      </c>
      <c r="N160" s="66">
        <f t="shared" si="10"/>
        <v>0</v>
      </c>
      <c r="O160" s="66">
        <f t="shared" si="10"/>
        <v>0</v>
      </c>
      <c r="P160" s="66">
        <f t="shared" si="10"/>
        <v>0</v>
      </c>
      <c r="Q160" t="s">
        <v>35</v>
      </c>
    </row>
    <row r="161" spans="1:17" x14ac:dyDescent="0.35">
      <c r="A161" s="20" t="str">
        <f t="shared" si="9"/>
        <v>324690</v>
      </c>
      <c r="B161" s="5" t="s">
        <v>35</v>
      </c>
      <c r="C161" t="s">
        <v>322</v>
      </c>
      <c r="D161" t="s">
        <v>358</v>
      </c>
      <c r="E161" t="s">
        <v>359</v>
      </c>
      <c r="F161" s="21">
        <v>394.1</v>
      </c>
      <c r="G161" s="65">
        <v>5021.5</v>
      </c>
      <c r="H161" s="65">
        <v>0</v>
      </c>
      <c r="I161" s="24">
        <v>0</v>
      </c>
      <c r="J161" s="65"/>
      <c r="K161" s="26">
        <f t="shared" si="8"/>
        <v>5021.5</v>
      </c>
      <c r="L161" s="66">
        <v>0</v>
      </c>
      <c r="M161" s="66">
        <v>0</v>
      </c>
      <c r="N161" s="66">
        <f t="shared" si="10"/>
        <v>0</v>
      </c>
      <c r="O161" s="66">
        <f t="shared" si="10"/>
        <v>0</v>
      </c>
      <c r="P161" s="66">
        <f t="shared" si="10"/>
        <v>0</v>
      </c>
      <c r="Q161" t="s">
        <v>35</v>
      </c>
    </row>
    <row r="162" spans="1:17" x14ac:dyDescent="0.35">
      <c r="A162" s="20" t="str">
        <f t="shared" si="9"/>
        <v>324695</v>
      </c>
      <c r="B162" s="5" t="s">
        <v>35</v>
      </c>
      <c r="C162" t="s">
        <v>322</v>
      </c>
      <c r="D162" t="s">
        <v>360</v>
      </c>
      <c r="E162" t="s">
        <v>339</v>
      </c>
      <c r="F162" s="21">
        <v>394.1</v>
      </c>
      <c r="G162" s="65">
        <v>42682.75</v>
      </c>
      <c r="H162" s="65">
        <v>0</v>
      </c>
      <c r="I162" s="24">
        <v>0</v>
      </c>
      <c r="J162" s="65"/>
      <c r="K162" s="26">
        <f t="shared" si="8"/>
        <v>42682.75</v>
      </c>
      <c r="L162" s="66">
        <v>0</v>
      </c>
      <c r="M162" s="66">
        <v>0</v>
      </c>
      <c r="N162" s="66">
        <f t="shared" si="10"/>
        <v>0</v>
      </c>
      <c r="O162" s="66">
        <f t="shared" si="10"/>
        <v>0</v>
      </c>
      <c r="P162" s="66">
        <f t="shared" si="10"/>
        <v>0</v>
      </c>
      <c r="Q162" t="s">
        <v>35</v>
      </c>
    </row>
    <row r="163" spans="1:17" x14ac:dyDescent="0.35">
      <c r="A163" s="20" t="str">
        <f t="shared" si="9"/>
        <v>325059</v>
      </c>
      <c r="B163" s="5" t="s">
        <v>35</v>
      </c>
      <c r="C163" t="s">
        <v>322</v>
      </c>
      <c r="D163" t="s">
        <v>361</v>
      </c>
      <c r="E163" t="s">
        <v>362</v>
      </c>
      <c r="F163" s="21">
        <v>394.1</v>
      </c>
      <c r="G163" s="65">
        <v>3136.7400000000002</v>
      </c>
      <c r="H163" s="65">
        <v>0</v>
      </c>
      <c r="I163" s="24">
        <v>0</v>
      </c>
      <c r="J163" s="65"/>
      <c r="K163" s="26">
        <f t="shared" ref="K163:K226" si="11">IF(B163="",G163,0)</f>
        <v>3136.7400000000002</v>
      </c>
      <c r="L163" s="66">
        <v>0</v>
      </c>
      <c r="M163" s="66">
        <v>0</v>
      </c>
      <c r="N163" s="66">
        <f t="shared" si="10"/>
        <v>0</v>
      </c>
      <c r="O163" s="66">
        <f t="shared" si="10"/>
        <v>0</v>
      </c>
      <c r="P163" s="66">
        <f t="shared" si="10"/>
        <v>0</v>
      </c>
      <c r="Q163" t="s">
        <v>35</v>
      </c>
    </row>
    <row r="164" spans="1:17" x14ac:dyDescent="0.35">
      <c r="A164" s="20" t="str">
        <f t="shared" si="9"/>
        <v>325186</v>
      </c>
      <c r="B164" s="5" t="s">
        <v>35</v>
      </c>
      <c r="C164" t="s">
        <v>322</v>
      </c>
      <c r="D164" t="s">
        <v>363</v>
      </c>
      <c r="E164" t="s">
        <v>364</v>
      </c>
      <c r="F164" s="21">
        <v>394.1</v>
      </c>
      <c r="G164" s="65">
        <v>3799.31</v>
      </c>
      <c r="H164" s="65">
        <v>0</v>
      </c>
      <c r="I164" s="24">
        <v>0</v>
      </c>
      <c r="J164" s="65"/>
      <c r="K164" s="26">
        <f t="shared" si="11"/>
        <v>3799.31</v>
      </c>
      <c r="L164" s="66">
        <v>0</v>
      </c>
      <c r="M164" s="66">
        <v>0</v>
      </c>
      <c r="N164" s="66">
        <f t="shared" si="10"/>
        <v>0</v>
      </c>
      <c r="O164" s="66">
        <f t="shared" si="10"/>
        <v>0</v>
      </c>
      <c r="P164" s="66">
        <f t="shared" si="10"/>
        <v>0</v>
      </c>
      <c r="Q164" t="s">
        <v>35</v>
      </c>
    </row>
    <row r="165" spans="1:17" x14ac:dyDescent="0.35">
      <c r="A165" s="20" t="str">
        <f t="shared" si="9"/>
        <v>325218</v>
      </c>
      <c r="B165" s="5" t="s">
        <v>35</v>
      </c>
      <c r="C165" t="s">
        <v>322</v>
      </c>
      <c r="D165" t="s">
        <v>365</v>
      </c>
      <c r="E165" t="s">
        <v>366</v>
      </c>
      <c r="F165" s="21">
        <v>394.1</v>
      </c>
      <c r="G165" s="65">
        <v>1584.38</v>
      </c>
      <c r="H165" s="65">
        <v>0</v>
      </c>
      <c r="I165" s="24">
        <v>0</v>
      </c>
      <c r="J165" s="65"/>
      <c r="K165" s="26">
        <f t="shared" si="11"/>
        <v>1584.38</v>
      </c>
      <c r="L165" s="66">
        <v>0</v>
      </c>
      <c r="M165" s="66">
        <v>0</v>
      </c>
      <c r="N165" s="66">
        <f t="shared" si="10"/>
        <v>0</v>
      </c>
      <c r="O165" s="66">
        <f t="shared" si="10"/>
        <v>0</v>
      </c>
      <c r="P165" s="66">
        <f t="shared" si="10"/>
        <v>0</v>
      </c>
      <c r="Q165" t="s">
        <v>35</v>
      </c>
    </row>
    <row r="166" spans="1:17" x14ac:dyDescent="0.35">
      <c r="A166" s="20" t="str">
        <f t="shared" si="9"/>
        <v>323914</v>
      </c>
      <c r="B166" s="5" t="s">
        <v>35</v>
      </c>
      <c r="C166" t="s">
        <v>322</v>
      </c>
      <c r="D166" t="s">
        <v>367</v>
      </c>
      <c r="E166" t="s">
        <v>368</v>
      </c>
      <c r="F166" s="21">
        <v>394.1</v>
      </c>
      <c r="G166" s="65">
        <v>0</v>
      </c>
      <c r="H166" s="65">
        <v>4451.47</v>
      </c>
      <c r="I166" s="24">
        <v>0</v>
      </c>
      <c r="J166" s="65"/>
      <c r="K166" s="26">
        <f t="shared" si="11"/>
        <v>0</v>
      </c>
      <c r="L166" s="66">
        <v>4451.47</v>
      </c>
      <c r="M166" s="66">
        <v>0</v>
      </c>
      <c r="N166" s="66">
        <f t="shared" si="10"/>
        <v>0</v>
      </c>
      <c r="O166" s="66">
        <f t="shared" si="10"/>
        <v>0</v>
      </c>
      <c r="P166" s="66">
        <f t="shared" si="10"/>
        <v>0</v>
      </c>
      <c r="Q166" t="s">
        <v>35</v>
      </c>
    </row>
    <row r="167" spans="1:17" x14ac:dyDescent="0.35">
      <c r="A167" s="20" t="str">
        <f t="shared" si="9"/>
        <v>323953</v>
      </c>
      <c r="B167" s="5" t="s">
        <v>35</v>
      </c>
      <c r="C167" t="s">
        <v>322</v>
      </c>
      <c r="D167" t="s">
        <v>369</v>
      </c>
      <c r="E167" t="s">
        <v>370</v>
      </c>
      <c r="F167" s="21">
        <v>394.1</v>
      </c>
      <c r="G167" s="65">
        <v>0</v>
      </c>
      <c r="H167" s="65">
        <v>34224.400000000001</v>
      </c>
      <c r="I167" s="24">
        <v>0</v>
      </c>
      <c r="J167" s="65"/>
      <c r="K167" s="26">
        <f t="shared" si="11"/>
        <v>0</v>
      </c>
      <c r="L167" s="66">
        <v>34224.400000000001</v>
      </c>
      <c r="M167" s="66">
        <v>0</v>
      </c>
      <c r="N167" s="66">
        <f t="shared" si="10"/>
        <v>0</v>
      </c>
      <c r="O167" s="66">
        <f t="shared" si="10"/>
        <v>0</v>
      </c>
      <c r="P167" s="66">
        <f t="shared" si="10"/>
        <v>0</v>
      </c>
      <c r="Q167" t="s">
        <v>35</v>
      </c>
    </row>
    <row r="168" spans="1:17" x14ac:dyDescent="0.35">
      <c r="A168" s="20" t="str">
        <f t="shared" si="9"/>
        <v>323956</v>
      </c>
      <c r="B168" s="5" t="s">
        <v>35</v>
      </c>
      <c r="C168" t="s">
        <v>322</v>
      </c>
      <c r="D168" t="s">
        <v>371</v>
      </c>
      <c r="E168" t="s">
        <v>372</v>
      </c>
      <c r="F168" s="21">
        <v>394.1</v>
      </c>
      <c r="G168" s="65">
        <v>0</v>
      </c>
      <c r="H168" s="65">
        <v>13271.01</v>
      </c>
      <c r="I168" s="24">
        <v>0</v>
      </c>
      <c r="J168" s="65"/>
      <c r="K168" s="26">
        <f t="shared" si="11"/>
        <v>0</v>
      </c>
      <c r="L168" s="66">
        <v>13271.01</v>
      </c>
      <c r="M168" s="66">
        <v>0</v>
      </c>
      <c r="N168" s="66">
        <f t="shared" si="10"/>
        <v>0</v>
      </c>
      <c r="O168" s="66">
        <f t="shared" si="10"/>
        <v>0</v>
      </c>
      <c r="P168" s="66">
        <f t="shared" si="10"/>
        <v>0</v>
      </c>
      <c r="Q168" t="s">
        <v>35</v>
      </c>
    </row>
    <row r="169" spans="1:17" x14ac:dyDescent="0.35">
      <c r="A169" s="20" t="str">
        <f t="shared" si="9"/>
        <v>324128</v>
      </c>
      <c r="B169" s="5" t="s">
        <v>35</v>
      </c>
      <c r="C169" t="s">
        <v>322</v>
      </c>
      <c r="D169" t="s">
        <v>373</v>
      </c>
      <c r="E169" t="s">
        <v>374</v>
      </c>
      <c r="F169" s="21">
        <v>398</v>
      </c>
      <c r="G169" s="65">
        <v>0</v>
      </c>
      <c r="H169" s="65">
        <v>4026.4</v>
      </c>
      <c r="I169" s="24">
        <v>0</v>
      </c>
      <c r="J169" s="65"/>
      <c r="K169" s="26">
        <f t="shared" si="11"/>
        <v>0</v>
      </c>
      <c r="L169" s="66">
        <v>4026.4</v>
      </c>
      <c r="M169" s="66">
        <v>0</v>
      </c>
      <c r="N169" s="66">
        <f t="shared" si="10"/>
        <v>0</v>
      </c>
      <c r="O169" s="66">
        <f t="shared" si="10"/>
        <v>0</v>
      </c>
      <c r="P169" s="66">
        <f t="shared" si="10"/>
        <v>0</v>
      </c>
      <c r="Q169" t="s">
        <v>35</v>
      </c>
    </row>
    <row r="170" spans="1:17" x14ac:dyDescent="0.35">
      <c r="A170" s="20" t="str">
        <f t="shared" si="9"/>
        <v>324378</v>
      </c>
      <c r="B170" s="5" t="s">
        <v>35</v>
      </c>
      <c r="C170" t="s">
        <v>322</v>
      </c>
      <c r="D170" t="s">
        <v>375</v>
      </c>
      <c r="E170" t="s">
        <v>376</v>
      </c>
      <c r="F170" s="21">
        <v>394.1</v>
      </c>
      <c r="G170" s="65">
        <v>0</v>
      </c>
      <c r="H170" s="65">
        <v>19219.010000000002</v>
      </c>
      <c r="I170" s="24">
        <v>0</v>
      </c>
      <c r="J170" s="65"/>
      <c r="K170" s="26">
        <f t="shared" si="11"/>
        <v>0</v>
      </c>
      <c r="L170" s="66">
        <v>19219.010000000002</v>
      </c>
      <c r="M170" s="66">
        <v>0</v>
      </c>
      <c r="N170" s="66">
        <f t="shared" si="10"/>
        <v>0</v>
      </c>
      <c r="O170" s="66">
        <f t="shared" si="10"/>
        <v>0</v>
      </c>
      <c r="P170" s="66">
        <f t="shared" si="10"/>
        <v>0</v>
      </c>
      <c r="Q170" t="s">
        <v>35</v>
      </c>
    </row>
    <row r="171" spans="1:17" x14ac:dyDescent="0.35">
      <c r="A171" s="20" t="str">
        <f t="shared" ref="A171:A172" si="12">RIGHT(D171,LEN(D171)-3)</f>
        <v>324500</v>
      </c>
      <c r="B171" s="5" t="s">
        <v>35</v>
      </c>
      <c r="C171" t="s">
        <v>322</v>
      </c>
      <c r="D171" t="s">
        <v>377</v>
      </c>
      <c r="E171" t="s">
        <v>378</v>
      </c>
      <c r="F171" s="21">
        <v>394.1</v>
      </c>
      <c r="G171" s="65">
        <v>0</v>
      </c>
      <c r="H171" s="65">
        <v>6068.79</v>
      </c>
      <c r="I171" s="24">
        <v>0</v>
      </c>
      <c r="J171" s="65"/>
      <c r="K171" s="26">
        <f t="shared" si="11"/>
        <v>0</v>
      </c>
      <c r="L171" s="66">
        <v>6068.79</v>
      </c>
      <c r="M171" s="66">
        <v>0</v>
      </c>
      <c r="N171" s="66">
        <f t="shared" si="10"/>
        <v>0</v>
      </c>
      <c r="O171" s="66">
        <f t="shared" si="10"/>
        <v>0</v>
      </c>
      <c r="P171" s="66">
        <f t="shared" si="10"/>
        <v>0</v>
      </c>
      <c r="Q171" t="s">
        <v>35</v>
      </c>
    </row>
    <row r="172" spans="1:17" x14ac:dyDescent="0.35">
      <c r="A172" s="20" t="str">
        <f t="shared" si="12"/>
        <v>324711</v>
      </c>
      <c r="B172" s="5" t="s">
        <v>35</v>
      </c>
      <c r="C172" t="s">
        <v>322</v>
      </c>
      <c r="D172" t="s">
        <v>379</v>
      </c>
      <c r="E172" t="s">
        <v>339</v>
      </c>
      <c r="F172" s="21">
        <v>394.1</v>
      </c>
      <c r="G172" s="65">
        <v>0</v>
      </c>
      <c r="H172" s="65">
        <v>42780.5</v>
      </c>
      <c r="I172" s="24">
        <v>0</v>
      </c>
      <c r="J172" s="65"/>
      <c r="K172" s="26">
        <f t="shared" si="11"/>
        <v>0</v>
      </c>
      <c r="L172" s="66">
        <v>42780.5</v>
      </c>
      <c r="M172" s="66">
        <v>0</v>
      </c>
      <c r="N172" s="66">
        <f t="shared" si="10"/>
        <v>0</v>
      </c>
      <c r="O172" s="66">
        <f t="shared" si="10"/>
        <v>0</v>
      </c>
      <c r="P172" s="66">
        <f t="shared" si="10"/>
        <v>0</v>
      </c>
      <c r="Q172" t="s">
        <v>35</v>
      </c>
    </row>
    <row r="173" spans="1:17" x14ac:dyDescent="0.35">
      <c r="A173" s="20" t="s">
        <v>380</v>
      </c>
      <c r="B173" s="5" t="s">
        <v>35</v>
      </c>
      <c r="C173" t="s">
        <v>322</v>
      </c>
      <c r="D173" t="s">
        <v>381</v>
      </c>
      <c r="E173" t="s">
        <v>382</v>
      </c>
      <c r="F173" s="21">
        <v>376.3</v>
      </c>
      <c r="G173" s="65">
        <v>87598.680000000008</v>
      </c>
      <c r="H173" s="65">
        <v>90059.04</v>
      </c>
      <c r="I173" s="24">
        <v>0</v>
      </c>
      <c r="J173" s="65"/>
      <c r="K173" s="26">
        <f t="shared" si="11"/>
        <v>87598.680000000008</v>
      </c>
      <c r="L173" s="66">
        <v>90059.04</v>
      </c>
      <c r="M173" s="66">
        <v>0</v>
      </c>
      <c r="N173" s="66">
        <f t="shared" si="10"/>
        <v>0</v>
      </c>
      <c r="O173" s="66">
        <f t="shared" si="10"/>
        <v>0</v>
      </c>
      <c r="P173" s="66">
        <f t="shared" si="10"/>
        <v>0</v>
      </c>
      <c r="Q173" t="s">
        <v>35</v>
      </c>
    </row>
    <row r="174" spans="1:17" x14ac:dyDescent="0.35">
      <c r="A174" s="20" t="s">
        <v>380</v>
      </c>
      <c r="B174" s="5" t="s">
        <v>35</v>
      </c>
      <c r="C174" t="s">
        <v>322</v>
      </c>
      <c r="D174" t="s">
        <v>384</v>
      </c>
      <c r="E174" t="s">
        <v>385</v>
      </c>
      <c r="F174" s="21">
        <v>376.3</v>
      </c>
      <c r="G174" s="65">
        <v>14539.2</v>
      </c>
      <c r="H174" s="65">
        <v>14511.600000000002</v>
      </c>
      <c r="I174" s="24">
        <v>0</v>
      </c>
      <c r="J174" s="65"/>
      <c r="K174" s="26">
        <f t="shared" si="11"/>
        <v>14539.2</v>
      </c>
      <c r="L174" s="66">
        <v>14511.600000000002</v>
      </c>
      <c r="M174" s="66">
        <v>0</v>
      </c>
      <c r="N174" s="66">
        <f t="shared" si="10"/>
        <v>0</v>
      </c>
      <c r="O174" s="66">
        <f t="shared" si="10"/>
        <v>0</v>
      </c>
      <c r="P174" s="66">
        <f t="shared" si="10"/>
        <v>0</v>
      </c>
      <c r="Q174" t="s">
        <v>35</v>
      </c>
    </row>
    <row r="175" spans="1:17" x14ac:dyDescent="0.35">
      <c r="A175" s="20" t="s">
        <v>380</v>
      </c>
      <c r="B175" s="5" t="s">
        <v>35</v>
      </c>
      <c r="C175" t="s">
        <v>322</v>
      </c>
      <c r="D175" t="s">
        <v>386</v>
      </c>
      <c r="E175" t="s">
        <v>387</v>
      </c>
      <c r="F175" s="21">
        <v>376.3</v>
      </c>
      <c r="G175" s="65">
        <v>102137.88000000002</v>
      </c>
      <c r="H175" s="65">
        <v>104991.36</v>
      </c>
      <c r="I175" s="24">
        <v>0</v>
      </c>
      <c r="J175" s="65"/>
      <c r="K175" s="26">
        <f t="shared" si="11"/>
        <v>102137.88000000002</v>
      </c>
      <c r="L175" s="66">
        <v>104991.36</v>
      </c>
      <c r="M175" s="66">
        <v>0</v>
      </c>
      <c r="N175" s="66">
        <f t="shared" si="10"/>
        <v>0</v>
      </c>
      <c r="O175" s="66">
        <f t="shared" si="10"/>
        <v>0</v>
      </c>
      <c r="P175" s="66">
        <f t="shared" si="10"/>
        <v>0</v>
      </c>
      <c r="Q175" t="s">
        <v>35</v>
      </c>
    </row>
    <row r="176" spans="1:17" x14ac:dyDescent="0.35">
      <c r="A176" s="20" t="s">
        <v>380</v>
      </c>
      <c r="B176" s="5" t="s">
        <v>35</v>
      </c>
      <c r="C176" t="s">
        <v>322</v>
      </c>
      <c r="D176" t="s">
        <v>388</v>
      </c>
      <c r="E176" t="s">
        <v>389</v>
      </c>
      <c r="F176" s="21">
        <v>376.3</v>
      </c>
      <c r="G176" s="65">
        <v>167040.84000000005</v>
      </c>
      <c r="H176" s="65">
        <v>171725.36000000002</v>
      </c>
      <c r="I176" s="24">
        <v>0</v>
      </c>
      <c r="J176" s="65"/>
      <c r="K176" s="26">
        <f t="shared" si="11"/>
        <v>167040.84000000005</v>
      </c>
      <c r="L176" s="66">
        <v>171725.36000000002</v>
      </c>
      <c r="M176" s="66">
        <v>0</v>
      </c>
      <c r="N176" s="66">
        <f t="shared" si="10"/>
        <v>0</v>
      </c>
      <c r="O176" s="66">
        <f t="shared" si="10"/>
        <v>0</v>
      </c>
      <c r="P176" s="66">
        <f t="shared" si="10"/>
        <v>0</v>
      </c>
      <c r="Q176" t="s">
        <v>35</v>
      </c>
    </row>
    <row r="177" spans="1:17" x14ac:dyDescent="0.35">
      <c r="A177" s="20" t="s">
        <v>380</v>
      </c>
      <c r="B177" s="5" t="s">
        <v>35</v>
      </c>
      <c r="C177" t="s">
        <v>322</v>
      </c>
      <c r="D177" t="s">
        <v>390</v>
      </c>
      <c r="E177" t="s">
        <v>391</v>
      </c>
      <c r="F177" s="21">
        <v>376.3</v>
      </c>
      <c r="G177" s="65">
        <v>808875.54000000015</v>
      </c>
      <c r="H177" s="65">
        <v>802352.47</v>
      </c>
      <c r="I177" s="24">
        <v>0</v>
      </c>
      <c r="J177" s="65"/>
      <c r="K177" s="26">
        <f t="shared" si="11"/>
        <v>808875.54000000015</v>
      </c>
      <c r="L177" s="66">
        <v>802352.47</v>
      </c>
      <c r="M177" s="66">
        <v>0</v>
      </c>
      <c r="N177" s="66">
        <f t="shared" si="10"/>
        <v>0</v>
      </c>
      <c r="O177" s="66">
        <f t="shared" si="10"/>
        <v>0</v>
      </c>
      <c r="P177" s="66">
        <f t="shared" si="10"/>
        <v>0</v>
      </c>
      <c r="Q177" t="s">
        <v>35</v>
      </c>
    </row>
    <row r="178" spans="1:17" x14ac:dyDescent="0.35">
      <c r="A178" s="20" t="s">
        <v>380</v>
      </c>
      <c r="B178" s="5" t="s">
        <v>35</v>
      </c>
      <c r="C178" t="s">
        <v>322</v>
      </c>
      <c r="D178" t="s">
        <v>392</v>
      </c>
      <c r="E178" t="s">
        <v>393</v>
      </c>
      <c r="F178" s="21">
        <v>376.3</v>
      </c>
      <c r="G178" s="65">
        <v>910308.31000000029</v>
      </c>
      <c r="H178" s="65">
        <v>989922.18000000017</v>
      </c>
      <c r="I178" s="24">
        <v>0</v>
      </c>
      <c r="J178" s="65"/>
      <c r="K178" s="26">
        <f t="shared" si="11"/>
        <v>910308.31000000029</v>
      </c>
      <c r="L178" s="82">
        <v>989922.18000000017</v>
      </c>
      <c r="M178" s="66">
        <v>0</v>
      </c>
      <c r="N178" s="66">
        <f t="shared" si="10"/>
        <v>0</v>
      </c>
      <c r="O178" s="66">
        <f t="shared" si="10"/>
        <v>0</v>
      </c>
      <c r="P178" s="66">
        <f t="shared" si="10"/>
        <v>0</v>
      </c>
      <c r="Q178" t="s">
        <v>35</v>
      </c>
    </row>
    <row r="179" spans="1:17" x14ac:dyDescent="0.35">
      <c r="A179" s="20" t="s">
        <v>380</v>
      </c>
      <c r="B179" s="5" t="s">
        <v>35</v>
      </c>
      <c r="C179" t="s">
        <v>322</v>
      </c>
      <c r="D179" t="s">
        <v>394</v>
      </c>
      <c r="E179" t="s">
        <v>395</v>
      </c>
      <c r="F179" s="21">
        <v>376.3</v>
      </c>
      <c r="G179" s="65">
        <v>6249.8099999999995</v>
      </c>
      <c r="H179" s="65">
        <v>20139.649999999994</v>
      </c>
      <c r="I179" s="24">
        <v>0</v>
      </c>
      <c r="J179" s="65"/>
      <c r="K179" s="26">
        <f t="shared" si="11"/>
        <v>6249.8099999999995</v>
      </c>
      <c r="L179" s="66">
        <v>20139.649999999994</v>
      </c>
      <c r="M179" s="66">
        <v>0</v>
      </c>
      <c r="N179" s="66">
        <f t="shared" si="10"/>
        <v>0</v>
      </c>
      <c r="O179" s="66">
        <f t="shared" si="10"/>
        <v>0</v>
      </c>
      <c r="P179" s="66">
        <f t="shared" si="10"/>
        <v>0</v>
      </c>
      <c r="Q179" t="s">
        <v>35</v>
      </c>
    </row>
    <row r="180" spans="1:17" x14ac:dyDescent="0.35">
      <c r="A180" s="20" t="s">
        <v>380</v>
      </c>
      <c r="B180" s="5" t="s">
        <v>35</v>
      </c>
      <c r="C180" t="s">
        <v>322</v>
      </c>
      <c r="D180" t="s">
        <v>396</v>
      </c>
      <c r="E180" t="s">
        <v>397</v>
      </c>
      <c r="F180" s="21">
        <v>376.3</v>
      </c>
      <c r="G180" s="65">
        <v>502438.18999999989</v>
      </c>
      <c r="H180" s="65">
        <v>574643.58999999985</v>
      </c>
      <c r="I180" s="24">
        <v>0</v>
      </c>
      <c r="J180" s="65"/>
      <c r="K180" s="26">
        <f t="shared" si="11"/>
        <v>502438.18999999989</v>
      </c>
      <c r="L180" s="66">
        <v>574643.58999999985</v>
      </c>
      <c r="M180" s="66">
        <v>0</v>
      </c>
      <c r="N180" s="66">
        <f t="shared" si="10"/>
        <v>0</v>
      </c>
      <c r="O180" s="66">
        <f t="shared" si="10"/>
        <v>0</v>
      </c>
      <c r="P180" s="66">
        <f t="shared" si="10"/>
        <v>0</v>
      </c>
      <c r="Q180" t="s">
        <v>35</v>
      </c>
    </row>
    <row r="181" spans="1:17" x14ac:dyDescent="0.35">
      <c r="A181" s="20" t="s">
        <v>380</v>
      </c>
      <c r="B181" s="5" t="s">
        <v>35</v>
      </c>
      <c r="C181" t="s">
        <v>322</v>
      </c>
      <c r="D181" t="s">
        <v>398</v>
      </c>
      <c r="E181" t="s">
        <v>399</v>
      </c>
      <c r="F181" s="21">
        <v>376.3</v>
      </c>
      <c r="G181" s="65">
        <v>1222711.9900000002</v>
      </c>
      <c r="H181" s="65">
        <v>1161647.5699999998</v>
      </c>
      <c r="I181" s="24">
        <v>0</v>
      </c>
      <c r="J181" s="65"/>
      <c r="K181" s="26">
        <f t="shared" si="11"/>
        <v>1222711.9900000002</v>
      </c>
      <c r="L181" s="82">
        <v>1161647.5699999998</v>
      </c>
      <c r="M181" s="66">
        <v>0</v>
      </c>
      <c r="N181" s="66">
        <f t="shared" si="10"/>
        <v>0</v>
      </c>
      <c r="O181" s="66">
        <f t="shared" si="10"/>
        <v>0</v>
      </c>
      <c r="P181" s="66">
        <f t="shared" si="10"/>
        <v>0</v>
      </c>
      <c r="Q181" t="s">
        <v>35</v>
      </c>
    </row>
    <row r="182" spans="1:17" x14ac:dyDescent="0.35">
      <c r="A182" s="20" t="s">
        <v>400</v>
      </c>
      <c r="B182" s="5" t="s">
        <v>35</v>
      </c>
      <c r="C182" t="s">
        <v>322</v>
      </c>
      <c r="D182" t="s">
        <v>401</v>
      </c>
      <c r="E182" t="s">
        <v>402</v>
      </c>
      <c r="F182" s="21">
        <v>380.3</v>
      </c>
      <c r="G182" s="65">
        <v>432802.92000000016</v>
      </c>
      <c r="H182" s="65">
        <v>444940.08000000013</v>
      </c>
      <c r="I182" s="24">
        <v>0</v>
      </c>
      <c r="J182" s="65"/>
      <c r="K182" s="26">
        <f t="shared" si="11"/>
        <v>432802.92000000016</v>
      </c>
      <c r="L182" s="66">
        <v>444940.08000000013</v>
      </c>
      <c r="M182" s="66">
        <v>0</v>
      </c>
      <c r="N182" s="66">
        <f t="shared" si="10"/>
        <v>0</v>
      </c>
      <c r="O182" s="66">
        <f t="shared" si="10"/>
        <v>0</v>
      </c>
      <c r="P182" s="66">
        <f t="shared" si="10"/>
        <v>0</v>
      </c>
      <c r="Q182" t="s">
        <v>35</v>
      </c>
    </row>
    <row r="183" spans="1:17" x14ac:dyDescent="0.35">
      <c r="A183" s="20" t="s">
        <v>400</v>
      </c>
      <c r="B183" s="5" t="s">
        <v>35</v>
      </c>
      <c r="C183" t="s">
        <v>322</v>
      </c>
      <c r="D183" t="s">
        <v>403</v>
      </c>
      <c r="E183" t="s">
        <v>404</v>
      </c>
      <c r="F183" s="21">
        <v>380.3</v>
      </c>
      <c r="G183" s="65">
        <v>54194.889999999992</v>
      </c>
      <c r="H183" s="65">
        <v>58743</v>
      </c>
      <c r="I183" s="24">
        <v>0</v>
      </c>
      <c r="J183" s="65"/>
      <c r="K183" s="26">
        <f t="shared" si="11"/>
        <v>54194.889999999992</v>
      </c>
      <c r="L183" s="66">
        <v>58743</v>
      </c>
      <c r="M183" s="66">
        <v>0</v>
      </c>
      <c r="N183" s="66">
        <f t="shared" si="10"/>
        <v>0</v>
      </c>
      <c r="O183" s="66">
        <f t="shared" si="10"/>
        <v>0</v>
      </c>
      <c r="P183" s="66">
        <f t="shared" si="10"/>
        <v>0</v>
      </c>
      <c r="Q183" t="s">
        <v>35</v>
      </c>
    </row>
    <row r="184" spans="1:17" x14ac:dyDescent="0.35">
      <c r="A184" s="20" t="s">
        <v>400</v>
      </c>
      <c r="B184" s="5" t="s">
        <v>35</v>
      </c>
      <c r="C184" t="s">
        <v>322</v>
      </c>
      <c r="D184" t="s">
        <v>405</v>
      </c>
      <c r="E184" t="s">
        <v>406</v>
      </c>
      <c r="F184" s="21">
        <v>380.3</v>
      </c>
      <c r="G184" s="65">
        <v>674851.56</v>
      </c>
      <c r="H184" s="65">
        <v>693785.04</v>
      </c>
      <c r="I184" s="24">
        <v>0</v>
      </c>
      <c r="J184" s="65"/>
      <c r="K184" s="26">
        <f t="shared" si="11"/>
        <v>674851.56</v>
      </c>
      <c r="L184" s="66">
        <v>693785.04</v>
      </c>
      <c r="M184" s="66">
        <v>0</v>
      </c>
      <c r="N184" s="66">
        <f t="shared" si="10"/>
        <v>0</v>
      </c>
      <c r="O184" s="66">
        <f t="shared" si="10"/>
        <v>0</v>
      </c>
      <c r="P184" s="66">
        <f t="shared" si="10"/>
        <v>0</v>
      </c>
      <c r="Q184" t="s">
        <v>35</v>
      </c>
    </row>
    <row r="185" spans="1:17" x14ac:dyDescent="0.35">
      <c r="A185" s="20" t="s">
        <v>400</v>
      </c>
      <c r="B185" s="5" t="s">
        <v>35</v>
      </c>
      <c r="C185" t="s">
        <v>322</v>
      </c>
      <c r="D185" t="s">
        <v>407</v>
      </c>
      <c r="E185" t="s">
        <v>408</v>
      </c>
      <c r="F185" s="21">
        <v>380.3</v>
      </c>
      <c r="G185" s="65">
        <v>266465.95999999996</v>
      </c>
      <c r="H185" s="65">
        <v>273939.12000000005</v>
      </c>
      <c r="I185" s="24">
        <v>0</v>
      </c>
      <c r="J185" s="65"/>
      <c r="K185" s="26">
        <f t="shared" si="11"/>
        <v>266465.95999999996</v>
      </c>
      <c r="L185" s="66">
        <v>273939.12000000005</v>
      </c>
      <c r="M185" s="66">
        <v>0</v>
      </c>
      <c r="N185" s="66">
        <f t="shared" si="10"/>
        <v>0</v>
      </c>
      <c r="O185" s="66">
        <f t="shared" si="10"/>
        <v>0</v>
      </c>
      <c r="P185" s="66">
        <f t="shared" si="10"/>
        <v>0</v>
      </c>
      <c r="Q185" t="s">
        <v>35</v>
      </c>
    </row>
    <row r="186" spans="1:17" x14ac:dyDescent="0.35">
      <c r="A186" s="20" t="s">
        <v>400</v>
      </c>
      <c r="B186" s="5" t="s">
        <v>35</v>
      </c>
      <c r="C186" t="s">
        <v>322</v>
      </c>
      <c r="D186" t="s">
        <v>409</v>
      </c>
      <c r="E186" t="s">
        <v>410</v>
      </c>
      <c r="F186" s="21">
        <v>380.3</v>
      </c>
      <c r="G186" s="65">
        <v>1278711.4899999998</v>
      </c>
      <c r="H186" s="65">
        <v>1314530.92</v>
      </c>
      <c r="I186" s="24">
        <v>0</v>
      </c>
      <c r="J186" s="65"/>
      <c r="K186" s="26">
        <f t="shared" si="11"/>
        <v>1278711.4899999998</v>
      </c>
      <c r="L186" s="82">
        <v>1314530.92</v>
      </c>
      <c r="M186" s="66">
        <v>0</v>
      </c>
      <c r="N186" s="66">
        <f t="shared" si="10"/>
        <v>0</v>
      </c>
      <c r="O186" s="66">
        <f t="shared" si="10"/>
        <v>0</v>
      </c>
      <c r="P186" s="66">
        <f t="shared" si="10"/>
        <v>0</v>
      </c>
      <c r="Q186" t="s">
        <v>35</v>
      </c>
    </row>
    <row r="187" spans="1:17" x14ac:dyDescent="0.35">
      <c r="A187" s="20" t="s">
        <v>400</v>
      </c>
      <c r="B187" s="5" t="s">
        <v>35</v>
      </c>
      <c r="C187" t="s">
        <v>322</v>
      </c>
      <c r="D187" t="s">
        <v>411</v>
      </c>
      <c r="E187" t="s">
        <v>412</v>
      </c>
      <c r="F187" s="21">
        <v>380.3</v>
      </c>
      <c r="G187" s="65">
        <v>1179967.52</v>
      </c>
      <c r="H187" s="65">
        <v>1213059.6800000004</v>
      </c>
      <c r="I187" s="24">
        <v>0</v>
      </c>
      <c r="J187" s="65"/>
      <c r="K187" s="26">
        <f t="shared" si="11"/>
        <v>1179967.52</v>
      </c>
      <c r="L187" s="82">
        <v>1213059.6800000004</v>
      </c>
      <c r="M187" s="66">
        <v>0</v>
      </c>
      <c r="N187" s="66">
        <f t="shared" si="10"/>
        <v>0</v>
      </c>
      <c r="O187" s="66">
        <f t="shared" si="10"/>
        <v>0</v>
      </c>
      <c r="P187" s="66">
        <f t="shared" si="10"/>
        <v>0</v>
      </c>
      <c r="Q187" t="s">
        <v>35</v>
      </c>
    </row>
    <row r="188" spans="1:17" x14ac:dyDescent="0.35">
      <c r="A188" s="20" t="s">
        <v>400</v>
      </c>
      <c r="B188" s="5" t="s">
        <v>35</v>
      </c>
      <c r="C188" t="s">
        <v>322</v>
      </c>
      <c r="D188" t="s">
        <v>413</v>
      </c>
      <c r="E188" t="s">
        <v>414</v>
      </c>
      <c r="F188" s="21">
        <v>380.3</v>
      </c>
      <c r="G188" s="65">
        <v>344511.1700000001</v>
      </c>
      <c r="H188" s="65">
        <v>354172.51</v>
      </c>
      <c r="I188" s="24">
        <v>0</v>
      </c>
      <c r="J188" s="65"/>
      <c r="K188" s="26">
        <f t="shared" si="11"/>
        <v>344511.1700000001</v>
      </c>
      <c r="L188" s="66">
        <v>354172.51</v>
      </c>
      <c r="M188" s="66">
        <v>0</v>
      </c>
      <c r="N188" s="66">
        <f t="shared" si="10"/>
        <v>0</v>
      </c>
      <c r="O188" s="66">
        <f t="shared" si="10"/>
        <v>0</v>
      </c>
      <c r="P188" s="66">
        <f t="shared" si="10"/>
        <v>0</v>
      </c>
      <c r="Q188" t="s">
        <v>35</v>
      </c>
    </row>
    <row r="189" spans="1:17" x14ac:dyDescent="0.35">
      <c r="A189" s="20" t="s">
        <v>400</v>
      </c>
      <c r="B189" s="5" t="s">
        <v>35</v>
      </c>
      <c r="C189" t="s">
        <v>322</v>
      </c>
      <c r="D189" t="s">
        <v>415</v>
      </c>
      <c r="E189" t="s">
        <v>416</v>
      </c>
      <c r="F189" s="21">
        <v>380.3</v>
      </c>
      <c r="G189" s="65">
        <v>1103684.1000000003</v>
      </c>
      <c r="H189" s="65">
        <v>1123492.8500000001</v>
      </c>
      <c r="I189" s="24">
        <v>0</v>
      </c>
      <c r="J189" s="65"/>
      <c r="K189" s="26">
        <f t="shared" si="11"/>
        <v>1103684.1000000003</v>
      </c>
      <c r="L189" s="82">
        <v>1123492.8500000001</v>
      </c>
      <c r="M189" s="66">
        <v>0</v>
      </c>
      <c r="N189" s="66">
        <f t="shared" si="10"/>
        <v>0</v>
      </c>
      <c r="O189" s="66">
        <f t="shared" si="10"/>
        <v>0</v>
      </c>
      <c r="P189" s="66">
        <f t="shared" si="10"/>
        <v>0</v>
      </c>
      <c r="Q189" t="s">
        <v>35</v>
      </c>
    </row>
    <row r="190" spans="1:17" x14ac:dyDescent="0.35">
      <c r="A190" s="20" t="s">
        <v>400</v>
      </c>
      <c r="B190" s="5" t="s">
        <v>35</v>
      </c>
      <c r="C190" t="s">
        <v>322</v>
      </c>
      <c r="D190" t="s">
        <v>417</v>
      </c>
      <c r="E190" t="s">
        <v>418</v>
      </c>
      <c r="F190" s="21">
        <v>380.3</v>
      </c>
      <c r="G190" s="65">
        <v>1692514.2700000005</v>
      </c>
      <c r="H190" s="65">
        <v>1739980.7999999996</v>
      </c>
      <c r="I190" s="24">
        <v>0</v>
      </c>
      <c r="J190" s="65"/>
      <c r="K190" s="26">
        <f t="shared" si="11"/>
        <v>1692514.2700000005</v>
      </c>
      <c r="L190" s="82">
        <v>1739980.7999999996</v>
      </c>
      <c r="M190" s="66">
        <v>0</v>
      </c>
      <c r="N190" s="66">
        <f t="shared" si="10"/>
        <v>0</v>
      </c>
      <c r="O190" s="66">
        <f t="shared" si="10"/>
        <v>0</v>
      </c>
      <c r="P190" s="66">
        <f t="shared" si="10"/>
        <v>0</v>
      </c>
      <c r="Q190" t="s">
        <v>35</v>
      </c>
    </row>
    <row r="191" spans="1:17" x14ac:dyDescent="0.35">
      <c r="A191" s="20" t="s">
        <v>419</v>
      </c>
      <c r="B191" s="5" t="s">
        <v>35</v>
      </c>
      <c r="C191" t="s">
        <v>322</v>
      </c>
      <c r="D191" t="s">
        <v>420</v>
      </c>
      <c r="E191" t="s">
        <v>421</v>
      </c>
      <c r="F191" s="21">
        <v>376.3</v>
      </c>
      <c r="G191" s="65">
        <v>260834.37784400009</v>
      </c>
      <c r="H191" s="65">
        <v>224689.91446899995</v>
      </c>
      <c r="I191" s="24">
        <v>0</v>
      </c>
      <c r="J191" s="65"/>
      <c r="K191" s="26">
        <f t="shared" si="11"/>
        <v>260834.37784400009</v>
      </c>
      <c r="L191" s="66">
        <v>224689.91446899995</v>
      </c>
      <c r="M191" s="66">
        <v>0</v>
      </c>
      <c r="N191" s="66">
        <f t="shared" si="10"/>
        <v>0</v>
      </c>
      <c r="O191" s="66">
        <f t="shared" si="10"/>
        <v>0</v>
      </c>
      <c r="P191" s="66">
        <f t="shared" si="10"/>
        <v>0</v>
      </c>
      <c r="Q191" t="s">
        <v>35</v>
      </c>
    </row>
    <row r="192" spans="1:17" x14ac:dyDescent="0.35">
      <c r="A192" s="20" t="s">
        <v>419</v>
      </c>
      <c r="B192" s="5" t="s">
        <v>35</v>
      </c>
      <c r="C192" t="s">
        <v>322</v>
      </c>
      <c r="D192" t="s">
        <v>422</v>
      </c>
      <c r="E192" t="s">
        <v>423</v>
      </c>
      <c r="F192" s="21">
        <v>376.3</v>
      </c>
      <c r="G192" s="65">
        <v>19699.351382000001</v>
      </c>
      <c r="H192" s="65">
        <v>18350.622632999999</v>
      </c>
      <c r="I192" s="24">
        <v>0</v>
      </c>
      <c r="J192" s="65"/>
      <c r="K192" s="26">
        <f t="shared" si="11"/>
        <v>19699.351382000001</v>
      </c>
      <c r="L192" s="66">
        <v>18350.622632999999</v>
      </c>
      <c r="M192" s="66">
        <v>0</v>
      </c>
      <c r="N192" s="66">
        <f t="shared" si="10"/>
        <v>0</v>
      </c>
      <c r="O192" s="66">
        <f t="shared" si="10"/>
        <v>0</v>
      </c>
      <c r="P192" s="66">
        <f t="shared" si="10"/>
        <v>0</v>
      </c>
      <c r="Q192" t="s">
        <v>35</v>
      </c>
    </row>
    <row r="193" spans="1:17" x14ac:dyDescent="0.35">
      <c r="A193" s="20" t="s">
        <v>419</v>
      </c>
      <c r="B193" s="5" t="s">
        <v>35</v>
      </c>
      <c r="C193" t="s">
        <v>322</v>
      </c>
      <c r="D193" t="s">
        <v>424</v>
      </c>
      <c r="E193" t="s">
        <v>425</v>
      </c>
      <c r="F193" s="21">
        <v>376.3</v>
      </c>
      <c r="G193" s="65">
        <v>183118.15119299997</v>
      </c>
      <c r="H193" s="65">
        <v>188332.45476299999</v>
      </c>
      <c r="I193" s="24">
        <v>0</v>
      </c>
      <c r="J193" s="65"/>
      <c r="K193" s="26">
        <f t="shared" si="11"/>
        <v>183118.15119299997</v>
      </c>
      <c r="L193" s="66">
        <v>188332.45476299999</v>
      </c>
      <c r="M193" s="66">
        <v>0</v>
      </c>
      <c r="N193" s="66">
        <f t="shared" si="10"/>
        <v>0</v>
      </c>
      <c r="O193" s="66">
        <f t="shared" si="10"/>
        <v>0</v>
      </c>
      <c r="P193" s="66">
        <f t="shared" si="10"/>
        <v>0</v>
      </c>
      <c r="Q193" t="s">
        <v>35</v>
      </c>
    </row>
    <row r="194" spans="1:17" x14ac:dyDescent="0.35">
      <c r="A194" s="20" t="s">
        <v>419</v>
      </c>
      <c r="B194" s="5" t="s">
        <v>35</v>
      </c>
      <c r="C194" t="s">
        <v>322</v>
      </c>
      <c r="D194" t="s">
        <v>426</v>
      </c>
      <c r="E194" t="s">
        <v>427</v>
      </c>
      <c r="F194" s="21">
        <v>376.3</v>
      </c>
      <c r="G194" s="65">
        <v>53179.953616999999</v>
      </c>
      <c r="H194" s="65">
        <v>51291.966120000005</v>
      </c>
      <c r="I194" s="24">
        <v>0</v>
      </c>
      <c r="J194" s="65"/>
      <c r="K194" s="26">
        <f t="shared" si="11"/>
        <v>53179.953616999999</v>
      </c>
      <c r="L194" s="66">
        <v>51291.966120000005</v>
      </c>
      <c r="M194" s="66">
        <v>0</v>
      </c>
      <c r="N194" s="66">
        <f t="shared" si="10"/>
        <v>0</v>
      </c>
      <c r="O194" s="66">
        <f t="shared" si="10"/>
        <v>0</v>
      </c>
      <c r="P194" s="66">
        <f t="shared" si="10"/>
        <v>0</v>
      </c>
      <c r="Q194" t="s">
        <v>35</v>
      </c>
    </row>
    <row r="195" spans="1:17" x14ac:dyDescent="0.35">
      <c r="A195" s="20" t="s">
        <v>419</v>
      </c>
      <c r="B195" s="5" t="s">
        <v>35</v>
      </c>
      <c r="C195" t="s">
        <v>322</v>
      </c>
      <c r="D195" t="s">
        <v>428</v>
      </c>
      <c r="E195" t="s">
        <v>429</v>
      </c>
      <c r="F195" s="21">
        <v>376.3</v>
      </c>
      <c r="G195" s="65">
        <v>386986.508164</v>
      </c>
      <c r="H195" s="65">
        <v>332380.73159999988</v>
      </c>
      <c r="I195" s="24">
        <v>0</v>
      </c>
      <c r="J195" s="65"/>
      <c r="K195" s="26">
        <f t="shared" si="11"/>
        <v>386986.508164</v>
      </c>
      <c r="L195" s="66">
        <v>332380.73159999988</v>
      </c>
      <c r="M195" s="66">
        <v>0</v>
      </c>
      <c r="N195" s="66">
        <f t="shared" si="10"/>
        <v>0</v>
      </c>
      <c r="O195" s="66">
        <f t="shared" si="10"/>
        <v>0</v>
      </c>
      <c r="P195" s="66">
        <f t="shared" si="10"/>
        <v>0</v>
      </c>
      <c r="Q195" t="s">
        <v>35</v>
      </c>
    </row>
    <row r="196" spans="1:17" x14ac:dyDescent="0.35">
      <c r="A196" s="20" t="s">
        <v>419</v>
      </c>
      <c r="B196" s="5" t="s">
        <v>35</v>
      </c>
      <c r="C196" t="s">
        <v>322</v>
      </c>
      <c r="D196" t="s">
        <v>430</v>
      </c>
      <c r="E196" t="s">
        <v>431</v>
      </c>
      <c r="F196" s="21">
        <v>376.3</v>
      </c>
      <c r="G196" s="65">
        <v>209100.09783299998</v>
      </c>
      <c r="H196" s="65">
        <v>191980.12066799999</v>
      </c>
      <c r="I196" s="24">
        <v>0</v>
      </c>
      <c r="J196" s="65"/>
      <c r="K196" s="26">
        <f t="shared" si="11"/>
        <v>209100.09783299998</v>
      </c>
      <c r="L196" s="66">
        <v>191980.12066799999</v>
      </c>
      <c r="M196" s="66">
        <v>0</v>
      </c>
      <c r="N196" s="66">
        <f t="shared" ref="N196:P245" si="13">K196-G196</f>
        <v>0</v>
      </c>
      <c r="O196" s="66">
        <f t="shared" si="13"/>
        <v>0</v>
      </c>
      <c r="P196" s="66">
        <f t="shared" si="13"/>
        <v>0</v>
      </c>
      <c r="Q196" t="s">
        <v>35</v>
      </c>
    </row>
    <row r="197" spans="1:17" x14ac:dyDescent="0.35">
      <c r="A197" s="20" t="s">
        <v>419</v>
      </c>
      <c r="B197" s="5" t="s">
        <v>35</v>
      </c>
      <c r="C197" t="s">
        <v>322</v>
      </c>
      <c r="D197" t="s">
        <v>432</v>
      </c>
      <c r="E197" t="s">
        <v>433</v>
      </c>
      <c r="F197" s="21">
        <v>376.3</v>
      </c>
      <c r="G197" s="65">
        <v>294068.29199999996</v>
      </c>
      <c r="H197" s="65">
        <v>300913.47839999996</v>
      </c>
      <c r="I197" s="24">
        <v>0</v>
      </c>
      <c r="J197" s="65"/>
      <c r="K197" s="26">
        <f t="shared" si="11"/>
        <v>294068.29199999996</v>
      </c>
      <c r="L197" s="66">
        <v>300913.47839999996</v>
      </c>
      <c r="M197" s="66">
        <v>0</v>
      </c>
      <c r="N197" s="66">
        <f t="shared" si="13"/>
        <v>0</v>
      </c>
      <c r="O197" s="66">
        <f t="shared" si="13"/>
        <v>0</v>
      </c>
      <c r="P197" s="66">
        <f t="shared" si="13"/>
        <v>0</v>
      </c>
      <c r="Q197" t="s">
        <v>35</v>
      </c>
    </row>
    <row r="198" spans="1:17" x14ac:dyDescent="0.35">
      <c r="A198" s="20" t="s">
        <v>419</v>
      </c>
      <c r="B198" s="5" t="s">
        <v>35</v>
      </c>
      <c r="C198" t="s">
        <v>322</v>
      </c>
      <c r="D198" t="s">
        <v>434</v>
      </c>
      <c r="E198" t="s">
        <v>435</v>
      </c>
      <c r="F198" s="21">
        <v>376.3</v>
      </c>
      <c r="G198" s="65">
        <v>270192.07960999996</v>
      </c>
      <c r="H198" s="65">
        <v>199395.12877200003</v>
      </c>
      <c r="I198" s="24">
        <v>0</v>
      </c>
      <c r="J198" s="65"/>
      <c r="K198" s="26">
        <f t="shared" si="11"/>
        <v>270192.07960999996</v>
      </c>
      <c r="L198" s="66">
        <v>199395.12877200003</v>
      </c>
      <c r="M198" s="66">
        <v>0</v>
      </c>
      <c r="N198" s="66">
        <f t="shared" si="13"/>
        <v>0</v>
      </c>
      <c r="O198" s="66">
        <f t="shared" si="13"/>
        <v>0</v>
      </c>
      <c r="P198" s="66">
        <f t="shared" si="13"/>
        <v>0</v>
      </c>
      <c r="Q198" t="s">
        <v>35</v>
      </c>
    </row>
    <row r="199" spans="1:17" x14ac:dyDescent="0.35">
      <c r="A199" s="20" t="s">
        <v>419</v>
      </c>
      <c r="B199" s="5" t="s">
        <v>35</v>
      </c>
      <c r="C199" t="s">
        <v>322</v>
      </c>
      <c r="D199" t="s">
        <v>436</v>
      </c>
      <c r="E199" t="s">
        <v>437</v>
      </c>
      <c r="F199" s="21">
        <v>376.3</v>
      </c>
      <c r="G199" s="65">
        <v>121240.83308500001</v>
      </c>
      <c r="H199" s="65">
        <v>124081.232498</v>
      </c>
      <c r="I199" s="24">
        <v>0</v>
      </c>
      <c r="J199" s="65"/>
      <c r="K199" s="26">
        <f t="shared" si="11"/>
        <v>121240.83308500001</v>
      </c>
      <c r="L199" s="66">
        <v>124081.232498</v>
      </c>
      <c r="M199" s="66">
        <v>0</v>
      </c>
      <c r="N199" s="66">
        <f t="shared" si="13"/>
        <v>0</v>
      </c>
      <c r="O199" s="66">
        <f t="shared" si="13"/>
        <v>0</v>
      </c>
      <c r="P199" s="66">
        <f t="shared" si="13"/>
        <v>0</v>
      </c>
      <c r="Q199" t="s">
        <v>35</v>
      </c>
    </row>
    <row r="200" spans="1:17" x14ac:dyDescent="0.35">
      <c r="A200" s="20" t="s">
        <v>438</v>
      </c>
      <c r="B200" s="5" t="s">
        <v>35</v>
      </c>
      <c r="C200" t="s">
        <v>322</v>
      </c>
      <c r="D200" t="s">
        <v>439</v>
      </c>
      <c r="E200" t="s">
        <v>440</v>
      </c>
      <c r="F200" s="21">
        <v>380.3</v>
      </c>
      <c r="G200" s="65">
        <v>230492.44047400006</v>
      </c>
      <c r="H200" s="65">
        <v>178839.24196299998</v>
      </c>
      <c r="I200" s="24">
        <v>0</v>
      </c>
      <c r="J200" s="65"/>
      <c r="K200" s="26">
        <f t="shared" si="11"/>
        <v>230492.44047400006</v>
      </c>
      <c r="L200" s="66">
        <v>178839.24196299998</v>
      </c>
      <c r="M200" s="66">
        <v>0</v>
      </c>
      <c r="N200" s="66">
        <f t="shared" si="13"/>
        <v>0</v>
      </c>
      <c r="O200" s="66">
        <f t="shared" si="13"/>
        <v>0</v>
      </c>
      <c r="P200" s="66">
        <f t="shared" si="13"/>
        <v>0</v>
      </c>
      <c r="Q200" t="s">
        <v>35</v>
      </c>
    </row>
    <row r="201" spans="1:17" x14ac:dyDescent="0.35">
      <c r="A201" s="20" t="s">
        <v>438</v>
      </c>
      <c r="B201" s="5" t="s">
        <v>35</v>
      </c>
      <c r="C201" t="s">
        <v>322</v>
      </c>
      <c r="D201" t="s">
        <v>441</v>
      </c>
      <c r="E201" t="s">
        <v>442</v>
      </c>
      <c r="F201" s="21">
        <v>380.3</v>
      </c>
      <c r="G201" s="65">
        <v>64673.637801999997</v>
      </c>
      <c r="H201" s="65">
        <v>52841.280960999982</v>
      </c>
      <c r="I201" s="24">
        <v>0</v>
      </c>
      <c r="J201" s="65"/>
      <c r="K201" s="26">
        <f t="shared" si="11"/>
        <v>64673.637801999997</v>
      </c>
      <c r="L201" s="66">
        <v>52841.280960999982</v>
      </c>
      <c r="M201" s="66">
        <v>0</v>
      </c>
      <c r="N201" s="66">
        <f t="shared" si="13"/>
        <v>0</v>
      </c>
      <c r="O201" s="66">
        <f t="shared" si="13"/>
        <v>0</v>
      </c>
      <c r="P201" s="66">
        <f t="shared" si="13"/>
        <v>0</v>
      </c>
      <c r="Q201" t="s">
        <v>35</v>
      </c>
    </row>
    <row r="202" spans="1:17" x14ac:dyDescent="0.35">
      <c r="A202" s="20" t="s">
        <v>438</v>
      </c>
      <c r="B202" s="5" t="s">
        <v>35</v>
      </c>
      <c r="C202" t="s">
        <v>322</v>
      </c>
      <c r="D202" t="s">
        <v>443</v>
      </c>
      <c r="E202" t="s">
        <v>444</v>
      </c>
      <c r="F202" s="21">
        <v>380.3</v>
      </c>
      <c r="G202" s="65">
        <v>315682.85518500005</v>
      </c>
      <c r="H202" s="65">
        <v>293445.8054769999</v>
      </c>
      <c r="I202" s="24">
        <v>0</v>
      </c>
      <c r="J202" s="65"/>
      <c r="K202" s="26">
        <f t="shared" si="11"/>
        <v>315682.85518500005</v>
      </c>
      <c r="L202" s="66">
        <v>293445.8054769999</v>
      </c>
      <c r="M202" s="66">
        <v>0</v>
      </c>
      <c r="N202" s="66">
        <f t="shared" si="13"/>
        <v>0</v>
      </c>
      <c r="O202" s="66">
        <f t="shared" si="13"/>
        <v>0</v>
      </c>
      <c r="P202" s="66">
        <f t="shared" si="13"/>
        <v>0</v>
      </c>
      <c r="Q202" t="s">
        <v>35</v>
      </c>
    </row>
    <row r="203" spans="1:17" x14ac:dyDescent="0.35">
      <c r="A203" s="20" t="s">
        <v>438</v>
      </c>
      <c r="B203" s="5" t="s">
        <v>35</v>
      </c>
      <c r="C203" t="s">
        <v>322</v>
      </c>
      <c r="D203" t="s">
        <v>445</v>
      </c>
      <c r="E203" t="s">
        <v>446</v>
      </c>
      <c r="F203" s="21">
        <v>380.3</v>
      </c>
      <c r="G203" s="65">
        <v>282029.444426</v>
      </c>
      <c r="H203" s="65">
        <v>265057.40761200001</v>
      </c>
      <c r="I203" s="24">
        <v>0</v>
      </c>
      <c r="J203" s="65"/>
      <c r="K203" s="26">
        <f t="shared" si="11"/>
        <v>282029.444426</v>
      </c>
      <c r="L203" s="66">
        <v>265057.40761200001</v>
      </c>
      <c r="M203" s="66">
        <v>0</v>
      </c>
      <c r="N203" s="66">
        <f t="shared" si="13"/>
        <v>0</v>
      </c>
      <c r="O203" s="66">
        <f t="shared" si="13"/>
        <v>0</v>
      </c>
      <c r="P203" s="66">
        <f t="shared" si="13"/>
        <v>0</v>
      </c>
      <c r="Q203" t="s">
        <v>35</v>
      </c>
    </row>
    <row r="204" spans="1:17" x14ac:dyDescent="0.35">
      <c r="A204" s="20" t="s">
        <v>438</v>
      </c>
      <c r="B204" s="5" t="s">
        <v>35</v>
      </c>
      <c r="C204" t="s">
        <v>322</v>
      </c>
      <c r="D204" t="s">
        <v>447</v>
      </c>
      <c r="E204" t="s">
        <v>448</v>
      </c>
      <c r="F204" s="21">
        <v>380.3</v>
      </c>
      <c r="G204" s="65">
        <v>338345.28705900005</v>
      </c>
      <c r="H204" s="65">
        <v>253990.75584</v>
      </c>
      <c r="I204" s="24">
        <v>0</v>
      </c>
      <c r="J204" s="65"/>
      <c r="K204" s="26">
        <f t="shared" si="11"/>
        <v>338345.28705900005</v>
      </c>
      <c r="L204" s="66">
        <v>253990.75584</v>
      </c>
      <c r="M204" s="66">
        <v>0</v>
      </c>
      <c r="N204" s="66">
        <f t="shared" si="13"/>
        <v>0</v>
      </c>
      <c r="O204" s="66">
        <f t="shared" si="13"/>
        <v>0</v>
      </c>
      <c r="P204" s="66">
        <f t="shared" si="13"/>
        <v>0</v>
      </c>
      <c r="Q204" t="s">
        <v>35</v>
      </c>
    </row>
    <row r="205" spans="1:17" x14ac:dyDescent="0.35">
      <c r="A205" s="20" t="s">
        <v>438</v>
      </c>
      <c r="B205" s="5" t="s">
        <v>35</v>
      </c>
      <c r="C205" t="s">
        <v>322</v>
      </c>
      <c r="D205" t="s">
        <v>449</v>
      </c>
      <c r="E205" t="s">
        <v>450</v>
      </c>
      <c r="F205" s="21">
        <v>380.3</v>
      </c>
      <c r="G205" s="65">
        <v>127046.58327200002</v>
      </c>
      <c r="H205" s="65">
        <v>94866.156276000023</v>
      </c>
      <c r="I205" s="24">
        <v>0</v>
      </c>
      <c r="J205" s="65"/>
      <c r="K205" s="26">
        <f t="shared" si="11"/>
        <v>127046.58327200002</v>
      </c>
      <c r="L205" s="66">
        <v>94866.156276000023</v>
      </c>
      <c r="M205" s="66">
        <v>0</v>
      </c>
      <c r="N205" s="66">
        <f t="shared" si="13"/>
        <v>0</v>
      </c>
      <c r="O205" s="66">
        <f t="shared" si="13"/>
        <v>0</v>
      </c>
      <c r="P205" s="66">
        <f t="shared" si="13"/>
        <v>0</v>
      </c>
      <c r="Q205" t="s">
        <v>35</v>
      </c>
    </row>
    <row r="206" spans="1:17" x14ac:dyDescent="0.35">
      <c r="A206" s="20" t="s">
        <v>438</v>
      </c>
      <c r="B206" s="5" t="s">
        <v>35</v>
      </c>
      <c r="C206" t="s">
        <v>322</v>
      </c>
      <c r="D206" t="s">
        <v>451</v>
      </c>
      <c r="E206" t="s">
        <v>452</v>
      </c>
      <c r="F206" s="21">
        <v>380.3</v>
      </c>
      <c r="G206" s="65">
        <v>100146.05000999998</v>
      </c>
      <c r="H206" s="65">
        <v>94811.555040000021</v>
      </c>
      <c r="I206" s="24">
        <v>0</v>
      </c>
      <c r="J206" s="65"/>
      <c r="K206" s="26">
        <f t="shared" si="11"/>
        <v>100146.05000999998</v>
      </c>
      <c r="L206" s="66">
        <v>94811.555040000021</v>
      </c>
      <c r="M206" s="66">
        <v>0</v>
      </c>
      <c r="N206" s="66">
        <f t="shared" si="13"/>
        <v>0</v>
      </c>
      <c r="O206" s="66">
        <f t="shared" si="13"/>
        <v>0</v>
      </c>
      <c r="P206" s="66">
        <f t="shared" si="13"/>
        <v>0</v>
      </c>
      <c r="Q206" t="s">
        <v>35</v>
      </c>
    </row>
    <row r="207" spans="1:17" x14ac:dyDescent="0.35">
      <c r="A207" s="20" t="s">
        <v>438</v>
      </c>
      <c r="B207" s="5" t="s">
        <v>35</v>
      </c>
      <c r="C207" t="s">
        <v>322</v>
      </c>
      <c r="D207" t="s">
        <v>453</v>
      </c>
      <c r="E207" t="s">
        <v>454</v>
      </c>
      <c r="F207" s="21">
        <v>380.3</v>
      </c>
      <c r="G207" s="65">
        <v>231192.58399599997</v>
      </c>
      <c r="H207" s="65">
        <v>207994.88067599997</v>
      </c>
      <c r="I207" s="24">
        <v>0</v>
      </c>
      <c r="J207" s="65"/>
      <c r="K207" s="26">
        <f t="shared" si="11"/>
        <v>231192.58399599997</v>
      </c>
      <c r="L207" s="66">
        <v>207994.88067599997</v>
      </c>
      <c r="M207" s="66">
        <v>0</v>
      </c>
      <c r="N207" s="66">
        <f t="shared" si="13"/>
        <v>0</v>
      </c>
      <c r="O207" s="66">
        <f t="shared" si="13"/>
        <v>0</v>
      </c>
      <c r="P207" s="66">
        <f t="shared" si="13"/>
        <v>0</v>
      </c>
      <c r="Q207" t="s">
        <v>35</v>
      </c>
    </row>
    <row r="208" spans="1:17" x14ac:dyDescent="0.35">
      <c r="A208" s="20" t="s">
        <v>438</v>
      </c>
      <c r="B208" s="5" t="s">
        <v>35</v>
      </c>
      <c r="C208" t="s">
        <v>322</v>
      </c>
      <c r="D208" t="s">
        <v>455</v>
      </c>
      <c r="E208" t="s">
        <v>456</v>
      </c>
      <c r="F208" s="21">
        <v>380.3</v>
      </c>
      <c r="G208" s="65">
        <v>88759.269398000004</v>
      </c>
      <c r="H208" s="65">
        <v>86246.944812000016</v>
      </c>
      <c r="I208" s="24">
        <v>0</v>
      </c>
      <c r="J208" s="65"/>
      <c r="K208" s="26">
        <f t="shared" si="11"/>
        <v>88759.269398000004</v>
      </c>
      <c r="L208" s="66">
        <v>86246.944812000016</v>
      </c>
      <c r="M208" s="66">
        <v>0</v>
      </c>
      <c r="N208" s="66">
        <f t="shared" si="13"/>
        <v>0</v>
      </c>
      <c r="O208" s="66">
        <f t="shared" si="13"/>
        <v>0</v>
      </c>
      <c r="P208" s="66">
        <f t="shared" si="13"/>
        <v>0</v>
      </c>
      <c r="Q208" t="s">
        <v>35</v>
      </c>
    </row>
    <row r="209" spans="1:17" x14ac:dyDescent="0.35">
      <c r="A209" s="20" t="s">
        <v>457</v>
      </c>
      <c r="B209" s="5" t="s">
        <v>35</v>
      </c>
      <c r="C209" t="s">
        <v>322</v>
      </c>
      <c r="D209" t="s">
        <v>458</v>
      </c>
      <c r="E209" t="s">
        <v>459</v>
      </c>
      <c r="F209" s="21">
        <v>396.2</v>
      </c>
      <c r="G209" s="65">
        <v>2463904.4573269999</v>
      </c>
      <c r="H209" s="65">
        <v>2289180.1058280002</v>
      </c>
      <c r="I209" s="24">
        <v>0</v>
      </c>
      <c r="J209" s="65"/>
      <c r="K209" s="26">
        <f t="shared" si="11"/>
        <v>2463904.4573269999</v>
      </c>
      <c r="L209" s="82">
        <v>2289180.1058280002</v>
      </c>
      <c r="M209" s="66">
        <v>0</v>
      </c>
      <c r="N209" s="66">
        <f t="shared" si="13"/>
        <v>0</v>
      </c>
      <c r="O209" s="66">
        <f t="shared" si="13"/>
        <v>0</v>
      </c>
      <c r="P209" s="66">
        <f t="shared" si="13"/>
        <v>0</v>
      </c>
      <c r="Q209" t="s">
        <v>35</v>
      </c>
    </row>
    <row r="210" spans="1:17" x14ac:dyDescent="0.35">
      <c r="A210" s="20" t="s">
        <v>457</v>
      </c>
      <c r="B210" s="5" t="s">
        <v>35</v>
      </c>
      <c r="C210" t="s">
        <v>322</v>
      </c>
      <c r="D210" t="s">
        <v>460</v>
      </c>
      <c r="E210" t="s">
        <v>461</v>
      </c>
      <c r="F210" s="21">
        <v>392.2</v>
      </c>
      <c r="G210" s="65">
        <v>1060664.9308400003</v>
      </c>
      <c r="H210" s="65">
        <v>769996.95369600004</v>
      </c>
      <c r="I210" s="24">
        <v>0</v>
      </c>
      <c r="J210" s="65"/>
      <c r="K210" s="26">
        <f t="shared" si="11"/>
        <v>1060664.9308400003</v>
      </c>
      <c r="L210" s="66">
        <v>769996.95369600004</v>
      </c>
      <c r="M210" s="66">
        <v>0</v>
      </c>
      <c r="N210" s="66">
        <f t="shared" si="13"/>
        <v>0</v>
      </c>
      <c r="O210" s="66">
        <f t="shared" si="13"/>
        <v>0</v>
      </c>
      <c r="P210" s="66">
        <f t="shared" si="13"/>
        <v>0</v>
      </c>
      <c r="Q210" t="s">
        <v>35</v>
      </c>
    </row>
    <row r="211" spans="1:17" x14ac:dyDescent="0.35">
      <c r="A211" s="20" t="str">
        <f t="shared" ref="A211:A245" si="14">RIGHT(D211,LEN(D211)-3)</f>
        <v>101164</v>
      </c>
      <c r="B211" s="5" t="s">
        <v>35</v>
      </c>
      <c r="C211" t="s">
        <v>322</v>
      </c>
      <c r="D211" t="s">
        <v>462</v>
      </c>
      <c r="E211" t="s">
        <v>463</v>
      </c>
      <c r="F211" s="21">
        <v>397.2</v>
      </c>
      <c r="G211" s="65">
        <v>87401.493662000037</v>
      </c>
      <c r="H211" s="65">
        <v>37782.730999999992</v>
      </c>
      <c r="I211" s="24">
        <v>0</v>
      </c>
      <c r="J211" s="65"/>
      <c r="K211" s="26">
        <f t="shared" si="11"/>
        <v>87401.493662000037</v>
      </c>
      <c r="L211" s="66">
        <v>37782.730999999992</v>
      </c>
      <c r="M211" s="66">
        <v>0</v>
      </c>
      <c r="N211" s="66">
        <f t="shared" si="13"/>
        <v>0</v>
      </c>
      <c r="O211" s="66">
        <f t="shared" si="13"/>
        <v>0</v>
      </c>
      <c r="P211" s="66">
        <f t="shared" si="13"/>
        <v>0</v>
      </c>
      <c r="Q211" t="s">
        <v>35</v>
      </c>
    </row>
    <row r="212" spans="1:17" x14ac:dyDescent="0.35">
      <c r="A212" s="20" t="str">
        <f t="shared" si="14"/>
        <v>101210</v>
      </c>
      <c r="B212" s="5" t="s">
        <v>35</v>
      </c>
      <c r="C212" t="s">
        <v>322</v>
      </c>
      <c r="D212" t="s">
        <v>464</v>
      </c>
      <c r="E212" t="s">
        <v>465</v>
      </c>
      <c r="F212" s="21">
        <v>381</v>
      </c>
      <c r="G212" s="65">
        <v>5937987.0246250005</v>
      </c>
      <c r="H212" s="65">
        <v>6106833.2024999997</v>
      </c>
      <c r="I212" s="24">
        <v>0</v>
      </c>
      <c r="J212" s="65"/>
      <c r="K212" s="26">
        <f t="shared" si="11"/>
        <v>5937987.0246250005</v>
      </c>
      <c r="L212" s="82">
        <v>6106833.2024999997</v>
      </c>
      <c r="M212" s="66">
        <v>0</v>
      </c>
      <c r="N212" s="66">
        <f t="shared" si="13"/>
        <v>0</v>
      </c>
      <c r="O212" s="66">
        <f t="shared" si="13"/>
        <v>0</v>
      </c>
      <c r="P212" s="66">
        <f t="shared" si="13"/>
        <v>0</v>
      </c>
      <c r="Q212" t="s">
        <v>35</v>
      </c>
    </row>
    <row r="213" spans="1:17" x14ac:dyDescent="0.35">
      <c r="A213" s="20" t="str">
        <f t="shared" si="14"/>
        <v>101259</v>
      </c>
      <c r="B213" s="5" t="s">
        <v>35</v>
      </c>
      <c r="C213" t="s">
        <v>322</v>
      </c>
      <c r="D213" t="s">
        <v>466</v>
      </c>
      <c r="E213" t="s">
        <v>467</v>
      </c>
      <c r="F213" s="21">
        <v>383</v>
      </c>
      <c r="G213" s="65">
        <v>547264.69962499989</v>
      </c>
      <c r="H213" s="65">
        <v>562922.21550000005</v>
      </c>
      <c r="I213" s="24">
        <v>0</v>
      </c>
      <c r="J213" s="65"/>
      <c r="K213" s="26">
        <f t="shared" si="11"/>
        <v>547264.69962499989</v>
      </c>
      <c r="L213" s="66">
        <v>562922.21550000005</v>
      </c>
      <c r="M213" s="66">
        <v>0</v>
      </c>
      <c r="N213" s="66">
        <f t="shared" si="13"/>
        <v>0</v>
      </c>
      <c r="O213" s="66">
        <f t="shared" si="13"/>
        <v>0</v>
      </c>
      <c r="P213" s="66">
        <f t="shared" si="13"/>
        <v>0</v>
      </c>
      <c r="Q213" t="s">
        <v>35</v>
      </c>
    </row>
    <row r="214" spans="1:17" x14ac:dyDescent="0.35">
      <c r="A214" s="20" t="str">
        <f t="shared" si="14"/>
        <v>200662</v>
      </c>
      <c r="B214" s="5" t="s">
        <v>35</v>
      </c>
      <c r="C214" t="s">
        <v>322</v>
      </c>
      <c r="D214" t="s">
        <v>468</v>
      </c>
      <c r="E214" t="s">
        <v>469</v>
      </c>
      <c r="F214" s="21">
        <v>391.3</v>
      </c>
      <c r="G214" s="65">
        <v>113444.00484100005</v>
      </c>
      <c r="H214" s="65">
        <v>94456.827500000014</v>
      </c>
      <c r="I214" s="24">
        <v>0</v>
      </c>
      <c r="J214" s="65"/>
      <c r="K214" s="26">
        <f t="shared" si="11"/>
        <v>113444.00484100005</v>
      </c>
      <c r="L214" s="66">
        <v>94456.827500000014</v>
      </c>
      <c r="M214" s="66">
        <v>0</v>
      </c>
      <c r="N214" s="66">
        <f t="shared" si="13"/>
        <v>0</v>
      </c>
      <c r="O214" s="66">
        <f t="shared" si="13"/>
        <v>0</v>
      </c>
      <c r="P214" s="66">
        <f t="shared" si="13"/>
        <v>0</v>
      </c>
      <c r="Q214" t="s">
        <v>35</v>
      </c>
    </row>
    <row r="215" spans="1:17" x14ac:dyDescent="0.35">
      <c r="A215" s="20" t="str">
        <f t="shared" si="14"/>
        <v>316445</v>
      </c>
      <c r="B215" s="5" t="s">
        <v>35</v>
      </c>
      <c r="C215" t="s">
        <v>322</v>
      </c>
      <c r="D215" t="s">
        <v>470</v>
      </c>
      <c r="E215" t="s">
        <v>471</v>
      </c>
      <c r="F215" s="21">
        <v>391.3</v>
      </c>
      <c r="G215" s="65">
        <v>139476.66683600002</v>
      </c>
      <c r="H215" s="65">
        <v>139796.10469999997</v>
      </c>
      <c r="I215" s="24">
        <v>0</v>
      </c>
      <c r="J215" s="65"/>
      <c r="K215" s="26">
        <f t="shared" si="11"/>
        <v>139476.66683600002</v>
      </c>
      <c r="L215" s="66">
        <v>139796.10469999997</v>
      </c>
      <c r="M215" s="66">
        <v>0</v>
      </c>
      <c r="N215" s="66">
        <f t="shared" si="13"/>
        <v>0</v>
      </c>
      <c r="O215" s="66">
        <f t="shared" si="13"/>
        <v>0</v>
      </c>
      <c r="P215" s="66">
        <f t="shared" si="13"/>
        <v>0</v>
      </c>
      <c r="Q215" t="s">
        <v>35</v>
      </c>
    </row>
    <row r="216" spans="1:17" x14ac:dyDescent="0.35">
      <c r="A216" s="20" t="str">
        <f t="shared" si="14"/>
        <v>316832</v>
      </c>
      <c r="B216" s="5" t="s">
        <v>35</v>
      </c>
      <c r="C216" t="s">
        <v>322</v>
      </c>
      <c r="D216" t="s">
        <v>472</v>
      </c>
      <c r="E216" t="s">
        <v>473</v>
      </c>
      <c r="F216" s="21">
        <v>391.5</v>
      </c>
      <c r="G216" s="65">
        <v>97895.851235000009</v>
      </c>
      <c r="H216" s="65">
        <v>148276.99154800002</v>
      </c>
      <c r="I216" s="24">
        <v>0</v>
      </c>
      <c r="J216" s="65"/>
      <c r="K216" s="26">
        <f t="shared" si="11"/>
        <v>97895.851235000009</v>
      </c>
      <c r="L216" s="66">
        <v>148276.99154800002</v>
      </c>
      <c r="M216" s="66">
        <v>0</v>
      </c>
      <c r="N216" s="66">
        <f t="shared" si="13"/>
        <v>0</v>
      </c>
      <c r="O216" s="66">
        <f t="shared" si="13"/>
        <v>0</v>
      </c>
      <c r="P216" s="66">
        <f t="shared" si="13"/>
        <v>0</v>
      </c>
      <c r="Q216" t="s">
        <v>35</v>
      </c>
    </row>
    <row r="217" spans="1:17" x14ac:dyDescent="0.35">
      <c r="A217" s="20" t="str">
        <f t="shared" si="14"/>
        <v>318211</v>
      </c>
      <c r="B217" s="5" t="s">
        <v>35</v>
      </c>
      <c r="C217" t="s">
        <v>322</v>
      </c>
      <c r="D217" t="s">
        <v>474</v>
      </c>
      <c r="E217" t="s">
        <v>475</v>
      </c>
      <c r="F217" s="21">
        <v>397.2</v>
      </c>
      <c r="G217" s="65">
        <v>72377.088960000008</v>
      </c>
      <c r="H217" s="65">
        <v>37782.731</v>
      </c>
      <c r="I217" s="24">
        <v>0</v>
      </c>
      <c r="J217" s="65"/>
      <c r="K217" s="26">
        <f t="shared" si="11"/>
        <v>72377.088960000008</v>
      </c>
      <c r="L217" s="66">
        <v>37782.731</v>
      </c>
      <c r="M217" s="66">
        <v>0</v>
      </c>
      <c r="N217" s="66">
        <f t="shared" si="13"/>
        <v>0</v>
      </c>
      <c r="O217" s="66">
        <f t="shared" si="13"/>
        <v>0</v>
      </c>
      <c r="P217" s="66">
        <f t="shared" si="13"/>
        <v>0</v>
      </c>
      <c r="Q217" t="s">
        <v>35</v>
      </c>
    </row>
    <row r="218" spans="1:17" x14ac:dyDescent="0.35">
      <c r="A218" s="20" t="str">
        <f t="shared" si="14"/>
        <v>320999</v>
      </c>
      <c r="B218" s="5" t="s">
        <v>35</v>
      </c>
      <c r="C218" t="s">
        <v>322</v>
      </c>
      <c r="D218" t="s">
        <v>476</v>
      </c>
      <c r="E218" t="s">
        <v>477</v>
      </c>
      <c r="F218" s="21">
        <v>303</v>
      </c>
      <c r="G218" s="65">
        <v>44563.436257000001</v>
      </c>
      <c r="H218" s="65">
        <v>48576.723499</v>
      </c>
      <c r="I218" s="24">
        <v>0</v>
      </c>
      <c r="J218" s="65"/>
      <c r="K218" s="26">
        <f t="shared" si="11"/>
        <v>44563.436257000001</v>
      </c>
      <c r="L218" s="66">
        <v>48576.723499</v>
      </c>
      <c r="M218" s="66">
        <v>0</v>
      </c>
      <c r="N218" s="66">
        <f t="shared" si="13"/>
        <v>0</v>
      </c>
      <c r="O218" s="66">
        <f t="shared" si="13"/>
        <v>0</v>
      </c>
      <c r="P218" s="66">
        <f t="shared" si="13"/>
        <v>0</v>
      </c>
      <c r="Q218" t="s">
        <v>35</v>
      </c>
    </row>
    <row r="219" spans="1:17" x14ac:dyDescent="0.35">
      <c r="A219" s="20" t="str">
        <f t="shared" si="14"/>
        <v>321795</v>
      </c>
      <c r="B219" s="5" t="s">
        <v>35</v>
      </c>
      <c r="C219" t="s">
        <v>322</v>
      </c>
      <c r="D219" t="s">
        <v>478</v>
      </c>
      <c r="E219" t="s">
        <v>479</v>
      </c>
      <c r="F219" s="21">
        <v>376.1</v>
      </c>
      <c r="G219" s="65">
        <v>166245.634766</v>
      </c>
      <c r="H219" s="65">
        <v>0</v>
      </c>
      <c r="I219" s="24">
        <v>0</v>
      </c>
      <c r="J219" s="65"/>
      <c r="K219" s="26">
        <f t="shared" si="11"/>
        <v>166245.634766</v>
      </c>
      <c r="L219" s="66">
        <v>0</v>
      </c>
      <c r="M219" s="66">
        <v>0</v>
      </c>
      <c r="N219" s="66">
        <f t="shared" si="13"/>
        <v>0</v>
      </c>
      <c r="O219" s="66">
        <f t="shared" si="13"/>
        <v>0</v>
      </c>
      <c r="P219" s="66">
        <f t="shared" si="13"/>
        <v>0</v>
      </c>
      <c r="Q219" t="s">
        <v>35</v>
      </c>
    </row>
    <row r="220" spans="1:17" x14ac:dyDescent="0.35">
      <c r="A220" s="20" t="str">
        <f t="shared" si="14"/>
        <v>321861</v>
      </c>
      <c r="B220" s="5" t="s">
        <v>35</v>
      </c>
      <c r="C220" t="s">
        <v>322</v>
      </c>
      <c r="D220" t="s">
        <v>480</v>
      </c>
      <c r="E220" t="s">
        <v>481</v>
      </c>
      <c r="F220" s="21">
        <v>376.3</v>
      </c>
      <c r="G220" s="65">
        <v>31306.04</v>
      </c>
      <c r="H220" s="65">
        <v>0</v>
      </c>
      <c r="I220" s="24">
        <v>0</v>
      </c>
      <c r="J220" s="65"/>
      <c r="K220" s="26">
        <f t="shared" si="11"/>
        <v>31306.04</v>
      </c>
      <c r="L220" s="66">
        <v>0</v>
      </c>
      <c r="M220" s="66">
        <v>0</v>
      </c>
      <c r="N220" s="66">
        <f t="shared" si="13"/>
        <v>0</v>
      </c>
      <c r="O220" s="66">
        <f t="shared" si="13"/>
        <v>0</v>
      </c>
      <c r="P220" s="66">
        <f t="shared" si="13"/>
        <v>0</v>
      </c>
      <c r="Q220" t="s">
        <v>35</v>
      </c>
    </row>
    <row r="221" spans="1:17" x14ac:dyDescent="0.35">
      <c r="A221" s="20" t="str">
        <f t="shared" si="14"/>
        <v>321983</v>
      </c>
      <c r="B221" s="5" t="s">
        <v>35</v>
      </c>
      <c r="C221" t="s">
        <v>322</v>
      </c>
      <c r="D221" t="s">
        <v>482</v>
      </c>
      <c r="E221" t="s">
        <v>483</v>
      </c>
      <c r="F221" s="21">
        <v>376.3</v>
      </c>
      <c r="G221" s="65">
        <v>20447.11</v>
      </c>
      <c r="H221" s="65">
        <v>0</v>
      </c>
      <c r="I221" s="24">
        <v>0</v>
      </c>
      <c r="J221" s="65"/>
      <c r="K221" s="26">
        <f t="shared" si="11"/>
        <v>20447.11</v>
      </c>
      <c r="L221" s="66">
        <v>0</v>
      </c>
      <c r="M221" s="66">
        <v>0</v>
      </c>
      <c r="N221" s="66">
        <f t="shared" si="13"/>
        <v>0</v>
      </c>
      <c r="O221" s="66">
        <f t="shared" si="13"/>
        <v>0</v>
      </c>
      <c r="P221" s="66">
        <f t="shared" si="13"/>
        <v>0</v>
      </c>
      <c r="Q221" t="s">
        <v>35</v>
      </c>
    </row>
    <row r="222" spans="1:17" x14ac:dyDescent="0.35">
      <c r="A222" s="20" t="str">
        <f t="shared" si="14"/>
        <v>322598</v>
      </c>
      <c r="B222" s="5" t="s">
        <v>35</v>
      </c>
      <c r="C222" t="s">
        <v>322</v>
      </c>
      <c r="D222" t="s">
        <v>484</v>
      </c>
      <c r="E222" t="s">
        <v>485</v>
      </c>
      <c r="F222" s="21">
        <v>390.1</v>
      </c>
      <c r="G222" s="65">
        <v>126212.5</v>
      </c>
      <c r="H222" s="65">
        <v>0</v>
      </c>
      <c r="I222" s="24">
        <v>0</v>
      </c>
      <c r="J222" s="65"/>
      <c r="K222" s="26">
        <f t="shared" si="11"/>
        <v>126212.5</v>
      </c>
      <c r="L222" s="66">
        <v>0</v>
      </c>
      <c r="M222" s="66">
        <v>0</v>
      </c>
      <c r="N222" s="66">
        <f t="shared" si="13"/>
        <v>0</v>
      </c>
      <c r="O222" s="66">
        <f t="shared" si="13"/>
        <v>0</v>
      </c>
      <c r="P222" s="66">
        <f t="shared" si="13"/>
        <v>0</v>
      </c>
      <c r="Q222" t="s">
        <v>35</v>
      </c>
    </row>
    <row r="223" spans="1:17" x14ac:dyDescent="0.35">
      <c r="A223" s="20" t="str">
        <f t="shared" si="14"/>
        <v>323530</v>
      </c>
      <c r="B223" s="5" t="s">
        <v>35</v>
      </c>
      <c r="C223" t="s">
        <v>322</v>
      </c>
      <c r="D223" t="s">
        <v>486</v>
      </c>
      <c r="E223" t="s">
        <v>487</v>
      </c>
      <c r="F223" s="21">
        <v>376.3</v>
      </c>
      <c r="G223" s="65">
        <v>131189.38</v>
      </c>
      <c r="H223" s="65">
        <v>0</v>
      </c>
      <c r="I223" s="24">
        <v>0</v>
      </c>
      <c r="J223" s="65"/>
      <c r="K223" s="26">
        <f t="shared" si="11"/>
        <v>131189.38</v>
      </c>
      <c r="L223" s="66">
        <v>0</v>
      </c>
      <c r="M223" s="66">
        <v>0</v>
      </c>
      <c r="N223" s="66">
        <f t="shared" si="13"/>
        <v>0</v>
      </c>
      <c r="O223" s="66">
        <f t="shared" si="13"/>
        <v>0</v>
      </c>
      <c r="P223" s="66">
        <f t="shared" si="13"/>
        <v>0</v>
      </c>
      <c r="Q223" t="s">
        <v>35</v>
      </c>
    </row>
    <row r="224" spans="1:17" x14ac:dyDescent="0.35">
      <c r="A224" s="20" t="str">
        <f t="shared" si="14"/>
        <v>324259</v>
      </c>
      <c r="B224" s="5" t="s">
        <v>35</v>
      </c>
      <c r="C224" t="s">
        <v>322</v>
      </c>
      <c r="D224" t="s">
        <v>488</v>
      </c>
      <c r="E224" t="s">
        <v>489</v>
      </c>
      <c r="F224" s="21">
        <v>397.3</v>
      </c>
      <c r="G224" s="65">
        <v>75322.5</v>
      </c>
      <c r="H224" s="65">
        <v>0</v>
      </c>
      <c r="I224" s="24">
        <v>0</v>
      </c>
      <c r="J224" s="65"/>
      <c r="K224" s="26">
        <f t="shared" si="11"/>
        <v>75322.5</v>
      </c>
      <c r="L224" s="66">
        <v>0</v>
      </c>
      <c r="M224" s="66">
        <v>0</v>
      </c>
      <c r="N224" s="66">
        <f t="shared" si="13"/>
        <v>0</v>
      </c>
      <c r="O224" s="66">
        <f t="shared" si="13"/>
        <v>0</v>
      </c>
      <c r="P224" s="66">
        <f t="shared" si="13"/>
        <v>0</v>
      </c>
      <c r="Q224" t="s">
        <v>35</v>
      </c>
    </row>
    <row r="225" spans="1:17" x14ac:dyDescent="0.35">
      <c r="A225" s="20" t="str">
        <f t="shared" si="14"/>
        <v>324263</v>
      </c>
      <c r="B225" s="5" t="s">
        <v>35</v>
      </c>
      <c r="C225" t="s">
        <v>322</v>
      </c>
      <c r="D225" t="s">
        <v>490</v>
      </c>
      <c r="E225" t="s">
        <v>491</v>
      </c>
      <c r="F225" s="21">
        <v>391.3</v>
      </c>
      <c r="G225" s="65">
        <v>45193.5</v>
      </c>
      <c r="H225" s="65">
        <v>0</v>
      </c>
      <c r="I225" s="24">
        <v>0</v>
      </c>
      <c r="J225" s="65"/>
      <c r="K225" s="26">
        <f t="shared" si="11"/>
        <v>45193.5</v>
      </c>
      <c r="L225" s="66">
        <v>0</v>
      </c>
      <c r="M225" s="66">
        <v>0</v>
      </c>
      <c r="N225" s="66">
        <f t="shared" si="13"/>
        <v>0</v>
      </c>
      <c r="O225" s="66">
        <f t="shared" si="13"/>
        <v>0</v>
      </c>
      <c r="P225" s="66">
        <f t="shared" si="13"/>
        <v>0</v>
      </c>
      <c r="Q225" t="s">
        <v>35</v>
      </c>
    </row>
    <row r="226" spans="1:17" x14ac:dyDescent="0.35">
      <c r="A226" s="20" t="str">
        <f t="shared" si="14"/>
        <v>324267</v>
      </c>
      <c r="B226" s="5" t="s">
        <v>35</v>
      </c>
      <c r="C226" t="s">
        <v>322</v>
      </c>
      <c r="D226" t="s">
        <v>492</v>
      </c>
      <c r="E226" t="s">
        <v>493</v>
      </c>
      <c r="F226" s="21">
        <v>397.2</v>
      </c>
      <c r="G226" s="65">
        <v>0</v>
      </c>
      <c r="H226" s="65">
        <v>4533.9277200000006</v>
      </c>
      <c r="I226" s="24">
        <v>0</v>
      </c>
      <c r="J226" s="65"/>
      <c r="K226" s="26">
        <f t="shared" si="11"/>
        <v>0</v>
      </c>
      <c r="L226" s="66">
        <v>4533.9277200000006</v>
      </c>
      <c r="M226" s="66">
        <v>0</v>
      </c>
      <c r="N226" s="66">
        <f t="shared" si="13"/>
        <v>0</v>
      </c>
      <c r="O226" s="66">
        <f t="shared" si="13"/>
        <v>0</v>
      </c>
      <c r="P226" s="66">
        <f t="shared" si="13"/>
        <v>0</v>
      </c>
      <c r="Q226" t="s">
        <v>35</v>
      </c>
    </row>
    <row r="227" spans="1:17" x14ac:dyDescent="0.35">
      <c r="A227" s="20" t="str">
        <f t="shared" si="14"/>
        <v>324342</v>
      </c>
      <c r="B227" s="5" t="s">
        <v>35</v>
      </c>
      <c r="C227" t="s">
        <v>322</v>
      </c>
      <c r="D227" t="s">
        <v>494</v>
      </c>
      <c r="E227" t="s">
        <v>495</v>
      </c>
      <c r="F227" s="21">
        <v>376.1</v>
      </c>
      <c r="G227" s="65">
        <v>72206.33808799999</v>
      </c>
      <c r="H227" s="65">
        <v>0</v>
      </c>
      <c r="I227" s="24">
        <v>0</v>
      </c>
      <c r="J227" s="65"/>
      <c r="K227" s="26">
        <f t="shared" ref="K227:K245" si="15">IF(B227="",G227,0)</f>
        <v>72206.33808799999</v>
      </c>
      <c r="L227" s="66">
        <v>0</v>
      </c>
      <c r="M227" s="66">
        <v>0</v>
      </c>
      <c r="N227" s="66">
        <f t="shared" si="13"/>
        <v>0</v>
      </c>
      <c r="O227" s="66">
        <f t="shared" si="13"/>
        <v>0</v>
      </c>
      <c r="P227" s="66">
        <f t="shared" si="13"/>
        <v>0</v>
      </c>
      <c r="Q227" t="s">
        <v>35</v>
      </c>
    </row>
    <row r="228" spans="1:17" x14ac:dyDescent="0.35">
      <c r="A228" s="20" t="str">
        <f t="shared" si="14"/>
        <v>324375</v>
      </c>
      <c r="B228" s="5" t="s">
        <v>35</v>
      </c>
      <c r="C228" t="s">
        <v>322</v>
      </c>
      <c r="D228" t="s">
        <v>496</v>
      </c>
      <c r="E228" t="s">
        <v>497</v>
      </c>
      <c r="F228" s="21">
        <v>376.3</v>
      </c>
      <c r="G228" s="65">
        <v>193815.10948099999</v>
      </c>
      <c r="H228" s="65">
        <v>0</v>
      </c>
      <c r="I228" s="24">
        <v>0</v>
      </c>
      <c r="J228" s="65"/>
      <c r="K228" s="26">
        <f t="shared" si="15"/>
        <v>193815.10948099999</v>
      </c>
      <c r="L228" s="66">
        <v>0</v>
      </c>
      <c r="M228" s="66">
        <v>0</v>
      </c>
      <c r="N228" s="66">
        <f t="shared" si="13"/>
        <v>0</v>
      </c>
      <c r="O228" s="66">
        <f t="shared" si="13"/>
        <v>0</v>
      </c>
      <c r="P228" s="66">
        <f t="shared" si="13"/>
        <v>0</v>
      </c>
      <c r="Q228" t="s">
        <v>35</v>
      </c>
    </row>
    <row r="229" spans="1:17" x14ac:dyDescent="0.35">
      <c r="A229" s="20" t="str">
        <f t="shared" si="14"/>
        <v>324409</v>
      </c>
      <c r="B229" s="5" t="s">
        <v>35</v>
      </c>
      <c r="C229" t="s">
        <v>322</v>
      </c>
      <c r="D229" t="s">
        <v>498</v>
      </c>
      <c r="E229" t="s">
        <v>499</v>
      </c>
      <c r="F229" s="21">
        <v>303</v>
      </c>
      <c r="G229" s="65">
        <v>149733.94637000002</v>
      </c>
      <c r="H229" s="65">
        <v>0</v>
      </c>
      <c r="I229" s="24">
        <v>0</v>
      </c>
      <c r="J229" s="65"/>
      <c r="K229" s="26">
        <f t="shared" si="15"/>
        <v>149733.94637000002</v>
      </c>
      <c r="L229" s="66">
        <v>0</v>
      </c>
      <c r="M229" s="66">
        <v>0</v>
      </c>
      <c r="N229" s="66">
        <f t="shared" si="13"/>
        <v>0</v>
      </c>
      <c r="O229" s="66">
        <f t="shared" si="13"/>
        <v>0</v>
      </c>
      <c r="P229" s="66">
        <f t="shared" si="13"/>
        <v>0</v>
      </c>
      <c r="Q229" t="s">
        <v>35</v>
      </c>
    </row>
    <row r="230" spans="1:17" x14ac:dyDescent="0.35">
      <c r="A230" s="20" t="str">
        <f t="shared" si="14"/>
        <v>324761</v>
      </c>
      <c r="B230" s="5" t="s">
        <v>35</v>
      </c>
      <c r="C230" t="s">
        <v>322</v>
      </c>
      <c r="D230" t="s">
        <v>500</v>
      </c>
      <c r="E230" t="s">
        <v>501</v>
      </c>
      <c r="F230" s="21">
        <v>390.1</v>
      </c>
      <c r="G230" s="65">
        <v>55236.5</v>
      </c>
      <c r="H230" s="65">
        <v>0</v>
      </c>
      <c r="I230" s="24">
        <v>0</v>
      </c>
      <c r="J230" s="65"/>
      <c r="K230" s="26">
        <f t="shared" si="15"/>
        <v>55236.5</v>
      </c>
      <c r="L230" s="66">
        <v>0</v>
      </c>
      <c r="M230" s="66">
        <v>0</v>
      </c>
      <c r="N230" s="66">
        <f t="shared" si="13"/>
        <v>0</v>
      </c>
      <c r="O230" s="66">
        <f t="shared" si="13"/>
        <v>0</v>
      </c>
      <c r="P230" s="66">
        <f t="shared" si="13"/>
        <v>0</v>
      </c>
      <c r="Q230" t="s">
        <v>35</v>
      </c>
    </row>
    <row r="231" spans="1:17" x14ac:dyDescent="0.35">
      <c r="A231" s="20" t="str">
        <f t="shared" si="14"/>
        <v>324790</v>
      </c>
      <c r="B231" s="5" t="s">
        <v>35</v>
      </c>
      <c r="C231" t="s">
        <v>322</v>
      </c>
      <c r="D231" t="s">
        <v>502</v>
      </c>
      <c r="E231" t="s">
        <v>503</v>
      </c>
      <c r="F231" s="21">
        <v>390.1</v>
      </c>
      <c r="G231" s="65">
        <v>9540.85</v>
      </c>
      <c r="H231" s="65">
        <v>0</v>
      </c>
      <c r="I231" s="24">
        <v>0</v>
      </c>
      <c r="J231" s="65"/>
      <c r="K231" s="26">
        <f t="shared" si="15"/>
        <v>9540.85</v>
      </c>
      <c r="L231" s="66">
        <v>0</v>
      </c>
      <c r="M231" s="66">
        <v>0</v>
      </c>
      <c r="N231" s="66">
        <f t="shared" si="13"/>
        <v>0</v>
      </c>
      <c r="O231" s="66">
        <f t="shared" si="13"/>
        <v>0</v>
      </c>
      <c r="P231" s="66">
        <f t="shared" si="13"/>
        <v>0</v>
      </c>
      <c r="Q231" t="s">
        <v>35</v>
      </c>
    </row>
    <row r="232" spans="1:17" x14ac:dyDescent="0.35">
      <c r="A232" s="20" t="str">
        <f t="shared" si="14"/>
        <v>324847</v>
      </c>
      <c r="B232" s="5" t="s">
        <v>35</v>
      </c>
      <c r="C232" t="s">
        <v>322</v>
      </c>
      <c r="D232" t="s">
        <v>504</v>
      </c>
      <c r="E232" t="s">
        <v>505</v>
      </c>
      <c r="F232" s="21">
        <v>390.1</v>
      </c>
      <c r="G232" s="65">
        <v>150645</v>
      </c>
      <c r="H232" s="65">
        <v>0</v>
      </c>
      <c r="I232" s="24">
        <v>0</v>
      </c>
      <c r="J232" s="65"/>
      <c r="K232" s="26">
        <f t="shared" si="15"/>
        <v>150645</v>
      </c>
      <c r="L232" s="66">
        <v>0</v>
      </c>
      <c r="M232" s="66">
        <v>0</v>
      </c>
      <c r="N232" s="66">
        <f t="shared" si="13"/>
        <v>0</v>
      </c>
      <c r="O232" s="66">
        <f t="shared" si="13"/>
        <v>0</v>
      </c>
      <c r="P232" s="66">
        <f t="shared" si="13"/>
        <v>0</v>
      </c>
      <c r="Q232" t="s">
        <v>35</v>
      </c>
    </row>
    <row r="233" spans="1:17" x14ac:dyDescent="0.35">
      <c r="A233" s="20" t="str">
        <f t="shared" si="14"/>
        <v>324946</v>
      </c>
      <c r="B233" s="5" t="s">
        <v>35</v>
      </c>
      <c r="C233" t="s">
        <v>322</v>
      </c>
      <c r="D233" t="s">
        <v>506</v>
      </c>
      <c r="E233" t="s">
        <v>507</v>
      </c>
      <c r="F233" s="21">
        <v>397.1</v>
      </c>
      <c r="G233" s="65">
        <v>3741.15</v>
      </c>
      <c r="H233" s="65">
        <v>0</v>
      </c>
      <c r="I233" s="24">
        <v>0</v>
      </c>
      <c r="J233" s="65"/>
      <c r="K233" s="26">
        <f t="shared" si="15"/>
        <v>3741.15</v>
      </c>
      <c r="L233" s="66">
        <v>0</v>
      </c>
      <c r="M233" s="66">
        <v>0</v>
      </c>
      <c r="N233" s="66">
        <f t="shared" si="13"/>
        <v>0</v>
      </c>
      <c r="O233" s="66">
        <f t="shared" si="13"/>
        <v>0</v>
      </c>
      <c r="P233" s="66">
        <f t="shared" si="13"/>
        <v>0</v>
      </c>
      <c r="Q233" t="s">
        <v>35</v>
      </c>
    </row>
    <row r="234" spans="1:17" x14ac:dyDescent="0.35">
      <c r="A234" s="20" t="str">
        <f t="shared" si="14"/>
        <v>324982</v>
      </c>
      <c r="B234" s="5" t="s">
        <v>35</v>
      </c>
      <c r="C234" t="s">
        <v>322</v>
      </c>
      <c r="D234" t="s">
        <v>508</v>
      </c>
      <c r="E234" t="s">
        <v>509</v>
      </c>
      <c r="F234" s="21">
        <v>391.3</v>
      </c>
      <c r="G234" s="65">
        <v>13227.237818814603</v>
      </c>
      <c r="H234" s="65">
        <v>0</v>
      </c>
      <c r="I234" s="24">
        <v>0</v>
      </c>
      <c r="J234" s="65"/>
      <c r="K234" s="26">
        <f t="shared" si="15"/>
        <v>13227.237818814603</v>
      </c>
      <c r="L234" s="66">
        <v>0</v>
      </c>
      <c r="M234" s="66">
        <v>0</v>
      </c>
      <c r="N234" s="66">
        <f t="shared" si="13"/>
        <v>0</v>
      </c>
      <c r="O234" s="66">
        <f t="shared" si="13"/>
        <v>0</v>
      </c>
      <c r="P234" s="66">
        <f t="shared" si="13"/>
        <v>0</v>
      </c>
      <c r="Q234" t="s">
        <v>35</v>
      </c>
    </row>
    <row r="235" spans="1:17" x14ac:dyDescent="0.35">
      <c r="A235" s="20" t="str">
        <f t="shared" si="14"/>
        <v>325055</v>
      </c>
      <c r="B235" s="5" t="s">
        <v>35</v>
      </c>
      <c r="C235" t="s">
        <v>322</v>
      </c>
      <c r="D235" t="s">
        <v>510</v>
      </c>
      <c r="E235" t="s">
        <v>511</v>
      </c>
      <c r="F235" s="21">
        <v>390.1</v>
      </c>
      <c r="G235" s="65">
        <v>9404.2325370000017</v>
      </c>
      <c r="H235" s="65">
        <v>0</v>
      </c>
      <c r="I235" s="24">
        <v>0</v>
      </c>
      <c r="J235" s="65"/>
      <c r="K235" s="26">
        <f t="shared" si="15"/>
        <v>9404.2325370000017</v>
      </c>
      <c r="L235" s="66">
        <v>0</v>
      </c>
      <c r="M235" s="66">
        <v>0</v>
      </c>
      <c r="N235" s="66">
        <f t="shared" si="13"/>
        <v>0</v>
      </c>
      <c r="O235" s="66">
        <f t="shared" si="13"/>
        <v>0</v>
      </c>
      <c r="P235" s="66">
        <f t="shared" si="13"/>
        <v>0</v>
      </c>
      <c r="Q235" t="s">
        <v>35</v>
      </c>
    </row>
    <row r="236" spans="1:17" x14ac:dyDescent="0.35">
      <c r="A236" s="20" t="str">
        <f t="shared" si="14"/>
        <v>325187</v>
      </c>
      <c r="B236" s="5" t="s">
        <v>35</v>
      </c>
      <c r="C236" t="s">
        <v>322</v>
      </c>
      <c r="D236" t="s">
        <v>512</v>
      </c>
      <c r="E236" t="s">
        <v>513</v>
      </c>
      <c r="F236" s="21">
        <v>376.1</v>
      </c>
      <c r="G236" s="65">
        <v>171343.33359999998</v>
      </c>
      <c r="H236" s="65">
        <v>0</v>
      </c>
      <c r="I236" s="24">
        <v>0</v>
      </c>
      <c r="J236" s="65"/>
      <c r="K236" s="26">
        <f t="shared" si="15"/>
        <v>171343.33359999998</v>
      </c>
      <c r="L236" s="66">
        <v>0</v>
      </c>
      <c r="M236" s="66">
        <v>0</v>
      </c>
      <c r="N236" s="66">
        <f t="shared" si="13"/>
        <v>0</v>
      </c>
      <c r="O236" s="66">
        <f t="shared" si="13"/>
        <v>0</v>
      </c>
      <c r="P236" s="66">
        <f t="shared" si="13"/>
        <v>0</v>
      </c>
      <c r="Q236" t="s">
        <v>35</v>
      </c>
    </row>
    <row r="237" spans="1:17" x14ac:dyDescent="0.35">
      <c r="A237" s="20" t="str">
        <f t="shared" si="14"/>
        <v>325196</v>
      </c>
      <c r="B237" s="5" t="s">
        <v>35</v>
      </c>
      <c r="C237" t="s">
        <v>322</v>
      </c>
      <c r="D237" t="s">
        <v>514</v>
      </c>
      <c r="E237" t="s">
        <v>515</v>
      </c>
      <c r="F237" s="21">
        <v>376.1</v>
      </c>
      <c r="G237" s="65">
        <v>851809.52023000002</v>
      </c>
      <c r="H237" s="65">
        <v>0</v>
      </c>
      <c r="I237" s="24">
        <v>0</v>
      </c>
      <c r="J237" s="65"/>
      <c r="K237" s="26">
        <f t="shared" si="15"/>
        <v>851809.52023000002</v>
      </c>
      <c r="L237" s="66">
        <v>0</v>
      </c>
      <c r="M237" s="66">
        <v>0</v>
      </c>
      <c r="N237" s="66">
        <f t="shared" si="13"/>
        <v>0</v>
      </c>
      <c r="O237" s="66">
        <f t="shared" si="13"/>
        <v>0</v>
      </c>
      <c r="P237" s="66">
        <f t="shared" si="13"/>
        <v>0</v>
      </c>
      <c r="Q237" t="s">
        <v>35</v>
      </c>
    </row>
    <row r="238" spans="1:17" x14ac:dyDescent="0.35">
      <c r="A238" s="20" t="str">
        <f t="shared" si="14"/>
        <v>325206</v>
      </c>
      <c r="B238" s="5" t="s">
        <v>35</v>
      </c>
      <c r="C238" t="s">
        <v>322</v>
      </c>
      <c r="D238" t="s">
        <v>516</v>
      </c>
      <c r="E238" t="s">
        <v>517</v>
      </c>
      <c r="F238" s="21">
        <v>376.1</v>
      </c>
      <c r="G238" s="65">
        <v>229130.5956</v>
      </c>
      <c r="H238" s="65">
        <v>0</v>
      </c>
      <c r="I238" s="24">
        <v>0</v>
      </c>
      <c r="J238" s="65"/>
      <c r="K238" s="26">
        <f t="shared" si="15"/>
        <v>229130.5956</v>
      </c>
      <c r="L238" s="66">
        <v>0</v>
      </c>
      <c r="M238" s="66">
        <v>0</v>
      </c>
      <c r="N238" s="66">
        <f t="shared" si="13"/>
        <v>0</v>
      </c>
      <c r="O238" s="66">
        <f t="shared" si="13"/>
        <v>0</v>
      </c>
      <c r="P238" s="66">
        <f t="shared" si="13"/>
        <v>0</v>
      </c>
      <c r="Q238" t="s">
        <v>35</v>
      </c>
    </row>
    <row r="239" spans="1:17" x14ac:dyDescent="0.35">
      <c r="A239" s="20" t="str">
        <f t="shared" si="14"/>
        <v>325214</v>
      </c>
      <c r="B239" s="5" t="s">
        <v>35</v>
      </c>
      <c r="C239" t="s">
        <v>322</v>
      </c>
      <c r="D239" t="s">
        <v>518</v>
      </c>
      <c r="E239" t="s">
        <v>519</v>
      </c>
      <c r="F239" s="21">
        <v>394.1</v>
      </c>
      <c r="G239" s="65">
        <v>622666</v>
      </c>
      <c r="H239" s="65">
        <v>0</v>
      </c>
      <c r="I239" s="24">
        <v>0</v>
      </c>
      <c r="J239" s="65"/>
      <c r="K239" s="26">
        <f t="shared" si="15"/>
        <v>622666</v>
      </c>
      <c r="L239" s="66">
        <v>0</v>
      </c>
      <c r="M239" s="66">
        <v>0</v>
      </c>
      <c r="N239" s="66">
        <f t="shared" si="13"/>
        <v>0</v>
      </c>
      <c r="O239" s="66">
        <f t="shared" si="13"/>
        <v>0</v>
      </c>
      <c r="P239" s="66">
        <f t="shared" si="13"/>
        <v>0</v>
      </c>
      <c r="Q239" t="s">
        <v>35</v>
      </c>
    </row>
    <row r="240" spans="1:17" x14ac:dyDescent="0.35">
      <c r="A240" s="20" t="str">
        <f t="shared" si="14"/>
        <v>321327</v>
      </c>
      <c r="B240" s="5" t="s">
        <v>35</v>
      </c>
      <c r="C240" t="s">
        <v>520</v>
      </c>
      <c r="D240" t="s">
        <v>521</v>
      </c>
      <c r="E240" t="s">
        <v>522</v>
      </c>
      <c r="F240" s="21">
        <v>303</v>
      </c>
      <c r="G240" s="65">
        <v>395808.65443899995</v>
      </c>
      <c r="H240" s="65">
        <v>0</v>
      </c>
      <c r="I240" s="24">
        <v>0</v>
      </c>
      <c r="J240" s="65"/>
      <c r="K240" s="26">
        <f t="shared" si="15"/>
        <v>395808.65443899995</v>
      </c>
      <c r="L240" s="66">
        <v>0</v>
      </c>
      <c r="M240" s="66">
        <v>0</v>
      </c>
      <c r="N240" s="66">
        <f t="shared" si="13"/>
        <v>0</v>
      </c>
      <c r="O240" s="66">
        <f t="shared" si="13"/>
        <v>0</v>
      </c>
      <c r="P240" s="66">
        <f t="shared" si="13"/>
        <v>0</v>
      </c>
      <c r="Q240" t="s">
        <v>35</v>
      </c>
    </row>
    <row r="241" spans="1:19" x14ac:dyDescent="0.35">
      <c r="A241" s="20" t="str">
        <f t="shared" si="14"/>
        <v>321574</v>
      </c>
      <c r="B241" s="5" t="s">
        <v>35</v>
      </c>
      <c r="C241" t="s">
        <v>520</v>
      </c>
      <c r="D241" t="s">
        <v>524</v>
      </c>
      <c r="E241" t="s">
        <v>525</v>
      </c>
      <c r="F241" s="21">
        <v>303</v>
      </c>
      <c r="G241" s="65">
        <v>249076.76</v>
      </c>
      <c r="H241" s="65">
        <v>0</v>
      </c>
      <c r="I241" s="24">
        <v>0</v>
      </c>
      <c r="J241" s="65"/>
      <c r="K241" s="26">
        <f t="shared" si="15"/>
        <v>249076.76</v>
      </c>
      <c r="L241" s="66">
        <v>0</v>
      </c>
      <c r="M241" s="66">
        <v>0</v>
      </c>
      <c r="N241" s="66">
        <f t="shared" si="13"/>
        <v>0</v>
      </c>
      <c r="O241" s="66">
        <f t="shared" si="13"/>
        <v>0</v>
      </c>
      <c r="P241" s="66">
        <f t="shared" si="13"/>
        <v>0</v>
      </c>
      <c r="Q241" t="s">
        <v>35</v>
      </c>
    </row>
    <row r="242" spans="1:19" x14ac:dyDescent="0.35">
      <c r="A242" s="20" t="str">
        <f t="shared" si="14"/>
        <v>322685</v>
      </c>
      <c r="B242" s="5" t="s">
        <v>35</v>
      </c>
      <c r="C242" t="s">
        <v>520</v>
      </c>
      <c r="D242" t="s">
        <v>526</v>
      </c>
      <c r="E242" t="s">
        <v>527</v>
      </c>
      <c r="F242" s="21">
        <v>303</v>
      </c>
      <c r="G242" s="65">
        <v>0</v>
      </c>
      <c r="H242" s="65">
        <v>870373.19</v>
      </c>
      <c r="I242" s="24">
        <v>0</v>
      </c>
      <c r="J242" s="65"/>
      <c r="K242" s="26">
        <f t="shared" si="15"/>
        <v>0</v>
      </c>
      <c r="L242" s="82">
        <v>870373.19</v>
      </c>
      <c r="M242" s="66">
        <v>0</v>
      </c>
      <c r="N242" s="66">
        <f t="shared" si="13"/>
        <v>0</v>
      </c>
      <c r="O242" s="66">
        <f t="shared" si="13"/>
        <v>0</v>
      </c>
      <c r="P242" s="66">
        <f t="shared" si="13"/>
        <v>0</v>
      </c>
      <c r="Q242" t="s">
        <v>35</v>
      </c>
    </row>
    <row r="243" spans="1:19" x14ac:dyDescent="0.35">
      <c r="A243" s="20" t="str">
        <f t="shared" si="14"/>
        <v>324014</v>
      </c>
      <c r="B243" s="5" t="s">
        <v>35</v>
      </c>
      <c r="C243" t="s">
        <v>520</v>
      </c>
      <c r="D243" t="s">
        <v>528</v>
      </c>
      <c r="E243" t="s">
        <v>529</v>
      </c>
      <c r="F243" s="21">
        <v>303</v>
      </c>
      <c r="G243" s="65">
        <v>0</v>
      </c>
      <c r="H243" s="65">
        <v>24020.778488</v>
      </c>
      <c r="I243" s="24">
        <v>0</v>
      </c>
      <c r="J243" s="65"/>
      <c r="K243" s="26">
        <f t="shared" si="15"/>
        <v>0</v>
      </c>
      <c r="L243" s="66">
        <v>24020.778488</v>
      </c>
      <c r="M243" s="66">
        <v>0</v>
      </c>
      <c r="N243" s="66">
        <f t="shared" si="13"/>
        <v>0</v>
      </c>
      <c r="O243" s="66">
        <f t="shared" si="13"/>
        <v>0</v>
      </c>
      <c r="P243" s="66">
        <f t="shared" si="13"/>
        <v>0</v>
      </c>
      <c r="Q243" t="s">
        <v>35</v>
      </c>
    </row>
    <row r="244" spans="1:19" x14ac:dyDescent="0.35">
      <c r="A244" s="20" t="str">
        <f t="shared" si="14"/>
        <v>200064</v>
      </c>
      <c r="B244" s="5" t="s">
        <v>35</v>
      </c>
      <c r="C244" t="s">
        <v>530</v>
      </c>
      <c r="D244" t="s">
        <v>531</v>
      </c>
      <c r="E244" t="s">
        <v>532</v>
      </c>
      <c r="F244" s="21">
        <v>303</v>
      </c>
      <c r="G244" s="65">
        <v>148544.66490900001</v>
      </c>
      <c r="H244" s="65">
        <v>185337.54541000002</v>
      </c>
      <c r="I244" s="24">
        <v>0</v>
      </c>
      <c r="J244" s="65"/>
      <c r="K244" s="26">
        <f t="shared" si="15"/>
        <v>148544.66490900001</v>
      </c>
      <c r="L244" s="66">
        <v>185337.54541000002</v>
      </c>
      <c r="M244" s="66">
        <v>0</v>
      </c>
      <c r="N244" s="66">
        <f t="shared" si="13"/>
        <v>0</v>
      </c>
      <c r="O244" s="66">
        <f t="shared" si="13"/>
        <v>0</v>
      </c>
      <c r="P244" s="66">
        <f t="shared" si="13"/>
        <v>0</v>
      </c>
      <c r="Q244" t="s">
        <v>35</v>
      </c>
    </row>
    <row r="245" spans="1:19" x14ac:dyDescent="0.35">
      <c r="A245" s="20" t="str">
        <f t="shared" si="14"/>
        <v>322873</v>
      </c>
      <c r="B245" s="5" t="s">
        <v>35</v>
      </c>
      <c r="C245" t="s">
        <v>530</v>
      </c>
      <c r="D245" t="s">
        <v>534</v>
      </c>
      <c r="E245" t="s">
        <v>535</v>
      </c>
      <c r="F245" s="21">
        <v>303</v>
      </c>
      <c r="G245" s="65">
        <v>0</v>
      </c>
      <c r="H245" s="65">
        <v>267463.90770700003</v>
      </c>
      <c r="I245" s="24">
        <v>0</v>
      </c>
      <c r="J245" s="65"/>
      <c r="K245" s="26">
        <f t="shared" si="15"/>
        <v>0</v>
      </c>
      <c r="L245" s="66">
        <v>267463.90770700003</v>
      </c>
      <c r="M245" s="66">
        <v>0</v>
      </c>
      <c r="N245" s="66">
        <f t="shared" si="13"/>
        <v>0</v>
      </c>
      <c r="O245" s="66">
        <f t="shared" si="13"/>
        <v>0</v>
      </c>
      <c r="P245" s="66">
        <f t="shared" si="13"/>
        <v>0</v>
      </c>
      <c r="Q245" t="s">
        <v>35</v>
      </c>
    </row>
    <row r="246" spans="1:19" x14ac:dyDescent="0.35">
      <c r="B246" s="39" t="s">
        <v>536</v>
      </c>
      <c r="C246" s="40"/>
      <c r="D246" s="40"/>
      <c r="E246" s="40"/>
      <c r="F246" s="41"/>
      <c r="G246" s="42">
        <f>SUBTOTAL(9,G247:G331)</f>
        <v>0</v>
      </c>
      <c r="H246" s="42">
        <f>SUBTOTAL(9,H247:H331)</f>
        <v>0</v>
      </c>
      <c r="I246" s="42">
        <f t="shared" ref="I246" si="16">SUBTOTAL(9,I247:I331)</f>
        <v>0</v>
      </c>
      <c r="J246" s="42"/>
      <c r="K246" s="42">
        <f t="shared" ref="K246:P246" si="17">SUBTOTAL(9,K247:K984)</f>
        <v>1320726.51</v>
      </c>
      <c r="L246" s="42">
        <f t="shared" si="17"/>
        <v>0</v>
      </c>
      <c r="M246" s="42">
        <f t="shared" si="17"/>
        <v>0</v>
      </c>
      <c r="N246" s="42">
        <f t="shared" si="17"/>
        <v>1320726.51</v>
      </c>
      <c r="O246" s="42">
        <f t="shared" si="17"/>
        <v>0</v>
      </c>
      <c r="P246" s="42">
        <f t="shared" si="17"/>
        <v>0</v>
      </c>
      <c r="Q246" s="80"/>
      <c r="S246" t="s">
        <v>737</v>
      </c>
    </row>
    <row r="247" spans="1:19" x14ac:dyDescent="0.35">
      <c r="A247">
        <v>1</v>
      </c>
      <c r="B247" s="21" t="s">
        <v>537</v>
      </c>
      <c r="C247" s="22" t="s">
        <v>29</v>
      </c>
      <c r="D247" s="22" t="s">
        <v>538</v>
      </c>
      <c r="E247" s="22" t="s">
        <v>539</v>
      </c>
      <c r="F247" s="23" t="s">
        <v>540</v>
      </c>
      <c r="G247" s="25">
        <v>0</v>
      </c>
      <c r="H247" s="25">
        <v>0</v>
      </c>
      <c r="K247" s="26">
        <v>-24677.119999999999</v>
      </c>
      <c r="L247" s="25">
        <v>0</v>
      </c>
      <c r="M247" s="25">
        <v>0</v>
      </c>
      <c r="N247" s="66">
        <f t="shared" ref="N247:P278" si="18">K247-G247</f>
        <v>-24677.119999999999</v>
      </c>
      <c r="O247" s="66">
        <f t="shared" si="18"/>
        <v>0</v>
      </c>
      <c r="P247" s="66">
        <f t="shared" si="18"/>
        <v>0</v>
      </c>
    </row>
    <row r="248" spans="1:19" x14ac:dyDescent="0.35">
      <c r="A248">
        <f t="shared" ref="A248:A311" si="19">A247+1</f>
        <v>2</v>
      </c>
      <c r="B248" s="21" t="str">
        <f>B247</f>
        <v>2023 Closed 2024</v>
      </c>
      <c r="C248" s="22" t="s">
        <v>29</v>
      </c>
      <c r="D248" s="22" t="s">
        <v>541</v>
      </c>
      <c r="E248" s="22" t="s">
        <v>542</v>
      </c>
      <c r="F248" s="23" t="s">
        <v>540</v>
      </c>
      <c r="G248" s="25">
        <v>0</v>
      </c>
      <c r="H248" s="25">
        <v>0</v>
      </c>
      <c r="K248" s="26">
        <v>3207.5600000000004</v>
      </c>
      <c r="L248" s="25">
        <v>0</v>
      </c>
      <c r="M248" s="25">
        <v>0</v>
      </c>
      <c r="N248" s="66">
        <f t="shared" si="18"/>
        <v>3207.5600000000004</v>
      </c>
      <c r="O248" s="66">
        <f t="shared" si="18"/>
        <v>0</v>
      </c>
      <c r="P248" s="66">
        <f t="shared" si="18"/>
        <v>0</v>
      </c>
    </row>
    <row r="249" spans="1:19" x14ac:dyDescent="0.35">
      <c r="A249">
        <f t="shared" si="19"/>
        <v>3</v>
      </c>
      <c r="B249" s="21" t="str">
        <f t="shared" ref="B249:B312" si="20">B248</f>
        <v>2023 Closed 2024</v>
      </c>
      <c r="C249" s="22" t="s">
        <v>29</v>
      </c>
      <c r="D249" s="22" t="s">
        <v>543</v>
      </c>
      <c r="E249" s="22" t="s">
        <v>544</v>
      </c>
      <c r="F249" s="23" t="s">
        <v>540</v>
      </c>
      <c r="G249" s="25">
        <v>0</v>
      </c>
      <c r="H249" s="25">
        <v>0</v>
      </c>
      <c r="K249" s="26">
        <v>22281.93</v>
      </c>
      <c r="L249" s="25">
        <v>0</v>
      </c>
      <c r="M249" s="25">
        <v>0</v>
      </c>
      <c r="N249" s="66">
        <f t="shared" si="18"/>
        <v>22281.93</v>
      </c>
      <c r="O249" s="66">
        <f t="shared" si="18"/>
        <v>0</v>
      </c>
      <c r="P249" s="66">
        <f t="shared" si="18"/>
        <v>0</v>
      </c>
    </row>
    <row r="250" spans="1:19" x14ac:dyDescent="0.35">
      <c r="A250">
        <f t="shared" si="19"/>
        <v>4</v>
      </c>
      <c r="B250" s="21" t="str">
        <f t="shared" si="20"/>
        <v>2023 Closed 2024</v>
      </c>
      <c r="C250" s="22" t="s">
        <v>29</v>
      </c>
      <c r="D250" s="22" t="s">
        <v>545</v>
      </c>
      <c r="E250" s="22" t="s">
        <v>546</v>
      </c>
      <c r="F250" s="23" t="s">
        <v>547</v>
      </c>
      <c r="G250" s="25">
        <v>0</v>
      </c>
      <c r="H250" s="25">
        <v>0</v>
      </c>
      <c r="K250" s="26">
        <v>42890.189999999995</v>
      </c>
      <c r="L250" s="25">
        <v>0</v>
      </c>
      <c r="M250" s="25">
        <v>0</v>
      </c>
      <c r="N250" s="66">
        <f t="shared" si="18"/>
        <v>42890.189999999995</v>
      </c>
      <c r="O250" s="66">
        <f t="shared" si="18"/>
        <v>0</v>
      </c>
      <c r="P250" s="66">
        <f t="shared" si="18"/>
        <v>0</v>
      </c>
    </row>
    <row r="251" spans="1:19" x14ac:dyDescent="0.35">
      <c r="A251">
        <f t="shared" si="19"/>
        <v>5</v>
      </c>
      <c r="B251" s="21" t="str">
        <f t="shared" si="20"/>
        <v>2023 Closed 2024</v>
      </c>
      <c r="C251" s="22" t="s">
        <v>29</v>
      </c>
      <c r="D251" s="22" t="s">
        <v>548</v>
      </c>
      <c r="E251" s="22" t="s">
        <v>549</v>
      </c>
      <c r="F251" s="23" t="s">
        <v>540</v>
      </c>
      <c r="G251" s="25">
        <v>0</v>
      </c>
      <c r="H251" s="25">
        <v>0</v>
      </c>
      <c r="K251" s="26">
        <v>297108.61</v>
      </c>
      <c r="L251" s="25">
        <v>0</v>
      </c>
      <c r="M251" s="25">
        <v>0</v>
      </c>
      <c r="N251" s="66">
        <f t="shared" si="18"/>
        <v>297108.61</v>
      </c>
      <c r="O251" s="66">
        <f t="shared" si="18"/>
        <v>0</v>
      </c>
      <c r="P251" s="66">
        <f t="shared" si="18"/>
        <v>0</v>
      </c>
    </row>
    <row r="252" spans="1:19" x14ac:dyDescent="0.35">
      <c r="A252">
        <f t="shared" si="19"/>
        <v>6</v>
      </c>
      <c r="B252" s="21" t="str">
        <f t="shared" si="20"/>
        <v>2023 Closed 2024</v>
      </c>
      <c r="C252" s="22" t="s">
        <v>29</v>
      </c>
      <c r="D252" s="22" t="s">
        <v>550</v>
      </c>
      <c r="E252" s="22" t="s">
        <v>551</v>
      </c>
      <c r="F252" s="23" t="s">
        <v>540</v>
      </c>
      <c r="G252" s="25">
        <v>0</v>
      </c>
      <c r="H252" s="25">
        <v>0</v>
      </c>
      <c r="K252" s="26">
        <v>148928.12</v>
      </c>
      <c r="L252" s="25">
        <v>0</v>
      </c>
      <c r="M252" s="25">
        <v>0</v>
      </c>
      <c r="N252" s="66">
        <f t="shared" si="18"/>
        <v>148928.12</v>
      </c>
      <c r="O252" s="66">
        <f t="shared" si="18"/>
        <v>0</v>
      </c>
      <c r="P252" s="66">
        <f t="shared" si="18"/>
        <v>0</v>
      </c>
    </row>
    <row r="253" spans="1:19" x14ac:dyDescent="0.35">
      <c r="A253">
        <f t="shared" si="19"/>
        <v>7</v>
      </c>
      <c r="B253" s="21" t="str">
        <f t="shared" si="20"/>
        <v>2023 Closed 2024</v>
      </c>
      <c r="C253" s="22" t="s">
        <v>29</v>
      </c>
      <c r="D253" s="22" t="s">
        <v>552</v>
      </c>
      <c r="E253" s="22" t="s">
        <v>553</v>
      </c>
      <c r="F253" s="23" t="s">
        <v>554</v>
      </c>
      <c r="G253" s="25">
        <v>0</v>
      </c>
      <c r="H253" s="25">
        <v>0</v>
      </c>
      <c r="K253" s="26">
        <v>26244.81</v>
      </c>
      <c r="L253" s="25">
        <v>0</v>
      </c>
      <c r="M253" s="25">
        <v>0</v>
      </c>
      <c r="N253" s="66">
        <f t="shared" si="18"/>
        <v>26244.81</v>
      </c>
      <c r="O253" s="66">
        <f t="shared" si="18"/>
        <v>0</v>
      </c>
      <c r="P253" s="66">
        <f t="shared" si="18"/>
        <v>0</v>
      </c>
    </row>
    <row r="254" spans="1:19" x14ac:dyDescent="0.35">
      <c r="A254">
        <f t="shared" si="19"/>
        <v>8</v>
      </c>
      <c r="B254" s="21" t="str">
        <f t="shared" si="20"/>
        <v>2023 Closed 2024</v>
      </c>
      <c r="C254" s="22" t="s">
        <v>29</v>
      </c>
      <c r="D254" s="22" t="s">
        <v>555</v>
      </c>
      <c r="E254" s="22" t="s">
        <v>556</v>
      </c>
      <c r="F254" s="23" t="s">
        <v>554</v>
      </c>
      <c r="G254" s="25">
        <v>0</v>
      </c>
      <c r="H254" s="25">
        <v>0</v>
      </c>
      <c r="K254" s="26">
        <v>3845.46</v>
      </c>
      <c r="L254" s="25">
        <v>0</v>
      </c>
      <c r="M254" s="25">
        <v>0</v>
      </c>
      <c r="N254" s="66">
        <f t="shared" si="18"/>
        <v>3845.46</v>
      </c>
      <c r="O254" s="66">
        <f t="shared" si="18"/>
        <v>0</v>
      </c>
      <c r="P254" s="66">
        <f t="shared" si="18"/>
        <v>0</v>
      </c>
    </row>
    <row r="255" spans="1:19" x14ac:dyDescent="0.35">
      <c r="A255">
        <f t="shared" si="19"/>
        <v>9</v>
      </c>
      <c r="B255" s="21" t="str">
        <f t="shared" si="20"/>
        <v>2023 Closed 2024</v>
      </c>
      <c r="C255" s="22" t="s">
        <v>29</v>
      </c>
      <c r="D255" s="22" t="s">
        <v>557</v>
      </c>
      <c r="E255" s="22" t="s">
        <v>558</v>
      </c>
      <c r="F255" s="23" t="s">
        <v>540</v>
      </c>
      <c r="G255" s="25">
        <v>0</v>
      </c>
      <c r="H255" s="25">
        <v>0</v>
      </c>
      <c r="K255" s="26">
        <v>-63.6</v>
      </c>
      <c r="L255" s="25">
        <v>0</v>
      </c>
      <c r="M255" s="25">
        <v>0</v>
      </c>
      <c r="N255" s="66">
        <f t="shared" si="18"/>
        <v>-63.6</v>
      </c>
      <c r="O255" s="66">
        <f t="shared" si="18"/>
        <v>0</v>
      </c>
      <c r="P255" s="66">
        <f t="shared" si="18"/>
        <v>0</v>
      </c>
    </row>
    <row r="256" spans="1:19" x14ac:dyDescent="0.35">
      <c r="A256">
        <f t="shared" si="19"/>
        <v>10</v>
      </c>
      <c r="B256" s="21" t="str">
        <f t="shared" si="20"/>
        <v>2023 Closed 2024</v>
      </c>
      <c r="C256" s="22" t="s">
        <v>29</v>
      </c>
      <c r="D256" s="22" t="s">
        <v>559</v>
      </c>
      <c r="E256" s="22" t="s">
        <v>560</v>
      </c>
      <c r="F256" s="23" t="s">
        <v>547</v>
      </c>
      <c r="G256" s="25">
        <v>0</v>
      </c>
      <c r="H256" s="25">
        <v>0</v>
      </c>
      <c r="K256" s="26">
        <v>-322.59000000000003</v>
      </c>
      <c r="L256" s="25">
        <v>0</v>
      </c>
      <c r="M256" s="25">
        <v>0</v>
      </c>
      <c r="N256" s="66">
        <f t="shared" si="18"/>
        <v>-322.59000000000003</v>
      </c>
      <c r="O256" s="66">
        <f t="shared" si="18"/>
        <v>0</v>
      </c>
      <c r="P256" s="66">
        <f t="shared" si="18"/>
        <v>0</v>
      </c>
    </row>
    <row r="257" spans="1:16" x14ac:dyDescent="0.35">
      <c r="A257">
        <f t="shared" si="19"/>
        <v>11</v>
      </c>
      <c r="B257" s="21" t="str">
        <f t="shared" si="20"/>
        <v>2023 Closed 2024</v>
      </c>
      <c r="C257" s="22" t="s">
        <v>29</v>
      </c>
      <c r="D257" s="22" t="s">
        <v>561</v>
      </c>
      <c r="E257" s="22" t="s">
        <v>562</v>
      </c>
      <c r="F257" s="23" t="s">
        <v>563</v>
      </c>
      <c r="G257" s="25">
        <v>0</v>
      </c>
      <c r="H257" s="25">
        <v>0</v>
      </c>
      <c r="K257" s="26">
        <v>45815.19</v>
      </c>
      <c r="L257" s="25">
        <v>0</v>
      </c>
      <c r="M257" s="25">
        <v>0</v>
      </c>
      <c r="N257" s="66">
        <f t="shared" si="18"/>
        <v>45815.19</v>
      </c>
      <c r="O257" s="66">
        <f t="shared" si="18"/>
        <v>0</v>
      </c>
      <c r="P257" s="66">
        <f t="shared" si="18"/>
        <v>0</v>
      </c>
    </row>
    <row r="258" spans="1:16" x14ac:dyDescent="0.35">
      <c r="A258">
        <f t="shared" si="19"/>
        <v>12</v>
      </c>
      <c r="B258" s="21" t="str">
        <f t="shared" si="20"/>
        <v>2023 Closed 2024</v>
      </c>
      <c r="C258" s="22" t="s">
        <v>29</v>
      </c>
      <c r="D258" s="22" t="s">
        <v>564</v>
      </c>
      <c r="E258" s="22" t="s">
        <v>565</v>
      </c>
      <c r="F258" s="23" t="s">
        <v>540</v>
      </c>
      <c r="G258" s="25">
        <v>0</v>
      </c>
      <c r="H258" s="25">
        <v>0</v>
      </c>
      <c r="K258" s="26">
        <v>175039.2</v>
      </c>
      <c r="L258" s="25">
        <v>0</v>
      </c>
      <c r="M258" s="25">
        <v>0</v>
      </c>
      <c r="N258" s="66">
        <f t="shared" si="18"/>
        <v>175039.2</v>
      </c>
      <c r="O258" s="66">
        <f t="shared" si="18"/>
        <v>0</v>
      </c>
      <c r="P258" s="66">
        <f t="shared" si="18"/>
        <v>0</v>
      </c>
    </row>
    <row r="259" spans="1:16" x14ac:dyDescent="0.35">
      <c r="A259">
        <f t="shared" si="19"/>
        <v>13</v>
      </c>
      <c r="B259" s="21" t="str">
        <f t="shared" si="20"/>
        <v>2023 Closed 2024</v>
      </c>
      <c r="C259" s="22" t="s">
        <v>29</v>
      </c>
      <c r="D259" s="22" t="s">
        <v>566</v>
      </c>
      <c r="E259" s="22" t="s">
        <v>567</v>
      </c>
      <c r="F259" s="23" t="s">
        <v>568</v>
      </c>
      <c r="G259" s="25">
        <v>0</v>
      </c>
      <c r="H259" s="25">
        <v>0</v>
      </c>
      <c r="K259" s="26">
        <v>27618.03</v>
      </c>
      <c r="L259" s="25">
        <v>0</v>
      </c>
      <c r="M259" s="25">
        <v>0</v>
      </c>
      <c r="N259" s="66">
        <f t="shared" si="18"/>
        <v>27618.03</v>
      </c>
      <c r="O259" s="66">
        <f t="shared" si="18"/>
        <v>0</v>
      </c>
      <c r="P259" s="66">
        <f t="shared" si="18"/>
        <v>0</v>
      </c>
    </row>
    <row r="260" spans="1:16" x14ac:dyDescent="0.35">
      <c r="A260">
        <f t="shared" si="19"/>
        <v>14</v>
      </c>
      <c r="B260" s="21" t="str">
        <f t="shared" si="20"/>
        <v>2023 Closed 2024</v>
      </c>
      <c r="C260" s="22" t="s">
        <v>29</v>
      </c>
      <c r="D260" s="22" t="s">
        <v>569</v>
      </c>
      <c r="E260" s="22" t="s">
        <v>570</v>
      </c>
      <c r="F260" s="23" t="s">
        <v>571</v>
      </c>
      <c r="G260" s="25">
        <v>0</v>
      </c>
      <c r="H260" s="25">
        <v>0</v>
      </c>
      <c r="K260" s="26">
        <v>115.01</v>
      </c>
      <c r="L260" s="25">
        <v>0</v>
      </c>
      <c r="M260" s="25">
        <v>0</v>
      </c>
      <c r="N260" s="66">
        <f t="shared" si="18"/>
        <v>115.01</v>
      </c>
      <c r="O260" s="66">
        <f t="shared" si="18"/>
        <v>0</v>
      </c>
      <c r="P260" s="66">
        <f t="shared" si="18"/>
        <v>0</v>
      </c>
    </row>
    <row r="261" spans="1:16" x14ac:dyDescent="0.35">
      <c r="A261">
        <f t="shared" si="19"/>
        <v>15</v>
      </c>
      <c r="B261" s="21" t="str">
        <f t="shared" si="20"/>
        <v>2023 Closed 2024</v>
      </c>
      <c r="C261" s="22" t="s">
        <v>29</v>
      </c>
      <c r="D261" s="22" t="s">
        <v>572</v>
      </c>
      <c r="E261" s="22" t="s">
        <v>573</v>
      </c>
      <c r="F261" s="23" t="s">
        <v>554</v>
      </c>
      <c r="G261" s="25">
        <v>0</v>
      </c>
      <c r="H261" s="25">
        <v>0</v>
      </c>
      <c r="K261" s="26">
        <v>13898.34</v>
      </c>
      <c r="L261" s="25">
        <v>0</v>
      </c>
      <c r="M261" s="25">
        <v>0</v>
      </c>
      <c r="N261" s="66">
        <f t="shared" si="18"/>
        <v>13898.34</v>
      </c>
      <c r="O261" s="66">
        <f t="shared" si="18"/>
        <v>0</v>
      </c>
      <c r="P261" s="66">
        <f t="shared" si="18"/>
        <v>0</v>
      </c>
    </row>
    <row r="262" spans="1:16" x14ac:dyDescent="0.35">
      <c r="A262">
        <f t="shared" si="19"/>
        <v>16</v>
      </c>
      <c r="B262" s="21" t="str">
        <f t="shared" si="20"/>
        <v>2023 Closed 2024</v>
      </c>
      <c r="C262" s="22" t="s">
        <v>29</v>
      </c>
      <c r="D262" s="22" t="s">
        <v>574</v>
      </c>
      <c r="E262" s="22" t="s">
        <v>575</v>
      </c>
      <c r="F262" s="23" t="s">
        <v>540</v>
      </c>
      <c r="G262" s="25">
        <v>0</v>
      </c>
      <c r="H262" s="25">
        <v>0</v>
      </c>
      <c r="K262" s="26">
        <v>61497.130000000005</v>
      </c>
      <c r="L262" s="25">
        <v>0</v>
      </c>
      <c r="M262" s="25">
        <v>0</v>
      </c>
      <c r="N262" s="66">
        <f t="shared" si="18"/>
        <v>61497.130000000005</v>
      </c>
      <c r="O262" s="66">
        <f t="shared" si="18"/>
        <v>0</v>
      </c>
      <c r="P262" s="66">
        <f t="shared" si="18"/>
        <v>0</v>
      </c>
    </row>
    <row r="263" spans="1:16" x14ac:dyDescent="0.35">
      <c r="A263">
        <f t="shared" si="19"/>
        <v>17</v>
      </c>
      <c r="B263" s="21" t="str">
        <f t="shared" si="20"/>
        <v>2023 Closed 2024</v>
      </c>
      <c r="C263" s="22" t="s">
        <v>29</v>
      </c>
      <c r="D263" s="22" t="s">
        <v>576</v>
      </c>
      <c r="E263" s="22" t="s">
        <v>577</v>
      </c>
      <c r="F263" s="23" t="s">
        <v>540</v>
      </c>
      <c r="G263" s="25">
        <v>0</v>
      </c>
      <c r="H263" s="25">
        <v>0</v>
      </c>
      <c r="K263" s="26">
        <v>0</v>
      </c>
      <c r="L263" s="25">
        <v>0</v>
      </c>
      <c r="M263" s="25">
        <v>0</v>
      </c>
      <c r="N263" s="66">
        <f t="shared" si="18"/>
        <v>0</v>
      </c>
      <c r="O263" s="66">
        <f t="shared" si="18"/>
        <v>0</v>
      </c>
      <c r="P263" s="66">
        <f t="shared" si="18"/>
        <v>0</v>
      </c>
    </row>
    <row r="264" spans="1:16" x14ac:dyDescent="0.35">
      <c r="A264">
        <f t="shared" si="19"/>
        <v>18</v>
      </c>
      <c r="B264" s="21" t="str">
        <f t="shared" si="20"/>
        <v>2023 Closed 2024</v>
      </c>
      <c r="C264" s="22" t="s">
        <v>29</v>
      </c>
      <c r="D264" s="22" t="s">
        <v>578</v>
      </c>
      <c r="E264" s="22" t="s">
        <v>579</v>
      </c>
      <c r="F264" s="23" t="s">
        <v>540</v>
      </c>
      <c r="G264" s="25">
        <v>0</v>
      </c>
      <c r="H264" s="25">
        <v>0</v>
      </c>
      <c r="K264" s="26">
        <v>-48387.109999999979</v>
      </c>
      <c r="L264" s="25">
        <v>0</v>
      </c>
      <c r="M264" s="25">
        <v>0</v>
      </c>
      <c r="N264" s="66">
        <f t="shared" si="18"/>
        <v>-48387.109999999979</v>
      </c>
      <c r="O264" s="66">
        <f t="shared" si="18"/>
        <v>0</v>
      </c>
      <c r="P264" s="66">
        <f t="shared" si="18"/>
        <v>0</v>
      </c>
    </row>
    <row r="265" spans="1:16" x14ac:dyDescent="0.35">
      <c r="A265">
        <f t="shared" si="19"/>
        <v>19</v>
      </c>
      <c r="B265" s="21" t="str">
        <f t="shared" si="20"/>
        <v>2023 Closed 2024</v>
      </c>
      <c r="C265" s="22" t="s">
        <v>322</v>
      </c>
      <c r="D265" s="22" t="s">
        <v>580</v>
      </c>
      <c r="E265" s="22" t="s">
        <v>581</v>
      </c>
      <c r="F265" s="23" t="s">
        <v>582</v>
      </c>
      <c r="G265" s="25">
        <v>0</v>
      </c>
      <c r="H265" s="25">
        <v>0</v>
      </c>
      <c r="K265" s="26">
        <v>0</v>
      </c>
      <c r="L265" s="25">
        <v>0</v>
      </c>
      <c r="M265" s="25">
        <v>0</v>
      </c>
      <c r="N265" s="66">
        <f t="shared" si="18"/>
        <v>0</v>
      </c>
      <c r="O265" s="66">
        <f t="shared" si="18"/>
        <v>0</v>
      </c>
      <c r="P265" s="66">
        <f t="shared" si="18"/>
        <v>0</v>
      </c>
    </row>
    <row r="266" spans="1:16" x14ac:dyDescent="0.35">
      <c r="A266">
        <f t="shared" si="19"/>
        <v>20</v>
      </c>
      <c r="B266" s="21" t="str">
        <f t="shared" si="20"/>
        <v>2023 Closed 2024</v>
      </c>
      <c r="C266" s="22" t="s">
        <v>583</v>
      </c>
      <c r="D266" s="22" t="s">
        <v>584</v>
      </c>
      <c r="E266" s="22" t="s">
        <v>585</v>
      </c>
      <c r="F266" s="23" t="s">
        <v>586</v>
      </c>
      <c r="G266" s="25">
        <v>0</v>
      </c>
      <c r="H266" s="25">
        <v>0</v>
      </c>
      <c r="K266" s="26">
        <v>49077.560000000005</v>
      </c>
      <c r="L266" s="25">
        <v>0</v>
      </c>
      <c r="M266" s="25">
        <v>0</v>
      </c>
      <c r="N266" s="66">
        <f t="shared" si="18"/>
        <v>49077.560000000005</v>
      </c>
      <c r="O266" s="66">
        <f t="shared" si="18"/>
        <v>0</v>
      </c>
      <c r="P266" s="66">
        <f t="shared" si="18"/>
        <v>0</v>
      </c>
    </row>
    <row r="267" spans="1:16" x14ac:dyDescent="0.35">
      <c r="A267">
        <f t="shared" si="19"/>
        <v>21</v>
      </c>
      <c r="B267" s="21" t="str">
        <f t="shared" si="20"/>
        <v>2023 Closed 2024</v>
      </c>
      <c r="C267" s="22" t="s">
        <v>29</v>
      </c>
      <c r="D267" s="22" t="s">
        <v>587</v>
      </c>
      <c r="E267" s="22" t="s">
        <v>588</v>
      </c>
      <c r="F267" s="23" t="s">
        <v>540</v>
      </c>
      <c r="G267" s="25">
        <v>0</v>
      </c>
      <c r="H267" s="25">
        <v>0</v>
      </c>
      <c r="K267" s="26">
        <v>-277894.65000000002</v>
      </c>
      <c r="L267" s="25">
        <v>0</v>
      </c>
      <c r="M267" s="25">
        <v>0</v>
      </c>
      <c r="N267" s="66">
        <f t="shared" si="18"/>
        <v>-277894.65000000002</v>
      </c>
      <c r="O267" s="66">
        <f t="shared" si="18"/>
        <v>0</v>
      </c>
      <c r="P267" s="66">
        <f t="shared" si="18"/>
        <v>0</v>
      </c>
    </row>
    <row r="268" spans="1:16" x14ac:dyDescent="0.35">
      <c r="A268">
        <f t="shared" si="19"/>
        <v>22</v>
      </c>
      <c r="B268" s="21" t="str">
        <f t="shared" si="20"/>
        <v>2023 Closed 2024</v>
      </c>
      <c r="C268" s="22" t="s">
        <v>322</v>
      </c>
      <c r="D268" s="22" t="s">
        <v>589</v>
      </c>
      <c r="E268" s="22" t="s">
        <v>590</v>
      </c>
      <c r="F268" s="23" t="s">
        <v>540</v>
      </c>
      <c r="G268" s="25">
        <v>0</v>
      </c>
      <c r="H268" s="25">
        <v>0</v>
      </c>
      <c r="K268" s="26">
        <v>133.69</v>
      </c>
      <c r="L268" s="25">
        <v>0</v>
      </c>
      <c r="M268" s="25">
        <v>0</v>
      </c>
      <c r="N268" s="66">
        <f t="shared" si="18"/>
        <v>133.69</v>
      </c>
      <c r="O268" s="66">
        <f t="shared" si="18"/>
        <v>0</v>
      </c>
      <c r="P268" s="66">
        <f t="shared" si="18"/>
        <v>0</v>
      </c>
    </row>
    <row r="269" spans="1:16" x14ac:dyDescent="0.35">
      <c r="A269">
        <f t="shared" si="19"/>
        <v>23</v>
      </c>
      <c r="B269" s="21" t="str">
        <f t="shared" si="20"/>
        <v>2023 Closed 2024</v>
      </c>
      <c r="C269" s="22" t="s">
        <v>29</v>
      </c>
      <c r="D269" s="22" t="s">
        <v>591</v>
      </c>
      <c r="E269" s="22" t="s">
        <v>592</v>
      </c>
      <c r="F269" s="23" t="s">
        <v>540</v>
      </c>
      <c r="G269" s="25">
        <v>0</v>
      </c>
      <c r="H269" s="25">
        <v>0</v>
      </c>
      <c r="K269" s="26">
        <v>49.230000000000004</v>
      </c>
      <c r="L269" s="25">
        <v>0</v>
      </c>
      <c r="M269" s="25">
        <v>0</v>
      </c>
      <c r="N269" s="66">
        <f t="shared" si="18"/>
        <v>49.230000000000004</v>
      </c>
      <c r="O269" s="66">
        <f t="shared" si="18"/>
        <v>0</v>
      </c>
      <c r="P269" s="66">
        <f t="shared" si="18"/>
        <v>0</v>
      </c>
    </row>
    <row r="270" spans="1:16" x14ac:dyDescent="0.35">
      <c r="A270">
        <f t="shared" si="19"/>
        <v>24</v>
      </c>
      <c r="B270" s="21" t="str">
        <f t="shared" si="20"/>
        <v>2023 Closed 2024</v>
      </c>
      <c r="C270" s="22" t="s">
        <v>322</v>
      </c>
      <c r="D270" s="22" t="s">
        <v>593</v>
      </c>
      <c r="E270" s="22" t="s">
        <v>594</v>
      </c>
      <c r="F270" s="23" t="s">
        <v>540</v>
      </c>
      <c r="G270" s="25">
        <v>0</v>
      </c>
      <c r="H270" s="25">
        <v>0</v>
      </c>
      <c r="K270" s="26">
        <v>612.91</v>
      </c>
      <c r="L270" s="25">
        <v>0</v>
      </c>
      <c r="M270" s="25">
        <v>0</v>
      </c>
      <c r="N270" s="66">
        <f t="shared" si="18"/>
        <v>612.91</v>
      </c>
      <c r="O270" s="66">
        <f t="shared" si="18"/>
        <v>0</v>
      </c>
      <c r="P270" s="66">
        <f t="shared" si="18"/>
        <v>0</v>
      </c>
    </row>
    <row r="271" spans="1:16" x14ac:dyDescent="0.35">
      <c r="A271">
        <f t="shared" si="19"/>
        <v>25</v>
      </c>
      <c r="B271" s="21" t="str">
        <f t="shared" si="20"/>
        <v>2023 Closed 2024</v>
      </c>
      <c r="C271" s="22" t="s">
        <v>29</v>
      </c>
      <c r="D271" s="22" t="s">
        <v>595</v>
      </c>
      <c r="E271" s="22" t="s">
        <v>596</v>
      </c>
      <c r="F271" s="23" t="s">
        <v>554</v>
      </c>
      <c r="G271" s="25">
        <v>0</v>
      </c>
      <c r="H271" s="25">
        <v>0</v>
      </c>
      <c r="K271" s="26">
        <v>19701.02</v>
      </c>
      <c r="L271" s="25">
        <v>0</v>
      </c>
      <c r="M271" s="25">
        <v>0</v>
      </c>
      <c r="N271" s="66">
        <f t="shared" si="18"/>
        <v>19701.02</v>
      </c>
      <c r="O271" s="66">
        <f t="shared" si="18"/>
        <v>0</v>
      </c>
      <c r="P271" s="66">
        <f t="shared" si="18"/>
        <v>0</v>
      </c>
    </row>
    <row r="272" spans="1:16" x14ac:dyDescent="0.35">
      <c r="A272">
        <f t="shared" si="19"/>
        <v>26</v>
      </c>
      <c r="B272" s="21" t="str">
        <f t="shared" si="20"/>
        <v>2023 Closed 2024</v>
      </c>
      <c r="C272" s="22" t="s">
        <v>289</v>
      </c>
      <c r="D272" s="22" t="s">
        <v>597</v>
      </c>
      <c r="E272" s="22" t="s">
        <v>598</v>
      </c>
      <c r="F272" s="23" t="s">
        <v>582</v>
      </c>
      <c r="G272" s="25">
        <v>0</v>
      </c>
      <c r="H272" s="25">
        <v>0</v>
      </c>
      <c r="K272" s="26">
        <v>0</v>
      </c>
      <c r="L272" s="25">
        <v>0</v>
      </c>
      <c r="M272" s="25">
        <v>0</v>
      </c>
      <c r="N272" s="66">
        <f t="shared" si="18"/>
        <v>0</v>
      </c>
      <c r="O272" s="66">
        <f t="shared" si="18"/>
        <v>0</v>
      </c>
      <c r="P272" s="66">
        <f t="shared" si="18"/>
        <v>0</v>
      </c>
    </row>
    <row r="273" spans="1:16" x14ac:dyDescent="0.35">
      <c r="A273">
        <f t="shared" si="19"/>
        <v>27</v>
      </c>
      <c r="B273" s="21" t="str">
        <f t="shared" si="20"/>
        <v>2023 Closed 2024</v>
      </c>
      <c r="C273" s="22" t="s">
        <v>322</v>
      </c>
      <c r="D273" s="22" t="s">
        <v>599</v>
      </c>
      <c r="E273" s="22" t="s">
        <v>600</v>
      </c>
      <c r="F273" s="23" t="s">
        <v>601</v>
      </c>
      <c r="G273" s="25">
        <v>0</v>
      </c>
      <c r="H273" s="25">
        <v>0</v>
      </c>
      <c r="K273" s="26">
        <v>0</v>
      </c>
      <c r="L273" s="25">
        <v>0</v>
      </c>
      <c r="M273" s="25">
        <v>0</v>
      </c>
      <c r="N273" s="66">
        <f t="shared" si="18"/>
        <v>0</v>
      </c>
      <c r="O273" s="66">
        <f t="shared" si="18"/>
        <v>0</v>
      </c>
      <c r="P273" s="66">
        <f t="shared" si="18"/>
        <v>0</v>
      </c>
    </row>
    <row r="274" spans="1:16" x14ac:dyDescent="0.35">
      <c r="A274">
        <f t="shared" si="19"/>
        <v>28</v>
      </c>
      <c r="B274" s="21" t="str">
        <f t="shared" si="20"/>
        <v>2023 Closed 2024</v>
      </c>
      <c r="C274" s="22" t="s">
        <v>322</v>
      </c>
      <c r="D274" s="22" t="s">
        <v>602</v>
      </c>
      <c r="E274" s="22" t="s">
        <v>603</v>
      </c>
      <c r="F274" s="23" t="s">
        <v>582</v>
      </c>
      <c r="G274" s="25">
        <v>0</v>
      </c>
      <c r="H274" s="25">
        <v>0</v>
      </c>
      <c r="K274" s="26">
        <v>76.239999999999995</v>
      </c>
      <c r="L274" s="25">
        <v>0</v>
      </c>
      <c r="M274" s="25">
        <v>0</v>
      </c>
      <c r="N274" s="66">
        <f t="shared" si="18"/>
        <v>76.239999999999995</v>
      </c>
      <c r="O274" s="66">
        <f t="shared" si="18"/>
        <v>0</v>
      </c>
      <c r="P274" s="66">
        <f t="shared" si="18"/>
        <v>0</v>
      </c>
    </row>
    <row r="275" spans="1:16" x14ac:dyDescent="0.35">
      <c r="A275">
        <f t="shared" si="19"/>
        <v>29</v>
      </c>
      <c r="B275" s="21" t="str">
        <f t="shared" si="20"/>
        <v>2023 Closed 2024</v>
      </c>
      <c r="C275" s="22" t="s">
        <v>29</v>
      </c>
      <c r="D275" s="22" t="s">
        <v>604</v>
      </c>
      <c r="E275" s="22" t="s">
        <v>605</v>
      </c>
      <c r="F275" s="23" t="s">
        <v>540</v>
      </c>
      <c r="G275" s="25">
        <v>0</v>
      </c>
      <c r="H275" s="25">
        <v>0</v>
      </c>
      <c r="K275" s="26">
        <v>558.35</v>
      </c>
      <c r="L275" s="25">
        <v>0</v>
      </c>
      <c r="M275" s="25">
        <v>0</v>
      </c>
      <c r="N275" s="66">
        <f t="shared" si="18"/>
        <v>558.35</v>
      </c>
      <c r="O275" s="66">
        <f t="shared" si="18"/>
        <v>0</v>
      </c>
      <c r="P275" s="66">
        <f t="shared" si="18"/>
        <v>0</v>
      </c>
    </row>
    <row r="276" spans="1:16" x14ac:dyDescent="0.35">
      <c r="A276">
        <f t="shared" si="19"/>
        <v>30</v>
      </c>
      <c r="B276" s="21" t="str">
        <f t="shared" si="20"/>
        <v>2023 Closed 2024</v>
      </c>
      <c r="C276" s="22" t="s">
        <v>29</v>
      </c>
      <c r="D276" s="22" t="s">
        <v>606</v>
      </c>
      <c r="E276" s="22" t="s">
        <v>607</v>
      </c>
      <c r="F276" s="23" t="s">
        <v>568</v>
      </c>
      <c r="G276" s="25">
        <v>0</v>
      </c>
      <c r="H276" s="25">
        <v>0</v>
      </c>
      <c r="K276" s="26">
        <v>0</v>
      </c>
      <c r="L276" s="25">
        <v>0</v>
      </c>
      <c r="M276" s="25">
        <v>0</v>
      </c>
      <c r="N276" s="66">
        <f t="shared" si="18"/>
        <v>0</v>
      </c>
      <c r="O276" s="66">
        <f t="shared" si="18"/>
        <v>0</v>
      </c>
      <c r="P276" s="66">
        <f t="shared" si="18"/>
        <v>0</v>
      </c>
    </row>
    <row r="277" spans="1:16" x14ac:dyDescent="0.35">
      <c r="A277">
        <f t="shared" si="19"/>
        <v>31</v>
      </c>
      <c r="B277" s="21" t="str">
        <f t="shared" si="20"/>
        <v>2023 Closed 2024</v>
      </c>
      <c r="C277" s="22" t="s">
        <v>29</v>
      </c>
      <c r="D277" s="22" t="s">
        <v>608</v>
      </c>
      <c r="E277" s="22" t="s">
        <v>609</v>
      </c>
      <c r="F277" s="23" t="s">
        <v>582</v>
      </c>
      <c r="G277" s="25">
        <v>0</v>
      </c>
      <c r="H277" s="25">
        <v>0</v>
      </c>
      <c r="K277" s="26">
        <v>0</v>
      </c>
      <c r="L277" s="25">
        <v>0</v>
      </c>
      <c r="M277" s="25">
        <v>0</v>
      </c>
      <c r="N277" s="66">
        <f t="shared" si="18"/>
        <v>0</v>
      </c>
      <c r="O277" s="66">
        <f t="shared" si="18"/>
        <v>0</v>
      </c>
      <c r="P277" s="66">
        <f t="shared" si="18"/>
        <v>0</v>
      </c>
    </row>
    <row r="278" spans="1:16" x14ac:dyDescent="0.35">
      <c r="A278">
        <f t="shared" si="19"/>
        <v>32</v>
      </c>
      <c r="B278" s="21" t="str">
        <f t="shared" si="20"/>
        <v>2023 Closed 2024</v>
      </c>
      <c r="C278" s="22" t="s">
        <v>29</v>
      </c>
      <c r="D278" s="22" t="s">
        <v>610</v>
      </c>
      <c r="E278" s="22" t="s">
        <v>611</v>
      </c>
      <c r="F278" s="23" t="s">
        <v>582</v>
      </c>
      <c r="G278" s="25">
        <v>0</v>
      </c>
      <c r="H278" s="25">
        <v>0</v>
      </c>
      <c r="K278" s="26">
        <v>0</v>
      </c>
      <c r="L278" s="25">
        <v>0</v>
      </c>
      <c r="M278" s="25">
        <v>0</v>
      </c>
      <c r="N278" s="66">
        <f t="shared" si="18"/>
        <v>0</v>
      </c>
      <c r="O278" s="66">
        <f t="shared" si="18"/>
        <v>0</v>
      </c>
      <c r="P278" s="66">
        <f t="shared" si="18"/>
        <v>0</v>
      </c>
    </row>
    <row r="279" spans="1:16" x14ac:dyDescent="0.35">
      <c r="A279">
        <f t="shared" si="19"/>
        <v>33</v>
      </c>
      <c r="B279" s="21" t="str">
        <f t="shared" si="20"/>
        <v>2023 Closed 2024</v>
      </c>
      <c r="C279" s="22" t="s">
        <v>289</v>
      </c>
      <c r="D279" s="22" t="s">
        <v>612</v>
      </c>
      <c r="E279" s="22" t="s">
        <v>613</v>
      </c>
      <c r="F279" s="23" t="s">
        <v>614</v>
      </c>
      <c r="G279" s="25">
        <v>0</v>
      </c>
      <c r="H279" s="25">
        <v>0</v>
      </c>
      <c r="K279" s="26">
        <v>4435.8599999999997</v>
      </c>
      <c r="L279" s="25">
        <v>0</v>
      </c>
      <c r="M279" s="25">
        <v>0</v>
      </c>
      <c r="N279" s="66">
        <f t="shared" ref="N279:P310" si="21">K279-G279</f>
        <v>4435.8599999999997</v>
      </c>
      <c r="O279" s="66">
        <f t="shared" si="21"/>
        <v>0</v>
      </c>
      <c r="P279" s="66">
        <f t="shared" si="21"/>
        <v>0</v>
      </c>
    </row>
    <row r="280" spans="1:16" x14ac:dyDescent="0.35">
      <c r="A280">
        <f t="shared" si="19"/>
        <v>34</v>
      </c>
      <c r="B280" s="21" t="str">
        <f t="shared" si="20"/>
        <v>2023 Closed 2024</v>
      </c>
      <c r="C280" s="22" t="s">
        <v>29</v>
      </c>
      <c r="D280" s="22" t="s">
        <v>615</v>
      </c>
      <c r="E280" s="22" t="s">
        <v>616</v>
      </c>
      <c r="F280" s="23" t="s">
        <v>540</v>
      </c>
      <c r="G280" s="25">
        <v>0</v>
      </c>
      <c r="H280" s="25">
        <v>0</v>
      </c>
      <c r="K280" s="26">
        <v>-32090.570000000007</v>
      </c>
      <c r="L280" s="25">
        <v>0</v>
      </c>
      <c r="M280" s="25">
        <v>0</v>
      </c>
      <c r="N280" s="66">
        <f t="shared" si="21"/>
        <v>-32090.570000000007</v>
      </c>
      <c r="O280" s="66">
        <f t="shared" si="21"/>
        <v>0</v>
      </c>
      <c r="P280" s="66">
        <f t="shared" si="21"/>
        <v>0</v>
      </c>
    </row>
    <row r="281" spans="1:16" x14ac:dyDescent="0.35">
      <c r="A281">
        <f t="shared" si="19"/>
        <v>35</v>
      </c>
      <c r="B281" s="21" t="str">
        <f t="shared" si="20"/>
        <v>2023 Closed 2024</v>
      </c>
      <c r="C281" s="22" t="s">
        <v>322</v>
      </c>
      <c r="D281" s="22" t="s">
        <v>617</v>
      </c>
      <c r="E281" s="22" t="s">
        <v>618</v>
      </c>
      <c r="F281" s="23" t="s">
        <v>582</v>
      </c>
      <c r="G281" s="25">
        <v>0</v>
      </c>
      <c r="H281" s="25">
        <v>0</v>
      </c>
      <c r="K281" s="26">
        <v>0</v>
      </c>
      <c r="L281" s="25">
        <v>0</v>
      </c>
      <c r="M281" s="25">
        <v>0</v>
      </c>
      <c r="N281" s="66">
        <f t="shared" si="21"/>
        <v>0</v>
      </c>
      <c r="O281" s="66">
        <f t="shared" si="21"/>
        <v>0</v>
      </c>
      <c r="P281" s="66">
        <f t="shared" si="21"/>
        <v>0</v>
      </c>
    </row>
    <row r="282" spans="1:16" x14ac:dyDescent="0.35">
      <c r="A282">
        <f t="shared" si="19"/>
        <v>36</v>
      </c>
      <c r="B282" s="21" t="str">
        <f t="shared" si="20"/>
        <v>2023 Closed 2024</v>
      </c>
      <c r="C282" s="22" t="s">
        <v>29</v>
      </c>
      <c r="D282" s="22" t="s">
        <v>619</v>
      </c>
      <c r="E282" s="22" t="s">
        <v>620</v>
      </c>
      <c r="F282" s="23" t="s">
        <v>540</v>
      </c>
      <c r="G282" s="25">
        <v>0</v>
      </c>
      <c r="H282" s="25">
        <v>0</v>
      </c>
      <c r="K282" s="26">
        <v>0</v>
      </c>
      <c r="L282" s="25">
        <v>0</v>
      </c>
      <c r="M282" s="25">
        <v>0</v>
      </c>
      <c r="N282" s="66">
        <f t="shared" si="21"/>
        <v>0</v>
      </c>
      <c r="O282" s="66">
        <f t="shared" si="21"/>
        <v>0</v>
      </c>
      <c r="P282" s="66">
        <f t="shared" si="21"/>
        <v>0</v>
      </c>
    </row>
    <row r="283" spans="1:16" x14ac:dyDescent="0.35">
      <c r="A283">
        <f t="shared" si="19"/>
        <v>37</v>
      </c>
      <c r="B283" s="21" t="str">
        <f t="shared" si="20"/>
        <v>2023 Closed 2024</v>
      </c>
      <c r="C283" s="22" t="s">
        <v>29</v>
      </c>
      <c r="D283" s="22" t="s">
        <v>621</v>
      </c>
      <c r="E283" s="22" t="s">
        <v>622</v>
      </c>
      <c r="F283" s="23" t="s">
        <v>540</v>
      </c>
      <c r="G283" s="25">
        <v>0</v>
      </c>
      <c r="H283" s="25">
        <v>0</v>
      </c>
      <c r="K283" s="26">
        <v>0</v>
      </c>
      <c r="L283" s="25">
        <v>0</v>
      </c>
      <c r="M283" s="25">
        <v>0</v>
      </c>
      <c r="N283" s="66">
        <f t="shared" si="21"/>
        <v>0</v>
      </c>
      <c r="O283" s="66">
        <f t="shared" si="21"/>
        <v>0</v>
      </c>
      <c r="P283" s="66">
        <f t="shared" si="21"/>
        <v>0</v>
      </c>
    </row>
    <row r="284" spans="1:16" x14ac:dyDescent="0.35">
      <c r="A284">
        <f t="shared" si="19"/>
        <v>38</v>
      </c>
      <c r="B284" s="21" t="str">
        <f t="shared" si="20"/>
        <v>2023 Closed 2024</v>
      </c>
      <c r="C284" s="22" t="s">
        <v>29</v>
      </c>
      <c r="D284" s="22" t="s">
        <v>623</v>
      </c>
      <c r="E284" s="22" t="s">
        <v>624</v>
      </c>
      <c r="F284" s="23" t="s">
        <v>540</v>
      </c>
      <c r="G284" s="25">
        <v>0</v>
      </c>
      <c r="H284" s="25">
        <v>0</v>
      </c>
      <c r="K284" s="26">
        <v>0</v>
      </c>
      <c r="L284" s="25">
        <v>0</v>
      </c>
      <c r="M284" s="25">
        <v>0</v>
      </c>
      <c r="N284" s="66">
        <f t="shared" si="21"/>
        <v>0</v>
      </c>
      <c r="O284" s="66">
        <f t="shared" si="21"/>
        <v>0</v>
      </c>
      <c r="P284" s="66">
        <f t="shared" si="21"/>
        <v>0</v>
      </c>
    </row>
    <row r="285" spans="1:16" x14ac:dyDescent="0.35">
      <c r="A285">
        <f t="shared" si="19"/>
        <v>39</v>
      </c>
      <c r="B285" s="21" t="str">
        <f t="shared" si="20"/>
        <v>2023 Closed 2024</v>
      </c>
      <c r="C285" s="22" t="s">
        <v>29</v>
      </c>
      <c r="D285" s="22" t="s">
        <v>625</v>
      </c>
      <c r="E285" s="22" t="s">
        <v>626</v>
      </c>
      <c r="F285" s="23" t="s">
        <v>540</v>
      </c>
      <c r="G285" s="25">
        <v>0</v>
      </c>
      <c r="H285" s="25">
        <v>0</v>
      </c>
      <c r="K285" s="26">
        <v>0</v>
      </c>
      <c r="L285" s="25">
        <v>0</v>
      </c>
      <c r="M285" s="25">
        <v>0</v>
      </c>
      <c r="N285" s="66">
        <f t="shared" si="21"/>
        <v>0</v>
      </c>
      <c r="O285" s="66">
        <f t="shared" si="21"/>
        <v>0</v>
      </c>
      <c r="P285" s="66">
        <f t="shared" si="21"/>
        <v>0</v>
      </c>
    </row>
    <row r="286" spans="1:16" x14ac:dyDescent="0.35">
      <c r="A286">
        <f t="shared" si="19"/>
        <v>40</v>
      </c>
      <c r="B286" s="21" t="str">
        <f t="shared" si="20"/>
        <v>2023 Closed 2024</v>
      </c>
      <c r="C286" s="22" t="s">
        <v>29</v>
      </c>
      <c r="D286" s="22" t="s">
        <v>627</v>
      </c>
      <c r="E286" s="22" t="s">
        <v>628</v>
      </c>
      <c r="F286" s="23" t="s">
        <v>568</v>
      </c>
      <c r="G286" s="25">
        <v>0</v>
      </c>
      <c r="H286" s="25">
        <v>0</v>
      </c>
      <c r="K286" s="26">
        <v>-581.06000000000006</v>
      </c>
      <c r="L286" s="25">
        <v>0</v>
      </c>
      <c r="M286" s="25">
        <v>0</v>
      </c>
      <c r="N286" s="66">
        <f t="shared" si="21"/>
        <v>-581.06000000000006</v>
      </c>
      <c r="O286" s="66">
        <f t="shared" si="21"/>
        <v>0</v>
      </c>
      <c r="P286" s="66">
        <f t="shared" si="21"/>
        <v>0</v>
      </c>
    </row>
    <row r="287" spans="1:16" x14ac:dyDescent="0.35">
      <c r="A287">
        <f t="shared" si="19"/>
        <v>41</v>
      </c>
      <c r="B287" s="21" t="str">
        <f t="shared" si="20"/>
        <v>2023 Closed 2024</v>
      </c>
      <c r="C287" s="22" t="s">
        <v>29</v>
      </c>
      <c r="D287" s="22" t="s">
        <v>629</v>
      </c>
      <c r="E287" s="22" t="s">
        <v>630</v>
      </c>
      <c r="F287" s="23" t="s">
        <v>540</v>
      </c>
      <c r="G287" s="25">
        <v>0</v>
      </c>
      <c r="H287" s="25">
        <v>0</v>
      </c>
      <c r="K287" s="26">
        <v>941.68000000000006</v>
      </c>
      <c r="L287" s="25">
        <v>0</v>
      </c>
      <c r="M287" s="25">
        <v>0</v>
      </c>
      <c r="N287" s="66">
        <f t="shared" si="21"/>
        <v>941.68000000000006</v>
      </c>
      <c r="O287" s="66">
        <f t="shared" si="21"/>
        <v>0</v>
      </c>
      <c r="P287" s="66">
        <f t="shared" si="21"/>
        <v>0</v>
      </c>
    </row>
    <row r="288" spans="1:16" x14ac:dyDescent="0.35">
      <c r="A288">
        <f t="shared" si="19"/>
        <v>42</v>
      </c>
      <c r="B288" s="21" t="str">
        <f t="shared" si="20"/>
        <v>2023 Closed 2024</v>
      </c>
      <c r="C288" s="22" t="s">
        <v>29</v>
      </c>
      <c r="D288" s="22" t="s">
        <v>631</v>
      </c>
      <c r="E288" s="22" t="s">
        <v>632</v>
      </c>
      <c r="F288" s="23" t="s">
        <v>540</v>
      </c>
      <c r="G288" s="25">
        <v>0</v>
      </c>
      <c r="H288" s="25">
        <v>0</v>
      </c>
      <c r="K288" s="26">
        <v>14366.29</v>
      </c>
      <c r="L288" s="25">
        <v>0</v>
      </c>
      <c r="M288" s="25">
        <v>0</v>
      </c>
      <c r="N288" s="66">
        <f t="shared" si="21"/>
        <v>14366.29</v>
      </c>
      <c r="O288" s="66">
        <f t="shared" si="21"/>
        <v>0</v>
      </c>
      <c r="P288" s="66">
        <f t="shared" si="21"/>
        <v>0</v>
      </c>
    </row>
    <row r="289" spans="1:16" x14ac:dyDescent="0.35">
      <c r="A289">
        <f t="shared" si="19"/>
        <v>43</v>
      </c>
      <c r="B289" s="21" t="str">
        <f t="shared" si="20"/>
        <v>2023 Closed 2024</v>
      </c>
      <c r="C289" s="22" t="s">
        <v>29</v>
      </c>
      <c r="D289" s="22" t="s">
        <v>633</v>
      </c>
      <c r="E289" s="22" t="s">
        <v>634</v>
      </c>
      <c r="F289" s="23" t="s">
        <v>540</v>
      </c>
      <c r="G289" s="25">
        <v>0</v>
      </c>
      <c r="H289" s="25">
        <v>0</v>
      </c>
      <c r="K289" s="26">
        <v>92851.07</v>
      </c>
      <c r="L289" s="25">
        <v>0</v>
      </c>
      <c r="M289" s="25">
        <v>0</v>
      </c>
      <c r="N289" s="66">
        <f t="shared" si="21"/>
        <v>92851.07</v>
      </c>
      <c r="O289" s="66">
        <f t="shared" si="21"/>
        <v>0</v>
      </c>
      <c r="P289" s="66">
        <f t="shared" si="21"/>
        <v>0</v>
      </c>
    </row>
    <row r="290" spans="1:16" x14ac:dyDescent="0.35">
      <c r="A290">
        <f t="shared" si="19"/>
        <v>44</v>
      </c>
      <c r="B290" s="21" t="str">
        <f t="shared" si="20"/>
        <v>2023 Closed 2024</v>
      </c>
      <c r="C290" s="22" t="s">
        <v>29</v>
      </c>
      <c r="D290" s="22" t="s">
        <v>635</v>
      </c>
      <c r="E290" s="22" t="s">
        <v>636</v>
      </c>
      <c r="F290" s="23" t="s">
        <v>568</v>
      </c>
      <c r="G290" s="25">
        <v>0</v>
      </c>
      <c r="H290" s="25">
        <v>0</v>
      </c>
      <c r="K290" s="26">
        <v>488.2</v>
      </c>
      <c r="L290" s="25">
        <v>0</v>
      </c>
      <c r="M290" s="25">
        <v>0</v>
      </c>
      <c r="N290" s="66">
        <f t="shared" si="21"/>
        <v>488.2</v>
      </c>
      <c r="O290" s="66">
        <f t="shared" si="21"/>
        <v>0</v>
      </c>
      <c r="P290" s="66">
        <f t="shared" si="21"/>
        <v>0</v>
      </c>
    </row>
    <row r="291" spans="1:16" x14ac:dyDescent="0.35">
      <c r="A291">
        <f t="shared" si="19"/>
        <v>45</v>
      </c>
      <c r="B291" s="21" t="str">
        <f t="shared" si="20"/>
        <v>2023 Closed 2024</v>
      </c>
      <c r="C291" s="22" t="s">
        <v>29</v>
      </c>
      <c r="D291" s="22" t="s">
        <v>637</v>
      </c>
      <c r="E291" s="22" t="s">
        <v>638</v>
      </c>
      <c r="F291" s="23" t="s">
        <v>568</v>
      </c>
      <c r="G291" s="25">
        <v>0</v>
      </c>
      <c r="H291" s="25">
        <v>0</v>
      </c>
      <c r="K291" s="26">
        <v>-29.91</v>
      </c>
      <c r="L291" s="25">
        <v>0</v>
      </c>
      <c r="M291" s="25">
        <v>0</v>
      </c>
      <c r="N291" s="66">
        <f t="shared" si="21"/>
        <v>-29.91</v>
      </c>
      <c r="O291" s="66">
        <f t="shared" si="21"/>
        <v>0</v>
      </c>
      <c r="P291" s="66">
        <f t="shared" si="21"/>
        <v>0</v>
      </c>
    </row>
    <row r="292" spans="1:16" x14ac:dyDescent="0.35">
      <c r="A292">
        <f t="shared" si="19"/>
        <v>46</v>
      </c>
      <c r="B292" s="21" t="str">
        <f t="shared" si="20"/>
        <v>2023 Closed 2024</v>
      </c>
      <c r="C292" s="22" t="s">
        <v>29</v>
      </c>
      <c r="D292" s="22" t="s">
        <v>639</v>
      </c>
      <c r="E292" s="22" t="s">
        <v>640</v>
      </c>
      <c r="F292" s="23" t="s">
        <v>540</v>
      </c>
      <c r="G292" s="25">
        <v>0</v>
      </c>
      <c r="H292" s="25">
        <v>0</v>
      </c>
      <c r="K292" s="26">
        <v>-3533.65</v>
      </c>
      <c r="L292" s="25">
        <v>0</v>
      </c>
      <c r="M292" s="25">
        <v>0</v>
      </c>
      <c r="N292" s="66">
        <f t="shared" si="21"/>
        <v>-3533.65</v>
      </c>
      <c r="O292" s="66">
        <f t="shared" si="21"/>
        <v>0</v>
      </c>
      <c r="P292" s="66">
        <f t="shared" si="21"/>
        <v>0</v>
      </c>
    </row>
    <row r="293" spans="1:16" x14ac:dyDescent="0.35">
      <c r="A293">
        <f t="shared" si="19"/>
        <v>47</v>
      </c>
      <c r="B293" s="21" t="str">
        <f t="shared" si="20"/>
        <v>2023 Closed 2024</v>
      </c>
      <c r="C293" s="22" t="s">
        <v>583</v>
      </c>
      <c r="D293" s="22" t="s">
        <v>641</v>
      </c>
      <c r="E293" s="22" t="s">
        <v>642</v>
      </c>
      <c r="F293" s="23" t="s">
        <v>614</v>
      </c>
      <c r="G293" s="25">
        <v>0</v>
      </c>
      <c r="H293" s="25">
        <v>0</v>
      </c>
      <c r="K293" s="26">
        <v>7.0000000000000007E-2</v>
      </c>
      <c r="L293" s="25">
        <v>0</v>
      </c>
      <c r="M293" s="25">
        <v>0</v>
      </c>
      <c r="N293" s="66">
        <f t="shared" si="21"/>
        <v>7.0000000000000007E-2</v>
      </c>
      <c r="O293" s="66">
        <f t="shared" si="21"/>
        <v>0</v>
      </c>
      <c r="P293" s="66">
        <f t="shared" si="21"/>
        <v>0</v>
      </c>
    </row>
    <row r="294" spans="1:16" x14ac:dyDescent="0.35">
      <c r="A294">
        <f t="shared" si="19"/>
        <v>48</v>
      </c>
      <c r="B294" s="21" t="str">
        <f t="shared" si="20"/>
        <v>2023 Closed 2024</v>
      </c>
      <c r="C294" s="22" t="s">
        <v>29</v>
      </c>
      <c r="D294" s="22" t="s">
        <v>643</v>
      </c>
      <c r="E294" s="22" t="s">
        <v>644</v>
      </c>
      <c r="F294" s="23" t="s">
        <v>554</v>
      </c>
      <c r="G294" s="25">
        <v>0</v>
      </c>
      <c r="H294" s="25">
        <v>0</v>
      </c>
      <c r="K294" s="26">
        <v>4778.3300000000008</v>
      </c>
      <c r="L294" s="25">
        <v>0</v>
      </c>
      <c r="M294" s="25">
        <v>0</v>
      </c>
      <c r="N294" s="66">
        <f t="shared" si="21"/>
        <v>4778.3300000000008</v>
      </c>
      <c r="O294" s="66">
        <f t="shared" si="21"/>
        <v>0</v>
      </c>
      <c r="P294" s="66">
        <f t="shared" si="21"/>
        <v>0</v>
      </c>
    </row>
    <row r="295" spans="1:16" x14ac:dyDescent="0.35">
      <c r="A295">
        <f t="shared" si="19"/>
        <v>49</v>
      </c>
      <c r="B295" s="21" t="str">
        <f t="shared" si="20"/>
        <v>2023 Closed 2024</v>
      </c>
      <c r="C295" s="22" t="s">
        <v>29</v>
      </c>
      <c r="D295" s="22" t="s">
        <v>645</v>
      </c>
      <c r="E295" s="22" t="s">
        <v>646</v>
      </c>
      <c r="F295" s="23" t="s">
        <v>540</v>
      </c>
      <c r="G295" s="25">
        <v>0</v>
      </c>
      <c r="H295" s="25">
        <v>0</v>
      </c>
      <c r="K295" s="26">
        <v>-173.41</v>
      </c>
      <c r="L295" s="25">
        <v>0</v>
      </c>
      <c r="M295" s="25">
        <v>0</v>
      </c>
      <c r="N295" s="66">
        <f t="shared" si="21"/>
        <v>-173.41</v>
      </c>
      <c r="O295" s="66">
        <f t="shared" si="21"/>
        <v>0</v>
      </c>
      <c r="P295" s="66">
        <f t="shared" si="21"/>
        <v>0</v>
      </c>
    </row>
    <row r="296" spans="1:16" x14ac:dyDescent="0.35">
      <c r="A296">
        <f t="shared" si="19"/>
        <v>50</v>
      </c>
      <c r="B296" s="21" t="str">
        <f t="shared" si="20"/>
        <v>2023 Closed 2024</v>
      </c>
      <c r="C296" s="22" t="s">
        <v>322</v>
      </c>
      <c r="D296" s="22" t="s">
        <v>647</v>
      </c>
      <c r="E296" s="22" t="s">
        <v>648</v>
      </c>
      <c r="F296" s="23" t="s">
        <v>540</v>
      </c>
      <c r="G296" s="25">
        <v>0</v>
      </c>
      <c r="H296" s="25">
        <v>0</v>
      </c>
      <c r="K296" s="26">
        <v>0</v>
      </c>
      <c r="L296" s="25">
        <v>0</v>
      </c>
      <c r="M296" s="25">
        <v>0</v>
      </c>
      <c r="N296" s="66">
        <f t="shared" si="21"/>
        <v>0</v>
      </c>
      <c r="O296" s="66">
        <f t="shared" si="21"/>
        <v>0</v>
      </c>
      <c r="P296" s="66">
        <f t="shared" si="21"/>
        <v>0</v>
      </c>
    </row>
    <row r="297" spans="1:16" x14ac:dyDescent="0.35">
      <c r="A297">
        <f t="shared" si="19"/>
        <v>51</v>
      </c>
      <c r="B297" s="21" t="str">
        <f t="shared" si="20"/>
        <v>2023 Closed 2024</v>
      </c>
      <c r="C297" s="22" t="s">
        <v>583</v>
      </c>
      <c r="D297" s="22" t="s">
        <v>649</v>
      </c>
      <c r="E297" s="22" t="s">
        <v>650</v>
      </c>
      <c r="F297" s="23" t="s">
        <v>614</v>
      </c>
      <c r="G297" s="25">
        <v>0</v>
      </c>
      <c r="H297" s="25">
        <v>0</v>
      </c>
      <c r="K297" s="26">
        <v>29259.34</v>
      </c>
      <c r="L297" s="25">
        <v>0</v>
      </c>
      <c r="M297" s="25">
        <v>0</v>
      </c>
      <c r="N297" s="66">
        <f t="shared" si="21"/>
        <v>29259.34</v>
      </c>
      <c r="O297" s="66">
        <f t="shared" si="21"/>
        <v>0</v>
      </c>
      <c r="P297" s="66">
        <f t="shared" si="21"/>
        <v>0</v>
      </c>
    </row>
    <row r="298" spans="1:16" x14ac:dyDescent="0.35">
      <c r="A298">
        <f t="shared" si="19"/>
        <v>52</v>
      </c>
      <c r="B298" s="21" t="str">
        <f t="shared" si="20"/>
        <v>2023 Closed 2024</v>
      </c>
      <c r="C298" s="22" t="s">
        <v>322</v>
      </c>
      <c r="D298" s="22" t="s">
        <v>651</v>
      </c>
      <c r="E298" s="22" t="s">
        <v>652</v>
      </c>
      <c r="F298" s="23" t="s">
        <v>540</v>
      </c>
      <c r="G298" s="25">
        <v>0</v>
      </c>
      <c r="H298" s="25">
        <v>0</v>
      </c>
      <c r="K298" s="26">
        <v>32934.75</v>
      </c>
      <c r="L298" s="25">
        <v>0</v>
      </c>
      <c r="M298" s="25">
        <v>0</v>
      </c>
      <c r="N298" s="66">
        <f t="shared" si="21"/>
        <v>32934.75</v>
      </c>
      <c r="O298" s="66">
        <f t="shared" si="21"/>
        <v>0</v>
      </c>
      <c r="P298" s="66">
        <f t="shared" si="21"/>
        <v>0</v>
      </c>
    </row>
    <row r="299" spans="1:16" x14ac:dyDescent="0.35">
      <c r="A299">
        <f t="shared" si="19"/>
        <v>53</v>
      </c>
      <c r="B299" s="21" t="str">
        <f t="shared" si="20"/>
        <v>2023 Closed 2024</v>
      </c>
      <c r="C299" s="22" t="s">
        <v>29</v>
      </c>
      <c r="D299" s="22" t="s">
        <v>653</v>
      </c>
      <c r="E299" s="22" t="s">
        <v>654</v>
      </c>
      <c r="F299" s="23" t="s">
        <v>568</v>
      </c>
      <c r="G299" s="25">
        <v>0</v>
      </c>
      <c r="H299" s="25">
        <v>0</v>
      </c>
      <c r="K299" s="26">
        <v>-876.94</v>
      </c>
      <c r="L299" s="25">
        <v>0</v>
      </c>
      <c r="M299" s="25">
        <v>0</v>
      </c>
      <c r="N299" s="66">
        <f t="shared" si="21"/>
        <v>-876.94</v>
      </c>
      <c r="O299" s="66">
        <f t="shared" si="21"/>
        <v>0</v>
      </c>
      <c r="P299" s="66">
        <f t="shared" si="21"/>
        <v>0</v>
      </c>
    </row>
    <row r="300" spans="1:16" x14ac:dyDescent="0.35">
      <c r="A300">
        <f t="shared" si="19"/>
        <v>54</v>
      </c>
      <c r="B300" s="21" t="str">
        <f t="shared" si="20"/>
        <v>2023 Closed 2024</v>
      </c>
      <c r="C300" s="22" t="s">
        <v>322</v>
      </c>
      <c r="D300" s="22" t="s">
        <v>655</v>
      </c>
      <c r="E300" s="22" t="s">
        <v>656</v>
      </c>
      <c r="F300" s="23" t="s">
        <v>657</v>
      </c>
      <c r="G300" s="25">
        <v>0</v>
      </c>
      <c r="H300" s="25">
        <v>0</v>
      </c>
      <c r="K300" s="26">
        <v>0</v>
      </c>
      <c r="L300" s="25">
        <v>0</v>
      </c>
      <c r="M300" s="25">
        <v>0</v>
      </c>
      <c r="N300" s="66">
        <f t="shared" si="21"/>
        <v>0</v>
      </c>
      <c r="O300" s="66">
        <f t="shared" si="21"/>
        <v>0</v>
      </c>
      <c r="P300" s="66">
        <f t="shared" si="21"/>
        <v>0</v>
      </c>
    </row>
    <row r="301" spans="1:16" x14ac:dyDescent="0.35">
      <c r="A301">
        <f t="shared" si="19"/>
        <v>55</v>
      </c>
      <c r="B301" s="21" t="str">
        <f t="shared" si="20"/>
        <v>2023 Closed 2024</v>
      </c>
      <c r="C301" s="22" t="s">
        <v>322</v>
      </c>
      <c r="D301" s="22" t="s">
        <v>658</v>
      </c>
      <c r="E301" s="22" t="s">
        <v>659</v>
      </c>
      <c r="F301" s="23" t="s">
        <v>540</v>
      </c>
      <c r="G301" s="25">
        <v>0</v>
      </c>
      <c r="H301" s="25">
        <v>0</v>
      </c>
      <c r="K301" s="26">
        <v>-3236.42</v>
      </c>
      <c r="L301" s="25">
        <v>0</v>
      </c>
      <c r="M301" s="25">
        <v>0</v>
      </c>
      <c r="N301" s="66">
        <f t="shared" si="21"/>
        <v>-3236.42</v>
      </c>
      <c r="O301" s="66">
        <f t="shared" si="21"/>
        <v>0</v>
      </c>
      <c r="P301" s="66">
        <f t="shared" si="21"/>
        <v>0</v>
      </c>
    </row>
    <row r="302" spans="1:16" x14ac:dyDescent="0.35">
      <c r="A302">
        <f t="shared" si="19"/>
        <v>56</v>
      </c>
      <c r="B302" s="21" t="str">
        <f t="shared" si="20"/>
        <v>2023 Closed 2024</v>
      </c>
      <c r="C302" s="22" t="s">
        <v>29</v>
      </c>
      <c r="D302" s="22" t="s">
        <v>660</v>
      </c>
      <c r="E302" s="22" t="s">
        <v>661</v>
      </c>
      <c r="F302" s="23" t="s">
        <v>554</v>
      </c>
      <c r="G302" s="25">
        <v>0</v>
      </c>
      <c r="H302" s="25">
        <v>0</v>
      </c>
      <c r="K302" s="26">
        <v>8935.9000000000015</v>
      </c>
      <c r="L302" s="25">
        <v>0</v>
      </c>
      <c r="M302" s="25">
        <v>0</v>
      </c>
      <c r="N302" s="66">
        <f t="shared" si="21"/>
        <v>8935.9000000000015</v>
      </c>
      <c r="O302" s="66">
        <f t="shared" si="21"/>
        <v>0</v>
      </c>
      <c r="P302" s="66">
        <f t="shared" si="21"/>
        <v>0</v>
      </c>
    </row>
    <row r="303" spans="1:16" x14ac:dyDescent="0.35">
      <c r="A303">
        <f t="shared" si="19"/>
        <v>57</v>
      </c>
      <c r="B303" s="21" t="str">
        <f t="shared" si="20"/>
        <v>2023 Closed 2024</v>
      </c>
      <c r="C303" s="22" t="s">
        <v>322</v>
      </c>
      <c r="D303" s="22" t="s">
        <v>662</v>
      </c>
      <c r="E303" s="22" t="s">
        <v>663</v>
      </c>
      <c r="F303" s="23" t="s">
        <v>664</v>
      </c>
      <c r="G303" s="25">
        <v>0</v>
      </c>
      <c r="H303" s="25">
        <v>0</v>
      </c>
      <c r="K303" s="26">
        <v>-0.01</v>
      </c>
      <c r="L303" s="25">
        <v>0</v>
      </c>
      <c r="M303" s="25">
        <v>0</v>
      </c>
      <c r="N303" s="66">
        <f t="shared" si="21"/>
        <v>-0.01</v>
      </c>
      <c r="O303" s="66">
        <f t="shared" si="21"/>
        <v>0</v>
      </c>
      <c r="P303" s="66">
        <f t="shared" si="21"/>
        <v>0</v>
      </c>
    </row>
    <row r="304" spans="1:16" x14ac:dyDescent="0.35">
      <c r="A304">
        <f t="shared" si="19"/>
        <v>58</v>
      </c>
      <c r="B304" s="21" t="str">
        <f t="shared" si="20"/>
        <v>2023 Closed 2024</v>
      </c>
      <c r="C304" s="22" t="s">
        <v>322</v>
      </c>
      <c r="D304" s="22" t="s">
        <v>665</v>
      </c>
      <c r="E304" s="22" t="s">
        <v>666</v>
      </c>
      <c r="F304" s="23" t="s">
        <v>582</v>
      </c>
      <c r="G304" s="25">
        <v>0</v>
      </c>
      <c r="H304" s="25">
        <v>0</v>
      </c>
      <c r="K304" s="26">
        <v>0</v>
      </c>
      <c r="L304" s="25">
        <v>0</v>
      </c>
      <c r="M304" s="25">
        <v>0</v>
      </c>
      <c r="N304" s="66">
        <f t="shared" si="21"/>
        <v>0</v>
      </c>
      <c r="O304" s="66">
        <f t="shared" si="21"/>
        <v>0</v>
      </c>
      <c r="P304" s="66">
        <f t="shared" si="21"/>
        <v>0</v>
      </c>
    </row>
    <row r="305" spans="1:16" x14ac:dyDescent="0.35">
      <c r="A305">
        <f t="shared" si="19"/>
        <v>59</v>
      </c>
      <c r="B305" s="21" t="str">
        <f t="shared" si="20"/>
        <v>2023 Closed 2024</v>
      </c>
      <c r="C305" s="22" t="s">
        <v>322</v>
      </c>
      <c r="D305" s="22" t="s">
        <v>667</v>
      </c>
      <c r="E305" s="22" t="s">
        <v>668</v>
      </c>
      <c r="F305" s="23" t="s">
        <v>582</v>
      </c>
      <c r="G305" s="25">
        <v>0</v>
      </c>
      <c r="H305" s="25">
        <v>0</v>
      </c>
      <c r="K305" s="26">
        <v>0</v>
      </c>
      <c r="L305" s="25">
        <v>0</v>
      </c>
      <c r="M305" s="25">
        <v>0</v>
      </c>
      <c r="N305" s="66">
        <f t="shared" si="21"/>
        <v>0</v>
      </c>
      <c r="O305" s="66">
        <f t="shared" si="21"/>
        <v>0</v>
      </c>
      <c r="P305" s="66">
        <f t="shared" si="21"/>
        <v>0</v>
      </c>
    </row>
    <row r="306" spans="1:16" x14ac:dyDescent="0.35">
      <c r="A306">
        <f t="shared" si="19"/>
        <v>60</v>
      </c>
      <c r="B306" s="21" t="str">
        <f t="shared" si="20"/>
        <v>2023 Closed 2024</v>
      </c>
      <c r="C306" s="22" t="s">
        <v>322</v>
      </c>
      <c r="D306" s="22" t="s">
        <v>669</v>
      </c>
      <c r="E306" s="22" t="s">
        <v>670</v>
      </c>
      <c r="F306" s="23" t="s">
        <v>582</v>
      </c>
      <c r="G306" s="25">
        <v>0</v>
      </c>
      <c r="H306" s="25">
        <v>0</v>
      </c>
      <c r="K306" s="26">
        <v>0</v>
      </c>
      <c r="L306" s="25">
        <v>0</v>
      </c>
      <c r="M306" s="25">
        <v>0</v>
      </c>
      <c r="N306" s="66">
        <f t="shared" si="21"/>
        <v>0</v>
      </c>
      <c r="O306" s="66">
        <f t="shared" si="21"/>
        <v>0</v>
      </c>
      <c r="P306" s="66">
        <f t="shared" si="21"/>
        <v>0</v>
      </c>
    </row>
    <row r="307" spans="1:16" x14ac:dyDescent="0.35">
      <c r="A307">
        <f t="shared" si="19"/>
        <v>61</v>
      </c>
      <c r="B307" s="21" t="str">
        <f t="shared" si="20"/>
        <v>2023 Closed 2024</v>
      </c>
      <c r="C307" s="22" t="s">
        <v>322</v>
      </c>
      <c r="D307" s="22" t="s">
        <v>671</v>
      </c>
      <c r="E307" s="22" t="s">
        <v>672</v>
      </c>
      <c r="F307" s="23" t="s">
        <v>582</v>
      </c>
      <c r="G307" s="25">
        <v>0</v>
      </c>
      <c r="H307" s="25">
        <v>0</v>
      </c>
      <c r="K307" s="26">
        <v>0</v>
      </c>
      <c r="L307" s="25">
        <v>0</v>
      </c>
      <c r="M307" s="25">
        <v>0</v>
      </c>
      <c r="N307" s="66">
        <f t="shared" si="21"/>
        <v>0</v>
      </c>
      <c r="O307" s="66">
        <f t="shared" si="21"/>
        <v>0</v>
      </c>
      <c r="P307" s="66">
        <f t="shared" si="21"/>
        <v>0</v>
      </c>
    </row>
    <row r="308" spans="1:16" x14ac:dyDescent="0.35">
      <c r="A308">
        <f t="shared" si="19"/>
        <v>62</v>
      </c>
      <c r="B308" s="21" t="str">
        <f t="shared" si="20"/>
        <v>2023 Closed 2024</v>
      </c>
      <c r="C308" s="22" t="s">
        <v>322</v>
      </c>
      <c r="D308" s="22" t="s">
        <v>673</v>
      </c>
      <c r="E308" s="22" t="s">
        <v>674</v>
      </c>
      <c r="F308" s="23" t="s">
        <v>582</v>
      </c>
      <c r="G308" s="25">
        <v>0</v>
      </c>
      <c r="H308" s="25">
        <v>0</v>
      </c>
      <c r="K308" s="26">
        <v>-90.62</v>
      </c>
      <c r="L308" s="25">
        <v>0</v>
      </c>
      <c r="M308" s="25">
        <v>0</v>
      </c>
      <c r="N308" s="66">
        <f t="shared" si="21"/>
        <v>-90.62</v>
      </c>
      <c r="O308" s="66">
        <f t="shared" si="21"/>
        <v>0</v>
      </c>
      <c r="P308" s="66">
        <f t="shared" si="21"/>
        <v>0</v>
      </c>
    </row>
    <row r="309" spans="1:16" x14ac:dyDescent="0.35">
      <c r="A309">
        <f t="shared" si="19"/>
        <v>63</v>
      </c>
      <c r="B309" s="21" t="str">
        <f t="shared" si="20"/>
        <v>2023 Closed 2024</v>
      </c>
      <c r="C309" s="22" t="s">
        <v>322</v>
      </c>
      <c r="D309" s="22" t="s">
        <v>675</v>
      </c>
      <c r="E309" s="22" t="s">
        <v>676</v>
      </c>
      <c r="F309" s="23" t="s">
        <v>582</v>
      </c>
      <c r="G309" s="25">
        <v>0</v>
      </c>
      <c r="H309" s="25">
        <v>0</v>
      </c>
      <c r="K309" s="26">
        <v>0</v>
      </c>
      <c r="L309" s="25">
        <v>0</v>
      </c>
      <c r="M309" s="25">
        <v>0</v>
      </c>
      <c r="N309" s="66">
        <f t="shared" si="21"/>
        <v>0</v>
      </c>
      <c r="O309" s="66">
        <f t="shared" si="21"/>
        <v>0</v>
      </c>
      <c r="P309" s="66">
        <f t="shared" si="21"/>
        <v>0</v>
      </c>
    </row>
    <row r="310" spans="1:16" x14ac:dyDescent="0.35">
      <c r="A310">
        <f t="shared" si="19"/>
        <v>64</v>
      </c>
      <c r="B310" s="21" t="str">
        <f t="shared" si="20"/>
        <v>2023 Closed 2024</v>
      </c>
      <c r="C310" s="22" t="s">
        <v>322</v>
      </c>
      <c r="D310" s="22" t="s">
        <v>677</v>
      </c>
      <c r="E310" s="22" t="s">
        <v>678</v>
      </c>
      <c r="F310" s="23" t="s">
        <v>582</v>
      </c>
      <c r="G310" s="25">
        <v>0</v>
      </c>
      <c r="H310" s="25">
        <v>0</v>
      </c>
      <c r="K310" s="26">
        <v>0</v>
      </c>
      <c r="L310" s="25">
        <v>0</v>
      </c>
      <c r="M310" s="25">
        <v>0</v>
      </c>
      <c r="N310" s="66">
        <f t="shared" si="21"/>
        <v>0</v>
      </c>
      <c r="O310" s="66">
        <f t="shared" si="21"/>
        <v>0</v>
      </c>
      <c r="P310" s="66">
        <f t="shared" si="21"/>
        <v>0</v>
      </c>
    </row>
    <row r="311" spans="1:16" x14ac:dyDescent="0.35">
      <c r="A311">
        <f t="shared" si="19"/>
        <v>65</v>
      </c>
      <c r="B311" s="21" t="str">
        <f t="shared" si="20"/>
        <v>2023 Closed 2024</v>
      </c>
      <c r="C311" s="22" t="s">
        <v>322</v>
      </c>
      <c r="D311" s="22" t="s">
        <v>679</v>
      </c>
      <c r="E311" s="22" t="s">
        <v>680</v>
      </c>
      <c r="F311" s="23" t="s">
        <v>582</v>
      </c>
      <c r="G311" s="25">
        <v>0</v>
      </c>
      <c r="H311" s="25">
        <v>0</v>
      </c>
      <c r="K311" s="26">
        <v>0</v>
      </c>
      <c r="L311" s="25">
        <v>0</v>
      </c>
      <c r="M311" s="25">
        <v>0</v>
      </c>
      <c r="N311" s="66">
        <f t="shared" ref="N311:P331" si="22">K311-G311</f>
        <v>0</v>
      </c>
      <c r="O311" s="66">
        <f t="shared" si="22"/>
        <v>0</v>
      </c>
      <c r="P311" s="66">
        <f t="shared" si="22"/>
        <v>0</v>
      </c>
    </row>
    <row r="312" spans="1:16" x14ac:dyDescent="0.35">
      <c r="A312">
        <f t="shared" ref="A312:A338" si="23">A311+1</f>
        <v>66</v>
      </c>
      <c r="B312" s="21" t="str">
        <f t="shared" si="20"/>
        <v>2023 Closed 2024</v>
      </c>
      <c r="C312" s="22" t="s">
        <v>322</v>
      </c>
      <c r="D312" s="22" t="s">
        <v>681</v>
      </c>
      <c r="E312" s="22" t="s">
        <v>682</v>
      </c>
      <c r="F312" s="23" t="s">
        <v>582</v>
      </c>
      <c r="G312" s="25">
        <v>0</v>
      </c>
      <c r="H312" s="25">
        <v>0</v>
      </c>
      <c r="K312" s="26">
        <v>26.98</v>
      </c>
      <c r="L312" s="25">
        <v>0</v>
      </c>
      <c r="M312" s="25">
        <v>0</v>
      </c>
      <c r="N312" s="66">
        <f t="shared" si="22"/>
        <v>26.98</v>
      </c>
      <c r="O312" s="66">
        <f t="shared" si="22"/>
        <v>0</v>
      </c>
      <c r="P312" s="66">
        <f t="shared" si="22"/>
        <v>0</v>
      </c>
    </row>
    <row r="313" spans="1:16" x14ac:dyDescent="0.35">
      <c r="A313">
        <f t="shared" si="23"/>
        <v>67</v>
      </c>
      <c r="B313" s="21" t="str">
        <f t="shared" ref="B313:B338" si="24">B312</f>
        <v>2023 Closed 2024</v>
      </c>
      <c r="C313" s="22" t="s">
        <v>322</v>
      </c>
      <c r="D313" s="22" t="s">
        <v>683</v>
      </c>
      <c r="E313" s="22" t="s">
        <v>684</v>
      </c>
      <c r="F313" s="23" t="s">
        <v>586</v>
      </c>
      <c r="G313" s="25">
        <v>0</v>
      </c>
      <c r="H313" s="25">
        <v>0</v>
      </c>
      <c r="K313" s="26">
        <v>3694.4300000000003</v>
      </c>
      <c r="L313" s="25">
        <v>0</v>
      </c>
      <c r="M313" s="25">
        <v>0</v>
      </c>
      <c r="N313" s="66">
        <f t="shared" si="22"/>
        <v>3694.4300000000003</v>
      </c>
      <c r="O313" s="66">
        <f t="shared" si="22"/>
        <v>0</v>
      </c>
      <c r="P313" s="66">
        <f t="shared" si="22"/>
        <v>0</v>
      </c>
    </row>
    <row r="314" spans="1:16" x14ac:dyDescent="0.35">
      <c r="A314">
        <f t="shared" si="23"/>
        <v>68</v>
      </c>
      <c r="B314" s="21" t="str">
        <f t="shared" si="24"/>
        <v>2023 Closed 2024</v>
      </c>
      <c r="C314" s="22" t="s">
        <v>322</v>
      </c>
      <c r="D314" s="22" t="s">
        <v>685</v>
      </c>
      <c r="E314" s="22" t="s">
        <v>686</v>
      </c>
      <c r="F314" s="23" t="s">
        <v>582</v>
      </c>
      <c r="G314" s="25">
        <v>0</v>
      </c>
      <c r="H314" s="25">
        <v>0</v>
      </c>
      <c r="K314" s="26">
        <v>2488.48</v>
      </c>
      <c r="L314" s="25">
        <v>0</v>
      </c>
      <c r="M314" s="25">
        <v>0</v>
      </c>
      <c r="N314" s="66">
        <f t="shared" si="22"/>
        <v>2488.48</v>
      </c>
      <c r="O314" s="66">
        <f t="shared" si="22"/>
        <v>0</v>
      </c>
      <c r="P314" s="66">
        <f t="shared" si="22"/>
        <v>0</v>
      </c>
    </row>
    <row r="315" spans="1:16" x14ac:dyDescent="0.35">
      <c r="A315">
        <f t="shared" si="23"/>
        <v>69</v>
      </c>
      <c r="B315" s="21" t="str">
        <f t="shared" si="24"/>
        <v>2023 Closed 2024</v>
      </c>
      <c r="C315" s="22" t="s">
        <v>322</v>
      </c>
      <c r="D315" s="22" t="s">
        <v>687</v>
      </c>
      <c r="E315" s="22" t="s">
        <v>688</v>
      </c>
      <c r="F315" s="23" t="s">
        <v>582</v>
      </c>
      <c r="G315" s="25">
        <v>0</v>
      </c>
      <c r="H315" s="25">
        <v>0</v>
      </c>
      <c r="K315" s="26">
        <v>6322.46</v>
      </c>
      <c r="L315" s="25">
        <v>0</v>
      </c>
      <c r="M315" s="25">
        <v>0</v>
      </c>
      <c r="N315" s="66">
        <f t="shared" si="22"/>
        <v>6322.46</v>
      </c>
      <c r="O315" s="66">
        <f t="shared" si="22"/>
        <v>0</v>
      </c>
      <c r="P315" s="66">
        <f t="shared" si="22"/>
        <v>0</v>
      </c>
    </row>
    <row r="316" spans="1:16" x14ac:dyDescent="0.35">
      <c r="A316">
        <f t="shared" si="23"/>
        <v>70</v>
      </c>
      <c r="B316" s="21" t="str">
        <f t="shared" si="24"/>
        <v>2023 Closed 2024</v>
      </c>
      <c r="C316" s="22" t="s">
        <v>322</v>
      </c>
      <c r="D316" s="22" t="s">
        <v>689</v>
      </c>
      <c r="E316" s="22" t="s">
        <v>690</v>
      </c>
      <c r="F316" s="23" t="s">
        <v>582</v>
      </c>
      <c r="G316" s="25">
        <v>0</v>
      </c>
      <c r="H316" s="25">
        <v>0</v>
      </c>
      <c r="K316" s="26">
        <v>3372.34</v>
      </c>
      <c r="L316" s="25">
        <v>0</v>
      </c>
      <c r="M316" s="25">
        <v>0</v>
      </c>
      <c r="N316" s="66">
        <f t="shared" si="22"/>
        <v>3372.34</v>
      </c>
      <c r="O316" s="66">
        <f t="shared" si="22"/>
        <v>0</v>
      </c>
      <c r="P316" s="66">
        <f t="shared" si="22"/>
        <v>0</v>
      </c>
    </row>
    <row r="317" spans="1:16" x14ac:dyDescent="0.35">
      <c r="A317">
        <f t="shared" si="23"/>
        <v>71</v>
      </c>
      <c r="B317" s="21" t="str">
        <f t="shared" si="24"/>
        <v>2023 Closed 2024</v>
      </c>
      <c r="C317" s="22" t="s">
        <v>322</v>
      </c>
      <c r="D317" s="22" t="s">
        <v>691</v>
      </c>
      <c r="E317" s="22" t="s">
        <v>692</v>
      </c>
      <c r="F317" s="23" t="s">
        <v>582</v>
      </c>
      <c r="G317" s="25">
        <v>0</v>
      </c>
      <c r="H317" s="25">
        <v>0</v>
      </c>
      <c r="K317" s="26">
        <v>6697.85</v>
      </c>
      <c r="L317" s="25">
        <v>0</v>
      </c>
      <c r="M317" s="25">
        <v>0</v>
      </c>
      <c r="N317" s="66">
        <f t="shared" si="22"/>
        <v>6697.85</v>
      </c>
      <c r="O317" s="66">
        <f t="shared" si="22"/>
        <v>0</v>
      </c>
      <c r="P317" s="66">
        <f t="shared" si="22"/>
        <v>0</v>
      </c>
    </row>
    <row r="318" spans="1:16" x14ac:dyDescent="0.35">
      <c r="A318">
        <f t="shared" si="23"/>
        <v>72</v>
      </c>
      <c r="B318" s="21" t="str">
        <f t="shared" si="24"/>
        <v>2023 Closed 2024</v>
      </c>
      <c r="C318" s="22" t="s">
        <v>322</v>
      </c>
      <c r="D318" s="22" t="s">
        <v>693</v>
      </c>
      <c r="E318" s="22" t="s">
        <v>694</v>
      </c>
      <c r="F318" s="23" t="s">
        <v>582</v>
      </c>
      <c r="G318" s="25">
        <v>0</v>
      </c>
      <c r="H318" s="25">
        <v>0</v>
      </c>
      <c r="K318" s="26">
        <v>4772.79</v>
      </c>
      <c r="L318" s="25">
        <v>0</v>
      </c>
      <c r="M318" s="25">
        <v>0</v>
      </c>
      <c r="N318" s="66">
        <f t="shared" si="22"/>
        <v>4772.79</v>
      </c>
      <c r="O318" s="66">
        <f t="shared" si="22"/>
        <v>0</v>
      </c>
      <c r="P318" s="66">
        <f t="shared" si="22"/>
        <v>0</v>
      </c>
    </row>
    <row r="319" spans="1:16" x14ac:dyDescent="0.35">
      <c r="A319">
        <f t="shared" si="23"/>
        <v>73</v>
      </c>
      <c r="B319" s="21" t="str">
        <f t="shared" si="24"/>
        <v>2023 Closed 2024</v>
      </c>
      <c r="C319" s="22" t="s">
        <v>322</v>
      </c>
      <c r="D319" s="22" t="s">
        <v>695</v>
      </c>
      <c r="E319" s="22" t="s">
        <v>696</v>
      </c>
      <c r="F319" s="23" t="s">
        <v>540</v>
      </c>
      <c r="G319" s="25">
        <v>0</v>
      </c>
      <c r="H319" s="25">
        <v>0</v>
      </c>
      <c r="K319" s="26">
        <v>48404.23</v>
      </c>
      <c r="L319" s="25">
        <v>0</v>
      </c>
      <c r="M319" s="25">
        <v>0</v>
      </c>
      <c r="N319" s="66">
        <f t="shared" si="22"/>
        <v>48404.23</v>
      </c>
      <c r="O319" s="66">
        <f t="shared" si="22"/>
        <v>0</v>
      </c>
      <c r="P319" s="66">
        <f t="shared" si="22"/>
        <v>0</v>
      </c>
    </row>
    <row r="320" spans="1:16" x14ac:dyDescent="0.35">
      <c r="A320">
        <f t="shared" si="23"/>
        <v>74</v>
      </c>
      <c r="B320" s="21" t="str">
        <f t="shared" si="24"/>
        <v>2023 Closed 2024</v>
      </c>
      <c r="C320" s="22" t="s">
        <v>322</v>
      </c>
      <c r="D320" s="22" t="s">
        <v>697</v>
      </c>
      <c r="E320" s="22" t="s">
        <v>698</v>
      </c>
      <c r="F320" s="23" t="s">
        <v>582</v>
      </c>
      <c r="G320" s="25">
        <v>0</v>
      </c>
      <c r="H320" s="25">
        <v>0</v>
      </c>
      <c r="K320" s="26">
        <v>1642.67</v>
      </c>
      <c r="L320" s="25">
        <v>0</v>
      </c>
      <c r="M320" s="25">
        <v>0</v>
      </c>
      <c r="N320" s="66">
        <f t="shared" si="22"/>
        <v>1642.67</v>
      </c>
      <c r="O320" s="66">
        <f t="shared" si="22"/>
        <v>0</v>
      </c>
      <c r="P320" s="66">
        <f t="shared" si="22"/>
        <v>0</v>
      </c>
    </row>
    <row r="321" spans="1:16" x14ac:dyDescent="0.35">
      <c r="A321">
        <f t="shared" si="23"/>
        <v>75</v>
      </c>
      <c r="B321" s="21" t="str">
        <f t="shared" si="24"/>
        <v>2023 Closed 2024</v>
      </c>
      <c r="C321" s="22" t="s">
        <v>322</v>
      </c>
      <c r="D321" s="22" t="s">
        <v>699</v>
      </c>
      <c r="E321" s="22" t="s">
        <v>700</v>
      </c>
      <c r="F321" s="23" t="s">
        <v>582</v>
      </c>
      <c r="G321" s="25">
        <v>0</v>
      </c>
      <c r="H321" s="25">
        <v>0</v>
      </c>
      <c r="K321" s="26">
        <v>5468.18</v>
      </c>
      <c r="L321" s="25">
        <v>0</v>
      </c>
      <c r="M321" s="25">
        <v>0</v>
      </c>
      <c r="N321" s="66">
        <f t="shared" si="22"/>
        <v>5468.18</v>
      </c>
      <c r="O321" s="66">
        <f t="shared" si="22"/>
        <v>0</v>
      </c>
      <c r="P321" s="66">
        <f t="shared" si="22"/>
        <v>0</v>
      </c>
    </row>
    <row r="322" spans="1:16" x14ac:dyDescent="0.35">
      <c r="A322">
        <f t="shared" si="23"/>
        <v>76</v>
      </c>
      <c r="B322" s="21" t="str">
        <f t="shared" si="24"/>
        <v>2023 Closed 2024</v>
      </c>
      <c r="C322" s="22" t="s">
        <v>322</v>
      </c>
      <c r="D322" s="22" t="s">
        <v>701</v>
      </c>
      <c r="E322" s="22" t="s">
        <v>702</v>
      </c>
      <c r="F322" s="23" t="s">
        <v>582</v>
      </c>
      <c r="G322" s="25">
        <v>0</v>
      </c>
      <c r="H322" s="25">
        <v>0</v>
      </c>
      <c r="K322" s="26">
        <v>13507.04</v>
      </c>
      <c r="L322" s="25">
        <v>0</v>
      </c>
      <c r="M322" s="25">
        <v>0</v>
      </c>
      <c r="N322" s="66">
        <f t="shared" si="22"/>
        <v>13507.04</v>
      </c>
      <c r="O322" s="66">
        <f t="shared" si="22"/>
        <v>0</v>
      </c>
      <c r="P322" s="66">
        <f t="shared" si="22"/>
        <v>0</v>
      </c>
    </row>
    <row r="323" spans="1:16" x14ac:dyDescent="0.35">
      <c r="A323">
        <f t="shared" si="23"/>
        <v>77</v>
      </c>
      <c r="B323" s="21" t="str">
        <f t="shared" si="24"/>
        <v>2023 Closed 2024</v>
      </c>
      <c r="C323" s="22" t="s">
        <v>322</v>
      </c>
      <c r="D323" s="22" t="s">
        <v>703</v>
      </c>
      <c r="E323" s="22" t="s">
        <v>704</v>
      </c>
      <c r="F323" s="23" t="s">
        <v>582</v>
      </c>
      <c r="G323" s="25">
        <v>0</v>
      </c>
      <c r="H323" s="25">
        <v>0</v>
      </c>
      <c r="K323" s="26">
        <v>18239.170000000002</v>
      </c>
      <c r="L323" s="25">
        <v>0</v>
      </c>
      <c r="M323" s="25">
        <v>0</v>
      </c>
      <c r="N323" s="66">
        <f t="shared" si="22"/>
        <v>18239.170000000002</v>
      </c>
      <c r="O323" s="66">
        <f t="shared" si="22"/>
        <v>0</v>
      </c>
      <c r="P323" s="66">
        <f t="shared" si="22"/>
        <v>0</v>
      </c>
    </row>
    <row r="324" spans="1:16" x14ac:dyDescent="0.35">
      <c r="A324">
        <f t="shared" si="23"/>
        <v>78</v>
      </c>
      <c r="B324" s="21" t="str">
        <f t="shared" si="24"/>
        <v>2023 Closed 2024</v>
      </c>
      <c r="C324" s="22" t="s">
        <v>322</v>
      </c>
      <c r="D324" s="22" t="s">
        <v>705</v>
      </c>
      <c r="E324" s="22" t="s">
        <v>706</v>
      </c>
      <c r="F324" s="23" t="s">
        <v>582</v>
      </c>
      <c r="G324" s="25">
        <v>0</v>
      </c>
      <c r="H324" s="25">
        <v>0</v>
      </c>
      <c r="K324" s="26">
        <v>3963.6800000000003</v>
      </c>
      <c r="L324" s="25">
        <v>0</v>
      </c>
      <c r="M324" s="25">
        <v>0</v>
      </c>
      <c r="N324" s="66">
        <f t="shared" si="22"/>
        <v>3963.6800000000003</v>
      </c>
      <c r="O324" s="66">
        <f t="shared" si="22"/>
        <v>0</v>
      </c>
      <c r="P324" s="66">
        <f t="shared" si="22"/>
        <v>0</v>
      </c>
    </row>
    <row r="325" spans="1:16" x14ac:dyDescent="0.35">
      <c r="A325">
        <f t="shared" si="23"/>
        <v>79</v>
      </c>
      <c r="B325" s="21" t="str">
        <f t="shared" si="24"/>
        <v>2023 Closed 2024</v>
      </c>
      <c r="C325" s="22" t="s">
        <v>322</v>
      </c>
      <c r="D325" s="22" t="s">
        <v>707</v>
      </c>
      <c r="E325" s="22" t="s">
        <v>708</v>
      </c>
      <c r="F325" s="23" t="s">
        <v>540</v>
      </c>
      <c r="G325" s="25">
        <v>0</v>
      </c>
      <c r="H325" s="25">
        <v>0</v>
      </c>
      <c r="K325" s="26">
        <v>-2677.37</v>
      </c>
      <c r="L325" s="25">
        <v>0</v>
      </c>
      <c r="M325" s="25">
        <v>0</v>
      </c>
      <c r="N325" s="66">
        <f t="shared" si="22"/>
        <v>-2677.37</v>
      </c>
      <c r="O325" s="66">
        <f t="shared" si="22"/>
        <v>0</v>
      </c>
      <c r="P325" s="66">
        <f t="shared" si="22"/>
        <v>0</v>
      </c>
    </row>
    <row r="326" spans="1:16" x14ac:dyDescent="0.35">
      <c r="A326">
        <f t="shared" si="23"/>
        <v>80</v>
      </c>
      <c r="B326" s="21" t="str">
        <f t="shared" si="24"/>
        <v>2023 Closed 2024</v>
      </c>
      <c r="C326" s="22" t="s">
        <v>322</v>
      </c>
      <c r="D326" s="22" t="s">
        <v>709</v>
      </c>
      <c r="E326" s="22" t="s">
        <v>710</v>
      </c>
      <c r="F326" s="23" t="s">
        <v>540</v>
      </c>
      <c r="G326" s="25">
        <v>0</v>
      </c>
      <c r="H326" s="25">
        <v>0</v>
      </c>
      <c r="K326" s="26">
        <v>-15113.56</v>
      </c>
      <c r="L326" s="25">
        <v>0</v>
      </c>
      <c r="M326" s="25">
        <v>0</v>
      </c>
      <c r="N326" s="66">
        <f t="shared" si="22"/>
        <v>-15113.56</v>
      </c>
      <c r="O326" s="66">
        <f t="shared" si="22"/>
        <v>0</v>
      </c>
      <c r="P326" s="66">
        <f t="shared" si="22"/>
        <v>0</v>
      </c>
    </row>
    <row r="327" spans="1:16" x14ac:dyDescent="0.35">
      <c r="A327">
        <f t="shared" si="23"/>
        <v>81</v>
      </c>
      <c r="B327" s="21" t="str">
        <f t="shared" si="24"/>
        <v>2023 Closed 2024</v>
      </c>
      <c r="C327" s="22" t="s">
        <v>322</v>
      </c>
      <c r="D327" s="22" t="s">
        <v>711</v>
      </c>
      <c r="E327" s="22" t="s">
        <v>712</v>
      </c>
      <c r="F327" s="23" t="s">
        <v>540</v>
      </c>
      <c r="G327" s="25">
        <v>0</v>
      </c>
      <c r="H327" s="25">
        <v>0</v>
      </c>
      <c r="K327" s="26">
        <v>11630.78</v>
      </c>
      <c r="L327" s="25">
        <v>0</v>
      </c>
      <c r="M327" s="25">
        <v>0</v>
      </c>
      <c r="N327" s="66">
        <f t="shared" si="22"/>
        <v>11630.78</v>
      </c>
      <c r="O327" s="66">
        <f t="shared" si="22"/>
        <v>0</v>
      </c>
      <c r="P327" s="66">
        <f t="shared" si="22"/>
        <v>0</v>
      </c>
    </row>
    <row r="328" spans="1:16" x14ac:dyDescent="0.35">
      <c r="A328">
        <f t="shared" si="23"/>
        <v>82</v>
      </c>
      <c r="B328" s="21" t="str">
        <f t="shared" si="24"/>
        <v>2023 Closed 2024</v>
      </c>
      <c r="C328" s="22" t="s">
        <v>322</v>
      </c>
      <c r="D328" s="22" t="s">
        <v>713</v>
      </c>
      <c r="E328" s="22" t="s">
        <v>714</v>
      </c>
      <c r="F328" s="23" t="s">
        <v>540</v>
      </c>
      <c r="G328" s="25">
        <v>0</v>
      </c>
      <c r="H328" s="25">
        <v>0</v>
      </c>
      <c r="K328" s="26">
        <v>30321.08</v>
      </c>
      <c r="L328" s="25">
        <v>0</v>
      </c>
      <c r="M328" s="25">
        <v>0</v>
      </c>
      <c r="N328" s="66">
        <f t="shared" si="22"/>
        <v>30321.08</v>
      </c>
      <c r="O328" s="66">
        <f t="shared" si="22"/>
        <v>0</v>
      </c>
      <c r="P328" s="66">
        <f t="shared" si="22"/>
        <v>0</v>
      </c>
    </row>
    <row r="329" spans="1:16" x14ac:dyDescent="0.35">
      <c r="A329">
        <f t="shared" si="23"/>
        <v>83</v>
      </c>
      <c r="B329" s="21" t="str">
        <f t="shared" si="24"/>
        <v>2023 Closed 2024</v>
      </c>
      <c r="C329" s="22" t="s">
        <v>322</v>
      </c>
      <c r="D329" s="22" t="s">
        <v>715</v>
      </c>
      <c r="E329" s="22" t="s">
        <v>716</v>
      </c>
      <c r="F329" s="23" t="s">
        <v>540</v>
      </c>
      <c r="G329" s="25">
        <v>0</v>
      </c>
      <c r="H329" s="25">
        <v>0</v>
      </c>
      <c r="K329" s="26">
        <v>62609.680000000008</v>
      </c>
      <c r="L329" s="25">
        <v>0</v>
      </c>
      <c r="M329" s="25">
        <v>0</v>
      </c>
      <c r="N329" s="66">
        <f t="shared" si="22"/>
        <v>62609.680000000008</v>
      </c>
      <c r="O329" s="66">
        <f t="shared" si="22"/>
        <v>0</v>
      </c>
      <c r="P329" s="66">
        <f t="shared" si="22"/>
        <v>0</v>
      </c>
    </row>
    <row r="330" spans="1:16" x14ac:dyDescent="0.35">
      <c r="A330">
        <f t="shared" si="23"/>
        <v>84</v>
      </c>
      <c r="B330" s="21" t="str">
        <f t="shared" si="24"/>
        <v>2023 Closed 2024</v>
      </c>
      <c r="C330" s="22" t="s">
        <v>322</v>
      </c>
      <c r="D330" s="22" t="s">
        <v>717</v>
      </c>
      <c r="E330" s="22" t="s">
        <v>718</v>
      </c>
      <c r="F330" s="23" t="s">
        <v>582</v>
      </c>
      <c r="G330" s="25">
        <v>0</v>
      </c>
      <c r="H330" s="25">
        <v>0</v>
      </c>
      <c r="K330" s="26">
        <v>0</v>
      </c>
      <c r="L330" s="25">
        <v>0</v>
      </c>
      <c r="M330" s="25">
        <v>0</v>
      </c>
      <c r="N330" s="66">
        <f t="shared" si="22"/>
        <v>0</v>
      </c>
      <c r="O330" s="66">
        <f t="shared" si="22"/>
        <v>0</v>
      </c>
      <c r="P330" s="66">
        <f t="shared" si="22"/>
        <v>0</v>
      </c>
    </row>
    <row r="331" spans="1:16" x14ac:dyDescent="0.35">
      <c r="A331">
        <f t="shared" si="23"/>
        <v>85</v>
      </c>
      <c r="B331" s="21" t="str">
        <f t="shared" si="24"/>
        <v>2023 Closed 2024</v>
      </c>
      <c r="C331" s="22" t="s">
        <v>322</v>
      </c>
      <c r="D331" s="22" t="s">
        <v>719</v>
      </c>
      <c r="E331" s="22" t="s">
        <v>720</v>
      </c>
      <c r="F331" s="23" t="s">
        <v>582</v>
      </c>
      <c r="G331" s="25">
        <v>0</v>
      </c>
      <c r="H331" s="25">
        <v>0</v>
      </c>
      <c r="K331" s="26">
        <v>0</v>
      </c>
      <c r="L331" s="25">
        <v>0</v>
      </c>
      <c r="M331" s="25">
        <v>0</v>
      </c>
      <c r="N331" s="66">
        <f t="shared" si="22"/>
        <v>0</v>
      </c>
      <c r="O331" s="66">
        <f t="shared" si="22"/>
        <v>0</v>
      </c>
      <c r="P331" s="66">
        <f t="shared" si="22"/>
        <v>0</v>
      </c>
    </row>
    <row r="332" spans="1:16" x14ac:dyDescent="0.35">
      <c r="A332">
        <f t="shared" si="23"/>
        <v>86</v>
      </c>
      <c r="B332" s="21" t="str">
        <f t="shared" si="24"/>
        <v>2023 Closed 2024</v>
      </c>
      <c r="C332" s="22" t="s">
        <v>322</v>
      </c>
      <c r="D332" s="22" t="s">
        <v>721</v>
      </c>
      <c r="E332" s="22" t="s">
        <v>722</v>
      </c>
      <c r="F332" s="23" t="s">
        <v>540</v>
      </c>
      <c r="G332" s="25">
        <v>0</v>
      </c>
      <c r="H332" s="25">
        <v>0</v>
      </c>
      <c r="K332" s="26">
        <v>219022.49</v>
      </c>
      <c r="L332" s="25">
        <v>0</v>
      </c>
      <c r="M332" s="25">
        <v>0</v>
      </c>
      <c r="N332" s="66">
        <f t="shared" ref="N332:P338" si="25">K332-G332</f>
        <v>219022.49</v>
      </c>
      <c r="O332" s="66">
        <f t="shared" si="25"/>
        <v>0</v>
      </c>
      <c r="P332" s="66">
        <f t="shared" si="25"/>
        <v>0</v>
      </c>
    </row>
    <row r="333" spans="1:16" x14ac:dyDescent="0.35">
      <c r="A333">
        <f t="shared" si="23"/>
        <v>87</v>
      </c>
      <c r="B333" s="21" t="str">
        <f t="shared" si="24"/>
        <v>2023 Closed 2024</v>
      </c>
      <c r="C333" s="22" t="s">
        <v>322</v>
      </c>
      <c r="D333" s="22" t="s">
        <v>723</v>
      </c>
      <c r="E333" s="22" t="s">
        <v>724</v>
      </c>
      <c r="F333" s="23" t="s">
        <v>582</v>
      </c>
      <c r="G333" s="25">
        <v>0</v>
      </c>
      <c r="H333" s="25">
        <v>0</v>
      </c>
      <c r="K333" s="26">
        <v>12623.220000000001</v>
      </c>
      <c r="L333" s="25">
        <v>0</v>
      </c>
      <c r="M333" s="25">
        <v>0</v>
      </c>
      <c r="N333" s="66">
        <f t="shared" si="25"/>
        <v>12623.220000000001</v>
      </c>
      <c r="O333" s="66">
        <f t="shared" si="25"/>
        <v>0</v>
      </c>
      <c r="P333" s="66">
        <f t="shared" si="25"/>
        <v>0</v>
      </c>
    </row>
    <row r="334" spans="1:16" x14ac:dyDescent="0.35">
      <c r="A334">
        <f t="shared" si="23"/>
        <v>88</v>
      </c>
      <c r="B334" s="21" t="str">
        <f t="shared" si="24"/>
        <v>2023 Closed 2024</v>
      </c>
      <c r="C334" s="22" t="s">
        <v>322</v>
      </c>
      <c r="D334" s="22" t="s">
        <v>725</v>
      </c>
      <c r="E334" s="22" t="s">
        <v>726</v>
      </c>
      <c r="F334" s="23" t="s">
        <v>540</v>
      </c>
      <c r="G334" s="25">
        <v>0</v>
      </c>
      <c r="H334" s="25">
        <v>0</v>
      </c>
      <c r="K334" s="26">
        <v>18290.830000000002</v>
      </c>
      <c r="L334" s="25">
        <v>0</v>
      </c>
      <c r="M334" s="25">
        <v>0</v>
      </c>
      <c r="N334" s="66">
        <f t="shared" si="25"/>
        <v>18290.830000000002</v>
      </c>
      <c r="O334" s="66">
        <f t="shared" si="25"/>
        <v>0</v>
      </c>
      <c r="P334" s="66">
        <f t="shared" si="25"/>
        <v>0</v>
      </c>
    </row>
    <row r="335" spans="1:16" x14ac:dyDescent="0.35">
      <c r="A335">
        <f t="shared" si="23"/>
        <v>89</v>
      </c>
      <c r="B335" s="21" t="str">
        <f t="shared" si="24"/>
        <v>2023 Closed 2024</v>
      </c>
      <c r="C335" s="22" t="s">
        <v>322</v>
      </c>
      <c r="D335" s="22" t="s">
        <v>727</v>
      </c>
      <c r="E335" s="22" t="s">
        <v>728</v>
      </c>
      <c r="F335" s="23" t="s">
        <v>582</v>
      </c>
      <c r="G335" s="25">
        <v>0</v>
      </c>
      <c r="H335" s="25">
        <v>0</v>
      </c>
      <c r="K335" s="26">
        <v>3363.01</v>
      </c>
      <c r="L335" s="25">
        <v>0</v>
      </c>
      <c r="M335" s="25">
        <v>0</v>
      </c>
      <c r="N335" s="66">
        <f t="shared" si="25"/>
        <v>3363.01</v>
      </c>
      <c r="O335" s="66">
        <f t="shared" si="25"/>
        <v>0</v>
      </c>
      <c r="P335" s="66">
        <f t="shared" si="25"/>
        <v>0</v>
      </c>
    </row>
    <row r="336" spans="1:16" x14ac:dyDescent="0.35">
      <c r="A336">
        <f t="shared" si="23"/>
        <v>90</v>
      </c>
      <c r="B336" s="21" t="str">
        <f t="shared" si="24"/>
        <v>2023 Closed 2024</v>
      </c>
      <c r="C336" s="22" t="s">
        <v>322</v>
      </c>
      <c r="D336" s="22" t="s">
        <v>729</v>
      </c>
      <c r="E336" s="22" t="s">
        <v>730</v>
      </c>
      <c r="F336" s="23" t="s">
        <v>540</v>
      </c>
      <c r="G336" s="25">
        <v>0</v>
      </c>
      <c r="H336" s="25">
        <v>0</v>
      </c>
      <c r="K336" s="26">
        <v>113272.93</v>
      </c>
      <c r="L336" s="25">
        <v>0</v>
      </c>
      <c r="M336" s="25">
        <v>0</v>
      </c>
      <c r="N336" s="66">
        <f t="shared" si="25"/>
        <v>113272.93</v>
      </c>
      <c r="O336" s="66">
        <f t="shared" si="25"/>
        <v>0</v>
      </c>
      <c r="P336" s="66">
        <f t="shared" si="25"/>
        <v>0</v>
      </c>
    </row>
    <row r="337" spans="1:16" x14ac:dyDescent="0.35">
      <c r="A337">
        <f t="shared" si="23"/>
        <v>91</v>
      </c>
      <c r="B337" s="21" t="str">
        <f t="shared" si="24"/>
        <v>2023 Closed 2024</v>
      </c>
      <c r="C337" s="22" t="s">
        <v>322</v>
      </c>
      <c r="D337" s="22" t="s">
        <v>731</v>
      </c>
      <c r="E337" s="22" t="s">
        <v>732</v>
      </c>
      <c r="F337" s="23" t="s">
        <v>733</v>
      </c>
      <c r="G337" s="25">
        <v>0</v>
      </c>
      <c r="H337" s="25">
        <v>0</v>
      </c>
      <c r="K337" s="26">
        <v>7389.1900000000005</v>
      </c>
      <c r="L337" s="25">
        <v>0</v>
      </c>
      <c r="M337" s="25">
        <v>0</v>
      </c>
      <c r="N337" s="66">
        <f t="shared" si="25"/>
        <v>7389.1900000000005</v>
      </c>
      <c r="O337" s="66">
        <f t="shared" si="25"/>
        <v>0</v>
      </c>
      <c r="P337" s="66">
        <f t="shared" si="25"/>
        <v>0</v>
      </c>
    </row>
    <row r="338" spans="1:16" x14ac:dyDescent="0.35">
      <c r="A338">
        <f t="shared" si="23"/>
        <v>92</v>
      </c>
      <c r="B338" s="21" t="str">
        <f t="shared" si="24"/>
        <v>2023 Closed 2024</v>
      </c>
      <c r="C338" s="22" t="s">
        <v>322</v>
      </c>
      <c r="D338" s="22" t="s">
        <v>734</v>
      </c>
      <c r="E338" s="22" t="s">
        <v>735</v>
      </c>
      <c r="F338" s="23" t="s">
        <v>582</v>
      </c>
      <c r="G338" s="25">
        <v>0</v>
      </c>
      <c r="H338" s="25">
        <v>0</v>
      </c>
      <c r="K338" s="26">
        <v>5661.52</v>
      </c>
      <c r="L338" s="25">
        <v>0</v>
      </c>
      <c r="M338" s="25">
        <v>0</v>
      </c>
      <c r="N338" s="66">
        <f t="shared" si="25"/>
        <v>5661.52</v>
      </c>
      <c r="O338" s="66">
        <f t="shared" si="25"/>
        <v>0</v>
      </c>
      <c r="P338" s="66">
        <f t="shared" si="25"/>
        <v>0</v>
      </c>
    </row>
  </sheetData>
  <autoFilter ref="B3:H245" xr:uid="{BE1F8D88-593C-416B-9A9E-B08D2BFDC89F}"/>
  <conditionalFormatting sqref="B4:B245">
    <cfRule type="notContainsBlanks" dxfId="1" priority="2">
      <formula>LEN(TRIM(B4))&gt;0</formula>
    </cfRule>
  </conditionalFormatting>
  <conditionalFormatting sqref="B247:B338">
    <cfRule type="notContainsBlanks" dxfId="0" priority="1">
      <formula>LEN(TRIM(B247))&gt;0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Response - Bench Request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2025-01-13T08:00:00+00:00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240008</DocketNumber>
    <DelegatedOrder xmlns="dc463f71-b30c-4ab2-9473-d307f9d35888">false</Delegated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B8DA041E6AD244B4287ED7B15DC401" ma:contentTypeVersion="16" ma:contentTypeDescription="" ma:contentTypeScope="" ma:versionID="8171100b090f68821dc0f9c719881f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497E8CC-138A-46AF-95E2-57B0D0E1A0EF}">
  <ds:schemaRefs>
    <ds:schemaRef ds:uri="http://schemas.microsoft.com/office/2006/metadata/properties"/>
    <ds:schemaRef ds:uri="http://schemas.microsoft.com/office/infopath/2007/PartnerControls"/>
    <ds:schemaRef ds:uri="d96104cc-ca89-4070-a88c-cb2398b2d9b6"/>
    <ds:schemaRef ds:uri="065454ac-441b-4152-8bb9-bd122eb6d00d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5FFCDBE0-05BD-4B61-AD52-C3FC22D9C6DF}"/>
</file>

<file path=customXml/itemProps3.xml><?xml version="1.0" encoding="utf-8"?>
<ds:datastoreItem xmlns:ds="http://schemas.openxmlformats.org/officeDocument/2006/customXml" ds:itemID="{E82BDEEF-A593-4D02-883E-E5C15F65776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1BE9BAA-6E0F-4875-BBB1-F2CA778F86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 Actual var to Prov MYRP</vt:lpstr>
      <vt:lpstr>MYRP Plant - Update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Durham, Ryan</dc:creator>
  <cp:keywords/>
  <dc:description/>
  <cp:lastModifiedBy>Strauss, Josephine (ATG)</cp:lastModifiedBy>
  <cp:revision/>
  <dcterms:created xsi:type="dcterms:W3CDTF">2024-09-19T17:46:59Z</dcterms:created>
  <dcterms:modified xsi:type="dcterms:W3CDTF">2025-01-13T16:40:33Z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da8032d-c4fe-48b8-9054-92634c9ea061_Enabled">
    <vt:lpwstr>true</vt:lpwstr>
  </property>
  <property fmtid="{D5CDD505-2E9C-101B-9397-08002B2CF9AE}" pid="3" name="MSIP_Label_1da8032d-c4fe-48b8-9054-92634c9ea061_SetDate">
    <vt:lpwstr>2024-09-19T17:47:52Z</vt:lpwstr>
  </property>
  <property fmtid="{D5CDD505-2E9C-101B-9397-08002B2CF9AE}" pid="4" name="MSIP_Label_1da8032d-c4fe-48b8-9054-92634c9ea061_Method">
    <vt:lpwstr>Standard</vt:lpwstr>
  </property>
  <property fmtid="{D5CDD505-2E9C-101B-9397-08002B2CF9AE}" pid="5" name="MSIP_Label_1da8032d-c4fe-48b8-9054-92634c9ea061_Name">
    <vt:lpwstr>Label 2 - Docs</vt:lpwstr>
  </property>
  <property fmtid="{D5CDD505-2E9C-101B-9397-08002B2CF9AE}" pid="6" name="MSIP_Label_1da8032d-c4fe-48b8-9054-92634c9ea061_SiteId">
    <vt:lpwstr>ce6a0196-6152-4c6a-9d1d-e946c3735743</vt:lpwstr>
  </property>
  <property fmtid="{D5CDD505-2E9C-101B-9397-08002B2CF9AE}" pid="7" name="MSIP_Label_1da8032d-c4fe-48b8-9054-92634c9ea061_ActionId">
    <vt:lpwstr>defd18ca-5245-44ac-888d-84b1dd8bc38b</vt:lpwstr>
  </property>
  <property fmtid="{D5CDD505-2E9C-101B-9397-08002B2CF9AE}" pid="8" name="MSIP_Label_1da8032d-c4fe-48b8-9054-92634c9ea061_ContentBits">
    <vt:lpwstr>0</vt:lpwstr>
  </property>
  <property fmtid="{D5CDD505-2E9C-101B-9397-08002B2CF9AE}" pid="9" name="ContentTypeId">
    <vt:lpwstr>0x0101006E56B4D1795A2E4DB2F0B01679ED314A009EB8DA041E6AD244B4287ED7B15DC401</vt:lpwstr>
  </property>
  <property fmtid="{D5CDD505-2E9C-101B-9397-08002B2CF9AE}" pid="10" name="MediaServiceImageTags">
    <vt:lpwstr/>
  </property>
  <property fmtid="{D5CDD505-2E9C-101B-9397-08002B2CF9AE}" pid="11" name="_docset_NoMedatataSyncRequired">
    <vt:lpwstr>False</vt:lpwstr>
  </property>
</Properties>
</file>