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1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ustomProperty6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2.01 B&amp;O TAXES\"/>
    </mc:Choice>
  </mc:AlternateContent>
  <bookViews>
    <workbookView xWindow="10068" yWindow="-12" windowWidth="10056" windowHeight="9852"/>
  </bookViews>
  <sheets>
    <sheet name="E-EBO-1" sheetId="3" r:id="rId1"/>
    <sheet name="E-EBO-2" sheetId="1" r:id="rId2"/>
    <sheet name="E-EBO-3" sheetId="13" r:id="rId3"/>
    <sheet name="E-EBO-4" sheetId="14" r:id="rId4"/>
    <sheet name="E-EBO-5" sheetId="16" r:id="rId5"/>
    <sheet name="G-EBO-1" sheetId="19" r:id="rId6"/>
    <sheet name="G-EBO-2" sheetId="4" r:id="rId7"/>
    <sheet name="G-EBO-3" sheetId="11" r:id="rId8"/>
    <sheet name="G-EBO-4" sheetId="12" r:id="rId9"/>
    <sheet name="G-EBO-5" sheetId="20" r:id="rId10"/>
    <sheet name="Input" sheetId="18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xlnm.Auto_Open" localSheetId="4">#REF!</definedName>
    <definedName name="_xlnm.Auto_Open" localSheetId="5">#REF!</definedName>
    <definedName name="_xlnm.Auto_Open" localSheetId="9">#REF!</definedName>
    <definedName name="_xlnm.Auto_Open">#REF!</definedName>
    <definedName name="Macro1" localSheetId="4">#REF!</definedName>
    <definedName name="Macro1" localSheetId="5">#REF!</definedName>
    <definedName name="Macro1" localSheetId="9">#REF!</definedName>
    <definedName name="Macro1">#REF!</definedName>
    <definedName name="Macro10" localSheetId="4">#REF!</definedName>
    <definedName name="Macro10" localSheetId="5">#REF!</definedName>
    <definedName name="Macro10" localSheetId="9">#REF!</definedName>
    <definedName name="Macro10">#REF!</definedName>
    <definedName name="Macro2" localSheetId="4">#REF!</definedName>
    <definedName name="Macro2" localSheetId="5">#REF!</definedName>
    <definedName name="Macro2" localSheetId="9">#REF!</definedName>
    <definedName name="Macro2">#REF!</definedName>
    <definedName name="Macro3" localSheetId="4">#REF!</definedName>
    <definedName name="Macro3" localSheetId="5">#REF!</definedName>
    <definedName name="Macro3" localSheetId="9">#REF!</definedName>
    <definedName name="Macro3">#REF!</definedName>
    <definedName name="Macro4" localSheetId="4">#REF!</definedName>
    <definedName name="Macro4" localSheetId="5">#REF!</definedName>
    <definedName name="Macro4" localSheetId="9">#REF!</definedName>
    <definedName name="Macro4">#REF!</definedName>
    <definedName name="Macro5" localSheetId="4">#REF!</definedName>
    <definedName name="Macro5" localSheetId="5">#REF!</definedName>
    <definedName name="Macro5" localSheetId="9">#REF!</definedName>
    <definedName name="Macro5">#REF!</definedName>
    <definedName name="Macro6" localSheetId="4">#REF!</definedName>
    <definedName name="Macro6" localSheetId="5">#REF!</definedName>
    <definedName name="Macro6" localSheetId="9">#REF!</definedName>
    <definedName name="Macro6">#REF!</definedName>
    <definedName name="Macro7" localSheetId="4">#REF!</definedName>
    <definedName name="Macro7" localSheetId="5">#REF!</definedName>
    <definedName name="Macro7" localSheetId="9">#REF!</definedName>
    <definedName name="Macro7">#REF!</definedName>
    <definedName name="Macro8" localSheetId="4">#REF!</definedName>
    <definedName name="Macro8" localSheetId="5">#REF!</definedName>
    <definedName name="Macro8" localSheetId="9">#REF!</definedName>
    <definedName name="Macro8">#REF!</definedName>
    <definedName name="Macro9" localSheetId="4">#REF!</definedName>
    <definedName name="Macro9" localSheetId="5">#REF!</definedName>
    <definedName name="Macro9" localSheetId="9">#REF!</definedName>
    <definedName name="Macro9">#REF!</definedName>
    <definedName name="_xlnm.Print_Area" localSheetId="0">'E-EBO-1'!$A$1:$G$34</definedName>
    <definedName name="_xlnm.Print_Area" localSheetId="1">'E-EBO-2'!$A$1:$G$36</definedName>
    <definedName name="_xlnm.Print_Area" localSheetId="2">'E-EBO-3'!$A$1:$Q$20</definedName>
    <definedName name="_xlnm.Print_Area" localSheetId="3">'E-EBO-4'!$A$1:$R$12</definedName>
    <definedName name="_xlnm.Print_Area" localSheetId="4">'E-EBO-5'!$A$1:$H$16</definedName>
    <definedName name="_xlnm.Print_Area" localSheetId="5">'G-EBO-1'!$A$1:$F$34</definedName>
    <definedName name="_xlnm.Print_Area" localSheetId="6">'G-EBO-2'!$A$1:$G$35</definedName>
    <definedName name="_xlnm.Print_Area" localSheetId="7">'G-EBO-3'!$A$1:$R$21</definedName>
    <definedName name="_xlnm.Print_Area" localSheetId="8">'G-EBO-4'!$A$1:$R$12</definedName>
    <definedName name="_xlnm.Print_Area" localSheetId="9">'G-EBO-5'!$A$1:$H$16</definedName>
    <definedName name="Recover" localSheetId="3">[1]Macro1!$A$92</definedName>
    <definedName name="Recover" localSheetId="4">[2]Macro1!$A$121</definedName>
    <definedName name="Recover" localSheetId="7">[3]Macro1!$A$94</definedName>
    <definedName name="Recover" localSheetId="8">[4]Macro1!$A$92</definedName>
    <definedName name="Recover" localSheetId="9">[2]Macro1!$A$121</definedName>
    <definedName name="Recover">[5]Macro1!$A$106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F53" i="20" l="1"/>
  <c r="G53" i="20"/>
  <c r="F54" i="20"/>
  <c r="G54" i="20"/>
  <c r="F55" i="20"/>
  <c r="G55" i="20"/>
  <c r="F56" i="20"/>
  <c r="G56" i="20"/>
  <c r="F57" i="20"/>
  <c r="G57" i="20"/>
  <c r="F58" i="20"/>
  <c r="G58" i="20"/>
  <c r="F59" i="20"/>
  <c r="G59" i="20"/>
  <c r="F60" i="20"/>
  <c r="G60" i="20"/>
  <c r="F61" i="20"/>
  <c r="G61" i="20"/>
  <c r="F62" i="20"/>
  <c r="G62" i="20"/>
  <c r="F63" i="20"/>
  <c r="G63" i="20"/>
  <c r="G52" i="20"/>
  <c r="F52" i="20"/>
  <c r="H37" i="20"/>
  <c r="H38" i="20"/>
  <c r="H39" i="20"/>
  <c r="H40" i="20"/>
  <c r="H41" i="20"/>
  <c r="H42" i="20"/>
  <c r="H43" i="20"/>
  <c r="H44" i="20"/>
  <c r="H45" i="20"/>
  <c r="H46" i="20"/>
  <c r="H47" i="20"/>
  <c r="H36" i="20"/>
  <c r="F21" i="20"/>
  <c r="G21" i="20"/>
  <c r="F22" i="20"/>
  <c r="G22" i="20"/>
  <c r="F23" i="20"/>
  <c r="G23" i="20"/>
  <c r="F24" i="20"/>
  <c r="G24" i="20"/>
  <c r="F25" i="20"/>
  <c r="G25" i="20"/>
  <c r="F26" i="20"/>
  <c r="G26" i="20"/>
  <c r="F27" i="20"/>
  <c r="G27" i="20"/>
  <c r="F28" i="20"/>
  <c r="G28" i="20"/>
  <c r="F29" i="20"/>
  <c r="G29" i="20"/>
  <c r="F30" i="20"/>
  <c r="G30" i="20"/>
  <c r="F31" i="20"/>
  <c r="G31" i="20"/>
  <c r="G20" i="20"/>
  <c r="F20" i="20"/>
  <c r="E32" i="11" l="1"/>
  <c r="F32" i="11"/>
  <c r="G32" i="11"/>
  <c r="H32" i="11"/>
  <c r="T14" i="19" l="1"/>
  <c r="T16" i="19" s="1"/>
  <c r="S14" i="19"/>
  <c r="S16" i="19" s="1"/>
  <c r="R14" i="19"/>
  <c r="R16" i="19" s="1"/>
  <c r="Q14" i="19"/>
  <c r="Q16" i="19" s="1"/>
  <c r="P14" i="19"/>
  <c r="P16" i="19" s="1"/>
  <c r="O14" i="19"/>
  <c r="O16" i="19" s="1"/>
  <c r="N14" i="19"/>
  <c r="N16" i="19" s="1"/>
  <c r="M14" i="19"/>
  <c r="M16" i="19" s="1"/>
  <c r="L14" i="19"/>
  <c r="K14" i="19"/>
  <c r="K16" i="19" s="1"/>
  <c r="J14" i="19"/>
  <c r="J16" i="19" s="1"/>
  <c r="I14" i="19"/>
  <c r="T9" i="19"/>
  <c r="S9" i="19"/>
  <c r="R9" i="19"/>
  <c r="Q9" i="19"/>
  <c r="P9" i="19"/>
  <c r="O9" i="19"/>
  <c r="N9" i="19"/>
  <c r="M9" i="19"/>
  <c r="L9" i="19"/>
  <c r="K9" i="19"/>
  <c r="J9" i="19"/>
  <c r="I9" i="19"/>
  <c r="I7" i="19"/>
  <c r="J7" i="19" s="1"/>
  <c r="K7" i="19" s="1"/>
  <c r="L7" i="19" s="1"/>
  <c r="M7" i="19" s="1"/>
  <c r="N7" i="19" s="1"/>
  <c r="O7" i="19" s="1"/>
  <c r="P7" i="19" s="1"/>
  <c r="Q7" i="19" s="1"/>
  <c r="R7" i="19" s="1"/>
  <c r="S7" i="19" s="1"/>
  <c r="T7" i="19" s="1"/>
  <c r="L16" i="19"/>
  <c r="I7" i="3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T14" i="3"/>
  <c r="S14" i="3"/>
  <c r="R14" i="3"/>
  <c r="R16" i="3" s="1"/>
  <c r="Q14" i="3"/>
  <c r="Q16" i="3" s="1"/>
  <c r="P14" i="3"/>
  <c r="P16" i="3" s="1"/>
  <c r="O14" i="3"/>
  <c r="N14" i="3"/>
  <c r="N16" i="3" s="1"/>
  <c r="M14" i="3"/>
  <c r="M16" i="3" s="1"/>
  <c r="L14" i="3"/>
  <c r="L16" i="3" s="1"/>
  <c r="K14" i="3"/>
  <c r="J14" i="3"/>
  <c r="J16" i="3" s="1"/>
  <c r="I14" i="3"/>
  <c r="I16" i="3" s="1"/>
  <c r="T9" i="3"/>
  <c r="S9" i="3"/>
  <c r="R9" i="3"/>
  <c r="Q9" i="3"/>
  <c r="P9" i="3"/>
  <c r="O9" i="3"/>
  <c r="N9" i="3"/>
  <c r="M9" i="3"/>
  <c r="L9" i="3"/>
  <c r="K9" i="3"/>
  <c r="J9" i="3"/>
  <c r="I9" i="3"/>
  <c r="T16" i="3"/>
  <c r="S16" i="3"/>
  <c r="O16" i="3"/>
  <c r="K16" i="3"/>
  <c r="U14" i="19" l="1"/>
  <c r="U16" i="19" s="1"/>
  <c r="I16" i="19"/>
  <c r="U9" i="19"/>
  <c r="U14" i="3"/>
  <c r="U16" i="3" s="1"/>
  <c r="U9" i="3"/>
  <c r="E6" i="12"/>
  <c r="F6" i="12" s="1"/>
  <c r="G6" i="12" s="1"/>
  <c r="H6" i="12" s="1"/>
  <c r="I6" i="12" s="1"/>
  <c r="J6" i="12" s="1"/>
  <c r="K6" i="12" s="1"/>
  <c r="L6" i="12" s="1"/>
  <c r="M6" i="12" s="1"/>
  <c r="N6" i="12" s="1"/>
  <c r="O6" i="12" s="1"/>
  <c r="P6" i="12" s="1"/>
  <c r="E6" i="11"/>
  <c r="F6" i="11" s="1"/>
  <c r="G6" i="11" s="1"/>
  <c r="H6" i="11" s="1"/>
  <c r="I6" i="11" s="1"/>
  <c r="J6" i="11" s="1"/>
  <c r="K6" i="11" s="1"/>
  <c r="L6" i="11" s="1"/>
  <c r="M6" i="11" s="1"/>
  <c r="N6" i="11" s="1"/>
  <c r="O6" i="11" s="1"/>
  <c r="P6" i="11" s="1"/>
  <c r="E6" i="14"/>
  <c r="F6" i="14" s="1"/>
  <c r="G6" i="14" s="1"/>
  <c r="H6" i="14" s="1"/>
  <c r="I6" i="14" s="1"/>
  <c r="J6" i="14" s="1"/>
  <c r="K6" i="14" s="1"/>
  <c r="L6" i="14" s="1"/>
  <c r="M6" i="14" s="1"/>
  <c r="N6" i="14" s="1"/>
  <c r="O6" i="14" s="1"/>
  <c r="P6" i="14" s="1"/>
  <c r="D6" i="13"/>
  <c r="E6" i="13" s="1"/>
  <c r="F6" i="13" s="1"/>
  <c r="G6" i="13" s="1"/>
  <c r="H6" i="13" s="1"/>
  <c r="I6" i="13" s="1"/>
  <c r="J6" i="13" s="1"/>
  <c r="K6" i="13" s="1"/>
  <c r="L6" i="13" s="1"/>
  <c r="M6" i="13" s="1"/>
  <c r="N6" i="13" s="1"/>
  <c r="O6" i="13" s="1"/>
  <c r="Q10" i="14" l="1"/>
  <c r="Q11" i="14"/>
  <c r="A3" i="19" l="1"/>
  <c r="A3" i="1"/>
  <c r="A3" i="3"/>
  <c r="E20" i="20"/>
  <c r="F12" i="20"/>
  <c r="H7" i="20"/>
  <c r="G7" i="20"/>
  <c r="E36" i="20" l="1"/>
  <c r="E21" i="20"/>
  <c r="E20" i="16"/>
  <c r="E36" i="16" s="1"/>
  <c r="G31" i="19"/>
  <c r="G31" i="3"/>
  <c r="G51" i="1"/>
  <c r="G49" i="1"/>
  <c r="G48" i="1"/>
  <c r="G45" i="4"/>
  <c r="G20" i="1"/>
  <c r="E37" i="20" l="1"/>
  <c r="E22" i="20"/>
  <c r="E52" i="20"/>
  <c r="E52" i="16"/>
  <c r="E21" i="16"/>
  <c r="F12" i="16"/>
  <c r="H7" i="16"/>
  <c r="G7" i="16"/>
  <c r="A3" i="4"/>
  <c r="F22" i="4"/>
  <c r="E15" i="19" s="1"/>
  <c r="G16" i="4"/>
  <c r="F22" i="1"/>
  <c r="E15" i="3" s="1"/>
  <c r="G19" i="1"/>
  <c r="G18" i="1"/>
  <c r="I20" i="3" l="1"/>
  <c r="I20" i="19"/>
  <c r="E38" i="20"/>
  <c r="E23" i="20"/>
  <c r="E53" i="20"/>
  <c r="E37" i="16"/>
  <c r="E22" i="16"/>
  <c r="J20" i="19" l="1"/>
  <c r="J22" i="19" s="1"/>
  <c r="I22" i="19"/>
  <c r="I22" i="3"/>
  <c r="E54" i="20"/>
  <c r="E39" i="20"/>
  <c r="E24" i="20"/>
  <c r="E53" i="16"/>
  <c r="E23" i="16"/>
  <c r="E38" i="16"/>
  <c r="J20" i="3" l="1"/>
  <c r="K20" i="19"/>
  <c r="E55" i="20"/>
  <c r="E40" i="20"/>
  <c r="E25" i="20"/>
  <c r="E54" i="16"/>
  <c r="E24" i="16"/>
  <c r="E39" i="16"/>
  <c r="Q31" i="11"/>
  <c r="Q30" i="11"/>
  <c r="D52" i="4" s="1"/>
  <c r="G52" i="4" s="1"/>
  <c r="Q29" i="11"/>
  <c r="D44" i="4" s="1"/>
  <c r="G44" i="4" s="1"/>
  <c r="Q28" i="11"/>
  <c r="D43" i="4" s="1"/>
  <c r="G43" i="4" s="1"/>
  <c r="Q27" i="11"/>
  <c r="D42" i="4" s="1"/>
  <c r="G42" i="4" s="1"/>
  <c r="Q26" i="11"/>
  <c r="D41" i="4" s="1"/>
  <c r="G41" i="4" s="1"/>
  <c r="Q25" i="11"/>
  <c r="D40" i="4" s="1"/>
  <c r="G40" i="4" s="1"/>
  <c r="Q24" i="11"/>
  <c r="D39" i="4" s="1"/>
  <c r="G39" i="4" s="1"/>
  <c r="Q17" i="11"/>
  <c r="D21" i="4" s="1"/>
  <c r="G21" i="4" s="1"/>
  <c r="Q16" i="11"/>
  <c r="Q15" i="11"/>
  <c r="D24" i="4" s="1"/>
  <c r="G24" i="4" s="1"/>
  <c r="Q14" i="11"/>
  <c r="D15" i="4" s="1"/>
  <c r="G15" i="4" s="1"/>
  <c r="Q13" i="11"/>
  <c r="D14" i="4" s="1"/>
  <c r="G14" i="4" s="1"/>
  <c r="Q12" i="11"/>
  <c r="D13" i="4" s="1"/>
  <c r="G13" i="4" s="1"/>
  <c r="Q11" i="11"/>
  <c r="D12" i="4" s="1"/>
  <c r="Q10" i="11"/>
  <c r="D11" i="4" s="1"/>
  <c r="G11" i="4" s="1"/>
  <c r="Q9" i="11"/>
  <c r="D10" i="4" s="1"/>
  <c r="P28" i="13"/>
  <c r="D50" i="1" s="1"/>
  <c r="G50" i="1" s="1"/>
  <c r="P27" i="13"/>
  <c r="D53" i="1" s="1"/>
  <c r="G53" i="1" s="1"/>
  <c r="P26" i="13"/>
  <c r="D44" i="1" s="1"/>
  <c r="G44" i="1" s="1"/>
  <c r="P25" i="13"/>
  <c r="D43" i="1" s="1"/>
  <c r="G43" i="1" s="1"/>
  <c r="P24" i="13"/>
  <c r="D42" i="1" s="1"/>
  <c r="G42" i="1" s="1"/>
  <c r="P23" i="13"/>
  <c r="D41" i="1" s="1"/>
  <c r="G41" i="1" s="1"/>
  <c r="P22" i="13"/>
  <c r="D40" i="1" s="1"/>
  <c r="P15" i="13"/>
  <c r="D21" i="1" s="1"/>
  <c r="P14" i="13"/>
  <c r="P13" i="13"/>
  <c r="D14" i="1" s="1"/>
  <c r="P12" i="13"/>
  <c r="D13" i="1" s="1"/>
  <c r="P11" i="13"/>
  <c r="D12" i="1" s="1"/>
  <c r="G12" i="1" s="1"/>
  <c r="P10" i="13"/>
  <c r="D11" i="1" s="1"/>
  <c r="P9" i="13"/>
  <c r="P32" i="11"/>
  <c r="P34" i="11" s="1"/>
  <c r="O32" i="11"/>
  <c r="O34" i="11" s="1"/>
  <c r="N32" i="11"/>
  <c r="N34" i="11" s="1"/>
  <c r="M32" i="11"/>
  <c r="M34" i="11" s="1"/>
  <c r="L32" i="11"/>
  <c r="L34" i="11" s="1"/>
  <c r="K32" i="11"/>
  <c r="K34" i="11" s="1"/>
  <c r="J32" i="11"/>
  <c r="J34" i="11" s="1"/>
  <c r="I32" i="11"/>
  <c r="I34" i="11" s="1"/>
  <c r="H34" i="11"/>
  <c r="G34" i="11"/>
  <c r="F34" i="11"/>
  <c r="E34" i="11"/>
  <c r="L30" i="13"/>
  <c r="L32" i="13" s="1"/>
  <c r="K30" i="13"/>
  <c r="K32" i="13" s="1"/>
  <c r="J30" i="13"/>
  <c r="J32" i="13" s="1"/>
  <c r="I30" i="13"/>
  <c r="I32" i="13" s="1"/>
  <c r="H30" i="13"/>
  <c r="H32" i="13" s="1"/>
  <c r="G30" i="13"/>
  <c r="G32" i="13" s="1"/>
  <c r="F30" i="13"/>
  <c r="F32" i="13" s="1"/>
  <c r="E30" i="13"/>
  <c r="E32" i="13" s="1"/>
  <c r="D30" i="13"/>
  <c r="D32" i="13" s="1"/>
  <c r="M30" i="13"/>
  <c r="M32" i="13" s="1"/>
  <c r="Q9" i="14"/>
  <c r="F11" i="1" s="1"/>
  <c r="Q9" i="12"/>
  <c r="F12" i="4" s="1"/>
  <c r="Q8" i="14"/>
  <c r="F10" i="1" s="1"/>
  <c r="Q8" i="12"/>
  <c r="F10" i="4" s="1"/>
  <c r="F10" i="12"/>
  <c r="F14" i="1"/>
  <c r="F13" i="1"/>
  <c r="D17" i="13"/>
  <c r="M18" i="11"/>
  <c r="L18" i="11"/>
  <c r="K18" i="11"/>
  <c r="J18" i="11"/>
  <c r="I18" i="11"/>
  <c r="H18" i="11"/>
  <c r="G18" i="11"/>
  <c r="F18" i="11"/>
  <c r="E18" i="11"/>
  <c r="E20" i="11" s="1"/>
  <c r="P18" i="11"/>
  <c r="O18" i="11"/>
  <c r="N18" i="11"/>
  <c r="K22" i="19" l="1"/>
  <c r="J22" i="3"/>
  <c r="L20" i="19"/>
  <c r="L22" i="19" s="1"/>
  <c r="K20" i="3"/>
  <c r="K22" i="3" s="1"/>
  <c r="J10" i="19"/>
  <c r="J11" i="19" s="1"/>
  <c r="J18" i="19" s="1"/>
  <c r="J25" i="19"/>
  <c r="J26" i="19" s="1"/>
  <c r="F17" i="4"/>
  <c r="F23" i="4" s="1"/>
  <c r="G46" i="4"/>
  <c r="G21" i="1"/>
  <c r="G22" i="1" s="1"/>
  <c r="D22" i="1"/>
  <c r="E14" i="3" s="1"/>
  <c r="E16" i="3" s="1"/>
  <c r="G10" i="4"/>
  <c r="D17" i="4"/>
  <c r="G13" i="1"/>
  <c r="G40" i="1"/>
  <c r="G45" i="1" s="1"/>
  <c r="G52" i="1" s="1"/>
  <c r="D45" i="1"/>
  <c r="D52" i="1" s="1"/>
  <c r="Q32" i="11"/>
  <c r="Q34" i="11" s="1"/>
  <c r="P17" i="13"/>
  <c r="D10" i="1"/>
  <c r="G14" i="1"/>
  <c r="G12" i="4"/>
  <c r="F15" i="1"/>
  <c r="G11" i="1"/>
  <c r="G24" i="1"/>
  <c r="D24" i="1"/>
  <c r="D49" i="4"/>
  <c r="G49" i="4" s="1"/>
  <c r="G50" i="4" s="1"/>
  <c r="D20" i="4"/>
  <c r="E56" i="20"/>
  <c r="E41" i="20"/>
  <c r="E26" i="20"/>
  <c r="E55" i="16"/>
  <c r="E25" i="16"/>
  <c r="E40" i="16"/>
  <c r="P30" i="13"/>
  <c r="P32" i="13" s="1"/>
  <c r="N30" i="13"/>
  <c r="N32" i="13" s="1"/>
  <c r="Q18" i="11"/>
  <c r="J28" i="19" l="1"/>
  <c r="L20" i="3"/>
  <c r="L22" i="3" s="1"/>
  <c r="M20" i="19"/>
  <c r="M22" i="19" s="1"/>
  <c r="G51" i="4"/>
  <c r="E10" i="19"/>
  <c r="E25" i="19"/>
  <c r="E9" i="19"/>
  <c r="G17" i="4"/>
  <c r="D22" i="4"/>
  <c r="E14" i="19" s="1"/>
  <c r="E16" i="19" s="1"/>
  <c r="G20" i="4"/>
  <c r="G22" i="4" s="1"/>
  <c r="D15" i="1"/>
  <c r="G10" i="1"/>
  <c r="G15" i="1" s="1"/>
  <c r="G23" i="1" s="1"/>
  <c r="F23" i="1"/>
  <c r="E25" i="3" s="1"/>
  <c r="E10" i="3"/>
  <c r="E57" i="20"/>
  <c r="E42" i="20"/>
  <c r="E27" i="20"/>
  <c r="E56" i="16"/>
  <c r="E26" i="16"/>
  <c r="E41" i="16"/>
  <c r="O30" i="13"/>
  <c r="O32" i="13" s="1"/>
  <c r="M20" i="11"/>
  <c r="L20" i="11"/>
  <c r="K20" i="11"/>
  <c r="J20" i="11"/>
  <c r="I20" i="11"/>
  <c r="H20" i="11"/>
  <c r="G20" i="11"/>
  <c r="F20" i="11"/>
  <c r="P20" i="11"/>
  <c r="O20" i="11"/>
  <c r="N20" i="11"/>
  <c r="N12" i="14"/>
  <c r="O12" i="14"/>
  <c r="P12" i="14"/>
  <c r="E12" i="14"/>
  <c r="F12" i="14"/>
  <c r="G12" i="14"/>
  <c r="H12" i="14"/>
  <c r="I12" i="14"/>
  <c r="J12" i="14"/>
  <c r="K12" i="14"/>
  <c r="L12" i="14"/>
  <c r="M12" i="14"/>
  <c r="N10" i="12"/>
  <c r="O10" i="12"/>
  <c r="P10" i="12"/>
  <c r="E10" i="12"/>
  <c r="G10" i="12"/>
  <c r="H10" i="12"/>
  <c r="I10" i="12"/>
  <c r="J10" i="12"/>
  <c r="K10" i="12"/>
  <c r="L10" i="12"/>
  <c r="M10" i="12"/>
  <c r="D19" i="13"/>
  <c r="M17" i="13"/>
  <c r="M19" i="13" s="1"/>
  <c r="N17" i="13"/>
  <c r="N19" i="13" s="1"/>
  <c r="O17" i="13"/>
  <c r="O19" i="13" s="1"/>
  <c r="E17" i="13"/>
  <c r="F17" i="13"/>
  <c r="F19" i="13" s="1"/>
  <c r="G17" i="13"/>
  <c r="G19" i="13" s="1"/>
  <c r="H17" i="13"/>
  <c r="H19" i="13" s="1"/>
  <c r="I17" i="13"/>
  <c r="I19" i="13" s="1"/>
  <c r="J17" i="13"/>
  <c r="J19" i="13" s="1"/>
  <c r="K17" i="13"/>
  <c r="K19" i="13" s="1"/>
  <c r="L17" i="13"/>
  <c r="L19" i="13" s="1"/>
  <c r="M20" i="3" l="1"/>
  <c r="M22" i="3" s="1"/>
  <c r="N20" i="19"/>
  <c r="N22" i="19" s="1"/>
  <c r="Q25" i="19"/>
  <c r="Q10" i="19"/>
  <c r="Q11" i="19" s="1"/>
  <c r="Q18" i="19" s="1"/>
  <c r="P25" i="19"/>
  <c r="P10" i="19"/>
  <c r="P11" i="19" s="1"/>
  <c r="P18" i="19" s="1"/>
  <c r="O25" i="19"/>
  <c r="O10" i="19"/>
  <c r="O11" i="19" s="1"/>
  <c r="O18" i="19" s="1"/>
  <c r="N25" i="19"/>
  <c r="N10" i="19"/>
  <c r="N11" i="19" s="1"/>
  <c r="N18" i="19" s="1"/>
  <c r="M25" i="19"/>
  <c r="M26" i="19" s="1"/>
  <c r="M10" i="19"/>
  <c r="M11" i="19" s="1"/>
  <c r="M18" i="19" s="1"/>
  <c r="T25" i="19"/>
  <c r="T10" i="19"/>
  <c r="T11" i="19" s="1"/>
  <c r="T18" i="19" s="1"/>
  <c r="S25" i="19"/>
  <c r="S10" i="19"/>
  <c r="S11" i="19" s="1"/>
  <c r="S18" i="19" s="1"/>
  <c r="R25" i="19"/>
  <c r="R10" i="19"/>
  <c r="R11" i="19" s="1"/>
  <c r="R18" i="19" s="1"/>
  <c r="Q25" i="3"/>
  <c r="Q10" i="3"/>
  <c r="Q11" i="3" s="1"/>
  <c r="Q18" i="3" s="1"/>
  <c r="P25" i="3"/>
  <c r="P10" i="3"/>
  <c r="P11" i="3" s="1"/>
  <c r="P18" i="3" s="1"/>
  <c r="O25" i="3"/>
  <c r="O10" i="3"/>
  <c r="O11" i="3" s="1"/>
  <c r="O18" i="3" s="1"/>
  <c r="N25" i="3"/>
  <c r="N10" i="3"/>
  <c r="N11" i="3" s="1"/>
  <c r="N18" i="3" s="1"/>
  <c r="M25" i="3"/>
  <c r="M10" i="3"/>
  <c r="M11" i="3" s="1"/>
  <c r="M18" i="3" s="1"/>
  <c r="T25" i="3"/>
  <c r="T10" i="3"/>
  <c r="T11" i="3" s="1"/>
  <c r="T18" i="3" s="1"/>
  <c r="S25" i="3"/>
  <c r="S10" i="3"/>
  <c r="S11" i="3" s="1"/>
  <c r="S18" i="3" s="1"/>
  <c r="R25" i="3"/>
  <c r="R10" i="3"/>
  <c r="R11" i="3" s="1"/>
  <c r="R18" i="3" s="1"/>
  <c r="L25" i="19"/>
  <c r="L26" i="19" s="1"/>
  <c r="L10" i="19"/>
  <c r="L11" i="19" s="1"/>
  <c r="L18" i="19" s="1"/>
  <c r="K25" i="19"/>
  <c r="K26" i="19" s="1"/>
  <c r="K10" i="19"/>
  <c r="K11" i="19" s="1"/>
  <c r="K18" i="19" s="1"/>
  <c r="I25" i="19"/>
  <c r="I10" i="19"/>
  <c r="L25" i="3"/>
  <c r="L26" i="3" s="1"/>
  <c r="L10" i="3"/>
  <c r="L11" i="3" s="1"/>
  <c r="L18" i="3" s="1"/>
  <c r="K25" i="3"/>
  <c r="K26" i="3" s="1"/>
  <c r="K10" i="3"/>
  <c r="K11" i="3" s="1"/>
  <c r="K18" i="3" s="1"/>
  <c r="K28" i="3" s="1"/>
  <c r="J25" i="3"/>
  <c r="J26" i="3" s="1"/>
  <c r="J10" i="3"/>
  <c r="J11" i="3" s="1"/>
  <c r="J18" i="3" s="1"/>
  <c r="I25" i="3"/>
  <c r="I10" i="3"/>
  <c r="E11" i="19"/>
  <c r="G23" i="4"/>
  <c r="D23" i="1"/>
  <c r="E9" i="3"/>
  <c r="E11" i="3" s="1"/>
  <c r="F18" i="3" s="1"/>
  <c r="F18" i="19"/>
  <c r="D23" i="4"/>
  <c r="E43" i="20"/>
  <c r="E28" i="20"/>
  <c r="E58" i="20"/>
  <c r="E57" i="16"/>
  <c r="E27" i="16"/>
  <c r="E42" i="16"/>
  <c r="E19" i="13"/>
  <c r="P19" i="13"/>
  <c r="Q10" i="12"/>
  <c r="Q12" i="14"/>
  <c r="Q20" i="11"/>
  <c r="N26" i="19" l="1"/>
  <c r="N28" i="19" s="1"/>
  <c r="M28" i="19"/>
  <c r="M26" i="3"/>
  <c r="M28" i="3" s="1"/>
  <c r="N20" i="3"/>
  <c r="N22" i="3" s="1"/>
  <c r="N26" i="3" s="1"/>
  <c r="N28" i="3" s="1"/>
  <c r="O20" i="19"/>
  <c r="O22" i="19" s="1"/>
  <c r="O26" i="19" s="1"/>
  <c r="O28" i="19" s="1"/>
  <c r="K28" i="19"/>
  <c r="U10" i="19"/>
  <c r="U11" i="19" s="1"/>
  <c r="U18" i="19" s="1"/>
  <c r="I11" i="19"/>
  <c r="I18" i="19" s="1"/>
  <c r="U25" i="19"/>
  <c r="I26" i="19"/>
  <c r="L28" i="19"/>
  <c r="U10" i="3"/>
  <c r="U11" i="3" s="1"/>
  <c r="U18" i="3" s="1"/>
  <c r="I11" i="3"/>
  <c r="I18" i="3" s="1"/>
  <c r="U25" i="3"/>
  <c r="I26" i="3"/>
  <c r="J28" i="3"/>
  <c r="L28" i="3"/>
  <c r="E44" i="20"/>
  <c r="E29" i="20"/>
  <c r="E59" i="20"/>
  <c r="E58" i="16"/>
  <c r="E28" i="16"/>
  <c r="E43" i="16"/>
  <c r="P20" i="19" l="1"/>
  <c r="P22" i="19" s="1"/>
  <c r="P26" i="19" s="1"/>
  <c r="P28" i="19" s="1"/>
  <c r="O20" i="3"/>
  <c r="O22" i="3" s="1"/>
  <c r="O26" i="3" s="1"/>
  <c r="O28" i="3" s="1"/>
  <c r="I28" i="3"/>
  <c r="I28" i="19"/>
  <c r="E60" i="20"/>
  <c r="E45" i="20"/>
  <c r="E30" i="20"/>
  <c r="E59" i="16"/>
  <c r="E29" i="16"/>
  <c r="E44" i="16"/>
  <c r="Q20" i="19" l="1"/>
  <c r="Q22" i="19" s="1"/>
  <c r="Q26" i="19" s="1"/>
  <c r="Q28" i="19" s="1"/>
  <c r="P20" i="3"/>
  <c r="P22" i="3" s="1"/>
  <c r="P26" i="3" s="1"/>
  <c r="P28" i="3" s="1"/>
  <c r="E61" i="20"/>
  <c r="E46" i="20"/>
  <c r="E31" i="20"/>
  <c r="E60" i="16"/>
  <c r="E30" i="16"/>
  <c r="E45" i="16"/>
  <c r="Q20" i="3" l="1"/>
  <c r="Q22" i="3" s="1"/>
  <c r="Q26" i="3" s="1"/>
  <c r="Q28" i="3" s="1"/>
  <c r="R20" i="19"/>
  <c r="R22" i="19" s="1"/>
  <c r="R26" i="19" s="1"/>
  <c r="R28" i="19" s="1"/>
  <c r="G32" i="20"/>
  <c r="G9" i="20" s="1"/>
  <c r="F32" i="20"/>
  <c r="F5" i="20" s="1"/>
  <c r="E62" i="20"/>
  <c r="E47" i="20"/>
  <c r="E61" i="16"/>
  <c r="E31" i="16"/>
  <c r="E46" i="16"/>
  <c r="R20" i="3" l="1"/>
  <c r="R22" i="3" s="1"/>
  <c r="R26" i="3" s="1"/>
  <c r="R28" i="3" s="1"/>
  <c r="S20" i="19"/>
  <c r="S22" i="19" s="1"/>
  <c r="S26" i="19" s="1"/>
  <c r="S28" i="19" s="1"/>
  <c r="H48" i="20"/>
  <c r="H10" i="20" s="1"/>
  <c r="D5" i="20"/>
  <c r="E63" i="20"/>
  <c r="D9" i="20"/>
  <c r="F32" i="16"/>
  <c r="F5" i="16" s="1"/>
  <c r="G32" i="16"/>
  <c r="G9" i="16" s="1"/>
  <c r="E47" i="16"/>
  <c r="E62" i="16"/>
  <c r="T20" i="19" l="1"/>
  <c r="S20" i="3"/>
  <c r="S22" i="3" s="1"/>
  <c r="S26" i="3" s="1"/>
  <c r="S28" i="3" s="1"/>
  <c r="D5" i="16"/>
  <c r="D9" i="16"/>
  <c r="G64" i="20"/>
  <c r="G11" i="20" s="1"/>
  <c r="E20" i="19" s="1"/>
  <c r="E22" i="19" s="1"/>
  <c r="F26" i="19" s="1"/>
  <c r="F28" i="19" s="1"/>
  <c r="F64" i="20"/>
  <c r="F6" i="20" s="1"/>
  <c r="H12" i="20"/>
  <c r="H14" i="20" s="1"/>
  <c r="D10" i="20"/>
  <c r="H48" i="16"/>
  <c r="H10" i="16" s="1"/>
  <c r="E63" i="16"/>
  <c r="T22" i="19" l="1"/>
  <c r="T26" i="19" s="1"/>
  <c r="T28" i="19" s="1"/>
  <c r="U20" i="19"/>
  <c r="U22" i="19" s="1"/>
  <c r="U26" i="19" s="1"/>
  <c r="U28" i="19" s="1"/>
  <c r="T20" i="3"/>
  <c r="F64" i="16"/>
  <c r="F6" i="16" s="1"/>
  <c r="G64" i="16"/>
  <c r="G11" i="16" s="1"/>
  <c r="G20" i="3"/>
  <c r="G20" i="19"/>
  <c r="D10" i="16"/>
  <c r="H12" i="16"/>
  <c r="H14" i="16" s="1"/>
  <c r="D6" i="20"/>
  <c r="D7" i="20" s="1"/>
  <c r="F7" i="20"/>
  <c r="F14" i="20" s="1"/>
  <c r="D11" i="20"/>
  <c r="D12" i="20" s="1"/>
  <c r="G12" i="20"/>
  <c r="G14" i="20" s="1"/>
  <c r="T22" i="3" l="1"/>
  <c r="T26" i="3" s="1"/>
  <c r="T28" i="3" s="1"/>
  <c r="U20" i="3"/>
  <c r="U22" i="3" s="1"/>
  <c r="U26" i="3" s="1"/>
  <c r="U28" i="3" s="1"/>
  <c r="D14" i="20"/>
  <c r="D6" i="16"/>
  <c r="D7" i="16" s="1"/>
  <c r="E20" i="3"/>
  <c r="E22" i="3" s="1"/>
  <c r="F26" i="3" s="1"/>
  <c r="F28" i="3" s="1"/>
  <c r="F7" i="16"/>
  <c r="F14" i="16" s="1"/>
  <c r="D11" i="16"/>
  <c r="D12" i="16" s="1"/>
  <c r="G12" i="16"/>
  <c r="G14" i="16" s="1"/>
  <c r="D14" i="16" l="1"/>
</calcChain>
</file>

<file path=xl/sharedStrings.xml><?xml version="1.0" encoding="utf-8"?>
<sst xmlns="http://schemas.openxmlformats.org/spreadsheetml/2006/main" count="418" uniqueCount="136">
  <si>
    <t>B &amp; O TAX COLLECTED</t>
  </si>
  <si>
    <t>ELECTRIC</t>
  </si>
  <si>
    <t>DESCRIPTION</t>
  </si>
  <si>
    <t>CLASS</t>
  </si>
  <si>
    <t>WASHINGTON-E6</t>
  </si>
  <si>
    <t>GENERAL BUSINESS</t>
  </si>
  <si>
    <t>Residential</t>
  </si>
  <si>
    <t>Commercial</t>
  </si>
  <si>
    <t xml:space="preserve">Industrial-Firm-Misc </t>
  </si>
  <si>
    <t xml:space="preserve">  -Firm-Pumping</t>
  </si>
  <si>
    <t>Street Lighting</t>
  </si>
  <si>
    <t xml:space="preserve">     Total General Business</t>
  </si>
  <si>
    <t>OTHER REVENUES</t>
  </si>
  <si>
    <t xml:space="preserve">  -Theft of Service</t>
  </si>
  <si>
    <t xml:space="preserve">  -Energy Exchanger</t>
  </si>
  <si>
    <t>61-63</t>
  </si>
  <si>
    <t xml:space="preserve">  -Rent Electric Prop.</t>
  </si>
  <si>
    <t xml:space="preserve">     Total Other Revenues</t>
  </si>
  <si>
    <t>TOTAL</t>
  </si>
  <si>
    <t xml:space="preserve">      are due to errors in the revenue system and the amounts should be reversed.  They are not </t>
  </si>
  <si>
    <t xml:space="preserve">      included in the expense accrual.</t>
  </si>
  <si>
    <t>AVISTA UTILITIES</t>
  </si>
  <si>
    <t>source: Revenue Runs</t>
  </si>
  <si>
    <t>ELIMINATE  B &amp; O TAXES</t>
  </si>
  <si>
    <t>Expense per Account 408.12</t>
  </si>
  <si>
    <t>Washington</t>
  </si>
  <si>
    <t>(before ID SIT)</t>
  </si>
  <si>
    <t>Net Impact on NOI Before FIT</t>
  </si>
  <si>
    <t>Schedule 58</t>
  </si>
  <si>
    <t>Schedule 58A</t>
  </si>
  <si>
    <t>Total</t>
  </si>
  <si>
    <t>(1)</t>
  </si>
  <si>
    <t>(2) Reverse Interdepartmental</t>
  </si>
  <si>
    <t>(2)  Interdepartmental revenues are not subject to B&amp;O taxes and any entries in the revenue runs</t>
  </si>
  <si>
    <t>(1)  Schedule 58A reflects refunded WA excise tax embedded in rates to tribal members on tribal land per WAC 458-20-192.</t>
  </si>
  <si>
    <t xml:space="preserve">       This amount needs to be added back to the excise tax expense to offset the elimination of the refund.</t>
  </si>
  <si>
    <t>on Tribal land per WAC 458-20-192</t>
  </si>
  <si>
    <t>Excise Tax exemption for Tribal members</t>
  </si>
  <si>
    <t>WASHINGTON</t>
  </si>
  <si>
    <t>Firm - Commercial</t>
  </si>
  <si>
    <t>Interruptible - Commercial</t>
  </si>
  <si>
    <t>Firm - Misc Industrial</t>
  </si>
  <si>
    <t>Interruptible - Misc Industrial</t>
  </si>
  <si>
    <t>PGA Adj Commercial Lg Cust</t>
  </si>
  <si>
    <t xml:space="preserve">  -Gas Transportation - Commercial</t>
  </si>
  <si>
    <t xml:space="preserve">  -Gas Transportation - Industrial</t>
  </si>
  <si>
    <t>Schedule 158</t>
  </si>
  <si>
    <t>Schedule 158A</t>
  </si>
  <si>
    <t>(1)  Schedule 158A reflects refunded WA excise tax embedded in rates to tribal members on tribal land per WAC 458-20-192.</t>
  </si>
  <si>
    <t>Period</t>
  </si>
  <si>
    <t>Ferc Acct</t>
  </si>
  <si>
    <t>Revenue Class</t>
  </si>
  <si>
    <t>WA</t>
  </si>
  <si>
    <t>480000</t>
  </si>
  <si>
    <t>481200</t>
  </si>
  <si>
    <t>ID</t>
  </si>
  <si>
    <t>481250</t>
  </si>
  <si>
    <t>481300</t>
  </si>
  <si>
    <t>489300</t>
  </si>
  <si>
    <t>484000</t>
  </si>
  <si>
    <t>Transaction Amount</t>
  </si>
  <si>
    <t>Service</t>
  </si>
  <si>
    <t>Jurisdiction</t>
  </si>
  <si>
    <t>ED</t>
  </si>
  <si>
    <t>OR</t>
  </si>
  <si>
    <t>GD</t>
  </si>
  <si>
    <t>454000</t>
  </si>
  <si>
    <t>448000</t>
  </si>
  <si>
    <t>444000</t>
  </si>
  <si>
    <t>442300</t>
  </si>
  <si>
    <t>442200</t>
  </si>
  <si>
    <t>440000</t>
  </si>
  <si>
    <t>Rate Schedule Num:158</t>
  </si>
  <si>
    <t>Revenue Amt</t>
  </si>
  <si>
    <t>12 Month Total</t>
  </si>
  <si>
    <t>Rate Schedule Num:158A</t>
  </si>
  <si>
    <t>Rate Schedule Num:058</t>
  </si>
  <si>
    <t>Rate Schedule Num:058A</t>
  </si>
  <si>
    <t>408120</t>
  </si>
  <si>
    <t>01 RESIDENTIAL</t>
  </si>
  <si>
    <t>21 FIRM COMMERCIAL</t>
  </si>
  <si>
    <t>39 FIRM-PUMPING-IRRIGATION ONLY</t>
  </si>
  <si>
    <t>51 LIGHTING-PUBLIC STREET AND HIWAY</t>
  </si>
  <si>
    <t>16 LARGE CUSTOMER PGA-COMMERCIAL</t>
  </si>
  <si>
    <t>22 INTERRUPTIBLE COMMERCIAL</t>
  </si>
  <si>
    <t>31 FIRM- INDUSTRIAL</t>
  </si>
  <si>
    <t>91 COMMERCIAL-TRANS OF GAS FOR OTHERS</t>
  </si>
  <si>
    <t>80 INTERDEPARTMENT REVENUE</t>
  </si>
  <si>
    <t>92 INDUSTIAL-TRANS OF GAS FOR OTHERS</t>
  </si>
  <si>
    <t>85 MISC-RENT FROM ELECTRIC PROPERTY</t>
  </si>
  <si>
    <t xml:space="preserve"> </t>
  </si>
  <si>
    <t xml:space="preserve">For WA this adjustment eliminates the impact of Schedule 58 and WA Sch 58A from both revenues &amp; expense.  </t>
  </si>
  <si>
    <t>E-EBO-5</t>
  </si>
  <si>
    <t>E-EBO-2</t>
  </si>
  <si>
    <t>G-EBO-5</t>
  </si>
  <si>
    <t>G-EBO-2</t>
  </si>
  <si>
    <t>E-EBO-3</t>
  </si>
  <si>
    <t>E-EBO-4</t>
  </si>
  <si>
    <t>G-EBO-3</t>
  </si>
  <si>
    <t>G-EBO-4</t>
  </si>
  <si>
    <t>E-EBO-1</t>
  </si>
  <si>
    <t>G-EBO-1</t>
  </si>
  <si>
    <t>17 LARGE CUSTOMER PGA-INDUSTRIAL</t>
  </si>
  <si>
    <t xml:space="preserve">  -Service Revenue</t>
  </si>
  <si>
    <t>Large Customer - PGA Industrial</t>
  </si>
  <si>
    <t xml:space="preserve">Adjustments to 408120 </t>
  </si>
  <si>
    <t>IDAHO</t>
  </si>
  <si>
    <t>From</t>
  </si>
  <si>
    <t>To</t>
  </si>
  <si>
    <t>(1) Reverse Interdepartmental</t>
  </si>
  <si>
    <t>(1)  Interdepartmental revenues are not subject to B&amp;O taxes and any entries in the revenue runs</t>
  </si>
  <si>
    <t>Idaho</t>
  </si>
  <si>
    <t>B&amp;O Taxes Collected through Schedule 58</t>
  </si>
  <si>
    <t xml:space="preserve">   Net B&amp;O Taxes Collected through Schedule 58 and 58A</t>
  </si>
  <si>
    <t>General Business Revenue</t>
  </si>
  <si>
    <t>Other Revenue</t>
  </si>
  <si>
    <t>Total B&amp;O Taxes Collected</t>
  </si>
  <si>
    <t xml:space="preserve">   Net B&amp;O Taxes Expensed</t>
  </si>
  <si>
    <t>NATURAL GAS</t>
  </si>
  <si>
    <t xml:space="preserve">Expense per Account 408.12 </t>
  </si>
  <si>
    <t>Year End</t>
  </si>
  <si>
    <t>Begin Period</t>
  </si>
  <si>
    <t>Electric</t>
  </si>
  <si>
    <t>Gas North</t>
  </si>
  <si>
    <t>Gas South</t>
  </si>
  <si>
    <t>Expense per Account 408.12 in General Ledger</t>
  </si>
  <si>
    <t>B&amp;O Taxes Collected through Schedule 58A</t>
  </si>
  <si>
    <t>21</t>
  </si>
  <si>
    <t>91</t>
  </si>
  <si>
    <t xml:space="preserve">Gas Revenue Meters Report by Location  </t>
  </si>
  <si>
    <t xml:space="preserve">Electric Revenue Meters Report by Location  </t>
  </si>
  <si>
    <t xml:space="preserve">Electric Revenue Meters Report by Location </t>
  </si>
  <si>
    <t>Jur</t>
  </si>
  <si>
    <t>Washington Electric Monthly Adjustment for Earnings Test</t>
  </si>
  <si>
    <t>WashingtonNatural Gas Monthly Adjustment for Earnings Test</t>
  </si>
  <si>
    <t>Twelve Months Ended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</si>
</sst>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_(* #,##0_);_(* \(#,##0\);_(* &quot;-&quot;??_);_(@_)"/>
    <numFmt numFmtId="166" formatCode="_(&quot;$&quot;* #,##0_);_(&quot;$&quot;* \(#,##0\);_(&quot;$&quot;* &quot;-&quot;??_);_(@_)"/>
  </numFmts>
  <fonts count="26">
    <font>
      <sz val="10"/>
      <name val="Tms Rmn"/>
    </font>
    <font>
      <sz val="10"/>
      <name val="Geneva"/>
    </font>
    <font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sz val="9"/>
      <color indexed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u val="double"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sz val="9"/>
      <color rgb="FF7030A0"/>
      <name val="Times New Roman"/>
      <family val="1"/>
    </font>
    <font>
      <b/>
      <sz val="7"/>
      <color rgb="FFFF0000"/>
      <name val="Times New Roman"/>
      <family val="1"/>
    </font>
    <font>
      <b/>
      <i/>
      <sz val="7"/>
      <color rgb="FFFF0000"/>
      <name val="Times New Roman"/>
      <family val="1"/>
    </font>
    <font>
      <sz val="7"/>
      <color rgb="FFFF0000"/>
      <name val="Times New Roman"/>
      <family val="1"/>
    </font>
    <font>
      <i/>
      <sz val="7"/>
      <color rgb="FFFF0000"/>
      <name val="Times New Roman"/>
      <family val="1"/>
    </font>
    <font>
      <sz val="7"/>
      <color rgb="FFFF0000"/>
      <name val="Arial"/>
      <family val="2"/>
    </font>
    <font>
      <sz val="10"/>
      <name val="Tms Rmn"/>
    </font>
    <font>
      <sz val="10"/>
      <color rgb="FF0070C0"/>
      <name val="Times New Roman"/>
      <family val="1"/>
    </font>
    <font>
      <sz val="9"/>
      <color rgb="FF0070C0"/>
      <name val="Times New Roman"/>
      <family val="1"/>
    </font>
    <font>
      <u/>
      <sz val="9"/>
      <name val="Times New Roman"/>
      <family val="1"/>
    </font>
    <font>
      <sz val="10"/>
      <color rgb="FF0070C0"/>
      <name val="Tms Rmn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/>
    <xf numFmtId="44" fontId="21" fillId="0" borderId="0" applyFont="0" applyFill="0" applyBorder="0" applyAlignment="0" applyProtection="0"/>
  </cellStyleXfs>
  <cellXfs count="248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/>
    </xf>
    <xf numFmtId="3" fontId="2" fillId="0" borderId="0" xfId="0" applyNumberFormat="1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Border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 applyBorder="1"/>
    <xf numFmtId="0" fontId="2" fillId="0" borderId="0" xfId="0" applyFont="1" applyAlignment="1"/>
    <xf numFmtId="3" fontId="3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4" fontId="4" fillId="0" borderId="0" xfId="0" applyNumberFormat="1" applyFont="1" applyBorder="1"/>
    <xf numFmtId="0" fontId="3" fillId="0" borderId="0" xfId="0" applyFont="1" applyBorder="1"/>
    <xf numFmtId="0" fontId="2" fillId="0" borderId="0" xfId="0" applyFont="1" applyBorder="1" applyAlignment="1"/>
    <xf numFmtId="0" fontId="5" fillId="0" borderId="0" xfId="0" applyFont="1"/>
    <xf numFmtId="164" fontId="6" fillId="0" borderId="5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5" fillId="0" borderId="0" xfId="0" applyFont="1" applyAlignment="1"/>
    <xf numFmtId="165" fontId="10" fillId="0" borderId="0" xfId="0" applyNumberFormat="1" applyFont="1" applyBorder="1"/>
    <xf numFmtId="0" fontId="7" fillId="0" borderId="0" xfId="0" applyFont="1" applyBorder="1"/>
    <xf numFmtId="0" fontId="2" fillId="0" borderId="6" xfId="0" applyFont="1" applyBorder="1" applyAlignment="1">
      <alignment horizontal="center"/>
    </xf>
    <xf numFmtId="0" fontId="13" fillId="0" borderId="0" xfId="3" applyFont="1"/>
    <xf numFmtId="0" fontId="13" fillId="0" borderId="0" xfId="3" applyFont="1" applyAlignment="1">
      <alignment horizontal="center"/>
    </xf>
    <xf numFmtId="4" fontId="13" fillId="0" borderId="4" xfId="2" applyNumberFormat="1" applyFont="1" applyBorder="1"/>
    <xf numFmtId="4" fontId="13" fillId="0" borderId="0" xfId="2" applyNumberFormat="1" applyFont="1" applyBorder="1"/>
    <xf numFmtId="43" fontId="13" fillId="0" borderId="0" xfId="2" applyFont="1"/>
    <xf numFmtId="43" fontId="13" fillId="0" borderId="4" xfId="2" applyFont="1" applyBorder="1"/>
    <xf numFmtId="4" fontId="12" fillId="0" borderId="0" xfId="1" applyFont="1" applyAlignment="1">
      <alignment horizontal="right"/>
    </xf>
    <xf numFmtId="4" fontId="12" fillId="0" borderId="0" xfId="1" applyFont="1" applyBorder="1" applyAlignment="1">
      <alignment horizontal="right"/>
    </xf>
    <xf numFmtId="4" fontId="13" fillId="0" borderId="0" xfId="1" applyFont="1" applyAlignment="1">
      <alignment horizontal="right"/>
    </xf>
    <xf numFmtId="4" fontId="12" fillId="0" borderId="0" xfId="1" applyFont="1"/>
    <xf numFmtId="0" fontId="12" fillId="0" borderId="0" xfId="3" applyFont="1"/>
    <xf numFmtId="0" fontId="12" fillId="0" borderId="0" xfId="0" applyFont="1"/>
    <xf numFmtId="43" fontId="12" fillId="0" borderId="0" xfId="2" applyFont="1"/>
    <xf numFmtId="4" fontId="13" fillId="0" borderId="4" xfId="1" applyFont="1" applyBorder="1"/>
    <xf numFmtId="0" fontId="7" fillId="0" borderId="0" xfId="3" applyFont="1"/>
    <xf numFmtId="0" fontId="8" fillId="0" borderId="0" xfId="0" applyFont="1" applyAlignment="1">
      <alignment horizontal="center"/>
    </xf>
    <xf numFmtId="39" fontId="5" fillId="0" borderId="0" xfId="1" applyNumberFormat="1" applyFont="1"/>
    <xf numFmtId="39" fontId="7" fillId="0" borderId="2" xfId="1" applyNumberFormat="1" applyFont="1" applyBorder="1" applyAlignment="1">
      <alignment horizontal="center"/>
    </xf>
    <xf numFmtId="39" fontId="5" fillId="0" borderId="0" xfId="1" applyNumberFormat="1" applyFont="1" applyAlignment="1"/>
    <xf numFmtId="39" fontId="2" fillId="0" borderId="0" xfId="0" applyNumberFormat="1" applyFont="1"/>
    <xf numFmtId="39" fontId="2" fillId="0" borderId="0" xfId="0" applyNumberFormat="1" applyFont="1" applyBorder="1"/>
    <xf numFmtId="39" fontId="12" fillId="0" borderId="0" xfId="0" applyNumberFormat="1" applyFont="1"/>
    <xf numFmtId="39" fontId="12" fillId="0" borderId="0" xfId="1" applyNumberFormat="1" applyFont="1"/>
    <xf numFmtId="39" fontId="12" fillId="0" borderId="0" xfId="3" applyNumberFormat="1" applyFont="1"/>
    <xf numFmtId="39" fontId="13" fillId="0" borderId="4" xfId="1" applyNumberFormat="1" applyFont="1" applyBorder="1"/>
    <xf numFmtId="39" fontId="13" fillId="0" borderId="0" xfId="3" applyNumberFormat="1" applyFont="1"/>
    <xf numFmtId="39" fontId="13" fillId="0" borderId="4" xfId="2" applyNumberFormat="1" applyFont="1" applyBorder="1"/>
    <xf numFmtId="0" fontId="16" fillId="0" borderId="0" xfId="0" applyFont="1" applyAlignment="1">
      <alignment horizontal="right"/>
    </xf>
    <xf numFmtId="0" fontId="16" fillId="0" borderId="0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18" fillId="0" borderId="0" xfId="0" applyFont="1"/>
    <xf numFmtId="0" fontId="18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16" fillId="0" borderId="0" xfId="0" applyFont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0" fontId="19" fillId="0" borderId="0" xfId="0" applyFont="1" applyBorder="1"/>
    <xf numFmtId="0" fontId="16" fillId="0" borderId="0" xfId="0" applyFont="1" applyBorder="1"/>
    <xf numFmtId="3" fontId="18" fillId="0" borderId="6" xfId="0" applyNumberFormat="1" applyFont="1" applyBorder="1" applyAlignment="1">
      <alignment horizontal="center"/>
    </xf>
    <xf numFmtId="3" fontId="18" fillId="0" borderId="0" xfId="0" applyNumberFormat="1" applyFont="1" applyAlignment="1">
      <alignment horizontal="center"/>
    </xf>
    <xf numFmtId="39" fontId="18" fillId="0" borderId="3" xfId="0" applyNumberFormat="1" applyFont="1" applyBorder="1"/>
    <xf numFmtId="39" fontId="18" fillId="0" borderId="0" xfId="0" applyNumberFormat="1" applyFont="1" applyBorder="1"/>
    <xf numFmtId="39" fontId="19" fillId="0" borderId="0" xfId="0" applyNumberFormat="1" applyFont="1"/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3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4" fontId="13" fillId="0" borderId="0" xfId="1" applyFont="1" applyAlignment="1">
      <alignment horizontal="left"/>
    </xf>
    <xf numFmtId="4" fontId="12" fillId="0" borderId="0" xfId="1" applyFont="1" applyAlignment="1">
      <alignment horizontal="left"/>
    </xf>
    <xf numFmtId="0" fontId="16" fillId="0" borderId="0" xfId="0" applyFont="1" applyAlignment="1">
      <alignment horizontal="left"/>
    </xf>
    <xf numFmtId="4" fontId="12" fillId="0" borderId="7" xfId="1" applyFont="1" applyBorder="1" applyAlignment="1">
      <alignment horizontal="left"/>
    </xf>
    <xf numFmtId="4" fontId="12" fillId="0" borderId="0" xfId="1" applyFont="1" applyBorder="1" applyAlignment="1">
      <alignment horizontal="left"/>
    </xf>
    <xf numFmtId="4" fontId="13" fillId="0" borderId="4" xfId="1" applyFont="1" applyBorder="1" applyAlignment="1">
      <alignment horizontal="left"/>
    </xf>
    <xf numFmtId="4" fontId="20" fillId="0" borderId="0" xfId="1" applyFont="1"/>
    <xf numFmtId="37" fontId="11" fillId="0" borderId="8" xfId="1" applyNumberFormat="1" applyFont="1" applyBorder="1" applyAlignment="1"/>
    <xf numFmtId="0" fontId="13" fillId="0" borderId="0" xfId="3" applyFont="1" applyAlignment="1">
      <alignment horizontal="center" wrapText="1"/>
    </xf>
    <xf numFmtId="0" fontId="12" fillId="0" borderId="0" xfId="3"/>
    <xf numFmtId="0" fontId="12" fillId="0" borderId="0" xfId="3"/>
    <xf numFmtId="0" fontId="12" fillId="0" borderId="0" xfId="3"/>
    <xf numFmtId="0" fontId="12" fillId="0" borderId="0" xfId="3"/>
    <xf numFmtId="0" fontId="12" fillId="0" borderId="0" xfId="3"/>
    <xf numFmtId="43" fontId="12" fillId="0" borderId="0" xfId="2" applyFont="1"/>
    <xf numFmtId="43" fontId="12" fillId="0" borderId="0" xfId="2" applyFont="1"/>
    <xf numFmtId="4" fontId="12" fillId="0" borderId="0" xfId="3" applyNumberFormat="1"/>
    <xf numFmtId="4" fontId="12" fillId="0" borderId="0" xfId="3" applyNumberFormat="1" applyFont="1" applyAlignment="1">
      <alignment horizontal="left"/>
    </xf>
    <xf numFmtId="4" fontId="12" fillId="0" borderId="0" xfId="3" applyNumberFormat="1" applyFont="1"/>
    <xf numFmtId="4" fontId="12" fillId="0" borderId="0" xfId="2" applyNumberFormat="1" applyFont="1" applyBorder="1"/>
    <xf numFmtId="0" fontId="4" fillId="0" borderId="0" xfId="0" quotePrefix="1" applyFont="1" applyAlignment="1">
      <alignment horizontal="center"/>
    </xf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Border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0" fontId="19" fillId="0" borderId="0" xfId="0" applyFont="1" applyAlignment="1">
      <alignment horizontal="center"/>
    </xf>
    <xf numFmtId="39" fontId="24" fillId="0" borderId="0" xfId="0" applyNumberFormat="1" applyFont="1" applyFill="1" applyAlignment="1">
      <alignment horizontal="center"/>
    </xf>
    <xf numFmtId="37" fontId="2" fillId="0" borderId="0" xfId="1" applyNumberFormat="1" applyFont="1" applyFill="1" applyAlignment="1">
      <alignment horizontal="right"/>
    </xf>
    <xf numFmtId="37" fontId="18" fillId="0" borderId="0" xfId="0" applyNumberFormat="1" applyFont="1" applyAlignment="1">
      <alignment horizontal="center"/>
    </xf>
    <xf numFmtId="37" fontId="2" fillId="0" borderId="0" xfId="0" applyNumberFormat="1" applyFont="1"/>
    <xf numFmtId="37" fontId="15" fillId="0" borderId="0" xfId="1" applyNumberFormat="1" applyFont="1" applyFill="1" applyAlignment="1">
      <alignment horizontal="right"/>
    </xf>
    <xf numFmtId="37" fontId="23" fillId="0" borderId="0" xfId="1" applyNumberFormat="1" applyFont="1" applyFill="1" applyAlignment="1">
      <alignment horizontal="right"/>
    </xf>
    <xf numFmtId="37" fontId="18" fillId="0" borderId="0" xfId="1" applyNumberFormat="1" applyFont="1" applyFill="1" applyAlignment="1">
      <alignment horizontal="right"/>
    </xf>
    <xf numFmtId="37" fontId="2" fillId="0" borderId="3" xfId="1" applyNumberFormat="1" applyFont="1" applyFill="1" applyBorder="1" applyAlignment="1">
      <alignment horizontal="right"/>
    </xf>
    <xf numFmtId="37" fontId="18" fillId="0" borderId="3" xfId="1" applyNumberFormat="1" applyFont="1" applyFill="1" applyBorder="1" applyAlignment="1">
      <alignment horizontal="right"/>
    </xf>
    <xf numFmtId="37" fontId="7" fillId="0" borderId="8" xfId="4" applyNumberFormat="1" applyFont="1" applyBorder="1" applyAlignment="1"/>
    <xf numFmtId="37" fontId="2" fillId="0" borderId="7" xfId="1" applyNumberFormat="1" applyFont="1" applyBorder="1" applyAlignment="1">
      <alignment horizontal="right"/>
    </xf>
    <xf numFmtId="37" fontId="18" fillId="0" borderId="7" xfId="1" applyNumberFormat="1" applyFont="1" applyBorder="1" applyAlignment="1">
      <alignment horizontal="right"/>
    </xf>
    <xf numFmtId="37" fontId="2" fillId="0" borderId="0" xfId="1" applyNumberFormat="1" applyFont="1" applyBorder="1" applyAlignment="1">
      <alignment horizontal="right"/>
    </xf>
    <xf numFmtId="37" fontId="18" fillId="0" borderId="0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37" fontId="18" fillId="0" borderId="0" xfId="1" applyNumberFormat="1" applyFont="1" applyAlignment="1">
      <alignment horizontal="right"/>
    </xf>
    <xf numFmtId="37" fontId="2" fillId="0" borderId="0" xfId="0" applyNumberFormat="1" applyFont="1" applyBorder="1"/>
    <xf numFmtId="37" fontId="2" fillId="0" borderId="0" xfId="1" applyNumberFormat="1" applyFont="1"/>
    <xf numFmtId="39" fontId="2" fillId="0" borderId="7" xfId="0" applyNumberFormat="1" applyFont="1" applyBorder="1"/>
    <xf numFmtId="39" fontId="18" fillId="0" borderId="7" xfId="0" applyNumberFormat="1" applyFont="1" applyBorder="1"/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 applyBorder="1"/>
    <xf numFmtId="0" fontId="2" fillId="0" borderId="0" xfId="0" applyFont="1" applyAlignment="1"/>
    <xf numFmtId="3" fontId="3" fillId="0" borderId="0" xfId="0" applyNumberFormat="1" applyFont="1" applyBorder="1"/>
    <xf numFmtId="0" fontId="5" fillId="0" borderId="0" xfId="0" applyFont="1"/>
    <xf numFmtId="39" fontId="2" fillId="0" borderId="0" xfId="0" applyNumberFormat="1" applyFont="1"/>
    <xf numFmtId="39" fontId="2" fillId="0" borderId="3" xfId="0" applyNumberFormat="1" applyFont="1" applyBorder="1"/>
    <xf numFmtId="39" fontId="2" fillId="0" borderId="0" xfId="0" applyNumberFormat="1" applyFont="1" applyBorder="1"/>
    <xf numFmtId="39" fontId="4" fillId="0" borderId="0" xfId="0" applyNumberFormat="1" applyFont="1"/>
    <xf numFmtId="0" fontId="18" fillId="0" borderId="0" xfId="0" applyFont="1" applyAlignment="1">
      <alignment horizontal="center"/>
    </xf>
    <xf numFmtId="0" fontId="19" fillId="0" borderId="0" xfId="0" applyFont="1"/>
    <xf numFmtId="0" fontId="16" fillId="0" borderId="0" xfId="0" applyFont="1"/>
    <xf numFmtId="39" fontId="18" fillId="0" borderId="3" xfId="0" applyNumberFormat="1" applyFont="1" applyBorder="1"/>
    <xf numFmtId="39" fontId="18" fillId="0" borderId="0" xfId="0" applyNumberFormat="1" applyFont="1" applyBorder="1"/>
    <xf numFmtId="39" fontId="18" fillId="0" borderId="0" xfId="0" applyNumberFormat="1" applyFont="1" applyFill="1" applyBorder="1"/>
    <xf numFmtId="39" fontId="19" fillId="0" borderId="0" xfId="0" applyNumberFormat="1" applyFont="1"/>
    <xf numFmtId="0" fontId="19" fillId="0" borderId="0" xfId="0" applyFont="1" applyAlignment="1">
      <alignment horizontal="center"/>
    </xf>
    <xf numFmtId="166" fontId="7" fillId="0" borderId="8" xfId="4" applyNumberFormat="1" applyFont="1" applyBorder="1" applyAlignment="1"/>
    <xf numFmtId="39" fontId="23" fillId="0" borderId="0" xfId="0" applyNumberFormat="1" applyFont="1" applyFill="1"/>
    <xf numFmtId="39" fontId="23" fillId="0" borderId="0" xfId="0" applyNumberFormat="1" applyFont="1" applyFill="1" applyBorder="1"/>
    <xf numFmtId="39" fontId="2" fillId="0" borderId="0" xfId="0" applyNumberFormat="1" applyFont="1" applyFill="1"/>
    <xf numFmtId="39" fontId="2" fillId="0" borderId="0" xfId="0" applyNumberFormat="1" applyFont="1" applyFill="1" applyBorder="1"/>
    <xf numFmtId="39" fontId="24" fillId="0" borderId="0" xfId="0" applyNumberFormat="1" applyFont="1" applyFill="1" applyAlignment="1">
      <alignment horizontal="center"/>
    </xf>
    <xf numFmtId="0" fontId="0" fillId="0" borderId="0" xfId="0"/>
    <xf numFmtId="39" fontId="7" fillId="0" borderId="2" xfId="1" applyNumberFormat="1" applyFont="1" applyBorder="1" applyAlignment="1">
      <alignment horizontal="center"/>
    </xf>
    <xf numFmtId="39" fontId="5" fillId="0" borderId="7" xfId="1" applyNumberFormat="1" applyFont="1" applyBorder="1"/>
    <xf numFmtId="39" fontId="7" fillId="0" borderId="0" xfId="1" applyNumberFormat="1" applyFont="1" applyBorder="1"/>
    <xf numFmtId="39" fontId="7" fillId="0" borderId="0" xfId="1" applyNumberFormat="1" applyFont="1"/>
    <xf numFmtId="39" fontId="5" fillId="0" borderId="0" xfId="1" applyNumberFormat="1" applyFont="1" applyFill="1"/>
    <xf numFmtId="39" fontId="11" fillId="0" borderId="0" xfId="1" applyNumberFormat="1" applyFont="1" applyBorder="1" applyAlignment="1"/>
    <xf numFmtId="39" fontId="22" fillId="0" borderId="0" xfId="1" applyNumberFormat="1" applyFont="1" applyFill="1"/>
    <xf numFmtId="0" fontId="0" fillId="0" borderId="0" xfId="0"/>
    <xf numFmtId="0" fontId="5" fillId="0" borderId="0" xfId="0" applyFont="1"/>
    <xf numFmtId="39" fontId="7" fillId="0" borderId="0" xfId="1" applyNumberFormat="1" applyFont="1"/>
    <xf numFmtId="39" fontId="5" fillId="0" borderId="0" xfId="1" applyNumberFormat="1" applyFont="1" applyFill="1"/>
    <xf numFmtId="39" fontId="11" fillId="0" borderId="0" xfId="1" applyNumberFormat="1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7" fontId="5" fillId="0" borderId="0" xfId="1" applyNumberFormat="1" applyFont="1"/>
    <xf numFmtId="37" fontId="5" fillId="0" borderId="2" xfId="1" applyNumberFormat="1" applyFont="1" applyBorder="1"/>
    <xf numFmtId="37" fontId="5" fillId="0" borderId="2" xfId="1" applyNumberFormat="1" applyFont="1" applyBorder="1" applyAlignment="1"/>
    <xf numFmtId="37" fontId="5" fillId="0" borderId="7" xfId="1" applyNumberFormat="1" applyFont="1" applyBorder="1"/>
    <xf numFmtId="37" fontId="5" fillId="0" borderId="0" xfId="1" applyNumberFormat="1" applyFont="1" applyBorder="1"/>
    <xf numFmtId="37" fontId="5" fillId="0" borderId="0" xfId="1" applyNumberFormat="1" applyFont="1" applyFill="1"/>
    <xf numFmtId="37" fontId="22" fillId="0" borderId="0" xfId="1" applyNumberFormat="1" applyFont="1" applyFill="1"/>
    <xf numFmtId="37" fontId="9" fillId="0" borderId="0" xfId="1" applyNumberFormat="1" applyFont="1"/>
    <xf numFmtId="37" fontId="7" fillId="0" borderId="0" xfId="1" applyNumberFormat="1" applyFont="1" applyBorder="1"/>
    <xf numFmtId="37" fontId="11" fillId="0" borderId="0" xfId="1" applyNumberFormat="1" applyFont="1" applyBorder="1" applyAlignment="1"/>
    <xf numFmtId="37" fontId="5" fillId="0" borderId="0" xfId="0" applyNumberFormat="1" applyFont="1"/>
    <xf numFmtId="37" fontId="5" fillId="0" borderId="3" xfId="1" applyNumberFormat="1" applyFont="1" applyBorder="1"/>
    <xf numFmtId="3" fontId="2" fillId="0" borderId="0" xfId="1" applyNumberFormat="1" applyFont="1" applyFill="1"/>
    <xf numFmtId="3" fontId="2" fillId="0" borderId="3" xfId="1" applyNumberFormat="1" applyFont="1" applyBorder="1"/>
    <xf numFmtId="37" fontId="2" fillId="0" borderId="0" xfId="1" applyNumberFormat="1" applyFont="1" applyFill="1"/>
    <xf numFmtId="37" fontId="23" fillId="0" borderId="0" xfId="1" applyNumberFormat="1" applyFont="1" applyFill="1"/>
    <xf numFmtId="37" fontId="2" fillId="0" borderId="3" xfId="1" applyNumberFormat="1" applyFont="1" applyBorder="1"/>
    <xf numFmtId="37" fontId="7" fillId="0" borderId="8" xfId="1" applyNumberFormat="1" applyFont="1" applyBorder="1" applyAlignment="1"/>
    <xf numFmtId="37" fontId="23" fillId="0" borderId="0" xfId="0" applyNumberFormat="1" applyFont="1" applyFill="1" applyBorder="1"/>
    <xf numFmtId="37" fontId="18" fillId="0" borderId="0" xfId="0" applyNumberFormat="1" applyFont="1" applyFill="1" applyBorder="1"/>
    <xf numFmtId="37" fontId="2" fillId="0" borderId="2" xfId="0" applyNumberFormat="1" applyFont="1" applyFill="1" applyBorder="1"/>
    <xf numFmtId="37" fontId="18" fillId="0" borderId="2" xfId="0" applyNumberFormat="1" applyFont="1" applyFill="1" applyBorder="1"/>
    <xf numFmtId="37" fontId="23" fillId="0" borderId="2" xfId="0" applyNumberFormat="1" applyFont="1" applyFill="1" applyBorder="1"/>
    <xf numFmtId="37" fontId="2" fillId="0" borderId="2" xfId="0" applyNumberFormat="1" applyFont="1" applyBorder="1"/>
    <xf numFmtId="37" fontId="18" fillId="0" borderId="0" xfId="0" applyNumberFormat="1" applyFont="1" applyBorder="1"/>
    <xf numFmtId="37" fontId="7" fillId="0" borderId="9" xfId="4" applyNumberFormat="1" applyFont="1" applyBorder="1" applyAlignment="1"/>
    <xf numFmtId="37" fontId="2" fillId="0" borderId="3" xfId="0" applyNumberFormat="1" applyFont="1" applyBorder="1"/>
    <xf numFmtId="37" fontId="18" fillId="0" borderId="3" xfId="0" applyNumberFormat="1" applyFont="1" applyBorder="1"/>
    <xf numFmtId="3" fontId="4" fillId="0" borderId="0" xfId="1" applyNumberFormat="1" applyFont="1"/>
    <xf numFmtId="49" fontId="12" fillId="0" borderId="0" xfId="1" applyNumberFormat="1" applyFont="1" applyAlignment="1">
      <alignment horizontal="left"/>
    </xf>
    <xf numFmtId="4" fontId="12" fillId="0" borderId="10" xfId="1" applyFont="1" applyBorder="1" applyAlignment="1">
      <alignment horizontal="right"/>
    </xf>
    <xf numFmtId="4" fontId="13" fillId="0" borderId="0" xfId="1" applyFont="1" applyAlignment="1">
      <alignment horizontal="center"/>
    </xf>
    <xf numFmtId="3" fontId="12" fillId="0" borderId="0" xfId="1" applyNumberFormat="1" applyFont="1"/>
    <xf numFmtId="3" fontId="12" fillId="0" borderId="7" xfId="1" applyNumberFormat="1" applyFont="1" applyBorder="1" applyAlignment="1">
      <alignment horizontal="right"/>
    </xf>
    <xf numFmtId="3" fontId="12" fillId="0" borderId="0" xfId="1" applyNumberFormat="1" applyFont="1" applyAlignment="1">
      <alignment horizontal="right"/>
    </xf>
    <xf numFmtId="3" fontId="12" fillId="0" borderId="0" xfId="1" applyNumberFormat="1" applyFont="1" applyBorder="1" applyAlignment="1">
      <alignment horizontal="right"/>
    </xf>
    <xf numFmtId="3" fontId="13" fillId="0" borderId="4" xfId="1" applyNumberFormat="1" applyFont="1" applyBorder="1" applyAlignment="1">
      <alignment horizontal="right"/>
    </xf>
    <xf numFmtId="0" fontId="25" fillId="0" borderId="0" xfId="0" applyFont="1"/>
    <xf numFmtId="0" fontId="7" fillId="0" borderId="0" xfId="0" applyFont="1" applyAlignment="1">
      <alignment horizontal="center"/>
    </xf>
    <xf numFmtId="37" fontId="5" fillId="0" borderId="0" xfId="1" applyNumberFormat="1" applyFont="1" applyAlignment="1">
      <alignment horizontal="right"/>
    </xf>
    <xf numFmtId="37" fontId="5" fillId="0" borderId="7" xfId="1" applyNumberFormat="1" applyFont="1" applyBorder="1" applyAlignment="1">
      <alignment horizontal="right"/>
    </xf>
    <xf numFmtId="37" fontId="5" fillId="0" borderId="11" xfId="1" applyNumberFormat="1" applyFont="1" applyBorder="1" applyAlignment="1">
      <alignment horizontal="right"/>
    </xf>
    <xf numFmtId="37" fontId="5" fillId="0" borderId="3" xfId="1" applyNumberFormat="1" applyFont="1" applyBorder="1" applyAlignment="1">
      <alignment horizontal="right"/>
    </xf>
    <xf numFmtId="37" fontId="5" fillId="0" borderId="10" xfId="1" applyNumberFormat="1" applyFont="1" applyBorder="1" applyAlignment="1">
      <alignment horizontal="right"/>
    </xf>
    <xf numFmtId="37" fontId="11" fillId="0" borderId="8" xfId="1" applyNumberFormat="1" applyFont="1" applyBorder="1" applyAlignment="1">
      <alignment horizontal="right"/>
    </xf>
    <xf numFmtId="4" fontId="12" fillId="0" borderId="0" xfId="1" applyNumberFormat="1" applyFont="1"/>
    <xf numFmtId="4" fontId="13" fillId="0" borderId="4" xfId="1" applyNumberFormat="1" applyFont="1" applyBorder="1"/>
    <xf numFmtId="4" fontId="12" fillId="0" borderId="0" xfId="2" applyNumberFormat="1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wrapText="1"/>
    </xf>
    <xf numFmtId="3" fontId="3" fillId="0" borderId="0" xfId="0" applyNumberFormat="1" applyFont="1" applyAlignment="1">
      <alignment horizontal="center"/>
    </xf>
  </cellXfs>
  <cellStyles count="5">
    <cellStyle name="Comma" xfId="1" builtinId="3"/>
    <cellStyle name="Comma 2" xfId="2"/>
    <cellStyle name="Currency" xfId="4" builtinId="4"/>
    <cellStyle name="Normal" xfId="0" builtinId="0"/>
    <cellStyle name="Norm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5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bb5286/B%20&amp;%20O%20Tax%20Adjustment%20-%2058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bb5286/B%20&amp;%20O%20Tax%20Adjustment%20-%20I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bb5286/B%20&amp;%20O%20Tax%20Adjustment%20-%2015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bb5286/B%20&amp;%20O%20Tax%20Adjustment%20-%20158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bb5286/B&amp;O%20Adjustment%20158A-%20Gas%20Revenue%20Meters%20Report%20by%20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Macro1"/>
    </sheetNames>
    <sheetDataSet>
      <sheetData sheetId="0" refreshError="1"/>
      <sheetData sheetId="1">
        <row r="92">
          <cell r="A92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Summary"/>
      <sheetName val="Macro1"/>
    </sheetNames>
    <sheetDataSet>
      <sheetData sheetId="0"/>
      <sheetData sheetId="1">
        <row r="121">
          <cell r="A121" t="str">
            <v>Recover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158"/>
      <sheetName val="Macro1"/>
    </sheetNames>
    <sheetDataSet>
      <sheetData sheetId="0" refreshError="1"/>
      <sheetData sheetId="1">
        <row r="94">
          <cell r="A94" t="str">
            <v>Recover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158A"/>
      <sheetName val="Macro1"/>
    </sheetNames>
    <sheetDataSet>
      <sheetData sheetId="0" refreshError="1"/>
      <sheetData sheetId="1">
        <row r="92">
          <cell r="A92" t="str">
            <v>Recover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Meters"/>
      <sheetName val="Macro1"/>
    </sheetNames>
    <sheetDataSet>
      <sheetData sheetId="0" refreshError="1"/>
      <sheetData sheetId="1">
        <row r="106">
          <cell r="A106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view="pageBreakPreview" topLeftCell="C1" zoomScaleNormal="100" zoomScaleSheetLayoutView="100" workbookViewId="0">
      <selection activeCell="E11" sqref="E11"/>
    </sheetView>
  </sheetViews>
  <sheetFormatPr defaultColWidth="9.375" defaultRowHeight="13.2"/>
  <cols>
    <col min="1" max="1" width="25.5" style="28" customWidth="1"/>
    <col min="2" max="2" width="10.5" style="28" customWidth="1"/>
    <col min="3" max="3" width="17.625" style="28" customWidth="1"/>
    <col min="4" max="4" width="9.5" style="65" customWidth="1"/>
    <col min="5" max="5" width="18.5" style="54" bestFit="1" customWidth="1"/>
    <col min="6" max="6" width="14.75" style="28" bestFit="1" customWidth="1"/>
    <col min="7" max="7" width="13.5" style="28" hidden="1" customWidth="1"/>
    <col min="8" max="8" width="2.875" style="28" customWidth="1"/>
    <col min="9" max="9" width="11" style="28" customWidth="1"/>
    <col min="10" max="17" width="10.75" style="28" bestFit="1" customWidth="1"/>
    <col min="18" max="18" width="13.875" style="28" customWidth="1"/>
    <col min="19" max="19" width="12.625" style="28" customWidth="1"/>
    <col min="20" max="20" width="11.25" style="28" customWidth="1"/>
    <col min="21" max="21" width="11.875" style="28" bestFit="1" customWidth="1"/>
    <col min="22" max="16384" width="9.375" style="28"/>
  </cols>
  <sheetData>
    <row r="1" spans="1:21">
      <c r="A1" s="244" t="s">
        <v>21</v>
      </c>
      <c r="B1" s="244"/>
      <c r="C1" s="244"/>
      <c r="D1" s="244"/>
      <c r="E1" s="244"/>
    </row>
    <row r="2" spans="1:21">
      <c r="A2" s="244" t="s">
        <v>23</v>
      </c>
      <c r="B2" s="244"/>
      <c r="C2" s="244"/>
      <c r="D2" s="244"/>
      <c r="E2" s="244"/>
    </row>
    <row r="3" spans="1:21">
      <c r="A3" s="245" t="str">
        <f>Input!B3</f>
        <v>Twelve Months Ended December 31, 2018</v>
      </c>
      <c r="B3" s="244"/>
      <c r="C3" s="244"/>
      <c r="D3" s="244"/>
      <c r="E3" s="244"/>
    </row>
    <row r="4" spans="1:21">
      <c r="A4" s="244" t="s">
        <v>1</v>
      </c>
      <c r="B4" s="244"/>
      <c r="C4" s="244"/>
      <c r="D4" s="244"/>
      <c r="E4" s="244"/>
    </row>
    <row r="5" spans="1:21">
      <c r="I5" s="31" t="s">
        <v>133</v>
      </c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</row>
    <row r="6" spans="1:21"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</row>
    <row r="7" spans="1:21">
      <c r="E7" s="55" t="s">
        <v>25</v>
      </c>
      <c r="G7" s="182" t="s">
        <v>111</v>
      </c>
      <c r="I7" s="234">
        <f>Input!B5</f>
        <v>201801</v>
      </c>
      <c r="J7" s="234">
        <f>I7+1</f>
        <v>201802</v>
      </c>
      <c r="K7" s="234">
        <f t="shared" ref="K7:S7" si="0">J7+1</f>
        <v>201803</v>
      </c>
      <c r="L7" s="234">
        <f t="shared" si="0"/>
        <v>201804</v>
      </c>
      <c r="M7" s="234">
        <f t="shared" si="0"/>
        <v>201805</v>
      </c>
      <c r="N7" s="234">
        <f t="shared" si="0"/>
        <v>201806</v>
      </c>
      <c r="O7" s="234">
        <f t="shared" si="0"/>
        <v>201807</v>
      </c>
      <c r="P7" s="234">
        <f t="shared" si="0"/>
        <v>201808</v>
      </c>
      <c r="Q7" s="234">
        <f t="shared" si="0"/>
        <v>201809</v>
      </c>
      <c r="R7" s="234">
        <f t="shared" si="0"/>
        <v>201810</v>
      </c>
      <c r="S7" s="234">
        <f t="shared" si="0"/>
        <v>201811</v>
      </c>
      <c r="T7" s="234">
        <f>S7+1</f>
        <v>201812</v>
      </c>
      <c r="U7" s="234" t="s">
        <v>30</v>
      </c>
    </row>
    <row r="8" spans="1:21">
      <c r="A8" s="31" t="s">
        <v>114</v>
      </c>
      <c r="G8" s="162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</row>
    <row r="9" spans="1:21" s="190" customFormat="1">
      <c r="A9" s="195" t="s">
        <v>112</v>
      </c>
      <c r="D9" s="65"/>
      <c r="E9" s="196">
        <f>'E-EBO-2'!D15</f>
        <v>18700739.369999997</v>
      </c>
      <c r="F9" s="196"/>
      <c r="I9" s="235">
        <f>SUM('E-EBO-3'!D9:D13)</f>
        <v>1933685.88</v>
      </c>
      <c r="J9" s="235">
        <f>SUM('E-EBO-3'!E9:E13)</f>
        <v>1647153.0499999998</v>
      </c>
      <c r="K9" s="235">
        <f>SUM('E-EBO-3'!F9:F13)</f>
        <v>1632171.34</v>
      </c>
      <c r="L9" s="235">
        <f>SUM('E-EBO-3'!G9:G13)</f>
        <v>1510084.72</v>
      </c>
      <c r="M9" s="235">
        <f>SUM('E-EBO-3'!H9:H13)</f>
        <v>1313551.0699999998</v>
      </c>
      <c r="N9" s="235">
        <f>SUM('E-EBO-3'!I9:I13)</f>
        <v>1419191.47</v>
      </c>
      <c r="O9" s="235">
        <f>SUM('E-EBO-3'!J9:J13)</f>
        <v>1461644.1300000001</v>
      </c>
      <c r="P9" s="235">
        <f>SUM('E-EBO-3'!K9:K13)</f>
        <v>1698764.9100000001</v>
      </c>
      <c r="Q9" s="235">
        <f>SUM('E-EBO-3'!L9:L13)</f>
        <v>1513572.0599999998</v>
      </c>
      <c r="R9" s="235">
        <f>SUM('E-EBO-3'!M9:M13)</f>
        <v>1396245.5799999998</v>
      </c>
      <c r="S9" s="235">
        <f>SUM('E-EBO-3'!N9:N13)</f>
        <v>1465859.8800000001</v>
      </c>
      <c r="T9" s="235">
        <f>SUM('E-EBO-3'!O9:O13)</f>
        <v>1708815.28</v>
      </c>
      <c r="U9" s="235">
        <f>SUM(I9:T9)</f>
        <v>18700739.370000001</v>
      </c>
    </row>
    <row r="10" spans="1:21" s="190" customFormat="1">
      <c r="A10" s="195" t="s">
        <v>126</v>
      </c>
      <c r="D10" s="65"/>
      <c r="E10" s="197">
        <f>'E-EBO-2'!F15</f>
        <v>-80409.27</v>
      </c>
      <c r="F10" s="196"/>
      <c r="I10" s="235">
        <f>'E-EBO-4'!E12</f>
        <v>-10357.029999999999</v>
      </c>
      <c r="J10" s="235">
        <f>'E-EBO-4'!F12</f>
        <v>-8297.8499999999985</v>
      </c>
      <c r="K10" s="235">
        <f>'E-EBO-4'!G12</f>
        <v>-8947.25</v>
      </c>
      <c r="L10" s="235">
        <f>'E-EBO-4'!H12</f>
        <v>-7220.5700000000006</v>
      </c>
      <c r="M10" s="235">
        <f>'E-EBO-4'!I12</f>
        <v>-5882.68</v>
      </c>
      <c r="N10" s="235">
        <f>'E-EBO-4'!J12</f>
        <v>-5265.2300000000005</v>
      </c>
      <c r="O10" s="235">
        <f>'E-EBO-4'!K12</f>
        <v>-5592.46</v>
      </c>
      <c r="P10" s="235">
        <f>'E-EBO-4'!L12</f>
        <v>-5331.63</v>
      </c>
      <c r="Q10" s="235">
        <f>'E-EBO-4'!M12</f>
        <v>-4980.76</v>
      </c>
      <c r="R10" s="235">
        <f>'E-EBO-4'!N12</f>
        <v>-5001.2300000000005</v>
      </c>
      <c r="S10" s="235">
        <f>'E-EBO-4'!O12</f>
        <v>-6315.130000000001</v>
      </c>
      <c r="T10" s="235">
        <f>'E-EBO-4'!P12</f>
        <v>-7217.45</v>
      </c>
      <c r="U10" s="235">
        <f t="shared" ref="U10:U25" si="1">SUM(I10:T10)</f>
        <v>-80409.27</v>
      </c>
    </row>
    <row r="11" spans="1:21" s="190" customFormat="1">
      <c r="A11" s="195" t="s">
        <v>113</v>
      </c>
      <c r="B11" s="31"/>
      <c r="D11" s="65" t="s">
        <v>93</v>
      </c>
      <c r="E11" s="198">
        <f>SUM(E9:E10)</f>
        <v>18620330.099999998</v>
      </c>
      <c r="F11" s="196"/>
      <c r="I11" s="236">
        <f>SUM(I9:I10)</f>
        <v>1923328.8499999999</v>
      </c>
      <c r="J11" s="236">
        <f t="shared" ref="J11:U11" si="2">SUM(J9:J10)</f>
        <v>1638855.1999999997</v>
      </c>
      <c r="K11" s="236">
        <f t="shared" si="2"/>
        <v>1623224.09</v>
      </c>
      <c r="L11" s="236">
        <f t="shared" si="2"/>
        <v>1502864.15</v>
      </c>
      <c r="M11" s="236">
        <f t="shared" si="2"/>
        <v>1307668.3899999999</v>
      </c>
      <c r="N11" s="236">
        <f t="shared" si="2"/>
        <v>1413926.24</v>
      </c>
      <c r="O11" s="236">
        <f t="shared" si="2"/>
        <v>1456051.6700000002</v>
      </c>
      <c r="P11" s="236">
        <f t="shared" si="2"/>
        <v>1693433.2800000003</v>
      </c>
      <c r="Q11" s="236">
        <f t="shared" si="2"/>
        <v>1508591.2999999998</v>
      </c>
      <c r="R11" s="236">
        <f t="shared" si="2"/>
        <v>1391244.3499999999</v>
      </c>
      <c r="S11" s="236">
        <f t="shared" si="2"/>
        <v>1459544.7500000002</v>
      </c>
      <c r="T11" s="236">
        <f t="shared" si="2"/>
        <v>1701597.83</v>
      </c>
      <c r="U11" s="236">
        <f t="shared" si="2"/>
        <v>18620330.100000001</v>
      </c>
    </row>
    <row r="12" spans="1:21" s="190" customFormat="1" ht="3" customHeight="1">
      <c r="D12" s="65"/>
      <c r="E12" s="196"/>
      <c r="F12" s="196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</row>
    <row r="13" spans="1:21" s="190" customFormat="1">
      <c r="A13" s="31" t="s">
        <v>115</v>
      </c>
      <c r="D13" s="65"/>
      <c r="E13" s="196"/>
      <c r="F13" s="196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</row>
    <row r="14" spans="1:21" s="190" customFormat="1">
      <c r="A14" s="195" t="s">
        <v>112</v>
      </c>
      <c r="D14" s="65"/>
      <c r="E14" s="196">
        <f>'E-EBO-2'!D22</f>
        <v>12730.919999999998</v>
      </c>
      <c r="F14" s="196"/>
      <c r="I14" s="235">
        <f>'E-EBO-3'!D15</f>
        <v>1161.8499999999999</v>
      </c>
      <c r="J14" s="235">
        <f>'E-EBO-3'!E15</f>
        <v>1136.56</v>
      </c>
      <c r="K14" s="235">
        <f>'E-EBO-3'!F15</f>
        <v>1136.56</v>
      </c>
      <c r="L14" s="235">
        <f>'E-EBO-3'!G15</f>
        <v>1136.56</v>
      </c>
      <c r="M14" s="235">
        <f>'E-EBO-3'!H15</f>
        <v>201.88</v>
      </c>
      <c r="N14" s="235">
        <f>'E-EBO-3'!I15</f>
        <v>1140.26</v>
      </c>
      <c r="O14" s="235">
        <f>'E-EBO-3'!J15</f>
        <v>1134.45</v>
      </c>
      <c r="P14" s="235">
        <f>'E-EBO-3'!K15</f>
        <v>1136.56</v>
      </c>
      <c r="Q14" s="235">
        <f>'E-EBO-3'!L15</f>
        <v>1136.56</v>
      </c>
      <c r="R14" s="235">
        <f>'E-EBO-3'!M15</f>
        <v>1136.56</v>
      </c>
      <c r="S14" s="235">
        <f>'E-EBO-3'!N15</f>
        <v>1136.56</v>
      </c>
      <c r="T14" s="235">
        <f>'E-EBO-3'!O15</f>
        <v>1136.56</v>
      </c>
      <c r="U14" s="235">
        <f t="shared" si="1"/>
        <v>12730.919999999998</v>
      </c>
    </row>
    <row r="15" spans="1:21" s="190" customFormat="1">
      <c r="A15" s="195" t="s">
        <v>126</v>
      </c>
      <c r="D15" s="65"/>
      <c r="E15" s="196">
        <f>'E-EBO-2'!F22</f>
        <v>0</v>
      </c>
      <c r="F15" s="196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</row>
    <row r="16" spans="1:21" s="190" customFormat="1">
      <c r="A16" s="195" t="s">
        <v>113</v>
      </c>
      <c r="D16" s="65"/>
      <c r="E16" s="199">
        <f>SUM(E14:E15)</f>
        <v>12730.919999999998</v>
      </c>
      <c r="F16" s="196"/>
      <c r="I16" s="236">
        <f>SUM(I14:I15)</f>
        <v>1161.8499999999999</v>
      </c>
      <c r="J16" s="236">
        <f t="shared" ref="J16:U16" si="3">SUM(J14:J15)</f>
        <v>1136.56</v>
      </c>
      <c r="K16" s="236">
        <f t="shared" si="3"/>
        <v>1136.56</v>
      </c>
      <c r="L16" s="236">
        <f t="shared" si="3"/>
        <v>1136.56</v>
      </c>
      <c r="M16" s="236">
        <f t="shared" si="3"/>
        <v>201.88</v>
      </c>
      <c r="N16" s="236">
        <f t="shared" si="3"/>
        <v>1140.26</v>
      </c>
      <c r="O16" s="236">
        <f t="shared" si="3"/>
        <v>1134.45</v>
      </c>
      <c r="P16" s="236">
        <f t="shared" si="3"/>
        <v>1136.56</v>
      </c>
      <c r="Q16" s="236">
        <f t="shared" si="3"/>
        <v>1136.56</v>
      </c>
      <c r="R16" s="236">
        <f t="shared" si="3"/>
        <v>1136.56</v>
      </c>
      <c r="S16" s="236">
        <f t="shared" si="3"/>
        <v>1136.56</v>
      </c>
      <c r="T16" s="236">
        <f t="shared" si="3"/>
        <v>1136.56</v>
      </c>
      <c r="U16" s="236">
        <f t="shared" si="3"/>
        <v>12730.919999999998</v>
      </c>
    </row>
    <row r="17" spans="1:21" s="190" customFormat="1" ht="4.2" customHeight="1">
      <c r="A17" s="195"/>
      <c r="D17" s="65"/>
      <c r="E17" s="200"/>
      <c r="F17" s="196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</row>
    <row r="18" spans="1:21" s="190" customFormat="1" ht="13.8" thickBot="1">
      <c r="A18" s="194" t="s">
        <v>116</v>
      </c>
      <c r="D18" s="65"/>
      <c r="E18" s="196"/>
      <c r="F18" s="196">
        <f>SUM(E11,E16)</f>
        <v>18633061.02</v>
      </c>
      <c r="I18" s="237">
        <f>SUM(I11,I16)</f>
        <v>1924490.7</v>
      </c>
      <c r="J18" s="237">
        <f t="shared" ref="J18:U18" si="4">SUM(J11,J16)</f>
        <v>1639991.7599999998</v>
      </c>
      <c r="K18" s="237">
        <f t="shared" si="4"/>
        <v>1624360.6500000001</v>
      </c>
      <c r="L18" s="237">
        <f t="shared" si="4"/>
        <v>1504000.71</v>
      </c>
      <c r="M18" s="237">
        <f t="shared" si="4"/>
        <v>1307870.2699999998</v>
      </c>
      <c r="N18" s="237">
        <f t="shared" si="4"/>
        <v>1415066.5</v>
      </c>
      <c r="O18" s="237">
        <f t="shared" si="4"/>
        <v>1457186.12</v>
      </c>
      <c r="P18" s="237">
        <f t="shared" si="4"/>
        <v>1694569.8400000003</v>
      </c>
      <c r="Q18" s="237">
        <f t="shared" si="4"/>
        <v>1509727.8599999999</v>
      </c>
      <c r="R18" s="237">
        <f t="shared" si="4"/>
        <v>1392380.91</v>
      </c>
      <c r="S18" s="237">
        <f t="shared" si="4"/>
        <v>1460681.3100000003</v>
      </c>
      <c r="T18" s="237">
        <f t="shared" si="4"/>
        <v>1702734.3900000001</v>
      </c>
      <c r="U18" s="237">
        <f t="shared" si="4"/>
        <v>18633061.020000003</v>
      </c>
    </row>
    <row r="19" spans="1:21" s="190" customFormat="1">
      <c r="A19" s="194"/>
      <c r="D19" s="65"/>
      <c r="E19" s="196"/>
      <c r="F19" s="196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</row>
    <row r="20" spans="1:21">
      <c r="A20" s="31" t="s">
        <v>24</v>
      </c>
      <c r="D20" s="65" t="s">
        <v>92</v>
      </c>
      <c r="E20" s="201">
        <f>'E-EBO-5'!F6</f>
        <v>18624892.019999996</v>
      </c>
      <c r="F20" s="196"/>
      <c r="G20" s="186">
        <f>'E-EBO-5'!D5</f>
        <v>3613868.8500000006</v>
      </c>
      <c r="I20" s="235">
        <f>'E-EBO-5'!F52</f>
        <v>1923686.9200000002</v>
      </c>
      <c r="J20" s="235">
        <f>'E-EBO-5'!F53</f>
        <v>1645254.59</v>
      </c>
      <c r="K20" s="235">
        <f>'E-EBO-5'!F54</f>
        <v>1629530.77</v>
      </c>
      <c r="L20" s="235">
        <f>'E-EBO-5'!F55</f>
        <v>1507020.98</v>
      </c>
      <c r="M20" s="235">
        <f>'E-EBO-5'!F56</f>
        <v>1305829.3499999999</v>
      </c>
      <c r="N20" s="235">
        <f>'E-EBO-5'!F57</f>
        <v>1411800.5999999999</v>
      </c>
      <c r="O20" s="235">
        <f>'E-EBO-5'!F58</f>
        <v>1449773.5399999998</v>
      </c>
      <c r="P20" s="235">
        <f>'E-EBO-5'!F59</f>
        <v>1689553.1600000001</v>
      </c>
      <c r="Q20" s="235">
        <f>'E-EBO-5'!F60</f>
        <v>1507780.6500000001</v>
      </c>
      <c r="R20" s="235">
        <f>'E-EBO-5'!F61</f>
        <v>1387002.17</v>
      </c>
      <c r="S20" s="235">
        <f>'E-EBO-5'!F62</f>
        <v>1462403.9799999997</v>
      </c>
      <c r="T20" s="235">
        <f>'E-EBO-5'!F63</f>
        <v>1705255.31</v>
      </c>
      <c r="U20" s="235">
        <f t="shared" si="1"/>
        <v>18624892.019999996</v>
      </c>
    </row>
    <row r="21" spans="1:21">
      <c r="A21" s="28" t="s">
        <v>105</v>
      </c>
      <c r="E21" s="202">
        <v>0</v>
      </c>
      <c r="F21" s="196"/>
      <c r="G21" s="188">
        <v>0</v>
      </c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</row>
    <row r="22" spans="1:21">
      <c r="A22" s="190" t="s">
        <v>119</v>
      </c>
      <c r="E22" s="207">
        <f>SUM(E20:E21)</f>
        <v>18624892.019999996</v>
      </c>
      <c r="F22" s="196"/>
      <c r="G22" s="183">
        <v>3212542.52</v>
      </c>
      <c r="I22" s="238">
        <f>SUM(I20:I21)</f>
        <v>1923686.9200000002</v>
      </c>
      <c r="J22" s="238">
        <f t="shared" ref="J22:U22" si="5">SUM(J20:J21)</f>
        <v>1645254.59</v>
      </c>
      <c r="K22" s="238">
        <f t="shared" si="5"/>
        <v>1629530.77</v>
      </c>
      <c r="L22" s="238">
        <f t="shared" si="5"/>
        <v>1507020.98</v>
      </c>
      <c r="M22" s="238">
        <f t="shared" si="5"/>
        <v>1305829.3499999999</v>
      </c>
      <c r="N22" s="238">
        <f t="shared" si="5"/>
        <v>1411800.5999999999</v>
      </c>
      <c r="O22" s="238">
        <f t="shared" si="5"/>
        <v>1449773.5399999998</v>
      </c>
      <c r="P22" s="238">
        <f t="shared" si="5"/>
        <v>1689553.1600000001</v>
      </c>
      <c r="Q22" s="238">
        <f t="shared" si="5"/>
        <v>1507780.6500000001</v>
      </c>
      <c r="R22" s="238">
        <f t="shared" si="5"/>
        <v>1387002.17</v>
      </c>
      <c r="S22" s="238">
        <f t="shared" si="5"/>
        <v>1462403.9799999997</v>
      </c>
      <c r="T22" s="238">
        <f t="shared" si="5"/>
        <v>1705255.31</v>
      </c>
      <c r="U22" s="238">
        <f t="shared" si="5"/>
        <v>18624892.019999996</v>
      </c>
    </row>
    <row r="23" spans="1:21" ht="5.4" customHeight="1">
      <c r="A23" s="32" t="s">
        <v>90</v>
      </c>
      <c r="E23" s="196"/>
      <c r="F23" s="196"/>
      <c r="G23" s="181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</row>
    <row r="24" spans="1:21">
      <c r="A24" s="190" t="s">
        <v>37</v>
      </c>
      <c r="B24" s="31"/>
      <c r="C24" s="31"/>
      <c r="E24" s="203"/>
      <c r="F24" s="196"/>
      <c r="G24" s="184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</row>
    <row r="25" spans="1:21">
      <c r="A25" s="190" t="s">
        <v>36</v>
      </c>
      <c r="C25" s="35"/>
      <c r="D25" s="65" t="s">
        <v>93</v>
      </c>
      <c r="E25" s="197">
        <f>'E-EBO-2'!F23</f>
        <v>-80409.27</v>
      </c>
      <c r="F25" s="196"/>
      <c r="G25" s="181"/>
      <c r="I25" s="235">
        <f>'E-EBO-4'!E12</f>
        <v>-10357.029999999999</v>
      </c>
      <c r="J25" s="235">
        <f>'E-EBO-4'!F12</f>
        <v>-8297.8499999999985</v>
      </c>
      <c r="K25" s="235">
        <f>'E-EBO-4'!G12</f>
        <v>-8947.25</v>
      </c>
      <c r="L25" s="235">
        <f>'E-EBO-4'!H12</f>
        <v>-7220.5700000000006</v>
      </c>
      <c r="M25" s="235">
        <f>'E-EBO-4'!I12</f>
        <v>-5882.68</v>
      </c>
      <c r="N25" s="235">
        <f>'E-EBO-4'!J12</f>
        <v>-5265.2300000000005</v>
      </c>
      <c r="O25" s="235">
        <f>'E-EBO-4'!K12</f>
        <v>-5592.46</v>
      </c>
      <c r="P25" s="235">
        <f>'E-EBO-4'!L12</f>
        <v>-5331.63</v>
      </c>
      <c r="Q25" s="235">
        <f>'E-EBO-4'!M12</f>
        <v>-4980.76</v>
      </c>
      <c r="R25" s="235">
        <f>'E-EBO-4'!N12</f>
        <v>-5001.2300000000005</v>
      </c>
      <c r="S25" s="235">
        <f>'E-EBO-4'!O12</f>
        <v>-6315.130000000001</v>
      </c>
      <c r="T25" s="235">
        <f>'E-EBO-4'!P12</f>
        <v>-7217.45</v>
      </c>
      <c r="U25" s="235">
        <f t="shared" si="1"/>
        <v>-80409.27</v>
      </c>
    </row>
    <row r="26" spans="1:21" ht="13.8" thickBot="1">
      <c r="A26" s="31" t="s">
        <v>117</v>
      </c>
      <c r="B26" s="31"/>
      <c r="C26" s="36"/>
      <c r="D26" s="66"/>
      <c r="E26" s="204"/>
      <c r="F26" s="197">
        <f>SUM(E22:E25)</f>
        <v>18544482.749999996</v>
      </c>
      <c r="G26" s="181"/>
      <c r="I26" s="239">
        <f>SUM(I22:I25)</f>
        <v>1913329.8900000001</v>
      </c>
      <c r="J26" s="239">
        <f t="shared" ref="J26:U26" si="6">SUM(J22:J25)</f>
        <v>1636956.74</v>
      </c>
      <c r="K26" s="239">
        <f t="shared" si="6"/>
        <v>1620583.52</v>
      </c>
      <c r="L26" s="239">
        <f t="shared" si="6"/>
        <v>1499800.41</v>
      </c>
      <c r="M26" s="239">
        <f t="shared" si="6"/>
        <v>1299946.67</v>
      </c>
      <c r="N26" s="239">
        <f t="shared" si="6"/>
        <v>1406535.3699999999</v>
      </c>
      <c r="O26" s="239">
        <f t="shared" si="6"/>
        <v>1444181.0799999998</v>
      </c>
      <c r="P26" s="239">
        <f t="shared" si="6"/>
        <v>1684221.5300000003</v>
      </c>
      <c r="Q26" s="239">
        <f t="shared" si="6"/>
        <v>1502799.8900000001</v>
      </c>
      <c r="R26" s="239">
        <f t="shared" si="6"/>
        <v>1382000.94</v>
      </c>
      <c r="S26" s="239">
        <f t="shared" si="6"/>
        <v>1456088.8499999999</v>
      </c>
      <c r="T26" s="239">
        <f t="shared" si="6"/>
        <v>1698037.86</v>
      </c>
      <c r="U26" s="239">
        <f t="shared" si="6"/>
        <v>18544482.749999996</v>
      </c>
    </row>
    <row r="27" spans="1:21" ht="13.8" thickBot="1">
      <c r="E27" s="204"/>
      <c r="F27" s="196"/>
      <c r="G27" s="18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</row>
    <row r="28" spans="1:21" ht="14.4" thickTop="1" thickBot="1">
      <c r="A28" s="31"/>
      <c r="B28" s="31"/>
      <c r="C28" s="33" t="s">
        <v>27</v>
      </c>
      <c r="E28" s="205"/>
      <c r="F28" s="95">
        <f>F26-F18</f>
        <v>-88578.270000003278</v>
      </c>
      <c r="G28" s="187">
        <v>-7027.3099999995902</v>
      </c>
      <c r="I28" s="240">
        <f>I26-I18</f>
        <v>-11160.809999999823</v>
      </c>
      <c r="J28" s="240">
        <f t="shared" ref="J28:U28" si="7">J26-J18</f>
        <v>-3035.0199999997858</v>
      </c>
      <c r="K28" s="240">
        <f t="shared" si="7"/>
        <v>-3777.1300000001211</v>
      </c>
      <c r="L28" s="240">
        <f t="shared" si="7"/>
        <v>-4200.3000000000466</v>
      </c>
      <c r="M28" s="240">
        <f t="shared" si="7"/>
        <v>-7923.5999999998603</v>
      </c>
      <c r="N28" s="240">
        <f t="shared" si="7"/>
        <v>-8531.1300000001211</v>
      </c>
      <c r="O28" s="240">
        <f t="shared" si="7"/>
        <v>-13005.04000000027</v>
      </c>
      <c r="P28" s="240">
        <f t="shared" si="7"/>
        <v>-10348.310000000056</v>
      </c>
      <c r="Q28" s="240">
        <f t="shared" si="7"/>
        <v>-6927.9699999997392</v>
      </c>
      <c r="R28" s="240">
        <f t="shared" si="7"/>
        <v>-10379.969999999972</v>
      </c>
      <c r="S28" s="240">
        <f t="shared" si="7"/>
        <v>-4592.4600000004284</v>
      </c>
      <c r="T28" s="240">
        <f t="shared" si="7"/>
        <v>-4696.5300000000279</v>
      </c>
      <c r="U28" s="240">
        <f t="shared" si="7"/>
        <v>-88578.270000007004</v>
      </c>
    </row>
    <row r="29" spans="1:21" ht="13.8" thickTop="1">
      <c r="A29" s="31"/>
      <c r="B29" s="31"/>
      <c r="C29" s="53" t="s">
        <v>26</v>
      </c>
      <c r="D29" s="67"/>
      <c r="E29" s="205"/>
      <c r="F29" s="196"/>
    </row>
    <row r="30" spans="1:21" ht="13.8" thickBot="1">
      <c r="C30" s="53"/>
      <c r="D30" s="67"/>
      <c r="E30" s="196"/>
      <c r="F30" s="196"/>
    </row>
    <row r="31" spans="1:21" ht="14.4" thickTop="1" thickBot="1">
      <c r="C31" s="53"/>
      <c r="D31" s="67"/>
      <c r="E31" s="205"/>
      <c r="F31" s="196"/>
      <c r="G31" s="95">
        <f>-SUM(G25,G22)</f>
        <v>-3212542.52</v>
      </c>
    </row>
    <row r="32" spans="1:21" ht="13.8" thickTop="1">
      <c r="C32" s="53"/>
      <c r="D32" s="67"/>
      <c r="E32" s="196"/>
      <c r="F32" s="206"/>
    </row>
    <row r="33" spans="1:5" ht="26.25" customHeight="1">
      <c r="A33" s="246" t="s">
        <v>91</v>
      </c>
      <c r="B33" s="246"/>
      <c r="C33" s="246"/>
      <c r="D33" s="246"/>
      <c r="E33" s="246"/>
    </row>
    <row r="34" spans="1:5">
      <c r="B34" s="34"/>
      <c r="C34" s="34"/>
      <c r="E34" s="56"/>
    </row>
  </sheetData>
  <mergeCells count="5">
    <mergeCell ref="A1:E1"/>
    <mergeCell ref="A2:E2"/>
    <mergeCell ref="A3:E3"/>
    <mergeCell ref="A4:E4"/>
    <mergeCell ref="A33:E33"/>
  </mergeCells>
  <phoneticPr fontId="0" type="noConversion"/>
  <printOptions horizontalCentered="1"/>
  <pageMargins left="0.75" right="0.75" top="1" bottom="1" header="0.5" footer="0.5"/>
  <pageSetup fitToWidth="2" orientation="landscape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olBreaks count="1" manualBreakCount="1">
    <brk id="7" max="33" man="1"/>
  </colBreaks>
  <customProperties>
    <customPr name="xxe4aP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view="pageBreakPreview" zoomScaleNormal="75" zoomScaleSheetLayoutView="100" workbookViewId="0">
      <selection activeCell="F52" sqref="F52:G63"/>
    </sheetView>
  </sheetViews>
  <sheetFormatPr defaultColWidth="9.375" defaultRowHeight="13.2"/>
  <cols>
    <col min="1" max="1" width="9.375" style="101"/>
    <col min="2" max="2" width="10.5" style="101" customWidth="1"/>
    <col min="3" max="3" width="17.625" style="101" customWidth="1"/>
    <col min="4" max="4" width="22.5" style="44" customWidth="1"/>
    <col min="5" max="5" width="10.625" style="89" customWidth="1"/>
    <col min="6" max="6" width="17.625" style="44" customWidth="1"/>
    <col min="7" max="7" width="17.125" style="44" customWidth="1"/>
    <col min="8" max="8" width="15" style="44" customWidth="1"/>
    <col min="9" max="16384" width="9.375" style="101"/>
  </cols>
  <sheetData>
    <row r="1" spans="1:8" s="38" customFormat="1">
      <c r="D1" s="46"/>
      <c r="E1" s="88"/>
      <c r="F1" s="46"/>
      <c r="G1" s="46"/>
      <c r="H1" s="46"/>
    </row>
    <row r="2" spans="1:8" s="38" customFormat="1">
      <c r="D2" s="46"/>
      <c r="E2" s="88"/>
      <c r="F2" s="46"/>
      <c r="G2" s="46"/>
      <c r="H2" s="46"/>
    </row>
    <row r="3" spans="1:8" s="38" customFormat="1">
      <c r="D3" s="227" t="s">
        <v>60</v>
      </c>
      <c r="E3" s="227"/>
      <c r="F3" s="227" t="s">
        <v>122</v>
      </c>
      <c r="G3" s="227" t="s">
        <v>123</v>
      </c>
      <c r="H3" s="227" t="s">
        <v>124</v>
      </c>
    </row>
    <row r="4" spans="1:8" s="38" customFormat="1">
      <c r="A4" s="38" t="s">
        <v>50</v>
      </c>
      <c r="B4" s="38" t="s">
        <v>61</v>
      </c>
      <c r="C4" s="38" t="s">
        <v>62</v>
      </c>
      <c r="D4" s="46"/>
      <c r="E4" s="88"/>
      <c r="F4" s="46"/>
      <c r="G4" s="46"/>
      <c r="H4" s="46"/>
    </row>
    <row r="5" spans="1:8">
      <c r="A5" s="101" t="s">
        <v>78</v>
      </c>
      <c r="B5" s="101" t="s">
        <v>63</v>
      </c>
      <c r="C5" s="101" t="s">
        <v>55</v>
      </c>
      <c r="D5" s="228">
        <f>F5</f>
        <v>3613868.8500000006</v>
      </c>
      <c r="F5" s="228">
        <f>F32</f>
        <v>3613868.8500000006</v>
      </c>
      <c r="G5" s="228">
        <v>0</v>
      </c>
      <c r="H5" s="228">
        <v>0</v>
      </c>
    </row>
    <row r="6" spans="1:8">
      <c r="C6" s="101" t="s">
        <v>52</v>
      </c>
      <c r="D6" s="228">
        <f>F6</f>
        <v>18624892.019999996</v>
      </c>
      <c r="E6" s="90"/>
      <c r="F6" s="228">
        <f>F64</f>
        <v>18624892.019999996</v>
      </c>
      <c r="G6" s="228">
        <v>0</v>
      </c>
      <c r="H6" s="228">
        <v>0</v>
      </c>
    </row>
    <row r="7" spans="1:8">
      <c r="D7" s="229">
        <f>SUM(D5:D6)</f>
        <v>22238760.869999997</v>
      </c>
      <c r="E7" s="91"/>
      <c r="F7" s="229">
        <f>SUM(F5:F6)</f>
        <v>22238760.869999997</v>
      </c>
      <c r="G7" s="229">
        <f>SUM(G5:G6)</f>
        <v>0</v>
      </c>
      <c r="H7" s="229">
        <f>SUM(H5:H6)</f>
        <v>0</v>
      </c>
    </row>
    <row r="8" spans="1:8">
      <c r="D8" s="230"/>
      <c r="F8" s="230"/>
      <c r="G8" s="230"/>
      <c r="H8" s="230"/>
    </row>
    <row r="9" spans="1:8">
      <c r="A9" s="52"/>
      <c r="B9" s="101" t="s">
        <v>65</v>
      </c>
      <c r="C9" s="101" t="s">
        <v>55</v>
      </c>
      <c r="D9" s="228">
        <f>G9</f>
        <v>1102971.1199999999</v>
      </c>
      <c r="F9" s="228">
        <v>0</v>
      </c>
      <c r="G9" s="228">
        <f>G32</f>
        <v>1102971.1199999999</v>
      </c>
      <c r="H9" s="228">
        <v>0</v>
      </c>
    </row>
    <row r="10" spans="1:8">
      <c r="C10" s="101" t="s">
        <v>64</v>
      </c>
      <c r="D10" s="228">
        <f>H10</f>
        <v>3619236.06</v>
      </c>
      <c r="F10" s="228">
        <v>0</v>
      </c>
      <c r="G10" s="228">
        <v>0</v>
      </c>
      <c r="H10" s="228">
        <f>H48</f>
        <v>3619236.06</v>
      </c>
    </row>
    <row r="11" spans="1:8">
      <c r="C11" s="101" t="s">
        <v>52</v>
      </c>
      <c r="D11" s="228">
        <f>G11</f>
        <v>5192612.2600000007</v>
      </c>
      <c r="E11" s="94" t="s">
        <v>101</v>
      </c>
      <c r="F11" s="228">
        <v>0</v>
      </c>
      <c r="G11" s="228">
        <f>G64</f>
        <v>5192612.2600000007</v>
      </c>
      <c r="H11" s="228">
        <v>0</v>
      </c>
    </row>
    <row r="12" spans="1:8">
      <c r="D12" s="229">
        <f>SUM(D9:D11)</f>
        <v>9914819.4400000013</v>
      </c>
      <c r="E12" s="91"/>
      <c r="F12" s="229">
        <f>SUM(F9:F11)</f>
        <v>0</v>
      </c>
      <c r="G12" s="229">
        <f>SUM(G9:G11)</f>
        <v>6295583.3800000008</v>
      </c>
      <c r="H12" s="229">
        <f>SUM(H9:H11)</f>
        <v>3619236.06</v>
      </c>
    </row>
    <row r="13" spans="1:8">
      <c r="D13" s="231"/>
      <c r="E13" s="92"/>
      <c r="F13" s="231"/>
      <c r="G13" s="231"/>
      <c r="H13" s="231"/>
    </row>
    <row r="14" spans="1:8" ht="13.8" thickBot="1">
      <c r="A14" s="101" t="s">
        <v>30</v>
      </c>
      <c r="D14" s="232">
        <f>SUM(D12,D7)</f>
        <v>32153580.309999999</v>
      </c>
      <c r="E14" s="93"/>
      <c r="F14" s="232">
        <f>SUM(F12,F7)</f>
        <v>22238760.869999997</v>
      </c>
      <c r="G14" s="232">
        <f>SUM(G12,G7)</f>
        <v>6295583.3800000008</v>
      </c>
      <c r="H14" s="232">
        <f>SUM(H12,H7)</f>
        <v>3619236.06</v>
      </c>
    </row>
    <row r="15" spans="1:8" ht="13.8" thickTop="1"/>
    <row r="16" spans="1:8">
      <c r="A16" s="52" t="s">
        <v>125</v>
      </c>
    </row>
    <row r="18" spans="5:7">
      <c r="F18" s="227" t="s">
        <v>63</v>
      </c>
      <c r="G18" s="227" t="s">
        <v>65</v>
      </c>
    </row>
    <row r="19" spans="5:7">
      <c r="F19" s="227" t="s">
        <v>55</v>
      </c>
      <c r="G19" s="227" t="s">
        <v>55</v>
      </c>
    </row>
    <row r="20" spans="5:7">
      <c r="E20" s="225">
        <f>Input!B5</f>
        <v>201801</v>
      </c>
      <c r="F20" s="44">
        <f>'E-EBO-5'!F20</f>
        <v>368692.89</v>
      </c>
      <c r="G20" s="44">
        <f>'E-EBO-5'!G20</f>
        <v>195045.3</v>
      </c>
    </row>
    <row r="21" spans="5:7">
      <c r="E21" s="225">
        <f>E20+1</f>
        <v>201802</v>
      </c>
      <c r="F21" s="44">
        <f>'E-EBO-5'!F21</f>
        <v>337715.63</v>
      </c>
      <c r="G21" s="44">
        <f>'E-EBO-5'!G21</f>
        <v>147776.88</v>
      </c>
    </row>
    <row r="22" spans="5:7">
      <c r="E22" s="225">
        <f t="shared" ref="E22:E31" si="0">E21+1</f>
        <v>201803</v>
      </c>
      <c r="F22" s="44">
        <f>'E-EBO-5'!F22</f>
        <v>344656.06</v>
      </c>
      <c r="G22" s="44">
        <f>'E-EBO-5'!G22</f>
        <v>159309.81</v>
      </c>
    </row>
    <row r="23" spans="5:7">
      <c r="E23" s="225">
        <f t="shared" si="0"/>
        <v>201804</v>
      </c>
      <c r="F23" s="44">
        <f>'E-EBO-5'!F23</f>
        <v>307766.95</v>
      </c>
      <c r="G23" s="44">
        <f>'E-EBO-5'!G23</f>
        <v>116904.18</v>
      </c>
    </row>
    <row r="24" spans="5:7">
      <c r="E24" s="225">
        <f t="shared" si="0"/>
        <v>201805</v>
      </c>
      <c r="F24" s="44">
        <f>'E-EBO-5'!F24</f>
        <v>263689.06</v>
      </c>
      <c r="G24" s="44">
        <f>'E-EBO-5'!G24</f>
        <v>69820.59</v>
      </c>
    </row>
    <row r="25" spans="5:7">
      <c r="E25" s="225">
        <f t="shared" si="0"/>
        <v>201806</v>
      </c>
      <c r="F25" s="44">
        <f>'E-EBO-5'!F25</f>
        <v>272647.88</v>
      </c>
      <c r="G25" s="44">
        <f>'E-EBO-5'!G25</f>
        <v>39347.82</v>
      </c>
    </row>
    <row r="26" spans="5:7">
      <c r="E26" s="225">
        <f t="shared" si="0"/>
        <v>201807</v>
      </c>
      <c r="F26" s="44">
        <f>'E-EBO-5'!F26</f>
        <v>270847.90999999997</v>
      </c>
      <c r="G26" s="44">
        <f>'E-EBO-5'!G26</f>
        <v>34418.019999999997</v>
      </c>
    </row>
    <row r="27" spans="5:7">
      <c r="E27" s="225">
        <f t="shared" si="0"/>
        <v>201808</v>
      </c>
      <c r="F27" s="44">
        <f>'E-EBO-5'!F27</f>
        <v>316591.98</v>
      </c>
      <c r="G27" s="44">
        <f>'E-EBO-5'!G27</f>
        <v>30862.81</v>
      </c>
    </row>
    <row r="28" spans="5:7">
      <c r="E28" s="225">
        <f t="shared" si="0"/>
        <v>201809</v>
      </c>
      <c r="F28" s="44">
        <f>'E-EBO-5'!F28</f>
        <v>506344.42</v>
      </c>
      <c r="G28" s="44">
        <f>'E-EBO-5'!G28</f>
        <v>34337.730000000003</v>
      </c>
    </row>
    <row r="29" spans="5:7">
      <c r="E29" s="225">
        <f t="shared" si="0"/>
        <v>201810</v>
      </c>
      <c r="F29" s="44">
        <f>'E-EBO-5'!F29</f>
        <v>34716.700000000004</v>
      </c>
      <c r="G29" s="44">
        <f>'E-EBO-5'!G29</f>
        <v>50214.96</v>
      </c>
    </row>
    <row r="30" spans="5:7">
      <c r="E30" s="225">
        <f t="shared" si="0"/>
        <v>201811</v>
      </c>
      <c r="F30" s="44">
        <f>'E-EBO-5'!F30</f>
        <v>264116.90999999997</v>
      </c>
      <c r="G30" s="44">
        <f>'E-EBO-5'!G30</f>
        <v>85287.39</v>
      </c>
    </row>
    <row r="31" spans="5:7">
      <c r="E31" s="225">
        <f t="shared" si="0"/>
        <v>201812</v>
      </c>
      <c r="F31" s="44">
        <f>'E-EBO-5'!F31</f>
        <v>326082.45999999996</v>
      </c>
      <c r="G31" s="44">
        <f>'E-EBO-5'!G31</f>
        <v>139645.63</v>
      </c>
    </row>
    <row r="32" spans="5:7" ht="13.8" thickBot="1">
      <c r="E32" s="225"/>
      <c r="F32" s="226">
        <f>SUM(F20:F31)</f>
        <v>3613868.8500000006</v>
      </c>
      <c r="G32" s="226">
        <f>SUM(G20:G31)</f>
        <v>1102971.1199999999</v>
      </c>
    </row>
    <row r="33" spans="5:9">
      <c r="E33" s="225"/>
      <c r="F33" s="45"/>
      <c r="G33" s="45"/>
    </row>
    <row r="34" spans="5:9">
      <c r="E34" s="225"/>
      <c r="H34" s="227" t="s">
        <v>65</v>
      </c>
      <c r="I34" s="44"/>
    </row>
    <row r="35" spans="5:9">
      <c r="H35" s="227" t="s">
        <v>64</v>
      </c>
      <c r="I35" s="44"/>
    </row>
    <row r="36" spans="5:9">
      <c r="E36" s="225">
        <f t="shared" ref="E36:E47" si="1">E20</f>
        <v>201801</v>
      </c>
      <c r="H36" s="44">
        <f>'E-EBO-5'!H36</f>
        <v>580926.29000000015</v>
      </c>
      <c r="I36" s="44"/>
    </row>
    <row r="37" spans="5:9">
      <c r="E37" s="225">
        <f t="shared" si="1"/>
        <v>201802</v>
      </c>
      <c r="H37" s="44">
        <f>'E-EBO-5'!H37</f>
        <v>466116.16000000003</v>
      </c>
      <c r="I37" s="44"/>
    </row>
    <row r="38" spans="5:9">
      <c r="E38" s="225">
        <f t="shared" si="1"/>
        <v>201803</v>
      </c>
      <c r="H38" s="44">
        <f>'E-EBO-5'!H38</f>
        <v>485524.45999999996</v>
      </c>
      <c r="I38" s="44"/>
    </row>
    <row r="39" spans="5:9">
      <c r="E39" s="225">
        <f t="shared" si="1"/>
        <v>201804</v>
      </c>
      <c r="H39" s="44">
        <f>'E-EBO-5'!H39</f>
        <v>353131.11</v>
      </c>
      <c r="I39" s="44"/>
    </row>
    <row r="40" spans="5:9">
      <c r="E40" s="225">
        <f t="shared" si="1"/>
        <v>201805</v>
      </c>
      <c r="H40" s="44">
        <f>'E-EBO-5'!H40</f>
        <v>235031.72</v>
      </c>
      <c r="I40" s="44"/>
    </row>
    <row r="41" spans="5:9">
      <c r="E41" s="225">
        <f t="shared" si="1"/>
        <v>201806</v>
      </c>
      <c r="H41" s="44">
        <f>'E-EBO-5'!H41</f>
        <v>154219.84</v>
      </c>
      <c r="I41" s="44"/>
    </row>
    <row r="42" spans="5:9">
      <c r="E42" s="225">
        <f t="shared" si="1"/>
        <v>201807</v>
      </c>
      <c r="H42" s="44">
        <f>'E-EBO-5'!H42</f>
        <v>129533.85</v>
      </c>
      <c r="I42" s="44"/>
    </row>
    <row r="43" spans="5:9">
      <c r="E43" s="225">
        <f t="shared" si="1"/>
        <v>201808</v>
      </c>
      <c r="H43" s="44">
        <f>'E-EBO-5'!H43</f>
        <v>128069.89</v>
      </c>
      <c r="I43" s="44"/>
    </row>
    <row r="44" spans="5:9">
      <c r="E44" s="225">
        <f t="shared" si="1"/>
        <v>201809</v>
      </c>
      <c r="H44" s="44">
        <f>'E-EBO-5'!H44</f>
        <v>137950.57</v>
      </c>
      <c r="I44" s="44"/>
    </row>
    <row r="45" spans="5:9">
      <c r="E45" s="225">
        <f t="shared" si="1"/>
        <v>201810</v>
      </c>
      <c r="H45" s="44">
        <f>'E-EBO-5'!H45</f>
        <v>173406.02</v>
      </c>
      <c r="I45" s="44"/>
    </row>
    <row r="46" spans="5:9">
      <c r="E46" s="225">
        <f t="shared" si="1"/>
        <v>201811</v>
      </c>
      <c r="H46" s="44">
        <f>'E-EBO-5'!H46</f>
        <v>307649.59000000003</v>
      </c>
      <c r="I46" s="44"/>
    </row>
    <row r="47" spans="5:9">
      <c r="E47" s="225">
        <f t="shared" si="1"/>
        <v>201812</v>
      </c>
      <c r="H47" s="44">
        <f>'E-EBO-5'!H47</f>
        <v>467676.56</v>
      </c>
      <c r="I47" s="44"/>
    </row>
    <row r="48" spans="5:9" ht="13.8" thickBot="1">
      <c r="E48" s="225"/>
      <c r="H48" s="226">
        <f>SUM(H36:H47)</f>
        <v>3619236.06</v>
      </c>
      <c r="I48" s="44"/>
    </row>
    <row r="49" spans="5:7">
      <c r="E49" s="225"/>
    </row>
    <row r="50" spans="5:7">
      <c r="E50" s="225"/>
      <c r="F50" s="227" t="s">
        <v>63</v>
      </c>
      <c r="G50" s="227" t="s">
        <v>65</v>
      </c>
    </row>
    <row r="51" spans="5:7">
      <c r="E51" s="225"/>
      <c r="F51" s="227" t="s">
        <v>52</v>
      </c>
      <c r="G51" s="227" t="s">
        <v>52</v>
      </c>
    </row>
    <row r="52" spans="5:7">
      <c r="E52" s="225">
        <f>E36</f>
        <v>201801</v>
      </c>
      <c r="F52" s="44">
        <f>'E-EBO-5'!F52</f>
        <v>1923686.9200000002</v>
      </c>
      <c r="G52" s="44">
        <f>'E-EBO-5'!G52</f>
        <v>983008.92</v>
      </c>
    </row>
    <row r="53" spans="5:7">
      <c r="E53" s="225">
        <f>E37</f>
        <v>201802</v>
      </c>
      <c r="F53" s="44">
        <f>'E-EBO-5'!F53</f>
        <v>1645254.59</v>
      </c>
      <c r="G53" s="44">
        <f>'E-EBO-5'!G53</f>
        <v>699350.32</v>
      </c>
    </row>
    <row r="54" spans="5:7">
      <c r="E54" s="225">
        <f>E38</f>
        <v>201803</v>
      </c>
      <c r="F54" s="44">
        <f>'E-EBO-5'!F54</f>
        <v>1629530.77</v>
      </c>
      <c r="G54" s="44">
        <f>'E-EBO-5'!G54</f>
        <v>735843.07000000007</v>
      </c>
    </row>
    <row r="55" spans="5:7">
      <c r="E55" s="225">
        <f t="shared" ref="E55:E63" si="2">E39</f>
        <v>201804</v>
      </c>
      <c r="F55" s="44">
        <f>'E-EBO-5'!F55</f>
        <v>1507020.98</v>
      </c>
      <c r="G55" s="44">
        <f>'E-EBO-5'!G55</f>
        <v>524541.05999999994</v>
      </c>
    </row>
    <row r="56" spans="5:7">
      <c r="E56" s="225">
        <f t="shared" si="2"/>
        <v>201805</v>
      </c>
      <c r="F56" s="44">
        <f>'E-EBO-5'!F56</f>
        <v>1305829.3499999999</v>
      </c>
      <c r="G56" s="44">
        <f>'E-EBO-5'!G56</f>
        <v>308158.27999999997</v>
      </c>
    </row>
    <row r="57" spans="5:7">
      <c r="E57" s="225">
        <f t="shared" si="2"/>
        <v>201806</v>
      </c>
      <c r="F57" s="44">
        <f>'E-EBO-5'!F57</f>
        <v>1411800.5999999999</v>
      </c>
      <c r="G57" s="44">
        <f>'E-EBO-5'!G57</f>
        <v>183696.76</v>
      </c>
    </row>
    <row r="58" spans="5:7">
      <c r="E58" s="225">
        <f t="shared" si="2"/>
        <v>201807</v>
      </c>
      <c r="F58" s="44">
        <f>'E-EBO-5'!F58</f>
        <v>1449773.5399999998</v>
      </c>
      <c r="G58" s="44">
        <f>'E-EBO-5'!G58</f>
        <v>164018.81000000003</v>
      </c>
    </row>
    <row r="59" spans="5:7">
      <c r="E59" s="225">
        <f t="shared" si="2"/>
        <v>201808</v>
      </c>
      <c r="F59" s="44">
        <f>'E-EBO-5'!F59</f>
        <v>1689553.1600000001</v>
      </c>
      <c r="G59" s="44">
        <f>'E-EBO-5'!G59</f>
        <v>152859.66</v>
      </c>
    </row>
    <row r="60" spans="5:7">
      <c r="E60" s="225">
        <f t="shared" si="2"/>
        <v>201809</v>
      </c>
      <c r="F60" s="44">
        <f>'E-EBO-5'!F60</f>
        <v>1507780.6500000001</v>
      </c>
      <c r="G60" s="44">
        <f>'E-EBO-5'!G60</f>
        <v>165655.87000000002</v>
      </c>
    </row>
    <row r="61" spans="5:7">
      <c r="E61" s="225">
        <f t="shared" si="2"/>
        <v>201810</v>
      </c>
      <c r="F61" s="44">
        <f>'E-EBO-5'!F61</f>
        <v>1387002.17</v>
      </c>
      <c r="G61" s="44">
        <f>'E-EBO-5'!G61</f>
        <v>251276.24</v>
      </c>
    </row>
    <row r="62" spans="5:7">
      <c r="E62" s="225">
        <f t="shared" si="2"/>
        <v>201811</v>
      </c>
      <c r="F62" s="44">
        <f>'E-EBO-5'!F62</f>
        <v>1462403.9799999997</v>
      </c>
      <c r="G62" s="44">
        <f>'E-EBO-5'!G62</f>
        <v>397745.07</v>
      </c>
    </row>
    <row r="63" spans="5:7">
      <c r="E63" s="225">
        <f t="shared" si="2"/>
        <v>201812</v>
      </c>
      <c r="F63" s="44">
        <f>'E-EBO-5'!F63</f>
        <v>1705255.31</v>
      </c>
      <c r="G63" s="44">
        <f>'E-EBO-5'!G63</f>
        <v>626458.19999999995</v>
      </c>
    </row>
    <row r="64" spans="5:7" ht="13.8" thickBot="1">
      <c r="F64" s="226">
        <f>SUM(F52:F63)</f>
        <v>18624892.019999996</v>
      </c>
      <c r="G64" s="226">
        <f>SUM(G52:G63)</f>
        <v>5192612.2600000007</v>
      </c>
    </row>
  </sheetData>
  <pageMargins left="0.75" right="0.75" top="1" bottom="1" header="0.5" footer="0.5"/>
  <pageSetup fitToHeight="0" orientation="landscape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ustomProperties>
    <customPr name="xxe4aP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>
      <selection activeCell="B4" sqref="B4"/>
    </sheetView>
  </sheetViews>
  <sheetFormatPr defaultRowHeight="12.6"/>
  <cols>
    <col min="1" max="1" width="21.375" customWidth="1"/>
  </cols>
  <sheetData>
    <row r="2" spans="1:2">
      <c r="B2" s="233"/>
    </row>
    <row r="3" spans="1:2">
      <c r="A3" s="189" t="s">
        <v>120</v>
      </c>
      <c r="B3" s="233" t="s">
        <v>135</v>
      </c>
    </row>
    <row r="4" spans="1:2">
      <c r="B4" s="233"/>
    </row>
    <row r="5" spans="1:2">
      <c r="A5" s="189" t="s">
        <v>121</v>
      </c>
      <c r="B5" s="233">
        <v>201801</v>
      </c>
    </row>
  </sheetData>
  <pageMargins left="0.7" right="0.7" top="0.75" bottom="0.75" header="0.3" footer="0.3"/>
  <pageSetup orientation="portrait" r:id="rId1"/>
  <customProperties>
    <customPr name="xxe4aP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view="pageBreakPreview" zoomScaleNormal="100" zoomScaleSheetLayoutView="100" workbookViewId="0">
      <selection activeCell="E9" sqref="E9"/>
    </sheetView>
  </sheetViews>
  <sheetFormatPr defaultColWidth="11" defaultRowHeight="12"/>
  <cols>
    <col min="1" max="1" width="39.5" style="1" customWidth="1"/>
    <col min="2" max="2" width="8.375" style="1" customWidth="1"/>
    <col min="3" max="3" width="7.375" style="68" customWidth="1"/>
    <col min="4" max="4" width="13.625" style="1" customWidth="1"/>
    <col min="5" max="5" width="7.375" style="68" customWidth="1"/>
    <col min="6" max="6" width="13.625" style="3" bestFit="1" customWidth="1"/>
    <col min="7" max="7" width="20.125" style="1" bestFit="1" customWidth="1"/>
    <col min="8" max="8" width="1.875" style="1" customWidth="1"/>
    <col min="9" max="9" width="17.5" style="1" customWidth="1"/>
    <col min="10" max="16384" width="11" style="1"/>
  </cols>
  <sheetData>
    <row r="1" spans="1:9">
      <c r="A1" s="247" t="s">
        <v>21</v>
      </c>
      <c r="B1" s="247"/>
      <c r="C1" s="247"/>
      <c r="D1" s="247"/>
      <c r="E1" s="247"/>
      <c r="F1" s="247"/>
      <c r="G1" s="247"/>
    </row>
    <row r="2" spans="1:9" ht="13.2">
      <c r="A2" s="247" t="s">
        <v>0</v>
      </c>
      <c r="B2" s="247"/>
      <c r="C2" s="247"/>
      <c r="D2" s="247"/>
      <c r="E2" s="247"/>
      <c r="F2" s="247"/>
      <c r="G2" s="247"/>
      <c r="I2" s="28"/>
    </row>
    <row r="3" spans="1:9" ht="13.2">
      <c r="A3" s="247" t="str">
        <f>Input!B3</f>
        <v>Twelve Months Ended December 31, 2018</v>
      </c>
      <c r="B3" s="247"/>
      <c r="C3" s="247"/>
      <c r="D3" s="247"/>
      <c r="E3" s="247"/>
      <c r="F3" s="247"/>
      <c r="G3" s="247"/>
      <c r="I3" s="28"/>
    </row>
    <row r="4" spans="1:9">
      <c r="A4" s="247" t="s">
        <v>1</v>
      </c>
      <c r="B4" s="247"/>
      <c r="C4" s="247"/>
      <c r="D4" s="247"/>
      <c r="E4" s="247"/>
      <c r="F4" s="247"/>
      <c r="G4" s="247"/>
      <c r="I4" s="29"/>
    </row>
    <row r="5" spans="1:9">
      <c r="F5" s="2"/>
      <c r="I5" s="30"/>
    </row>
    <row r="6" spans="1:9" ht="15.9" customHeight="1">
      <c r="A6" s="4" t="s">
        <v>2</v>
      </c>
      <c r="B6" s="4" t="s">
        <v>3</v>
      </c>
      <c r="C6" s="69"/>
      <c r="D6" s="5" t="s">
        <v>28</v>
      </c>
      <c r="E6" s="77"/>
      <c r="F6" s="37" t="s">
        <v>29</v>
      </c>
      <c r="G6" s="4" t="s">
        <v>30</v>
      </c>
    </row>
    <row r="7" spans="1:9">
      <c r="D7" s="2"/>
      <c r="E7" s="78"/>
      <c r="F7" s="108" t="s">
        <v>31</v>
      </c>
    </row>
    <row r="8" spans="1:9">
      <c r="A8" s="6" t="s">
        <v>4</v>
      </c>
      <c r="G8" s="149"/>
    </row>
    <row r="9" spans="1:9">
      <c r="A9" s="7" t="s">
        <v>5</v>
      </c>
    </row>
    <row r="10" spans="1:9">
      <c r="A10" s="1" t="s">
        <v>6</v>
      </c>
      <c r="B10" s="8">
        <v>1</v>
      </c>
      <c r="C10" s="70" t="s">
        <v>96</v>
      </c>
      <c r="D10" s="208">
        <f>'E-EBO-3'!P9</f>
        <v>8476010.2799999993</v>
      </c>
      <c r="E10" s="70" t="s">
        <v>97</v>
      </c>
      <c r="F10" s="210">
        <f>'E-EBO-4'!Q8</f>
        <v>-32065.780000000002</v>
      </c>
      <c r="G10" s="145">
        <f>D10+F10</f>
        <v>8443944.5</v>
      </c>
    </row>
    <row r="11" spans="1:9">
      <c r="A11" s="1" t="s">
        <v>7</v>
      </c>
      <c r="B11" s="8">
        <v>21</v>
      </c>
      <c r="C11" s="70" t="s">
        <v>96</v>
      </c>
      <c r="D11" s="208">
        <f>'E-EBO-3'!P10</f>
        <v>9292153.3499999996</v>
      </c>
      <c r="E11" s="70" t="s">
        <v>97</v>
      </c>
      <c r="F11" s="210">
        <f>'E-EBO-4'!Q9</f>
        <v>-46225.850000000006</v>
      </c>
      <c r="G11" s="145">
        <f>D11+F11</f>
        <v>9245927.5</v>
      </c>
    </row>
    <row r="12" spans="1:9">
      <c r="A12" s="1" t="s">
        <v>8</v>
      </c>
      <c r="B12" s="8">
        <v>31</v>
      </c>
      <c r="C12" s="70" t="s">
        <v>96</v>
      </c>
      <c r="D12" s="208">
        <f>'E-EBO-3'!P11</f>
        <v>718309.11</v>
      </c>
      <c r="E12" s="70" t="s">
        <v>97</v>
      </c>
      <c r="F12" s="211">
        <v>0</v>
      </c>
      <c r="G12" s="145">
        <f>D12+F12</f>
        <v>718309.11</v>
      </c>
    </row>
    <row r="13" spans="1:9">
      <c r="A13" s="1" t="s">
        <v>9</v>
      </c>
      <c r="B13" s="8">
        <v>39</v>
      </c>
      <c r="C13" s="70" t="s">
        <v>96</v>
      </c>
      <c r="D13" s="208">
        <f>'E-EBO-3'!P12</f>
        <v>9755.9000000000015</v>
      </c>
      <c r="E13" s="70" t="s">
        <v>97</v>
      </c>
      <c r="F13" s="210">
        <f>'E-EBO-4'!Q10</f>
        <v>-1367.6399999999999</v>
      </c>
      <c r="G13" s="145">
        <f>D13+F13</f>
        <v>8388.260000000002</v>
      </c>
    </row>
    <row r="14" spans="1:9" ht="12.6" thickBot="1">
      <c r="A14" s="1" t="s">
        <v>10</v>
      </c>
      <c r="B14" s="8">
        <v>51</v>
      </c>
      <c r="C14" s="70" t="s">
        <v>96</v>
      </c>
      <c r="D14" s="208">
        <f>'E-EBO-3'!P13</f>
        <v>204510.73</v>
      </c>
      <c r="E14" s="70" t="s">
        <v>97</v>
      </c>
      <c r="F14" s="210">
        <f>'E-EBO-4'!Q11</f>
        <v>-750</v>
      </c>
      <c r="G14" s="145">
        <f>D14+F14</f>
        <v>203760.73</v>
      </c>
    </row>
    <row r="15" spans="1:9" ht="14.1" customHeight="1" thickTop="1" thickBot="1">
      <c r="A15" s="1" t="s">
        <v>11</v>
      </c>
      <c r="D15" s="209">
        <f>SUM(D10:D14)</f>
        <v>18700739.369999997</v>
      </c>
      <c r="E15" s="79"/>
      <c r="F15" s="212">
        <f>SUM(F10:F14)</f>
        <v>-80409.27</v>
      </c>
      <c r="G15" s="213">
        <f>SUM(G10:G14)</f>
        <v>18620330.100000001</v>
      </c>
    </row>
    <row r="16" spans="1:9" ht="14.1" customHeight="1" thickTop="1">
      <c r="D16" s="58"/>
      <c r="E16" s="80"/>
      <c r="F16" s="58"/>
      <c r="G16" s="57"/>
    </row>
    <row r="17" spans="1:7" ht="14.1" customHeight="1">
      <c r="A17" s="1" t="s">
        <v>12</v>
      </c>
      <c r="D17" s="58"/>
      <c r="E17" s="80"/>
      <c r="F17" s="58"/>
      <c r="G17" s="57"/>
    </row>
    <row r="18" spans="1:7" ht="14.1" customHeight="1">
      <c r="A18" s="10" t="s">
        <v>13</v>
      </c>
      <c r="B18" s="8">
        <v>18</v>
      </c>
      <c r="C18" s="70"/>
      <c r="D18" s="214">
        <v>0</v>
      </c>
      <c r="E18" s="215"/>
      <c r="F18" s="214">
        <v>0</v>
      </c>
      <c r="G18" s="131">
        <f>D18+F18</f>
        <v>0</v>
      </c>
    </row>
    <row r="19" spans="1:7">
      <c r="A19" s="10" t="s">
        <v>14</v>
      </c>
      <c r="B19" s="8" t="s">
        <v>15</v>
      </c>
      <c r="C19" s="70"/>
      <c r="D19" s="214">
        <v>0</v>
      </c>
      <c r="E19" s="215"/>
      <c r="F19" s="214">
        <v>0</v>
      </c>
      <c r="G19" s="131">
        <f>D19+F19</f>
        <v>0</v>
      </c>
    </row>
    <row r="20" spans="1:7">
      <c r="A20" s="10" t="s">
        <v>103</v>
      </c>
      <c r="B20" s="8">
        <v>83</v>
      </c>
      <c r="C20" s="70" t="s">
        <v>96</v>
      </c>
      <c r="D20" s="214">
        <v>0</v>
      </c>
      <c r="E20" s="215"/>
      <c r="F20" s="214">
        <v>0</v>
      </c>
      <c r="G20" s="131">
        <f t="shared" ref="G20:G21" si="0">D20+F20</f>
        <v>0</v>
      </c>
    </row>
    <row r="21" spans="1:7">
      <c r="A21" s="10" t="s">
        <v>16</v>
      </c>
      <c r="B21" s="8">
        <v>85</v>
      </c>
      <c r="C21" s="70" t="s">
        <v>96</v>
      </c>
      <c r="D21" s="216">
        <f>'E-EBO-3'!P15</f>
        <v>12730.919999999998</v>
      </c>
      <c r="E21" s="217"/>
      <c r="F21" s="218">
        <v>0</v>
      </c>
      <c r="G21" s="219">
        <f t="shared" si="0"/>
        <v>12730.919999999998</v>
      </c>
    </row>
    <row r="22" spans="1:7" ht="13.8" thickBot="1">
      <c r="A22" s="10" t="s">
        <v>17</v>
      </c>
      <c r="B22" s="8"/>
      <c r="C22" s="70"/>
      <c r="D22" s="144">
        <f>SUM(D18:D21)</f>
        <v>12730.919999999998</v>
      </c>
      <c r="E22" s="220"/>
      <c r="F22" s="144">
        <f>SUM(F18:F21)</f>
        <v>0</v>
      </c>
      <c r="G22" s="221">
        <f>SUM(G18:G21)</f>
        <v>12730.919999999998</v>
      </c>
    </row>
    <row r="23" spans="1:7" ht="14.1" customHeight="1" thickTop="1">
      <c r="A23" s="8" t="s">
        <v>18</v>
      </c>
      <c r="D23" s="222">
        <f>D15+D22</f>
        <v>18713470.289999999</v>
      </c>
      <c r="E23" s="223"/>
      <c r="F23" s="222">
        <f>F15+F22</f>
        <v>-80409.27</v>
      </c>
      <c r="G23" s="222">
        <f>G15+G22</f>
        <v>18633061.020000003</v>
      </c>
    </row>
    <row r="24" spans="1:7" ht="15.9" customHeight="1">
      <c r="A24" s="11" t="s">
        <v>32</v>
      </c>
      <c r="B24" s="12">
        <v>80</v>
      </c>
      <c r="C24" s="70" t="s">
        <v>96</v>
      </c>
      <c r="D24" s="224">
        <f>'E-EBO-3'!P14</f>
        <v>917.54</v>
      </c>
      <c r="E24" s="81"/>
      <c r="F24" s="70" t="s">
        <v>96</v>
      </c>
      <c r="G24" s="224">
        <f>'E-EBO-3'!P14</f>
        <v>917.54</v>
      </c>
    </row>
    <row r="25" spans="1:7" ht="15.9" customHeight="1">
      <c r="A25" s="11"/>
      <c r="B25" s="12"/>
      <c r="C25" s="71"/>
      <c r="D25" s="11"/>
      <c r="E25" s="82"/>
      <c r="F25" s="13"/>
    </row>
    <row r="26" spans="1:7">
      <c r="A26" s="14"/>
      <c r="B26" s="15"/>
      <c r="C26" s="72"/>
      <c r="D26" s="15"/>
      <c r="E26" s="72"/>
      <c r="F26" s="16"/>
    </row>
    <row r="27" spans="1:7">
      <c r="A27" s="10" t="s">
        <v>34</v>
      </c>
      <c r="B27" s="15"/>
      <c r="C27" s="72"/>
      <c r="D27" s="15"/>
      <c r="E27" s="72"/>
      <c r="F27" s="16"/>
    </row>
    <row r="28" spans="1:7">
      <c r="A28" s="10" t="s">
        <v>35</v>
      </c>
      <c r="B28" s="15"/>
      <c r="C28" s="72"/>
      <c r="D28" s="15"/>
      <c r="E28" s="72"/>
      <c r="F28" s="16"/>
    </row>
    <row r="29" spans="1:7">
      <c r="A29" s="14"/>
      <c r="B29" s="15"/>
      <c r="C29" s="72"/>
      <c r="D29" s="15"/>
      <c r="E29" s="72"/>
      <c r="F29" s="16"/>
    </row>
    <row r="30" spans="1:7">
      <c r="A30" s="17" t="s">
        <v>33</v>
      </c>
      <c r="B30" s="15"/>
      <c r="C30" s="72"/>
      <c r="D30" s="15"/>
      <c r="E30" s="72"/>
      <c r="F30" s="16"/>
    </row>
    <row r="31" spans="1:7">
      <c r="A31" s="17" t="s">
        <v>19</v>
      </c>
      <c r="B31" s="15"/>
      <c r="C31" s="72"/>
      <c r="D31" s="15"/>
      <c r="E31" s="72"/>
      <c r="F31" s="16"/>
    </row>
    <row r="32" spans="1:7">
      <c r="A32" s="10" t="s">
        <v>20</v>
      </c>
      <c r="B32" s="15"/>
      <c r="C32" s="72"/>
      <c r="D32" s="15"/>
      <c r="E32" s="72"/>
      <c r="F32" s="18"/>
    </row>
    <row r="33" spans="1:10">
      <c r="A33" s="10"/>
      <c r="B33" s="15"/>
      <c r="C33" s="72"/>
      <c r="D33" s="15"/>
      <c r="E33" s="72"/>
      <c r="F33" s="18"/>
    </row>
    <row r="34" spans="1:10">
      <c r="A34" s="10"/>
      <c r="B34" s="15"/>
      <c r="C34" s="72"/>
      <c r="D34" s="15"/>
      <c r="E34" s="72"/>
      <c r="F34" s="18"/>
    </row>
    <row r="36" spans="1:10">
      <c r="A36" s="1" t="s">
        <v>22</v>
      </c>
    </row>
    <row r="37" spans="1:10" hidden="1"/>
    <row r="38" spans="1:10" ht="12.6" hidden="1">
      <c r="A38" s="150" t="s">
        <v>106</v>
      </c>
      <c r="B38" s="148"/>
      <c r="C38" s="148"/>
      <c r="D38" s="148"/>
      <c r="E38" s="148"/>
      <c r="F38" s="148"/>
      <c r="G38" s="148"/>
      <c r="H38" s="148"/>
      <c r="I38" s="148"/>
      <c r="J38" s="148"/>
    </row>
    <row r="39" spans="1:10" ht="12.6" hidden="1">
      <c r="A39" s="151" t="s">
        <v>5</v>
      </c>
      <c r="B39" s="148"/>
      <c r="C39" s="180" t="s">
        <v>107</v>
      </c>
      <c r="D39" s="148"/>
      <c r="E39" s="180" t="s">
        <v>108</v>
      </c>
      <c r="F39" s="148"/>
      <c r="G39" s="148"/>
      <c r="H39" s="148"/>
      <c r="I39" s="148"/>
      <c r="J39" s="148"/>
    </row>
    <row r="40" spans="1:10" ht="12.6" hidden="1">
      <c r="A40" s="149" t="s">
        <v>6</v>
      </c>
      <c r="B40" s="152">
        <v>1</v>
      </c>
      <c r="C40" s="167" t="s">
        <v>96</v>
      </c>
      <c r="D40" s="178">
        <f>'E-EBO-3'!P22</f>
        <v>1720971.1300000004</v>
      </c>
      <c r="E40" s="167" t="s">
        <v>97</v>
      </c>
      <c r="F40" s="178"/>
      <c r="G40" s="163">
        <f>D40+F40</f>
        <v>1720971.1300000004</v>
      </c>
      <c r="H40" s="148"/>
      <c r="I40" s="148"/>
      <c r="J40" s="148"/>
    </row>
    <row r="41" spans="1:10" ht="12.6" hidden="1">
      <c r="A41" s="149" t="s">
        <v>7</v>
      </c>
      <c r="B41" s="152">
        <v>21</v>
      </c>
      <c r="C41" s="167" t="s">
        <v>96</v>
      </c>
      <c r="D41" s="178">
        <f>'E-EBO-3'!P23</f>
        <v>1751561.57</v>
      </c>
      <c r="E41" s="167" t="s">
        <v>97</v>
      </c>
      <c r="F41" s="178"/>
      <c r="G41" s="163">
        <f>D41+F41</f>
        <v>1751561.57</v>
      </c>
      <c r="H41" s="148"/>
      <c r="I41" s="148"/>
      <c r="J41" s="148"/>
    </row>
    <row r="42" spans="1:10" ht="12.6" hidden="1">
      <c r="A42" s="149" t="s">
        <v>8</v>
      </c>
      <c r="B42" s="152">
        <v>31</v>
      </c>
      <c r="C42" s="167" t="s">
        <v>96</v>
      </c>
      <c r="D42" s="178">
        <f>'E-EBO-3'!P24</f>
        <v>97706.01</v>
      </c>
      <c r="E42" s="167" t="s">
        <v>97</v>
      </c>
      <c r="F42" s="176"/>
      <c r="G42" s="163">
        <f>D42+F42</f>
        <v>97706.01</v>
      </c>
      <c r="H42" s="148"/>
      <c r="I42" s="148"/>
      <c r="J42" s="148"/>
    </row>
    <row r="43" spans="1:10" ht="12.6" hidden="1">
      <c r="A43" s="149" t="s">
        <v>9</v>
      </c>
      <c r="B43" s="152">
        <v>39</v>
      </c>
      <c r="C43" s="167" t="s">
        <v>96</v>
      </c>
      <c r="D43" s="178">
        <f>'E-EBO-3'!P25</f>
        <v>8367.57</v>
      </c>
      <c r="E43" s="167" t="s">
        <v>97</v>
      </c>
      <c r="F43" s="178"/>
      <c r="G43" s="163">
        <f>D43+F43</f>
        <v>8367.57</v>
      </c>
      <c r="H43" s="148"/>
      <c r="I43" s="148"/>
      <c r="J43" s="148"/>
    </row>
    <row r="44" spans="1:10" ht="12.6" hidden="1">
      <c r="A44" s="149" t="s">
        <v>10</v>
      </c>
      <c r="B44" s="152">
        <v>51</v>
      </c>
      <c r="C44" s="167" t="s">
        <v>96</v>
      </c>
      <c r="D44" s="178">
        <f>'E-EBO-3'!P26</f>
        <v>47125.35</v>
      </c>
      <c r="E44" s="167" t="s">
        <v>97</v>
      </c>
      <c r="F44" s="178"/>
      <c r="G44" s="163">
        <f>D44+F44</f>
        <v>47125.35</v>
      </c>
      <c r="H44" s="148"/>
      <c r="I44" s="148"/>
      <c r="J44" s="148"/>
    </row>
    <row r="45" spans="1:10" ht="14.4" hidden="1" thickTop="1" thickBot="1">
      <c r="A45" s="149" t="s">
        <v>11</v>
      </c>
      <c r="B45" s="148"/>
      <c r="C45" s="148"/>
      <c r="D45" s="164">
        <f>SUM(D40:D44)</f>
        <v>3625731.63</v>
      </c>
      <c r="E45" s="170"/>
      <c r="F45" s="164"/>
      <c r="G45" s="175">
        <f>SUM(G40:G44)</f>
        <v>3625731.63</v>
      </c>
      <c r="H45" s="148"/>
      <c r="I45" s="148"/>
      <c r="J45" s="148"/>
    </row>
    <row r="46" spans="1:10" ht="12.6" hidden="1">
      <c r="A46" s="148"/>
      <c r="B46" s="148"/>
      <c r="C46" s="148"/>
      <c r="D46" s="165"/>
      <c r="E46" s="171"/>
      <c r="F46" s="165"/>
      <c r="G46" s="163"/>
      <c r="H46" s="148"/>
      <c r="I46" s="148"/>
      <c r="J46" s="148"/>
    </row>
    <row r="47" spans="1:10" ht="12.6" hidden="1">
      <c r="A47" s="149" t="s">
        <v>12</v>
      </c>
      <c r="B47" s="148"/>
      <c r="C47" s="148"/>
      <c r="D47" s="165"/>
      <c r="E47" s="171"/>
      <c r="F47" s="165"/>
      <c r="G47" s="163"/>
      <c r="H47" s="110"/>
      <c r="I47" s="110"/>
      <c r="J47" s="110"/>
    </row>
    <row r="48" spans="1:10" hidden="1">
      <c r="A48" s="153" t="s">
        <v>13</v>
      </c>
      <c r="B48" s="152">
        <v>18</v>
      </c>
      <c r="C48" s="167"/>
      <c r="D48" s="177">
        <v>0</v>
      </c>
      <c r="E48" s="172"/>
      <c r="F48" s="177"/>
      <c r="G48" s="163">
        <f>D48+F48</f>
        <v>0</v>
      </c>
      <c r="H48" s="110"/>
      <c r="I48" s="110"/>
      <c r="J48" s="110"/>
    </row>
    <row r="49" spans="1:12" hidden="1">
      <c r="A49" s="153" t="s">
        <v>14</v>
      </c>
      <c r="B49" s="152" t="s">
        <v>15</v>
      </c>
      <c r="C49" s="167"/>
      <c r="D49" s="177">
        <v>0</v>
      </c>
      <c r="E49" s="172"/>
      <c r="F49" s="177"/>
      <c r="G49" s="163">
        <f>D49+F49</f>
        <v>0</v>
      </c>
      <c r="H49" s="110"/>
      <c r="I49" s="110"/>
      <c r="J49" s="110"/>
    </row>
    <row r="50" spans="1:12" hidden="1">
      <c r="A50" s="153" t="s">
        <v>16</v>
      </c>
      <c r="B50" s="152">
        <v>85</v>
      </c>
      <c r="C50" s="167" t="s">
        <v>96</v>
      </c>
      <c r="D50" s="179">
        <f>'E-EBO-3'!P28</f>
        <v>372.49999999999994</v>
      </c>
      <c r="E50" s="172"/>
      <c r="F50" s="177"/>
      <c r="G50" s="163">
        <f t="shared" ref="G50:G51" si="1">D50+F50</f>
        <v>372.49999999999994</v>
      </c>
      <c r="H50" s="110"/>
      <c r="I50" s="110"/>
      <c r="J50" s="110"/>
    </row>
    <row r="51" spans="1:12" ht="14.4" hidden="1" thickTop="1" thickBot="1">
      <c r="A51" s="153" t="s">
        <v>17</v>
      </c>
      <c r="B51" s="152"/>
      <c r="C51" s="167"/>
      <c r="D51" s="146">
        <v>152.79000000000002</v>
      </c>
      <c r="E51" s="147"/>
      <c r="F51" s="146"/>
      <c r="G51" s="175">
        <f t="shared" si="1"/>
        <v>152.79000000000002</v>
      </c>
      <c r="H51" s="110"/>
      <c r="I51" s="110"/>
      <c r="J51" s="110"/>
    </row>
    <row r="52" spans="1:12" ht="12.6" hidden="1">
      <c r="A52" s="152" t="s">
        <v>18</v>
      </c>
      <c r="B52" s="148"/>
      <c r="C52" s="148"/>
      <c r="D52" s="165">
        <f>SUM(D45:D51)</f>
        <v>3626256.92</v>
      </c>
      <c r="E52" s="171"/>
      <c r="F52" s="165"/>
      <c r="G52" s="165">
        <f>SUM(G45:G51)</f>
        <v>3626256.92</v>
      </c>
      <c r="H52" s="110"/>
      <c r="I52" s="110"/>
      <c r="J52" s="110"/>
    </row>
    <row r="53" spans="1:12" hidden="1">
      <c r="A53" s="154" t="s">
        <v>109</v>
      </c>
      <c r="B53" s="155">
        <v>80</v>
      </c>
      <c r="C53" s="167" t="s">
        <v>96</v>
      </c>
      <c r="D53" s="166">
        <f>'E-EBO-3'!P27</f>
        <v>0</v>
      </c>
      <c r="E53" s="173"/>
      <c r="F53" s="167"/>
      <c r="G53" s="163">
        <f>D53+F53</f>
        <v>0</v>
      </c>
      <c r="H53" s="110"/>
      <c r="I53" s="110"/>
      <c r="J53" s="110"/>
    </row>
    <row r="54" spans="1:12" hidden="1">
      <c r="A54" s="154"/>
      <c r="B54" s="155"/>
      <c r="C54" s="168"/>
      <c r="D54" s="154"/>
      <c r="E54" s="174"/>
      <c r="F54" s="156"/>
      <c r="G54" s="166"/>
      <c r="H54" s="110"/>
      <c r="I54" s="110"/>
      <c r="J54" s="110"/>
    </row>
    <row r="55" spans="1:12" ht="12.6" hidden="1">
      <c r="A55" s="157"/>
      <c r="B55" s="158"/>
      <c r="C55" s="169"/>
      <c r="D55" s="158"/>
      <c r="E55" s="169"/>
      <c r="F55" s="159"/>
      <c r="G55" s="148"/>
      <c r="H55" s="110"/>
      <c r="I55" s="110"/>
      <c r="J55" s="110"/>
    </row>
    <row r="56" spans="1:12" ht="12.6" hidden="1">
      <c r="A56" s="153" t="s">
        <v>34</v>
      </c>
      <c r="B56" s="158"/>
      <c r="C56" s="169"/>
      <c r="D56" s="158"/>
      <c r="E56" s="169"/>
      <c r="F56" s="159"/>
      <c r="G56" s="148"/>
      <c r="H56" s="110"/>
      <c r="I56" s="110"/>
      <c r="J56" s="110"/>
      <c r="L56" s="149" t="s">
        <v>90</v>
      </c>
    </row>
    <row r="57" spans="1:12" ht="12.6" hidden="1">
      <c r="A57" s="153" t="s">
        <v>35</v>
      </c>
      <c r="B57" s="158"/>
      <c r="C57" s="169"/>
      <c r="D57" s="158"/>
      <c r="E57" s="169"/>
      <c r="F57" s="159"/>
      <c r="G57" s="148"/>
      <c r="H57" s="110"/>
      <c r="I57" s="110"/>
      <c r="J57" s="110"/>
    </row>
    <row r="58" spans="1:12" ht="12.6" hidden="1">
      <c r="A58" s="157"/>
      <c r="B58" s="158"/>
      <c r="C58" s="169"/>
      <c r="D58" s="158"/>
      <c r="E58" s="169"/>
      <c r="F58" s="159"/>
      <c r="G58" s="148"/>
      <c r="H58" s="110"/>
      <c r="I58" s="110"/>
      <c r="J58" s="110"/>
    </row>
    <row r="59" spans="1:12" ht="12.6" hidden="1">
      <c r="A59" s="160" t="s">
        <v>110</v>
      </c>
      <c r="B59" s="158"/>
      <c r="C59" s="169"/>
      <c r="D59" s="158"/>
      <c r="E59" s="169"/>
      <c r="F59" s="159"/>
      <c r="G59" s="148"/>
      <c r="H59" s="110"/>
      <c r="I59" s="110"/>
      <c r="J59" s="110"/>
    </row>
    <row r="60" spans="1:12" ht="12.6" hidden="1">
      <c r="A60" s="160" t="s">
        <v>19</v>
      </c>
      <c r="B60" s="158"/>
      <c r="C60" s="169"/>
      <c r="D60" s="158"/>
      <c r="E60" s="169"/>
      <c r="F60" s="159"/>
      <c r="G60" s="148"/>
      <c r="H60" s="110"/>
      <c r="I60" s="110"/>
      <c r="J60" s="110"/>
    </row>
    <row r="61" spans="1:12" ht="12.6" hidden="1">
      <c r="A61" s="153" t="s">
        <v>20</v>
      </c>
      <c r="B61" s="158"/>
      <c r="C61" s="169"/>
      <c r="D61" s="158"/>
      <c r="E61" s="169"/>
      <c r="F61" s="161"/>
      <c r="G61" s="148"/>
      <c r="H61" s="110"/>
      <c r="I61" s="110"/>
      <c r="J61" s="110"/>
    </row>
    <row r="62" spans="1:12" ht="12.6" hidden="1">
      <c r="A62" s="153"/>
      <c r="B62" s="158"/>
      <c r="C62" s="169"/>
      <c r="D62" s="158"/>
      <c r="E62" s="169"/>
      <c r="F62" s="161"/>
      <c r="G62" s="148"/>
      <c r="H62" s="110"/>
      <c r="I62" s="110"/>
      <c r="J62" s="110"/>
    </row>
    <row r="63" spans="1:12" ht="12.6" hidden="1">
      <c r="A63" s="153"/>
      <c r="B63" s="158"/>
      <c r="C63" s="169"/>
      <c r="D63" s="158"/>
      <c r="E63" s="169"/>
      <c r="F63" s="161"/>
      <c r="G63" s="148"/>
      <c r="H63" s="110"/>
      <c r="I63" s="110"/>
      <c r="J63" s="110"/>
    </row>
    <row r="64" spans="1:12" hidden="1">
      <c r="A64" s="122"/>
      <c r="B64" s="121"/>
      <c r="C64" s="126"/>
      <c r="D64" s="122"/>
      <c r="E64" s="125"/>
      <c r="F64" s="115"/>
      <c r="G64" s="121"/>
      <c r="H64" s="110"/>
      <c r="I64" s="110"/>
      <c r="J64" s="110"/>
    </row>
    <row r="65" spans="1:10" ht="12.6" hidden="1">
      <c r="A65" s="149" t="s">
        <v>22</v>
      </c>
      <c r="B65" s="148"/>
      <c r="C65" s="148"/>
      <c r="D65" s="148"/>
      <c r="E65" s="148"/>
      <c r="F65" s="148"/>
      <c r="G65" s="148"/>
      <c r="H65" s="110"/>
      <c r="I65" s="110"/>
      <c r="J65" s="110"/>
    </row>
    <row r="66" spans="1:10">
      <c r="A66" s="23"/>
      <c r="B66" s="24"/>
      <c r="C66" s="75"/>
      <c r="D66" s="23"/>
      <c r="E66" s="83"/>
      <c r="F66" s="25"/>
      <c r="G66" s="19"/>
    </row>
    <row r="67" spans="1:10">
      <c r="A67" s="19"/>
      <c r="B67" s="19"/>
      <c r="C67" s="74"/>
      <c r="D67" s="20"/>
      <c r="E67" s="73"/>
      <c r="F67" s="21"/>
      <c r="G67" s="19"/>
    </row>
    <row r="68" spans="1:10">
      <c r="A68" s="22"/>
      <c r="B68" s="19"/>
      <c r="C68" s="74"/>
      <c r="D68" s="20"/>
      <c r="E68" s="73"/>
      <c r="F68" s="21"/>
      <c r="G68" s="19"/>
    </row>
    <row r="69" spans="1:10">
      <c r="A69" s="7"/>
      <c r="B69" s="19"/>
      <c r="C69" s="74"/>
      <c r="D69" s="20"/>
      <c r="E69" s="73"/>
      <c r="F69" s="21"/>
      <c r="G69" s="19"/>
    </row>
    <row r="70" spans="1:10">
      <c r="A70" s="19"/>
      <c r="B70" s="20"/>
      <c r="C70" s="73"/>
      <c r="D70" s="20"/>
      <c r="E70" s="73"/>
      <c r="F70" s="9"/>
      <c r="G70" s="19"/>
    </row>
    <row r="71" spans="1:10">
      <c r="A71" s="19"/>
      <c r="B71" s="20"/>
      <c r="C71" s="73"/>
      <c r="D71" s="20"/>
      <c r="E71" s="73"/>
      <c r="F71" s="9"/>
      <c r="G71" s="19"/>
    </row>
    <row r="72" spans="1:10">
      <c r="A72" s="19"/>
      <c r="B72" s="20"/>
      <c r="C72" s="73"/>
      <c r="D72" s="20"/>
      <c r="E72" s="73"/>
      <c r="F72" s="9"/>
      <c r="G72" s="19"/>
    </row>
    <row r="73" spans="1:10">
      <c r="A73" s="19"/>
      <c r="B73" s="20"/>
      <c r="C73" s="73"/>
      <c r="D73" s="20"/>
      <c r="E73" s="73"/>
      <c r="F73" s="9"/>
      <c r="G73" s="19"/>
    </row>
    <row r="74" spans="1:10">
      <c r="A74" s="19"/>
      <c r="B74" s="20"/>
      <c r="C74" s="73"/>
      <c r="D74" s="20"/>
      <c r="E74" s="73"/>
      <c r="F74" s="9"/>
      <c r="G74" s="19"/>
    </row>
    <row r="75" spans="1:10">
      <c r="A75" s="19"/>
      <c r="B75" s="19"/>
      <c r="C75" s="74"/>
      <c r="D75" s="20"/>
      <c r="E75" s="73"/>
      <c r="F75" s="9"/>
      <c r="G75" s="19"/>
    </row>
    <row r="76" spans="1:10">
      <c r="A76" s="7"/>
      <c r="B76" s="20"/>
      <c r="C76" s="73"/>
      <c r="D76" s="20"/>
      <c r="E76" s="73"/>
      <c r="F76" s="9"/>
      <c r="G76" s="19"/>
    </row>
    <row r="77" spans="1:10">
      <c r="A77" s="20"/>
      <c r="B77" s="19"/>
      <c r="C77" s="74"/>
      <c r="D77" s="20"/>
      <c r="E77" s="73"/>
      <c r="F77" s="9"/>
      <c r="G77" s="19"/>
    </row>
    <row r="78" spans="1:10">
      <c r="A78" s="23"/>
      <c r="B78" s="24"/>
      <c r="C78" s="75"/>
      <c r="D78" s="23"/>
      <c r="E78" s="83"/>
      <c r="F78" s="25"/>
      <c r="G78" s="19"/>
    </row>
    <row r="79" spans="1:10">
      <c r="A79" s="23"/>
      <c r="B79" s="24"/>
      <c r="C79" s="75"/>
      <c r="D79" s="23"/>
      <c r="E79" s="83"/>
      <c r="F79" s="25"/>
      <c r="G79" s="19"/>
    </row>
    <row r="80" spans="1:10">
      <c r="A80" s="23"/>
      <c r="B80" s="24"/>
      <c r="C80" s="75"/>
      <c r="D80" s="23"/>
      <c r="E80" s="83"/>
      <c r="F80" s="25"/>
      <c r="G80" s="19"/>
    </row>
    <row r="81" spans="1:7">
      <c r="A81" s="22"/>
      <c r="B81" s="19"/>
      <c r="C81" s="74"/>
      <c r="D81" s="19"/>
      <c r="E81" s="74"/>
      <c r="F81" s="9"/>
      <c r="G81" s="19"/>
    </row>
    <row r="82" spans="1:7">
      <c r="A82" s="22"/>
      <c r="B82" s="26"/>
      <c r="C82" s="76"/>
      <c r="D82" s="26"/>
      <c r="E82" s="76"/>
      <c r="F82" s="16"/>
      <c r="G82" s="19"/>
    </row>
    <row r="83" spans="1:7">
      <c r="A83" s="27"/>
      <c r="B83" s="26"/>
      <c r="C83" s="76"/>
      <c r="D83" s="26"/>
      <c r="E83" s="76"/>
      <c r="F83" s="16"/>
      <c r="G83" s="19"/>
    </row>
    <row r="84" spans="1:7">
      <c r="A84" s="27"/>
      <c r="B84" s="26"/>
      <c r="C84" s="76"/>
      <c r="D84" s="26"/>
      <c r="E84" s="76"/>
      <c r="F84" s="16"/>
      <c r="G84" s="19"/>
    </row>
    <row r="85" spans="1:7">
      <c r="A85" s="7"/>
      <c r="B85" s="26"/>
      <c r="C85" s="76"/>
      <c r="D85" s="26"/>
      <c r="E85" s="76"/>
      <c r="F85" s="18"/>
      <c r="G85" s="19"/>
    </row>
    <row r="86" spans="1:7">
      <c r="A86" s="7"/>
      <c r="B86" s="26"/>
      <c r="C86" s="76"/>
      <c r="D86" s="26"/>
      <c r="E86" s="76"/>
      <c r="F86" s="18"/>
      <c r="G86" s="19"/>
    </row>
    <row r="87" spans="1:7">
      <c r="A87" s="7"/>
      <c r="B87" s="26"/>
      <c r="C87" s="76"/>
      <c r="D87" s="26"/>
      <c r="E87" s="76"/>
      <c r="F87" s="18"/>
      <c r="G87" s="19"/>
    </row>
    <row r="88" spans="1:7">
      <c r="A88" s="7"/>
      <c r="B88" s="19"/>
      <c r="C88" s="74"/>
      <c r="D88" s="19"/>
      <c r="E88" s="74"/>
      <c r="F88" s="21"/>
      <c r="G88" s="19"/>
    </row>
    <row r="89" spans="1:7">
      <c r="A89" s="19"/>
      <c r="B89" s="19"/>
      <c r="C89" s="74"/>
      <c r="D89" s="19"/>
      <c r="E89" s="74"/>
      <c r="F89" s="21"/>
      <c r="G89" s="19"/>
    </row>
    <row r="90" spans="1:7">
      <c r="A90" s="19"/>
      <c r="B90" s="19"/>
      <c r="C90" s="74"/>
      <c r="D90" s="19"/>
      <c r="E90" s="74"/>
      <c r="F90" s="21"/>
      <c r="G90" s="19"/>
    </row>
    <row r="91" spans="1:7">
      <c r="A91" s="19"/>
      <c r="B91" s="19"/>
      <c r="C91" s="74"/>
      <c r="D91" s="19"/>
      <c r="E91" s="74"/>
      <c r="F91" s="21"/>
      <c r="G91" s="19"/>
    </row>
    <row r="92" spans="1:7">
      <c r="A92" s="19"/>
      <c r="B92" s="19"/>
      <c r="C92" s="74"/>
      <c r="D92" s="19"/>
      <c r="E92" s="74"/>
      <c r="F92" s="21"/>
      <c r="G92" s="19"/>
    </row>
    <row r="93" spans="1:7">
      <c r="A93" s="19"/>
      <c r="B93" s="19"/>
      <c r="C93" s="74"/>
      <c r="D93" s="19"/>
      <c r="E93" s="74"/>
      <c r="F93" s="21"/>
      <c r="G93" s="19"/>
    </row>
    <row r="94" spans="1:7">
      <c r="A94" s="19"/>
      <c r="B94" s="19"/>
      <c r="C94" s="74"/>
      <c r="D94" s="19"/>
      <c r="E94" s="74"/>
      <c r="F94" s="21"/>
      <c r="G94" s="19"/>
    </row>
    <row r="95" spans="1:7">
      <c r="A95" s="19"/>
      <c r="B95" s="19"/>
      <c r="C95" s="74"/>
      <c r="D95" s="19"/>
      <c r="E95" s="74"/>
      <c r="F95" s="21"/>
      <c r="G95" s="19"/>
    </row>
  </sheetData>
  <mergeCells count="4">
    <mergeCell ref="A1:G1"/>
    <mergeCell ref="A2:G2"/>
    <mergeCell ref="A3:G3"/>
    <mergeCell ref="A4:G4"/>
  </mergeCells>
  <phoneticPr fontId="0" type="noConversion"/>
  <printOptions horizontalCentered="1"/>
  <pageMargins left="0.75" right="0.75" top="1" bottom="1" header="0.5" footer="0.5"/>
  <pageSetup scale="90" orientation="landscape" horizontalDpi="300" verticalDpi="300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zoomScaleNormal="85" zoomScaleSheetLayoutView="100" workbookViewId="0">
      <selection activeCell="P34" sqref="P34"/>
    </sheetView>
  </sheetViews>
  <sheetFormatPr defaultColWidth="9.375" defaultRowHeight="13.2"/>
  <cols>
    <col min="1" max="1" width="8.875" style="48" customWidth="1"/>
    <col min="2" max="2" width="9.375" style="48"/>
    <col min="3" max="3" width="46" style="48" customWidth="1"/>
    <col min="4" max="4" width="14.75" style="48" bestFit="1" customWidth="1"/>
    <col min="5" max="15" width="13.25" style="48" bestFit="1" customWidth="1"/>
    <col min="16" max="16" width="15.75" style="48" bestFit="1" customWidth="1"/>
    <col min="17" max="17" width="11.875" style="87" customWidth="1"/>
    <col min="18" max="16384" width="9.375" style="48"/>
  </cols>
  <sheetData>
    <row r="1" spans="1:17" s="38" customFormat="1">
      <c r="A1" s="38" t="s">
        <v>130</v>
      </c>
      <c r="Q1" s="86"/>
    </row>
    <row r="2" spans="1:17" s="38" customFormat="1">
      <c r="Q2" s="86"/>
    </row>
    <row r="3" spans="1:17" s="38" customFormat="1">
      <c r="A3" s="38" t="s">
        <v>76</v>
      </c>
      <c r="Q3" s="86"/>
    </row>
    <row r="4" spans="1:17" s="38" customFormat="1">
      <c r="Q4" s="86"/>
    </row>
    <row r="5" spans="1:17" s="38" customFormat="1">
      <c r="D5" s="38" t="s">
        <v>73</v>
      </c>
      <c r="Q5" s="86"/>
    </row>
    <row r="6" spans="1:17" s="39" customFormat="1">
      <c r="D6" s="39">
        <f>Input!B5</f>
        <v>201801</v>
      </c>
      <c r="E6" s="39">
        <f>D6+1</f>
        <v>201802</v>
      </c>
      <c r="F6" s="39">
        <f t="shared" ref="F6:O6" si="0">E6+1</f>
        <v>201803</v>
      </c>
      <c r="G6" s="39">
        <f t="shared" si="0"/>
        <v>201804</v>
      </c>
      <c r="H6" s="39">
        <f t="shared" si="0"/>
        <v>201805</v>
      </c>
      <c r="I6" s="39">
        <f t="shared" si="0"/>
        <v>201806</v>
      </c>
      <c r="J6" s="39">
        <f t="shared" si="0"/>
        <v>201807</v>
      </c>
      <c r="K6" s="39">
        <f t="shared" si="0"/>
        <v>201808</v>
      </c>
      <c r="L6" s="39">
        <f t="shared" si="0"/>
        <v>201809</v>
      </c>
      <c r="M6" s="39">
        <f t="shared" si="0"/>
        <v>201810</v>
      </c>
      <c r="N6" s="39">
        <f t="shared" si="0"/>
        <v>201811</v>
      </c>
      <c r="O6" s="39">
        <f t="shared" si="0"/>
        <v>201812</v>
      </c>
      <c r="P6" s="39" t="s">
        <v>74</v>
      </c>
      <c r="Q6" s="86"/>
    </row>
    <row r="7" spans="1:17" s="38" customFormat="1" ht="26.4">
      <c r="A7" s="96" t="s">
        <v>132</v>
      </c>
      <c r="B7" s="96" t="s">
        <v>50</v>
      </c>
      <c r="C7" s="96" t="s">
        <v>51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Q7" s="86"/>
    </row>
    <row r="8" spans="1:17">
      <c r="C8" s="61"/>
      <c r="D8" s="60"/>
      <c r="E8" s="47"/>
      <c r="F8" s="47"/>
      <c r="G8" s="47"/>
      <c r="H8" s="47"/>
      <c r="I8" s="47"/>
      <c r="J8" s="47"/>
      <c r="K8" s="47"/>
      <c r="L8" s="47"/>
      <c r="M8" s="42"/>
      <c r="N8" s="42"/>
      <c r="O8" s="42"/>
      <c r="P8" s="41"/>
      <c r="Q8" s="105"/>
    </row>
    <row r="9" spans="1:17">
      <c r="A9" s="48" t="s">
        <v>52</v>
      </c>
      <c r="B9" s="49" t="s">
        <v>71</v>
      </c>
      <c r="C9" s="59" t="s">
        <v>79</v>
      </c>
      <c r="D9" s="103">
        <v>1034408.32</v>
      </c>
      <c r="E9" s="103">
        <v>806605.01</v>
      </c>
      <c r="F9" s="103">
        <v>833588.98</v>
      </c>
      <c r="G9" s="104">
        <v>700647.74</v>
      </c>
      <c r="H9" s="104">
        <v>590825.43999999994</v>
      </c>
      <c r="I9" s="104">
        <v>552377.12</v>
      </c>
      <c r="J9" s="104">
        <v>578953.63</v>
      </c>
      <c r="K9" s="104">
        <v>728632.72</v>
      </c>
      <c r="L9" s="104">
        <v>621124.68000000005</v>
      </c>
      <c r="M9" s="103">
        <v>550421.28</v>
      </c>
      <c r="N9" s="103">
        <v>639629.73</v>
      </c>
      <c r="O9" s="103">
        <v>838795.63</v>
      </c>
      <c r="P9" s="107">
        <f>SUM(D9:O9)</f>
        <v>8476010.2799999993</v>
      </c>
      <c r="Q9" s="85" t="s">
        <v>93</v>
      </c>
    </row>
    <row r="10" spans="1:17">
      <c r="B10" s="49" t="s">
        <v>70</v>
      </c>
      <c r="C10" s="59" t="s">
        <v>80</v>
      </c>
      <c r="D10" s="103">
        <v>830155.61</v>
      </c>
      <c r="E10" s="103">
        <v>759846.33</v>
      </c>
      <c r="F10" s="103">
        <v>733692.3</v>
      </c>
      <c r="G10" s="104">
        <v>734416.08</v>
      </c>
      <c r="H10" s="104">
        <v>662214.68999999994</v>
      </c>
      <c r="I10" s="104">
        <v>785853.17</v>
      </c>
      <c r="J10" s="104">
        <v>800331.2</v>
      </c>
      <c r="K10" s="104">
        <v>880548.26</v>
      </c>
      <c r="L10" s="104">
        <v>810133.05</v>
      </c>
      <c r="M10" s="103">
        <v>759665.51</v>
      </c>
      <c r="N10" s="103">
        <v>745663.25</v>
      </c>
      <c r="O10" s="103">
        <v>789633.9</v>
      </c>
      <c r="P10" s="107">
        <f t="shared" ref="P10:P15" si="1">SUM(D10:O10)</f>
        <v>9292153.3499999996</v>
      </c>
      <c r="Q10" s="85" t="s">
        <v>93</v>
      </c>
    </row>
    <row r="11" spans="1:17">
      <c r="B11" s="49" t="s">
        <v>69</v>
      </c>
      <c r="C11" s="59" t="s">
        <v>85</v>
      </c>
      <c r="D11" s="103">
        <v>50547.05</v>
      </c>
      <c r="E11" s="103">
        <v>62393.64</v>
      </c>
      <c r="F11" s="103">
        <v>58279.54</v>
      </c>
      <c r="G11" s="104">
        <v>56733.33</v>
      </c>
      <c r="H11" s="104">
        <v>42034.14</v>
      </c>
      <c r="I11" s="104">
        <v>61860.74</v>
      </c>
      <c r="J11" s="104">
        <v>63405.01</v>
      </c>
      <c r="K11" s="104">
        <v>69644.23</v>
      </c>
      <c r="L11" s="104">
        <v>63225.14</v>
      </c>
      <c r="M11" s="103">
        <v>66741.91</v>
      </c>
      <c r="N11" s="103">
        <v>61758.79</v>
      </c>
      <c r="O11" s="103">
        <v>61685.59</v>
      </c>
      <c r="P11" s="107">
        <f t="shared" si="1"/>
        <v>718309.11</v>
      </c>
      <c r="Q11" s="85" t="s">
        <v>93</v>
      </c>
    </row>
    <row r="12" spans="1:17">
      <c r="B12" s="49"/>
      <c r="C12" s="59" t="s">
        <v>81</v>
      </c>
      <c r="D12" s="103">
        <v>512.77</v>
      </c>
      <c r="E12" s="103">
        <v>458.84</v>
      </c>
      <c r="F12" s="103">
        <v>382.49</v>
      </c>
      <c r="G12" s="99">
        <v>484.05</v>
      </c>
      <c r="H12" s="99">
        <v>589.08000000000004</v>
      </c>
      <c r="I12" s="104">
        <v>946.42</v>
      </c>
      <c r="J12" s="104">
        <v>1315.74</v>
      </c>
      <c r="K12" s="104">
        <v>1577.11</v>
      </c>
      <c r="L12" s="104">
        <v>1433.2</v>
      </c>
      <c r="M12" s="103">
        <v>1013.5</v>
      </c>
      <c r="N12" s="103">
        <v>597.51</v>
      </c>
      <c r="O12" s="103">
        <v>445.19</v>
      </c>
      <c r="P12" s="107">
        <f t="shared" si="1"/>
        <v>9755.9000000000015</v>
      </c>
      <c r="Q12" s="85" t="s">
        <v>93</v>
      </c>
    </row>
    <row r="13" spans="1:17">
      <c r="B13" s="49" t="s">
        <v>68</v>
      </c>
      <c r="C13" s="59" t="s">
        <v>82</v>
      </c>
      <c r="D13" s="103">
        <v>18062.13</v>
      </c>
      <c r="E13" s="103">
        <v>17849.23</v>
      </c>
      <c r="F13" s="103">
        <v>6228.03</v>
      </c>
      <c r="G13" s="104">
        <v>17803.52</v>
      </c>
      <c r="H13" s="104">
        <v>17887.72</v>
      </c>
      <c r="I13" s="104">
        <v>18154.02</v>
      </c>
      <c r="J13" s="104">
        <v>17638.55</v>
      </c>
      <c r="K13" s="104">
        <v>18362.59</v>
      </c>
      <c r="L13" s="104">
        <v>17655.990000000002</v>
      </c>
      <c r="M13" s="103">
        <v>18403.38</v>
      </c>
      <c r="N13" s="103">
        <v>18210.599999999999</v>
      </c>
      <c r="O13" s="103">
        <v>18254.97</v>
      </c>
      <c r="P13" s="107">
        <f t="shared" si="1"/>
        <v>204510.73</v>
      </c>
      <c r="Q13" s="85" t="s">
        <v>93</v>
      </c>
    </row>
    <row r="14" spans="1:17">
      <c r="B14" s="49" t="s">
        <v>67</v>
      </c>
      <c r="C14" s="59" t="s">
        <v>87</v>
      </c>
      <c r="D14" s="103">
        <v>131.08000000000001</v>
      </c>
      <c r="E14" s="103">
        <v>100.98</v>
      </c>
      <c r="F14" s="103">
        <v>112.37</v>
      </c>
      <c r="G14" s="99">
        <v>105.27</v>
      </c>
      <c r="H14" s="99">
        <v>89.67</v>
      </c>
      <c r="I14" s="99">
        <v>43.35</v>
      </c>
      <c r="J14" s="104">
        <v>42.61</v>
      </c>
      <c r="K14" s="104">
        <v>48.88</v>
      </c>
      <c r="L14" s="99">
        <v>51.18</v>
      </c>
      <c r="M14" s="103">
        <v>43.58</v>
      </c>
      <c r="N14" s="103">
        <v>38.78</v>
      </c>
      <c r="O14" s="103">
        <v>109.79</v>
      </c>
      <c r="P14" s="107">
        <f t="shared" si="1"/>
        <v>917.54</v>
      </c>
      <c r="Q14" s="85" t="s">
        <v>93</v>
      </c>
    </row>
    <row r="15" spans="1:17">
      <c r="B15" s="97" t="s">
        <v>66</v>
      </c>
      <c r="C15" s="97" t="s">
        <v>89</v>
      </c>
      <c r="D15" s="103">
        <v>1161.8499999999999</v>
      </c>
      <c r="E15" s="103">
        <v>1136.56</v>
      </c>
      <c r="F15" s="103">
        <v>1136.56</v>
      </c>
      <c r="G15" s="47">
        <v>1136.56</v>
      </c>
      <c r="H15" s="47">
        <v>201.88</v>
      </c>
      <c r="I15" s="47">
        <v>1140.26</v>
      </c>
      <c r="J15" s="241">
        <v>1134.45</v>
      </c>
      <c r="K15" s="241">
        <v>1136.56</v>
      </c>
      <c r="L15" s="47">
        <v>1136.56</v>
      </c>
      <c r="M15" s="103">
        <v>1136.56</v>
      </c>
      <c r="N15" s="103">
        <v>1136.56</v>
      </c>
      <c r="O15" s="103">
        <v>1136.56</v>
      </c>
      <c r="P15" s="107">
        <f t="shared" si="1"/>
        <v>12730.919999999998</v>
      </c>
      <c r="Q15" s="85" t="s">
        <v>93</v>
      </c>
    </row>
    <row r="16" spans="1:17">
      <c r="B16" s="49"/>
      <c r="C16" s="59"/>
      <c r="D16" s="60"/>
      <c r="E16" s="47"/>
      <c r="F16" s="47"/>
      <c r="G16" s="98"/>
      <c r="H16" s="98"/>
      <c r="I16" s="98"/>
      <c r="J16" s="104"/>
      <c r="K16" s="104"/>
      <c r="L16" s="98"/>
      <c r="M16" s="47"/>
      <c r="N16" s="47"/>
      <c r="O16" s="47"/>
      <c r="P16" s="107"/>
      <c r="Q16" s="85"/>
    </row>
    <row r="17" spans="1:17" ht="13.8" thickBot="1">
      <c r="C17" s="61"/>
      <c r="D17" s="62">
        <f>SUM(D9:D16)</f>
        <v>1934978.81</v>
      </c>
      <c r="E17" s="51">
        <f t="shared" ref="E17:L17" si="2">SUM(E9:E16)</f>
        <v>1648390.5899999999</v>
      </c>
      <c r="F17" s="51">
        <f t="shared" si="2"/>
        <v>1633420.2700000003</v>
      </c>
      <c r="G17" s="51">
        <f t="shared" si="2"/>
        <v>1511326.55</v>
      </c>
      <c r="H17" s="51">
        <f t="shared" si="2"/>
        <v>1313842.6199999996</v>
      </c>
      <c r="I17" s="51">
        <f t="shared" si="2"/>
        <v>1420375.08</v>
      </c>
      <c r="J17" s="242">
        <f t="shared" si="2"/>
        <v>1462821.1900000002</v>
      </c>
      <c r="K17" s="242">
        <f t="shared" si="2"/>
        <v>1699950.35</v>
      </c>
      <c r="L17" s="51">
        <f t="shared" si="2"/>
        <v>1514759.7999999998</v>
      </c>
      <c r="M17" s="51">
        <f>SUM(M9:M16)</f>
        <v>1397425.72</v>
      </c>
      <c r="N17" s="51">
        <f>SUM(N9:N16)</f>
        <v>1467035.2200000002</v>
      </c>
      <c r="O17" s="51">
        <f>SUM(O9:O16)</f>
        <v>1710061.6300000001</v>
      </c>
      <c r="P17" s="40">
        <f>SUM(P9:P16)</f>
        <v>18714387.829999998</v>
      </c>
    </row>
    <row r="18" spans="1:17" ht="13.8" thickTop="1">
      <c r="D18" s="50"/>
      <c r="E18" s="50"/>
      <c r="F18" s="50"/>
      <c r="G18" s="50"/>
      <c r="H18" s="50"/>
      <c r="I18" s="50"/>
      <c r="J18" s="243"/>
      <c r="K18" s="243"/>
      <c r="L18" s="50"/>
      <c r="M18" s="50"/>
      <c r="N18" s="50"/>
      <c r="O18" s="50"/>
      <c r="P18" s="103"/>
    </row>
    <row r="19" spans="1:17" ht="13.8" thickBot="1">
      <c r="A19" s="48" t="s">
        <v>30</v>
      </c>
      <c r="D19" s="40">
        <f>SUM(D17)</f>
        <v>1934978.81</v>
      </c>
      <c r="E19" s="40">
        <f t="shared" ref="E19:L19" si="3">SUM(E17)</f>
        <v>1648390.5899999999</v>
      </c>
      <c r="F19" s="40">
        <f t="shared" si="3"/>
        <v>1633420.2700000003</v>
      </c>
      <c r="G19" s="40">
        <f t="shared" si="3"/>
        <v>1511326.55</v>
      </c>
      <c r="H19" s="40">
        <f t="shared" si="3"/>
        <v>1313842.6199999996</v>
      </c>
      <c r="I19" s="40">
        <f t="shared" si="3"/>
        <v>1420375.08</v>
      </c>
      <c r="J19" s="40">
        <f t="shared" si="3"/>
        <v>1462821.1900000002</v>
      </c>
      <c r="K19" s="40">
        <f t="shared" si="3"/>
        <v>1699950.35</v>
      </c>
      <c r="L19" s="40">
        <f t="shared" si="3"/>
        <v>1514759.7999999998</v>
      </c>
      <c r="M19" s="40">
        <f>SUM(M17)</f>
        <v>1397425.72</v>
      </c>
      <c r="N19" s="40">
        <f>SUM(N17)</f>
        <v>1467035.2200000002</v>
      </c>
      <c r="O19" s="40">
        <f>SUM(O17)</f>
        <v>1710061.6300000001</v>
      </c>
      <c r="P19" s="40">
        <f t="shared" ref="P19" si="4">SUM(P17)</f>
        <v>18714387.829999998</v>
      </c>
    </row>
    <row r="20" spans="1:17" ht="13.8" thickTop="1">
      <c r="J20" s="106"/>
      <c r="K20" s="106"/>
    </row>
    <row r="21" spans="1:17">
      <c r="J21" s="106"/>
      <c r="K21" s="106"/>
    </row>
    <row r="22" spans="1:17">
      <c r="A22" s="48" t="s">
        <v>55</v>
      </c>
      <c r="B22" s="49" t="s">
        <v>71</v>
      </c>
      <c r="C22" s="59" t="s">
        <v>79</v>
      </c>
      <c r="D22" s="103">
        <v>201414.32</v>
      </c>
      <c r="E22" s="103">
        <v>173371.35</v>
      </c>
      <c r="F22" s="103">
        <v>178422.97</v>
      </c>
      <c r="G22" s="106">
        <v>152053.17000000001</v>
      </c>
      <c r="H22" s="106">
        <v>124550.74</v>
      </c>
      <c r="I22" s="106">
        <v>112990.87</v>
      </c>
      <c r="J22" s="106">
        <v>116052.14</v>
      </c>
      <c r="K22" s="106">
        <v>141557.24</v>
      </c>
      <c r="L22" s="106">
        <v>121747.79</v>
      </c>
      <c r="M22" s="103">
        <v>105677.35</v>
      </c>
      <c r="N22" s="103">
        <v>123307.08</v>
      </c>
      <c r="O22" s="103">
        <v>169826.11</v>
      </c>
      <c r="P22" s="107">
        <f>SUM(D22:O22)</f>
        <v>1720971.1300000004</v>
      </c>
      <c r="Q22" s="85" t="s">
        <v>93</v>
      </c>
    </row>
    <row r="23" spans="1:17">
      <c r="B23" s="49" t="s">
        <v>70</v>
      </c>
      <c r="C23" s="59" t="s">
        <v>80</v>
      </c>
      <c r="D23" s="103">
        <v>158367.19</v>
      </c>
      <c r="E23" s="103">
        <v>151130.07999999999</v>
      </c>
      <c r="F23" s="103">
        <v>154134.01999999999</v>
      </c>
      <c r="G23" s="106">
        <v>144013.38</v>
      </c>
      <c r="H23" s="106">
        <v>130292.22</v>
      </c>
      <c r="I23" s="106">
        <v>145791.29999999999</v>
      </c>
      <c r="J23" s="106">
        <v>145117.67000000001</v>
      </c>
      <c r="K23" s="106">
        <v>160018.35999999999</v>
      </c>
      <c r="L23" s="106">
        <v>370049.37</v>
      </c>
      <c r="M23" s="103">
        <v>-81268.960000000006</v>
      </c>
      <c r="N23" s="103">
        <v>129378.35</v>
      </c>
      <c r="O23" s="103">
        <v>144538.59</v>
      </c>
      <c r="P23" s="107">
        <f t="shared" ref="P23:P27" si="5">SUM(D23:O23)</f>
        <v>1751561.57</v>
      </c>
      <c r="Q23" s="85" t="s">
        <v>93</v>
      </c>
    </row>
    <row r="24" spans="1:17">
      <c r="B24" s="49" t="s">
        <v>69</v>
      </c>
      <c r="C24" s="59" t="s">
        <v>85</v>
      </c>
      <c r="D24" s="103">
        <v>7596.55</v>
      </c>
      <c r="E24" s="103">
        <v>8710.85</v>
      </c>
      <c r="F24" s="103">
        <v>7825.8</v>
      </c>
      <c r="G24" s="106">
        <v>8618.8700000000008</v>
      </c>
      <c r="H24" s="106">
        <v>4404.96</v>
      </c>
      <c r="I24" s="106">
        <v>9060.02</v>
      </c>
      <c r="J24" s="106">
        <v>8819.9500000000007</v>
      </c>
      <c r="K24" s="106">
        <v>9541.09</v>
      </c>
      <c r="L24" s="106">
        <v>9724.2199999999993</v>
      </c>
      <c r="M24" s="103">
        <v>8527.0499999999993</v>
      </c>
      <c r="N24" s="103">
        <v>7355.25</v>
      </c>
      <c r="O24" s="103">
        <v>7521.4</v>
      </c>
      <c r="P24" s="107">
        <f t="shared" si="5"/>
        <v>97706.01</v>
      </c>
      <c r="Q24" s="85" t="s">
        <v>93</v>
      </c>
    </row>
    <row r="25" spans="1:17">
      <c r="B25" s="49"/>
      <c r="C25" s="59" t="s">
        <v>81</v>
      </c>
      <c r="D25" s="103">
        <v>413.1</v>
      </c>
      <c r="E25" s="103">
        <v>340.05</v>
      </c>
      <c r="F25" s="103">
        <v>287.3</v>
      </c>
      <c r="G25" s="48">
        <v>261.27</v>
      </c>
      <c r="H25" s="48">
        <v>558.69000000000005</v>
      </c>
      <c r="I25" s="106">
        <v>970.16</v>
      </c>
      <c r="J25" s="106">
        <v>1217.94</v>
      </c>
      <c r="K25" s="106">
        <v>1733.63</v>
      </c>
      <c r="L25" s="106">
        <v>1363.06</v>
      </c>
      <c r="M25" s="103">
        <v>535.4</v>
      </c>
      <c r="N25" s="103">
        <v>333.57</v>
      </c>
      <c r="O25" s="103">
        <v>353.4</v>
      </c>
      <c r="P25" s="107">
        <f t="shared" si="5"/>
        <v>8367.57</v>
      </c>
      <c r="Q25" s="85" t="s">
        <v>93</v>
      </c>
    </row>
    <row r="26" spans="1:17">
      <c r="B26" s="49" t="s">
        <v>68</v>
      </c>
      <c r="C26" s="59" t="s">
        <v>82</v>
      </c>
      <c r="D26" s="103">
        <v>3199.37</v>
      </c>
      <c r="E26" s="103">
        <v>4245.25</v>
      </c>
      <c r="F26" s="103">
        <v>4032.51</v>
      </c>
      <c r="G26" s="106">
        <v>4037.05</v>
      </c>
      <c r="H26" s="106">
        <v>4036.22</v>
      </c>
      <c r="I26" s="106">
        <v>3985.43</v>
      </c>
      <c r="J26" s="106">
        <v>3828.06</v>
      </c>
      <c r="K26" s="106">
        <v>3839.38</v>
      </c>
      <c r="L26" s="106">
        <v>3891.45</v>
      </c>
      <c r="M26" s="103">
        <v>4330.08</v>
      </c>
      <c r="N26" s="103">
        <v>3826.7</v>
      </c>
      <c r="O26" s="103">
        <v>3873.85</v>
      </c>
      <c r="P26" s="107">
        <f t="shared" si="5"/>
        <v>47125.35</v>
      </c>
      <c r="Q26" s="85" t="s">
        <v>93</v>
      </c>
    </row>
    <row r="27" spans="1:17">
      <c r="B27" s="49" t="s">
        <v>67</v>
      </c>
      <c r="C27" s="59" t="s">
        <v>87</v>
      </c>
      <c r="J27" s="106"/>
      <c r="K27" s="106"/>
      <c r="M27" s="103"/>
      <c r="N27" s="103"/>
      <c r="O27" s="103"/>
      <c r="P27" s="107">
        <f t="shared" si="5"/>
        <v>0</v>
      </c>
      <c r="Q27" s="85" t="s">
        <v>93</v>
      </c>
    </row>
    <row r="28" spans="1:17">
      <c r="B28" s="101" t="s">
        <v>66</v>
      </c>
      <c r="C28" s="101" t="s">
        <v>89</v>
      </c>
      <c r="D28" s="103">
        <v>32.9</v>
      </c>
      <c r="E28" s="103">
        <v>32.9</v>
      </c>
      <c r="F28" s="103">
        <v>32.9</v>
      </c>
      <c r="G28" s="48">
        <v>32.9</v>
      </c>
      <c r="H28" s="47">
        <v>10.6</v>
      </c>
      <c r="I28" s="47">
        <v>32.9</v>
      </c>
      <c r="J28" s="241">
        <v>32.9</v>
      </c>
      <c r="K28" s="241">
        <v>32.9</v>
      </c>
      <c r="L28" s="47">
        <v>32.9</v>
      </c>
      <c r="M28" s="103">
        <v>32.9</v>
      </c>
      <c r="N28" s="103">
        <v>32.9</v>
      </c>
      <c r="O28" s="103">
        <v>32.9</v>
      </c>
      <c r="P28" s="107">
        <f>SUM(D28:O28)</f>
        <v>372.49999999999994</v>
      </c>
      <c r="Q28" s="85" t="s">
        <v>93</v>
      </c>
    </row>
    <row r="29" spans="1:17">
      <c r="B29" s="49"/>
      <c r="C29" s="59"/>
      <c r="D29" s="60"/>
      <c r="E29" s="47"/>
      <c r="F29" s="47"/>
      <c r="G29" s="101"/>
      <c r="H29" s="101"/>
      <c r="I29" s="101"/>
      <c r="J29" s="104"/>
      <c r="K29" s="104"/>
      <c r="L29" s="101"/>
      <c r="M29" s="47"/>
      <c r="N29" s="47"/>
      <c r="O29" s="47"/>
      <c r="P29" s="107"/>
      <c r="Q29" s="85"/>
    </row>
    <row r="30" spans="1:17" ht="13.8" thickBot="1">
      <c r="C30" s="61"/>
      <c r="D30" s="62">
        <f>SUM(D22:D29)</f>
        <v>371023.43</v>
      </c>
      <c r="E30" s="51">
        <f t="shared" ref="E30:L30" si="6">SUM(E22:E29)</f>
        <v>337830.48</v>
      </c>
      <c r="F30" s="51">
        <f t="shared" si="6"/>
        <v>344735.5</v>
      </c>
      <c r="G30" s="51">
        <f t="shared" si="6"/>
        <v>309016.64000000007</v>
      </c>
      <c r="H30" s="51">
        <f t="shared" si="6"/>
        <v>263853.43</v>
      </c>
      <c r="I30" s="51">
        <f t="shared" si="6"/>
        <v>272830.68</v>
      </c>
      <c r="J30" s="51">
        <f t="shared" si="6"/>
        <v>275068.66000000003</v>
      </c>
      <c r="K30" s="51">
        <f t="shared" si="6"/>
        <v>316722.60000000003</v>
      </c>
      <c r="L30" s="51">
        <f t="shared" si="6"/>
        <v>506808.79</v>
      </c>
      <c r="M30" s="51">
        <f>SUM(M22:M29)</f>
        <v>37833.820000000007</v>
      </c>
      <c r="N30" s="51">
        <f>SUM(N22:N29)</f>
        <v>264233.85000000003</v>
      </c>
      <c r="O30" s="51">
        <f>SUM(O22:O29)</f>
        <v>326146.25</v>
      </c>
      <c r="P30" s="40">
        <f>SUM(P22:P29)</f>
        <v>3626104.13</v>
      </c>
    </row>
    <row r="31" spans="1:17" ht="13.8" thickTop="1"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</row>
    <row r="32" spans="1:17" ht="13.8" thickBot="1">
      <c r="A32" s="48" t="s">
        <v>30</v>
      </c>
      <c r="D32" s="40">
        <f>SUM(D30)</f>
        <v>371023.43</v>
      </c>
      <c r="E32" s="40">
        <f t="shared" ref="E32:L32" si="7">SUM(E30)</f>
        <v>337830.48</v>
      </c>
      <c r="F32" s="40">
        <f t="shared" si="7"/>
        <v>344735.5</v>
      </c>
      <c r="G32" s="40">
        <f t="shared" si="7"/>
        <v>309016.64000000007</v>
      </c>
      <c r="H32" s="40">
        <f t="shared" si="7"/>
        <v>263853.43</v>
      </c>
      <c r="I32" s="40">
        <f t="shared" si="7"/>
        <v>272830.68</v>
      </c>
      <c r="J32" s="40">
        <f t="shared" si="7"/>
        <v>275068.66000000003</v>
      </c>
      <c r="K32" s="40">
        <f t="shared" si="7"/>
        <v>316722.60000000003</v>
      </c>
      <c r="L32" s="40">
        <f t="shared" si="7"/>
        <v>506808.79</v>
      </c>
      <c r="M32" s="40">
        <f>SUM(M30)</f>
        <v>37833.820000000007</v>
      </c>
      <c r="N32" s="40">
        <f>SUM(N30)</f>
        <v>264233.85000000003</v>
      </c>
      <c r="O32" s="40">
        <f>SUM(O30)</f>
        <v>326146.25</v>
      </c>
      <c r="P32" s="40">
        <f t="shared" ref="P32" si="8">SUM(P30)</f>
        <v>3626104.13</v>
      </c>
    </row>
    <row r="33" ht="13.8" thickTop="1"/>
  </sheetData>
  <pageMargins left="0.75" right="0.75" top="1" bottom="1" header="0.5" footer="0.5"/>
  <pageSetup scale="53" fitToHeight="0" orientation="landscape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view="pageBreakPreview" zoomScaleNormal="85" zoomScaleSheetLayoutView="100" workbookViewId="0">
      <selection activeCell="E8" sqref="E8:P11"/>
    </sheetView>
  </sheetViews>
  <sheetFormatPr defaultColWidth="9.375" defaultRowHeight="13.2"/>
  <cols>
    <col min="1" max="4" width="9.375" style="48"/>
    <col min="5" max="5" width="12.5" style="48" bestFit="1" customWidth="1"/>
    <col min="6" max="6" width="11.375" style="48" bestFit="1" customWidth="1"/>
    <col min="7" max="7" width="12.5" style="48" bestFit="1" customWidth="1"/>
    <col min="8" max="16" width="11.375" style="48" bestFit="1" customWidth="1"/>
    <col min="17" max="17" width="15.75" style="38" bestFit="1" customWidth="1"/>
    <col min="18" max="16384" width="9.375" style="48"/>
  </cols>
  <sheetData>
    <row r="1" spans="1:18" s="38" customFormat="1">
      <c r="A1" s="38" t="s">
        <v>131</v>
      </c>
    </row>
    <row r="2" spans="1:18" s="38" customFormat="1"/>
    <row r="3" spans="1:18" s="38" customFormat="1">
      <c r="A3" s="38" t="s">
        <v>77</v>
      </c>
    </row>
    <row r="4" spans="1:18" s="38" customFormat="1"/>
    <row r="5" spans="1:18" s="38" customFormat="1"/>
    <row r="6" spans="1:18" s="39" customFormat="1">
      <c r="D6" s="39" t="s">
        <v>49</v>
      </c>
      <c r="E6" s="39">
        <f>Input!B5</f>
        <v>201801</v>
      </c>
      <c r="F6" s="39">
        <f>E6+1</f>
        <v>201802</v>
      </c>
      <c r="G6" s="39">
        <f t="shared" ref="G6:P6" si="0">F6+1</f>
        <v>201803</v>
      </c>
      <c r="H6" s="39">
        <f t="shared" si="0"/>
        <v>201804</v>
      </c>
      <c r="I6" s="39">
        <f t="shared" si="0"/>
        <v>201805</v>
      </c>
      <c r="J6" s="39">
        <f t="shared" si="0"/>
        <v>201806</v>
      </c>
      <c r="K6" s="39">
        <f t="shared" si="0"/>
        <v>201807</v>
      </c>
      <c r="L6" s="39">
        <f t="shared" si="0"/>
        <v>201808</v>
      </c>
      <c r="M6" s="39">
        <f t="shared" si="0"/>
        <v>201809</v>
      </c>
      <c r="N6" s="39">
        <f t="shared" si="0"/>
        <v>201810</v>
      </c>
      <c r="O6" s="39">
        <f t="shared" si="0"/>
        <v>201811</v>
      </c>
      <c r="P6" s="39">
        <f t="shared" si="0"/>
        <v>201812</v>
      </c>
      <c r="Q6" s="39" t="s">
        <v>74</v>
      </c>
    </row>
    <row r="7" spans="1:18" s="38" customFormat="1">
      <c r="A7" s="38" t="s">
        <v>132</v>
      </c>
      <c r="B7" s="38" t="s">
        <v>50</v>
      </c>
      <c r="C7" s="38" t="s">
        <v>51</v>
      </c>
    </row>
    <row r="8" spans="1:18">
      <c r="A8" s="48" t="s">
        <v>52</v>
      </c>
      <c r="B8" s="49" t="s">
        <v>71</v>
      </c>
      <c r="C8" s="49" t="s">
        <v>79</v>
      </c>
      <c r="E8" s="47">
        <v>-4321.7</v>
      </c>
      <c r="F8" s="47">
        <v>-3367.2</v>
      </c>
      <c r="G8" s="47">
        <v>-3596.96</v>
      </c>
      <c r="H8" s="47">
        <v>-2953.27</v>
      </c>
      <c r="I8" s="47">
        <v>-2208.2199999999998</v>
      </c>
      <c r="J8" s="47">
        <v>-1897.66</v>
      </c>
      <c r="K8" s="47">
        <v>-1848.66</v>
      </c>
      <c r="L8" s="47">
        <v>-2056.8200000000002</v>
      </c>
      <c r="M8" s="47">
        <v>-1894.67</v>
      </c>
      <c r="N8" s="47">
        <v>-2037.17</v>
      </c>
      <c r="O8" s="47">
        <v>-2665.72</v>
      </c>
      <c r="P8" s="47">
        <v>-3217.73</v>
      </c>
      <c r="Q8" s="42">
        <f>SUM(E8:P8)</f>
        <v>-32065.780000000002</v>
      </c>
      <c r="R8" s="85" t="s">
        <v>93</v>
      </c>
    </row>
    <row r="9" spans="1:18">
      <c r="B9" s="49" t="s">
        <v>70</v>
      </c>
      <c r="C9" s="49" t="s">
        <v>80</v>
      </c>
      <c r="E9" s="47">
        <v>-5882.37</v>
      </c>
      <c r="F9" s="47">
        <v>-4808.45</v>
      </c>
      <c r="G9" s="47">
        <v>-5209.9399999999996</v>
      </c>
      <c r="H9" s="47">
        <v>-4112.18</v>
      </c>
      <c r="I9" s="47">
        <v>-3518.61</v>
      </c>
      <c r="J9" s="47">
        <v>-3171.67</v>
      </c>
      <c r="K9" s="47">
        <v>-3522.27</v>
      </c>
      <c r="L9" s="47">
        <v>-3039.98</v>
      </c>
      <c r="M9" s="47">
        <v>-2855.23</v>
      </c>
      <c r="N9" s="47">
        <v>-2785.44</v>
      </c>
      <c r="O9" s="47">
        <v>-3492.38</v>
      </c>
      <c r="P9" s="47">
        <v>-3827.33</v>
      </c>
      <c r="Q9" s="42">
        <f>SUM(E9:P9)</f>
        <v>-46225.850000000006</v>
      </c>
      <c r="R9" s="85" t="s">
        <v>93</v>
      </c>
    </row>
    <row r="10" spans="1:18">
      <c r="B10" s="49" t="s">
        <v>69</v>
      </c>
      <c r="C10" s="49" t="s">
        <v>81</v>
      </c>
      <c r="E10" s="47">
        <v>-88.23</v>
      </c>
      <c r="F10" s="47">
        <v>-68.209999999999994</v>
      </c>
      <c r="G10" s="47">
        <v>-77.84</v>
      </c>
      <c r="H10" s="47">
        <v>-92.89</v>
      </c>
      <c r="I10" s="47">
        <v>-92.51</v>
      </c>
      <c r="J10" s="47">
        <v>-132.88</v>
      </c>
      <c r="K10" s="47">
        <v>-158.62</v>
      </c>
      <c r="L10" s="47">
        <v>-172.01</v>
      </c>
      <c r="M10" s="47">
        <v>-167.47</v>
      </c>
      <c r="N10" s="47">
        <v>-114.91</v>
      </c>
      <c r="O10" s="47">
        <v>-93.31</v>
      </c>
      <c r="P10" s="47">
        <v>-108.76</v>
      </c>
      <c r="Q10" s="42">
        <f t="shared" ref="Q10:Q11" si="1">SUM(E10:P10)</f>
        <v>-1367.6399999999999</v>
      </c>
      <c r="R10" s="85" t="s">
        <v>93</v>
      </c>
    </row>
    <row r="11" spans="1:18">
      <c r="B11" s="49" t="s">
        <v>68</v>
      </c>
      <c r="C11" s="49" t="s">
        <v>82</v>
      </c>
      <c r="E11" s="47">
        <v>-64.73</v>
      </c>
      <c r="F11" s="47">
        <v>-53.99</v>
      </c>
      <c r="G11" s="47">
        <v>-62.51</v>
      </c>
      <c r="H11" s="47">
        <v>-62.23</v>
      </c>
      <c r="I11" s="47">
        <v>-63.34</v>
      </c>
      <c r="J11" s="47">
        <v>-63.02</v>
      </c>
      <c r="K11" s="47">
        <v>-62.91</v>
      </c>
      <c r="L11" s="47">
        <v>-62.82</v>
      </c>
      <c r="M11" s="47">
        <v>-63.39</v>
      </c>
      <c r="N11" s="47">
        <v>-63.71</v>
      </c>
      <c r="O11" s="47">
        <v>-63.72</v>
      </c>
      <c r="P11" s="47">
        <v>-63.63</v>
      </c>
      <c r="Q11" s="42">
        <f t="shared" si="1"/>
        <v>-750</v>
      </c>
      <c r="R11" s="85" t="s">
        <v>93</v>
      </c>
    </row>
    <row r="12" spans="1:18" s="38" customFormat="1" ht="13.8" thickBot="1">
      <c r="A12" s="38" t="s">
        <v>30</v>
      </c>
      <c r="E12" s="43">
        <f t="shared" ref="E12:Q12" si="2">SUM(E8:E11)</f>
        <v>-10357.029999999999</v>
      </c>
      <c r="F12" s="43">
        <f t="shared" si="2"/>
        <v>-8297.8499999999985</v>
      </c>
      <c r="G12" s="43">
        <f t="shared" si="2"/>
        <v>-8947.25</v>
      </c>
      <c r="H12" s="43">
        <f t="shared" si="2"/>
        <v>-7220.5700000000006</v>
      </c>
      <c r="I12" s="43">
        <f t="shared" si="2"/>
        <v>-5882.68</v>
      </c>
      <c r="J12" s="43">
        <f t="shared" si="2"/>
        <v>-5265.2300000000005</v>
      </c>
      <c r="K12" s="43">
        <f t="shared" si="2"/>
        <v>-5592.46</v>
      </c>
      <c r="L12" s="43">
        <f t="shared" si="2"/>
        <v>-5331.63</v>
      </c>
      <c r="M12" s="43">
        <f t="shared" si="2"/>
        <v>-4980.76</v>
      </c>
      <c r="N12" s="43">
        <f>SUM(N8:N11)</f>
        <v>-5001.2300000000005</v>
      </c>
      <c r="O12" s="43">
        <f>SUM(O8:O11)</f>
        <v>-6315.130000000001</v>
      </c>
      <c r="P12" s="43">
        <f>SUM(P8:P11)</f>
        <v>-7217.45</v>
      </c>
      <c r="Q12" s="43">
        <f t="shared" si="2"/>
        <v>-80409.27</v>
      </c>
    </row>
    <row r="13" spans="1:18" ht="13.8" thickTop="1"/>
  </sheetData>
  <pageMargins left="0.75" right="0.75" top="1" bottom="1" header="0.5" footer="0.5"/>
  <pageSetup scale="67" fitToHeight="0" orientation="landscape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view="pageBreakPreview" zoomScaleNormal="75" zoomScaleSheetLayoutView="100" workbookViewId="0">
      <selection activeCell="L54" sqref="L54"/>
    </sheetView>
  </sheetViews>
  <sheetFormatPr defaultColWidth="9.375" defaultRowHeight="13.2"/>
  <cols>
    <col min="1" max="1" width="9.375" style="101"/>
    <col min="2" max="2" width="10.5" style="101" customWidth="1"/>
    <col min="3" max="3" width="17.625" style="101" customWidth="1"/>
    <col min="4" max="4" width="22.5" style="44" customWidth="1"/>
    <col min="5" max="5" width="10.625" style="89" customWidth="1"/>
    <col min="6" max="6" width="17.625" style="44" customWidth="1"/>
    <col min="7" max="7" width="17.125" style="44" customWidth="1"/>
    <col min="8" max="8" width="15" style="44" customWidth="1"/>
    <col min="9" max="16384" width="9.375" style="101"/>
  </cols>
  <sheetData>
    <row r="1" spans="1:8" s="38" customFormat="1">
      <c r="D1" s="46"/>
      <c r="E1" s="88"/>
      <c r="F1" s="46"/>
      <c r="G1" s="46"/>
      <c r="H1" s="46"/>
    </row>
    <row r="2" spans="1:8" s="38" customFormat="1">
      <c r="D2" s="46"/>
      <c r="E2" s="88"/>
      <c r="F2" s="46"/>
      <c r="G2" s="46"/>
      <c r="H2" s="46"/>
    </row>
    <row r="3" spans="1:8" s="38" customFormat="1">
      <c r="D3" s="227" t="s">
        <v>60</v>
      </c>
      <c r="E3" s="227"/>
      <c r="F3" s="227" t="s">
        <v>122</v>
      </c>
      <c r="G3" s="227" t="s">
        <v>123</v>
      </c>
      <c r="H3" s="227" t="s">
        <v>124</v>
      </c>
    </row>
    <row r="4" spans="1:8" s="38" customFormat="1">
      <c r="A4" s="38" t="s">
        <v>50</v>
      </c>
      <c r="B4" s="38" t="s">
        <v>61</v>
      </c>
      <c r="C4" s="38" t="s">
        <v>62</v>
      </c>
      <c r="D4" s="46"/>
      <c r="E4" s="88"/>
      <c r="F4" s="46"/>
      <c r="G4" s="46"/>
      <c r="H4" s="46"/>
    </row>
    <row r="5" spans="1:8">
      <c r="A5" s="101" t="s">
        <v>78</v>
      </c>
      <c r="B5" s="101" t="s">
        <v>63</v>
      </c>
      <c r="C5" s="101" t="s">
        <v>55</v>
      </c>
      <c r="D5" s="228">
        <f>F5</f>
        <v>3613868.8500000006</v>
      </c>
      <c r="F5" s="228">
        <f>F32</f>
        <v>3613868.8500000006</v>
      </c>
      <c r="G5" s="228">
        <v>0</v>
      </c>
      <c r="H5" s="228">
        <v>0</v>
      </c>
    </row>
    <row r="6" spans="1:8">
      <c r="C6" s="101" t="s">
        <v>52</v>
      </c>
      <c r="D6" s="228">
        <f>F6</f>
        <v>18624892.019999996</v>
      </c>
      <c r="E6" s="90" t="s">
        <v>100</v>
      </c>
      <c r="F6" s="228">
        <f>F64</f>
        <v>18624892.019999996</v>
      </c>
      <c r="G6" s="228">
        <v>0</v>
      </c>
      <c r="H6" s="228">
        <v>0</v>
      </c>
    </row>
    <row r="7" spans="1:8">
      <c r="D7" s="229">
        <f>SUM(D5:D6)</f>
        <v>22238760.869999997</v>
      </c>
      <c r="E7" s="91"/>
      <c r="F7" s="229">
        <f>SUM(F5:F6)</f>
        <v>22238760.869999997</v>
      </c>
      <c r="G7" s="229">
        <f>SUM(G5:G6)</f>
        <v>0</v>
      </c>
      <c r="H7" s="229">
        <f>SUM(H5:H6)</f>
        <v>0</v>
      </c>
    </row>
    <row r="8" spans="1:8">
      <c r="D8" s="230"/>
      <c r="F8" s="230"/>
      <c r="G8" s="230"/>
      <c r="H8" s="230"/>
    </row>
    <row r="9" spans="1:8">
      <c r="A9" s="52"/>
      <c r="B9" s="101" t="s">
        <v>65</v>
      </c>
      <c r="C9" s="101" t="s">
        <v>55</v>
      </c>
      <c r="D9" s="228">
        <f>G9</f>
        <v>1102971.1199999999</v>
      </c>
      <c r="F9" s="228">
        <v>0</v>
      </c>
      <c r="G9" s="228">
        <f>G32</f>
        <v>1102971.1199999999</v>
      </c>
      <c r="H9" s="228">
        <v>0</v>
      </c>
    </row>
    <row r="10" spans="1:8">
      <c r="C10" s="101" t="s">
        <v>64</v>
      </c>
      <c r="D10" s="228">
        <f>H10</f>
        <v>3619236.06</v>
      </c>
      <c r="F10" s="228">
        <v>0</v>
      </c>
      <c r="G10" s="228">
        <v>0</v>
      </c>
      <c r="H10" s="228">
        <f>H48</f>
        <v>3619236.06</v>
      </c>
    </row>
    <row r="11" spans="1:8">
      <c r="C11" s="101" t="s">
        <v>52</v>
      </c>
      <c r="D11" s="228">
        <f>G11</f>
        <v>5192612.2600000007</v>
      </c>
      <c r="F11" s="228">
        <v>0</v>
      </c>
      <c r="G11" s="228">
        <f>G64</f>
        <v>5192612.2600000007</v>
      </c>
      <c r="H11" s="228">
        <v>0</v>
      </c>
    </row>
    <row r="12" spans="1:8">
      <c r="D12" s="229">
        <f>SUM(D9:D11)</f>
        <v>9914819.4400000013</v>
      </c>
      <c r="E12" s="91"/>
      <c r="F12" s="229">
        <f>SUM(F9:F11)</f>
        <v>0</v>
      </c>
      <c r="G12" s="229">
        <f>SUM(G9:G11)</f>
        <v>6295583.3800000008</v>
      </c>
      <c r="H12" s="229">
        <f>SUM(H9:H11)</f>
        <v>3619236.06</v>
      </c>
    </row>
    <row r="13" spans="1:8">
      <c r="D13" s="231"/>
      <c r="E13" s="92"/>
      <c r="F13" s="231"/>
      <c r="G13" s="231"/>
      <c r="H13" s="231"/>
    </row>
    <row r="14" spans="1:8" ht="13.8" thickBot="1">
      <c r="A14" s="101" t="s">
        <v>30</v>
      </c>
      <c r="D14" s="232">
        <f>SUM(D12,D7)</f>
        <v>32153580.309999999</v>
      </c>
      <c r="E14" s="93"/>
      <c r="F14" s="232">
        <f>SUM(F12,F7)</f>
        <v>22238760.869999997</v>
      </c>
      <c r="G14" s="232">
        <f>SUM(G12,G7)</f>
        <v>6295583.3800000008</v>
      </c>
      <c r="H14" s="232">
        <f>SUM(H12,H7)</f>
        <v>3619236.06</v>
      </c>
    </row>
    <row r="15" spans="1:8" ht="13.8" thickTop="1"/>
    <row r="16" spans="1:8">
      <c r="A16" s="52" t="s">
        <v>125</v>
      </c>
    </row>
    <row r="18" spans="5:7">
      <c r="F18" s="227" t="s">
        <v>63</v>
      </c>
      <c r="G18" s="227" t="s">
        <v>65</v>
      </c>
    </row>
    <row r="19" spans="5:7">
      <c r="F19" s="227" t="s">
        <v>55</v>
      </c>
      <c r="G19" s="227" t="s">
        <v>55</v>
      </c>
    </row>
    <row r="20" spans="5:7">
      <c r="E20" s="225">
        <f>Input!B5</f>
        <v>201801</v>
      </c>
      <c r="F20" s="44">
        <v>368692.89</v>
      </c>
      <c r="G20" s="44">
        <v>195045.3</v>
      </c>
    </row>
    <row r="21" spans="5:7">
      <c r="E21" s="225">
        <f>E20+1</f>
        <v>201802</v>
      </c>
      <c r="F21" s="44">
        <v>337715.63</v>
      </c>
      <c r="G21" s="44">
        <v>147776.88</v>
      </c>
    </row>
    <row r="22" spans="5:7">
      <c r="E22" s="225">
        <f t="shared" ref="E22:E31" si="0">E21+1</f>
        <v>201803</v>
      </c>
      <c r="F22" s="44">
        <v>344656.06</v>
      </c>
      <c r="G22" s="44">
        <v>159309.81</v>
      </c>
    </row>
    <row r="23" spans="5:7">
      <c r="E23" s="225">
        <f t="shared" si="0"/>
        <v>201804</v>
      </c>
      <c r="F23" s="44">
        <v>307766.95</v>
      </c>
      <c r="G23" s="44">
        <v>116904.18</v>
      </c>
    </row>
    <row r="24" spans="5:7">
      <c r="E24" s="225">
        <f t="shared" si="0"/>
        <v>201805</v>
      </c>
      <c r="F24" s="44">
        <v>263689.06</v>
      </c>
      <c r="G24" s="44">
        <v>69820.59</v>
      </c>
    </row>
    <row r="25" spans="5:7">
      <c r="E25" s="225">
        <f t="shared" si="0"/>
        <v>201806</v>
      </c>
      <c r="F25" s="44">
        <v>272647.88</v>
      </c>
      <c r="G25" s="44">
        <v>39347.82</v>
      </c>
    </row>
    <row r="26" spans="5:7">
      <c r="E26" s="225">
        <f t="shared" si="0"/>
        <v>201807</v>
      </c>
      <c r="F26" s="44">
        <v>270847.90999999997</v>
      </c>
      <c r="G26" s="44">
        <v>34418.019999999997</v>
      </c>
    </row>
    <row r="27" spans="5:7">
      <c r="E27" s="225">
        <f t="shared" si="0"/>
        <v>201808</v>
      </c>
      <c r="F27" s="44">
        <v>316591.98</v>
      </c>
      <c r="G27" s="44">
        <v>30862.81</v>
      </c>
    </row>
    <row r="28" spans="5:7">
      <c r="E28" s="225">
        <f t="shared" si="0"/>
        <v>201809</v>
      </c>
      <c r="F28" s="44">
        <v>506344.42</v>
      </c>
      <c r="G28" s="44">
        <v>34337.730000000003</v>
      </c>
    </row>
    <row r="29" spans="5:7">
      <c r="E29" s="225">
        <f t="shared" si="0"/>
        <v>201810</v>
      </c>
      <c r="F29" s="44">
        <v>34716.700000000004</v>
      </c>
      <c r="G29" s="44">
        <v>50214.96</v>
      </c>
    </row>
    <row r="30" spans="5:7">
      <c r="E30" s="225">
        <f t="shared" si="0"/>
        <v>201811</v>
      </c>
      <c r="F30" s="44">
        <v>264116.90999999997</v>
      </c>
      <c r="G30" s="44">
        <v>85287.39</v>
      </c>
    </row>
    <row r="31" spans="5:7">
      <c r="E31" s="225">
        <f t="shared" si="0"/>
        <v>201812</v>
      </c>
      <c r="F31" s="44">
        <v>326082.45999999996</v>
      </c>
      <c r="G31" s="44">
        <v>139645.63</v>
      </c>
    </row>
    <row r="32" spans="5:7" ht="13.8" thickBot="1">
      <c r="E32" s="225"/>
      <c r="F32" s="226">
        <f>SUM(F20:F31)</f>
        <v>3613868.8500000006</v>
      </c>
      <c r="G32" s="226">
        <f>SUM(G20:G31)</f>
        <v>1102971.1199999999</v>
      </c>
    </row>
    <row r="33" spans="5:9">
      <c r="E33" s="225"/>
      <c r="F33" s="45"/>
      <c r="G33" s="45"/>
    </row>
    <row r="34" spans="5:9">
      <c r="E34" s="225"/>
      <c r="H34" s="227" t="s">
        <v>65</v>
      </c>
      <c r="I34" s="44"/>
    </row>
    <row r="35" spans="5:9">
      <c r="H35" s="227" t="s">
        <v>64</v>
      </c>
      <c r="I35" s="44"/>
    </row>
    <row r="36" spans="5:9">
      <c r="E36" s="225">
        <f t="shared" ref="E36:E47" si="1">E20</f>
        <v>201801</v>
      </c>
      <c r="H36" s="44">
        <v>580926.29000000015</v>
      </c>
      <c r="I36" s="44"/>
    </row>
    <row r="37" spans="5:9">
      <c r="E37" s="225">
        <f t="shared" si="1"/>
        <v>201802</v>
      </c>
      <c r="H37" s="44">
        <v>466116.16000000003</v>
      </c>
      <c r="I37" s="44"/>
    </row>
    <row r="38" spans="5:9">
      <c r="E38" s="225">
        <f t="shared" si="1"/>
        <v>201803</v>
      </c>
      <c r="H38" s="44">
        <v>485524.45999999996</v>
      </c>
      <c r="I38" s="44"/>
    </row>
    <row r="39" spans="5:9">
      <c r="E39" s="225">
        <f t="shared" si="1"/>
        <v>201804</v>
      </c>
      <c r="H39" s="44">
        <v>353131.11</v>
      </c>
      <c r="I39" s="44"/>
    </row>
    <row r="40" spans="5:9">
      <c r="E40" s="225">
        <f t="shared" si="1"/>
        <v>201805</v>
      </c>
      <c r="H40" s="44">
        <v>235031.72</v>
      </c>
      <c r="I40" s="44"/>
    </row>
    <row r="41" spans="5:9">
      <c r="E41" s="225">
        <f t="shared" si="1"/>
        <v>201806</v>
      </c>
      <c r="H41" s="44">
        <v>154219.84</v>
      </c>
      <c r="I41" s="44"/>
    </row>
    <row r="42" spans="5:9">
      <c r="E42" s="225">
        <f t="shared" si="1"/>
        <v>201807</v>
      </c>
      <c r="H42" s="44">
        <v>129533.85</v>
      </c>
      <c r="I42" s="44"/>
    </row>
    <row r="43" spans="5:9">
      <c r="E43" s="225">
        <f t="shared" si="1"/>
        <v>201808</v>
      </c>
      <c r="H43" s="44">
        <v>128069.89</v>
      </c>
      <c r="I43" s="44"/>
    </row>
    <row r="44" spans="5:9">
      <c r="E44" s="225">
        <f t="shared" si="1"/>
        <v>201809</v>
      </c>
      <c r="H44" s="44">
        <v>137950.57</v>
      </c>
      <c r="I44" s="44"/>
    </row>
    <row r="45" spans="5:9">
      <c r="E45" s="225">
        <f t="shared" si="1"/>
        <v>201810</v>
      </c>
      <c r="H45" s="44">
        <v>173406.02</v>
      </c>
      <c r="I45" s="44"/>
    </row>
    <row r="46" spans="5:9">
      <c r="E46" s="225">
        <f t="shared" si="1"/>
        <v>201811</v>
      </c>
      <c r="H46" s="44">
        <v>307649.59000000003</v>
      </c>
      <c r="I46" s="44"/>
    </row>
    <row r="47" spans="5:9">
      <c r="E47" s="225">
        <f t="shared" si="1"/>
        <v>201812</v>
      </c>
      <c r="H47" s="44">
        <v>467676.56</v>
      </c>
      <c r="I47" s="44"/>
    </row>
    <row r="48" spans="5:9" ht="13.8" thickBot="1">
      <c r="E48" s="225"/>
      <c r="H48" s="226">
        <f>SUM(H36:H47)</f>
        <v>3619236.06</v>
      </c>
      <c r="I48" s="44"/>
    </row>
    <row r="49" spans="5:7">
      <c r="E49" s="225"/>
    </row>
    <row r="50" spans="5:7">
      <c r="E50" s="225"/>
      <c r="F50" s="227" t="s">
        <v>63</v>
      </c>
      <c r="G50" s="227" t="s">
        <v>65</v>
      </c>
    </row>
    <row r="51" spans="5:7">
      <c r="E51" s="225"/>
      <c r="F51" s="227" t="s">
        <v>52</v>
      </c>
      <c r="G51" s="227" t="s">
        <v>52</v>
      </c>
    </row>
    <row r="52" spans="5:7">
      <c r="E52" s="225">
        <f>E36</f>
        <v>201801</v>
      </c>
      <c r="F52" s="44">
        <v>1923686.9200000002</v>
      </c>
      <c r="G52" s="44">
        <v>983008.92</v>
      </c>
    </row>
    <row r="53" spans="5:7">
      <c r="E53" s="225">
        <f>E37</f>
        <v>201802</v>
      </c>
      <c r="F53" s="44">
        <v>1645254.59</v>
      </c>
      <c r="G53" s="44">
        <v>699350.32</v>
      </c>
    </row>
    <row r="54" spans="5:7">
      <c r="E54" s="225">
        <f>E38</f>
        <v>201803</v>
      </c>
      <c r="F54" s="44">
        <v>1629530.77</v>
      </c>
      <c r="G54" s="44">
        <v>735843.07000000007</v>
      </c>
    </row>
    <row r="55" spans="5:7">
      <c r="E55" s="225">
        <f t="shared" ref="E55:E63" si="2">E39</f>
        <v>201804</v>
      </c>
      <c r="F55" s="44">
        <v>1507020.98</v>
      </c>
      <c r="G55" s="44">
        <v>524541.05999999994</v>
      </c>
    </row>
    <row r="56" spans="5:7">
      <c r="E56" s="225">
        <f t="shared" si="2"/>
        <v>201805</v>
      </c>
      <c r="F56" s="44">
        <v>1305829.3499999999</v>
      </c>
      <c r="G56" s="44">
        <v>308158.27999999997</v>
      </c>
    </row>
    <row r="57" spans="5:7">
      <c r="E57" s="225">
        <f t="shared" si="2"/>
        <v>201806</v>
      </c>
      <c r="F57" s="44">
        <v>1411800.5999999999</v>
      </c>
      <c r="G57" s="44">
        <v>183696.76</v>
      </c>
    </row>
    <row r="58" spans="5:7">
      <c r="E58" s="225">
        <f t="shared" si="2"/>
        <v>201807</v>
      </c>
      <c r="F58" s="44">
        <v>1449773.5399999998</v>
      </c>
      <c r="G58" s="44">
        <v>164018.81000000003</v>
      </c>
    </row>
    <row r="59" spans="5:7">
      <c r="E59" s="225">
        <f t="shared" si="2"/>
        <v>201808</v>
      </c>
      <c r="F59" s="44">
        <v>1689553.1600000001</v>
      </c>
      <c r="G59" s="44">
        <v>152859.66</v>
      </c>
    </row>
    <row r="60" spans="5:7">
      <c r="E60" s="225">
        <f t="shared" si="2"/>
        <v>201809</v>
      </c>
      <c r="F60" s="44">
        <v>1507780.6500000001</v>
      </c>
      <c r="G60" s="44">
        <v>165655.87000000002</v>
      </c>
    </row>
    <row r="61" spans="5:7">
      <c r="E61" s="225">
        <f t="shared" si="2"/>
        <v>201810</v>
      </c>
      <c r="F61" s="44">
        <v>1387002.17</v>
      </c>
      <c r="G61" s="44">
        <v>251276.24</v>
      </c>
    </row>
    <row r="62" spans="5:7">
      <c r="E62" s="225">
        <f t="shared" si="2"/>
        <v>201811</v>
      </c>
      <c r="F62" s="44">
        <v>1462403.9799999997</v>
      </c>
      <c r="G62" s="44">
        <v>397745.07</v>
      </c>
    </row>
    <row r="63" spans="5:7">
      <c r="E63" s="225">
        <f t="shared" si="2"/>
        <v>201812</v>
      </c>
      <c r="F63" s="44">
        <v>1705255.31</v>
      </c>
      <c r="G63" s="44">
        <v>626458.19999999995</v>
      </c>
    </row>
    <row r="64" spans="5:7" ht="13.8" thickBot="1">
      <c r="F64" s="226">
        <f>SUM(F52:F63)</f>
        <v>18624892.019999996</v>
      </c>
      <c r="G64" s="226">
        <f>SUM(G52:G63)</f>
        <v>5192612.2600000007</v>
      </c>
    </row>
  </sheetData>
  <pageMargins left="0.75" right="0.75" top="1" bottom="1" header="0.5" footer="0.5"/>
  <pageSetup fitToHeight="0" orientation="landscape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ustomProperties>
    <customPr name="xxe4aP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view="pageBreakPreview" zoomScaleNormal="100" zoomScaleSheetLayoutView="100" workbookViewId="0">
      <selection activeCell="E25" sqref="E25"/>
    </sheetView>
  </sheetViews>
  <sheetFormatPr defaultColWidth="9.375" defaultRowHeight="13.2"/>
  <cols>
    <col min="1" max="1" width="25.5" style="190" customWidth="1"/>
    <col min="2" max="2" width="10.5" style="190" customWidth="1"/>
    <col min="3" max="3" width="17.625" style="190" customWidth="1"/>
    <col min="4" max="4" width="9.5" style="65" customWidth="1"/>
    <col min="5" max="5" width="18.5" style="54" bestFit="1" customWidth="1"/>
    <col min="6" max="6" width="14.75" style="190" bestFit="1" customWidth="1"/>
    <col min="7" max="7" width="13.5" style="190" hidden="1" customWidth="1"/>
    <col min="8" max="8" width="1" style="190" customWidth="1"/>
    <col min="9" max="9" width="10.5" style="190" customWidth="1"/>
    <col min="10" max="20" width="9.375" style="190"/>
    <col min="21" max="21" width="10.5" style="190" customWidth="1"/>
    <col min="22" max="16384" width="9.375" style="190"/>
  </cols>
  <sheetData>
    <row r="1" spans="1:21">
      <c r="A1" s="244" t="s">
        <v>21</v>
      </c>
      <c r="B1" s="244"/>
      <c r="C1" s="244"/>
      <c r="D1" s="244"/>
      <c r="E1" s="244"/>
    </row>
    <row r="2" spans="1:21">
      <c r="A2" s="244" t="s">
        <v>23</v>
      </c>
      <c r="B2" s="244"/>
      <c r="C2" s="244"/>
      <c r="D2" s="244"/>
      <c r="E2" s="244"/>
    </row>
    <row r="3" spans="1:21">
      <c r="A3" s="245" t="str">
        <f>Input!B3</f>
        <v>Twelve Months Ended December 31, 2018</v>
      </c>
      <c r="B3" s="244"/>
      <c r="C3" s="244"/>
      <c r="D3" s="244"/>
      <c r="E3" s="244"/>
    </row>
    <row r="4" spans="1:21">
      <c r="A4" s="244" t="s">
        <v>118</v>
      </c>
      <c r="B4" s="244"/>
      <c r="C4" s="244"/>
      <c r="D4" s="244"/>
      <c r="E4" s="244"/>
    </row>
    <row r="5" spans="1:21">
      <c r="I5" s="31" t="s">
        <v>134</v>
      </c>
    </row>
    <row r="7" spans="1:21">
      <c r="E7" s="182" t="s">
        <v>25</v>
      </c>
      <c r="G7" s="182" t="s">
        <v>111</v>
      </c>
      <c r="I7" s="234">
        <f>Input!B5</f>
        <v>201801</v>
      </c>
      <c r="J7" s="234">
        <f>I7+1</f>
        <v>201802</v>
      </c>
      <c r="K7" s="234">
        <f t="shared" ref="K7:S7" si="0">J7+1</f>
        <v>201803</v>
      </c>
      <c r="L7" s="234">
        <f t="shared" si="0"/>
        <v>201804</v>
      </c>
      <c r="M7" s="234">
        <f t="shared" si="0"/>
        <v>201805</v>
      </c>
      <c r="N7" s="234">
        <f t="shared" si="0"/>
        <v>201806</v>
      </c>
      <c r="O7" s="234">
        <f t="shared" si="0"/>
        <v>201807</v>
      </c>
      <c r="P7" s="234">
        <f t="shared" si="0"/>
        <v>201808</v>
      </c>
      <c r="Q7" s="234">
        <f t="shared" si="0"/>
        <v>201809</v>
      </c>
      <c r="R7" s="234">
        <f t="shared" si="0"/>
        <v>201810</v>
      </c>
      <c r="S7" s="234">
        <f t="shared" si="0"/>
        <v>201811</v>
      </c>
      <c r="T7" s="234">
        <f>S7+1</f>
        <v>201812</v>
      </c>
      <c r="U7" s="234" t="s">
        <v>30</v>
      </c>
    </row>
    <row r="8" spans="1:21">
      <c r="A8" s="31" t="s">
        <v>114</v>
      </c>
    </row>
    <row r="9" spans="1:21">
      <c r="A9" s="195" t="s">
        <v>112</v>
      </c>
      <c r="E9" s="196">
        <f>'G-EBO-2'!D17</f>
        <v>5078092.41</v>
      </c>
      <c r="F9" s="196"/>
      <c r="I9" s="235">
        <f>SUM('G-EBO-3'!E9:E14)</f>
        <v>968708.35000000009</v>
      </c>
      <c r="J9" s="235">
        <f>SUM('G-EBO-3'!F9:F14)</f>
        <v>685249.85</v>
      </c>
      <c r="K9" s="235">
        <f>SUM('G-EBO-3'!G9:G14)</f>
        <v>722483.6</v>
      </c>
      <c r="L9" s="235">
        <f>SUM('G-EBO-3'!H9:H14)</f>
        <v>512222.95000000007</v>
      </c>
      <c r="M9" s="235">
        <f>SUM('G-EBO-3'!I9:I14)</f>
        <v>299540.98000000004</v>
      </c>
      <c r="N9" s="235">
        <f>SUM('G-EBO-3'!J9:J14)</f>
        <v>177405.57</v>
      </c>
      <c r="O9" s="235">
        <f>SUM('G-EBO-3'!K9:K14)</f>
        <v>159385.46</v>
      </c>
      <c r="P9" s="235">
        <f>SUM('G-EBO-3'!L9:L14)</f>
        <v>148210.77000000002</v>
      </c>
      <c r="Q9" s="235">
        <f>SUM('G-EBO-3'!M9:M14)</f>
        <v>158925.27000000002</v>
      </c>
      <c r="R9" s="235">
        <f>SUM('G-EBO-3'!N9:N14)</f>
        <v>244088.25</v>
      </c>
      <c r="S9" s="235">
        <f>SUM('G-EBO-3'!O9:O14)</f>
        <v>387876.83</v>
      </c>
      <c r="T9" s="235">
        <f>SUM('G-EBO-3'!P9:P14)</f>
        <v>613994.53</v>
      </c>
      <c r="U9" s="235">
        <f>SUM(I9:T9)</f>
        <v>5078092.41</v>
      </c>
    </row>
    <row r="10" spans="1:21">
      <c r="A10" s="195" t="s">
        <v>126</v>
      </c>
      <c r="E10" s="197">
        <f>'G-EBO-2'!F17</f>
        <v>-8286.1400000000012</v>
      </c>
      <c r="F10" s="196"/>
      <c r="I10" s="235">
        <f>'G-EBO-4'!E10</f>
        <v>-1054.97</v>
      </c>
      <c r="J10" s="235">
        <f>'G-EBO-4'!F10</f>
        <v>-788.29</v>
      </c>
      <c r="K10" s="235">
        <f>'G-EBO-4'!G10</f>
        <v>-837.06</v>
      </c>
      <c r="L10" s="235">
        <f>'G-EBO-4'!H10</f>
        <v>-721.44</v>
      </c>
      <c r="M10" s="235">
        <f>'G-EBO-4'!I10</f>
        <v>-815.8</v>
      </c>
      <c r="N10" s="235">
        <f>'G-EBO-4'!J10</f>
        <v>-567.82000000000005</v>
      </c>
      <c r="O10" s="235">
        <f>'G-EBO-4'!K10</f>
        <v>-497.90999999999997</v>
      </c>
      <c r="P10" s="235">
        <f>'G-EBO-4'!L10</f>
        <v>-455.42999999999995</v>
      </c>
      <c r="Q10" s="235">
        <f>'G-EBO-4'!M10</f>
        <v>-507.26</v>
      </c>
      <c r="R10" s="235">
        <f>'G-EBO-4'!N10</f>
        <v>-558.44000000000005</v>
      </c>
      <c r="S10" s="235">
        <f>'G-EBO-4'!O10</f>
        <v>-1068.74</v>
      </c>
      <c r="T10" s="235">
        <f>'G-EBO-4'!P10</f>
        <v>-412.98</v>
      </c>
      <c r="U10" s="235">
        <f t="shared" ref="U10:U25" si="1">SUM(I10:T10)</f>
        <v>-8286.14</v>
      </c>
    </row>
    <row r="11" spans="1:21">
      <c r="A11" s="195" t="s">
        <v>113</v>
      </c>
      <c r="B11" s="31"/>
      <c r="D11" s="65" t="s">
        <v>95</v>
      </c>
      <c r="E11" s="198">
        <f>SUM(E9:E10)</f>
        <v>5069806.2700000005</v>
      </c>
      <c r="F11" s="196"/>
      <c r="I11" s="236">
        <f>SUM(I9:I10)</f>
        <v>967653.38000000012</v>
      </c>
      <c r="J11" s="236">
        <f t="shared" ref="J11:U11" si="2">SUM(J9:J10)</f>
        <v>684461.55999999994</v>
      </c>
      <c r="K11" s="236">
        <f t="shared" si="2"/>
        <v>721646.53999999992</v>
      </c>
      <c r="L11" s="236">
        <f t="shared" si="2"/>
        <v>511501.51000000007</v>
      </c>
      <c r="M11" s="236">
        <f t="shared" si="2"/>
        <v>298725.18000000005</v>
      </c>
      <c r="N11" s="236">
        <f t="shared" si="2"/>
        <v>176837.75</v>
      </c>
      <c r="O11" s="236">
        <f t="shared" si="2"/>
        <v>158887.54999999999</v>
      </c>
      <c r="P11" s="236">
        <f t="shared" si="2"/>
        <v>147755.34000000003</v>
      </c>
      <c r="Q11" s="236">
        <f t="shared" si="2"/>
        <v>158418.01</v>
      </c>
      <c r="R11" s="236">
        <f t="shared" si="2"/>
        <v>243529.81</v>
      </c>
      <c r="S11" s="236">
        <f t="shared" si="2"/>
        <v>386808.09</v>
      </c>
      <c r="T11" s="236">
        <f t="shared" si="2"/>
        <v>613581.55000000005</v>
      </c>
      <c r="U11" s="236">
        <f t="shared" si="2"/>
        <v>5069806.2700000005</v>
      </c>
    </row>
    <row r="12" spans="1:21" ht="3" customHeight="1">
      <c r="E12" s="196"/>
      <c r="F12" s="196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</row>
    <row r="13" spans="1:21">
      <c r="A13" s="31" t="s">
        <v>115</v>
      </c>
      <c r="E13" s="196"/>
      <c r="F13" s="196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</row>
    <row r="14" spans="1:21">
      <c r="A14" s="195" t="s">
        <v>112</v>
      </c>
      <c r="E14" s="196">
        <f>'G-EBO-2'!D22</f>
        <v>128176.57</v>
      </c>
      <c r="F14" s="196"/>
      <c r="I14" s="235">
        <f>SUM('G-EBO-3'!E16:E17)</f>
        <v>15903.22</v>
      </c>
      <c r="J14" s="235">
        <f>SUM('G-EBO-3'!F16:F17)</f>
        <v>14128.59</v>
      </c>
      <c r="K14" s="235">
        <f>SUM('G-EBO-3'!G16:G17)</f>
        <v>13705.800000000001</v>
      </c>
      <c r="L14" s="235">
        <f>SUM('G-EBO-3'!H16:H17)</f>
        <v>12220.01</v>
      </c>
      <c r="M14" s="235">
        <f>SUM('G-EBO-3'!I16:I17)</f>
        <v>10819.76</v>
      </c>
      <c r="N14" s="235">
        <f>SUM('G-EBO-3'!J16:J17)</f>
        <v>8159.43</v>
      </c>
      <c r="O14" s="235">
        <f>SUM('G-EBO-3'!K16:K17)</f>
        <v>7666.87</v>
      </c>
      <c r="P14" s="235">
        <f>SUM('G-EBO-3'!L16:L17)</f>
        <v>7193.66</v>
      </c>
      <c r="Q14" s="235">
        <f>SUM('G-EBO-3'!M16:M17)</f>
        <v>7647.0399999999991</v>
      </c>
      <c r="R14" s="235">
        <f>SUM('G-EBO-3'!N16:N17)</f>
        <v>8006.3700000000008</v>
      </c>
      <c r="S14" s="235">
        <f>SUM('G-EBO-3'!O16:O17)</f>
        <v>10271.48</v>
      </c>
      <c r="T14" s="235">
        <f>SUM('G-EBO-3'!P16:P17)</f>
        <v>12454.34</v>
      </c>
      <c r="U14" s="235">
        <f t="shared" si="1"/>
        <v>128176.56999999998</v>
      </c>
    </row>
    <row r="15" spans="1:21">
      <c r="A15" s="195" t="s">
        <v>126</v>
      </c>
      <c r="E15" s="196">
        <f>'G-EBO-2'!F22</f>
        <v>0</v>
      </c>
      <c r="F15" s="196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</row>
    <row r="16" spans="1:21">
      <c r="A16" s="195" t="s">
        <v>113</v>
      </c>
      <c r="E16" s="199">
        <f>SUM(E14:E15)</f>
        <v>128176.57</v>
      </c>
      <c r="F16" s="196"/>
      <c r="I16" s="236">
        <f>SUM(I14:I15)</f>
        <v>15903.22</v>
      </c>
      <c r="J16" s="236">
        <f t="shared" ref="J16:U16" si="3">SUM(J14:J15)</f>
        <v>14128.59</v>
      </c>
      <c r="K16" s="236">
        <f t="shared" si="3"/>
        <v>13705.800000000001</v>
      </c>
      <c r="L16" s="236">
        <f t="shared" si="3"/>
        <v>12220.01</v>
      </c>
      <c r="M16" s="236">
        <f t="shared" si="3"/>
        <v>10819.76</v>
      </c>
      <c r="N16" s="236">
        <f t="shared" si="3"/>
        <v>8159.43</v>
      </c>
      <c r="O16" s="236">
        <f t="shared" si="3"/>
        <v>7666.87</v>
      </c>
      <c r="P16" s="236">
        <f t="shared" si="3"/>
        <v>7193.66</v>
      </c>
      <c r="Q16" s="236">
        <f t="shared" si="3"/>
        <v>7647.0399999999991</v>
      </c>
      <c r="R16" s="236">
        <f t="shared" si="3"/>
        <v>8006.3700000000008</v>
      </c>
      <c r="S16" s="236">
        <f t="shared" si="3"/>
        <v>10271.48</v>
      </c>
      <c r="T16" s="236">
        <f t="shared" si="3"/>
        <v>12454.34</v>
      </c>
      <c r="U16" s="236">
        <f t="shared" si="3"/>
        <v>128176.56999999998</v>
      </c>
    </row>
    <row r="17" spans="1:21" ht="4.2" customHeight="1">
      <c r="A17" s="195"/>
      <c r="E17" s="200"/>
      <c r="F17" s="196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</row>
    <row r="18" spans="1:21" ht="13.8" thickBot="1">
      <c r="A18" s="194" t="s">
        <v>116</v>
      </c>
      <c r="E18" s="196"/>
      <c r="F18" s="196">
        <f>SUM(E11,E16)</f>
        <v>5197982.8400000008</v>
      </c>
      <c r="I18" s="237">
        <f>SUM(I11,I16)</f>
        <v>983556.60000000009</v>
      </c>
      <c r="J18" s="237">
        <f t="shared" ref="J18:U18" si="4">SUM(J11,J16)</f>
        <v>698590.14999999991</v>
      </c>
      <c r="K18" s="237">
        <f t="shared" si="4"/>
        <v>735352.34</v>
      </c>
      <c r="L18" s="237">
        <f t="shared" si="4"/>
        <v>523721.52000000008</v>
      </c>
      <c r="M18" s="237">
        <f t="shared" si="4"/>
        <v>309544.94000000006</v>
      </c>
      <c r="N18" s="237">
        <f t="shared" si="4"/>
        <v>184997.18</v>
      </c>
      <c r="O18" s="237">
        <f t="shared" si="4"/>
        <v>166554.41999999998</v>
      </c>
      <c r="P18" s="237">
        <f t="shared" si="4"/>
        <v>154949.00000000003</v>
      </c>
      <c r="Q18" s="237">
        <f t="shared" si="4"/>
        <v>166065.05000000002</v>
      </c>
      <c r="R18" s="237">
        <f t="shared" si="4"/>
        <v>251536.18</v>
      </c>
      <c r="S18" s="237">
        <f t="shared" si="4"/>
        <v>397079.57</v>
      </c>
      <c r="T18" s="237">
        <f t="shared" si="4"/>
        <v>626035.89</v>
      </c>
      <c r="U18" s="237">
        <f t="shared" si="4"/>
        <v>5197982.8400000008</v>
      </c>
    </row>
    <row r="19" spans="1:21">
      <c r="A19" s="194"/>
      <c r="E19" s="196"/>
      <c r="F19" s="196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</row>
    <row r="20" spans="1:21">
      <c r="A20" s="31" t="s">
        <v>24</v>
      </c>
      <c r="D20" s="65" t="s">
        <v>94</v>
      </c>
      <c r="E20" s="201">
        <f>'G-EBO-5'!G11</f>
        <v>5192612.2600000007</v>
      </c>
      <c r="F20" s="196"/>
      <c r="G20" s="192">
        <f>'E-EBO-5'!D5</f>
        <v>3613868.8500000006</v>
      </c>
      <c r="I20" s="235">
        <f>'G-EBO-5'!G52</f>
        <v>983008.92</v>
      </c>
      <c r="J20" s="235">
        <f>'G-EBO-5'!G53</f>
        <v>699350.32</v>
      </c>
      <c r="K20" s="235">
        <f>'G-EBO-5'!G54</f>
        <v>735843.07000000007</v>
      </c>
      <c r="L20" s="235">
        <f>'G-EBO-5'!G55</f>
        <v>524541.05999999994</v>
      </c>
      <c r="M20" s="235">
        <f>'G-EBO-5'!G56</f>
        <v>308158.27999999997</v>
      </c>
      <c r="N20" s="235">
        <f>'G-EBO-5'!G57</f>
        <v>183696.76</v>
      </c>
      <c r="O20" s="235">
        <f>'G-EBO-5'!G58</f>
        <v>164018.81000000003</v>
      </c>
      <c r="P20" s="235">
        <f>'G-EBO-5'!G59</f>
        <v>152859.66</v>
      </c>
      <c r="Q20" s="235">
        <f>'G-EBO-5'!G60</f>
        <v>165655.87000000002</v>
      </c>
      <c r="R20" s="235">
        <f>'G-EBO-5'!G61</f>
        <v>251276.24</v>
      </c>
      <c r="S20" s="235">
        <f>'G-EBO-5'!G62</f>
        <v>397745.07</v>
      </c>
      <c r="T20" s="235">
        <f>'G-EBO-5'!G63</f>
        <v>626458.19999999995</v>
      </c>
      <c r="U20" s="235">
        <f t="shared" si="1"/>
        <v>5192612.2600000007</v>
      </c>
    </row>
    <row r="21" spans="1:21">
      <c r="A21" s="190" t="s">
        <v>105</v>
      </c>
      <c r="E21" s="202">
        <v>0</v>
      </c>
      <c r="F21" s="196"/>
      <c r="G21" s="188">
        <v>0</v>
      </c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</row>
    <row r="22" spans="1:21">
      <c r="A22" s="190" t="s">
        <v>24</v>
      </c>
      <c r="E22" s="207">
        <f>SUM(E20:E21)</f>
        <v>5192612.2600000007</v>
      </c>
      <c r="F22" s="196"/>
      <c r="G22" s="183">
        <v>3212542.52</v>
      </c>
      <c r="I22" s="238">
        <f>SUM(I20:I21)</f>
        <v>983008.92</v>
      </c>
      <c r="J22" s="238">
        <f t="shared" ref="J22:U22" si="5">SUM(J20:J21)</f>
        <v>699350.32</v>
      </c>
      <c r="K22" s="238">
        <f t="shared" si="5"/>
        <v>735843.07000000007</v>
      </c>
      <c r="L22" s="238">
        <f t="shared" si="5"/>
        <v>524541.05999999994</v>
      </c>
      <c r="M22" s="238">
        <f t="shared" si="5"/>
        <v>308158.27999999997</v>
      </c>
      <c r="N22" s="238">
        <f t="shared" si="5"/>
        <v>183696.76</v>
      </c>
      <c r="O22" s="238">
        <f t="shared" si="5"/>
        <v>164018.81000000003</v>
      </c>
      <c r="P22" s="238">
        <f t="shared" si="5"/>
        <v>152859.66</v>
      </c>
      <c r="Q22" s="238">
        <f t="shared" si="5"/>
        <v>165655.87000000002</v>
      </c>
      <c r="R22" s="238">
        <f t="shared" si="5"/>
        <v>251276.24</v>
      </c>
      <c r="S22" s="238">
        <f t="shared" si="5"/>
        <v>397745.07</v>
      </c>
      <c r="T22" s="238">
        <f t="shared" si="5"/>
        <v>626458.19999999995</v>
      </c>
      <c r="U22" s="238">
        <f t="shared" si="5"/>
        <v>5192612.2600000007</v>
      </c>
    </row>
    <row r="23" spans="1:21" ht="5.4" customHeight="1">
      <c r="A23" s="32" t="s">
        <v>90</v>
      </c>
      <c r="E23" s="196"/>
      <c r="F23" s="196"/>
      <c r="G23" s="189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</row>
    <row r="24" spans="1:21">
      <c r="A24" s="190" t="s">
        <v>37</v>
      </c>
      <c r="B24" s="31"/>
      <c r="C24" s="31"/>
      <c r="E24" s="203"/>
      <c r="F24" s="196"/>
      <c r="G24" s="184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</row>
    <row r="25" spans="1:21">
      <c r="A25" s="190" t="s">
        <v>36</v>
      </c>
      <c r="C25" s="35"/>
      <c r="D25" s="65" t="s">
        <v>95</v>
      </c>
      <c r="E25" s="197">
        <f>'G-EBO-2'!F17</f>
        <v>-8286.1400000000012</v>
      </c>
      <c r="F25" s="196"/>
      <c r="G25" s="189"/>
      <c r="I25" s="235">
        <f>'G-EBO-4'!E10</f>
        <v>-1054.97</v>
      </c>
      <c r="J25" s="235">
        <f>'G-EBO-4'!F10</f>
        <v>-788.29</v>
      </c>
      <c r="K25" s="235">
        <f>'G-EBO-4'!G10</f>
        <v>-837.06</v>
      </c>
      <c r="L25" s="235">
        <f>'G-EBO-4'!H10</f>
        <v>-721.44</v>
      </c>
      <c r="M25" s="235">
        <f>'G-EBO-4'!I10</f>
        <v>-815.8</v>
      </c>
      <c r="N25" s="235">
        <f>'G-EBO-4'!J10</f>
        <v>-567.82000000000005</v>
      </c>
      <c r="O25" s="235">
        <f>'G-EBO-4'!K10</f>
        <v>-497.90999999999997</v>
      </c>
      <c r="P25" s="235">
        <f>'G-EBO-4'!L10</f>
        <v>-455.42999999999995</v>
      </c>
      <c r="Q25" s="235">
        <f>'G-EBO-4'!M10</f>
        <v>-507.26</v>
      </c>
      <c r="R25" s="235">
        <f>'G-EBO-4'!N10</f>
        <v>-558.44000000000005</v>
      </c>
      <c r="S25" s="235">
        <f>'G-EBO-4'!O10</f>
        <v>-1068.74</v>
      </c>
      <c r="T25" s="235">
        <f>'G-EBO-4'!P10</f>
        <v>-412.98</v>
      </c>
      <c r="U25" s="235">
        <f t="shared" si="1"/>
        <v>-8286.14</v>
      </c>
    </row>
    <row r="26" spans="1:21" ht="13.8" thickBot="1">
      <c r="A26" s="31" t="s">
        <v>117</v>
      </c>
      <c r="B26" s="31"/>
      <c r="C26" s="36"/>
      <c r="D26" s="66"/>
      <c r="E26" s="204"/>
      <c r="F26" s="197">
        <f>SUM(E22:E25)</f>
        <v>5184326.120000001</v>
      </c>
      <c r="G26" s="189"/>
      <c r="I26" s="239">
        <f>SUM(I22:I25)</f>
        <v>981953.95000000007</v>
      </c>
      <c r="J26" s="239">
        <f t="shared" ref="J26:U26" si="6">SUM(J22:J25)</f>
        <v>698562.02999999991</v>
      </c>
      <c r="K26" s="239">
        <f t="shared" si="6"/>
        <v>735006.01</v>
      </c>
      <c r="L26" s="239">
        <f t="shared" si="6"/>
        <v>523819.61999999994</v>
      </c>
      <c r="M26" s="239">
        <f t="shared" si="6"/>
        <v>307342.48</v>
      </c>
      <c r="N26" s="239">
        <f t="shared" si="6"/>
        <v>183128.94</v>
      </c>
      <c r="O26" s="239">
        <f t="shared" si="6"/>
        <v>163520.90000000002</v>
      </c>
      <c r="P26" s="239">
        <f t="shared" si="6"/>
        <v>152404.23000000001</v>
      </c>
      <c r="Q26" s="239">
        <f t="shared" si="6"/>
        <v>165148.61000000002</v>
      </c>
      <c r="R26" s="239">
        <f t="shared" si="6"/>
        <v>250717.8</v>
      </c>
      <c r="S26" s="239">
        <f t="shared" si="6"/>
        <v>396676.33</v>
      </c>
      <c r="T26" s="239">
        <f t="shared" si="6"/>
        <v>626045.22</v>
      </c>
      <c r="U26" s="239">
        <f t="shared" si="6"/>
        <v>5184326.120000001</v>
      </c>
    </row>
    <row r="27" spans="1:21" ht="13.8" thickBot="1">
      <c r="E27" s="204"/>
      <c r="F27" s="196"/>
      <c r="G27" s="191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</row>
    <row r="28" spans="1:21" ht="14.4" thickTop="1" thickBot="1">
      <c r="A28" s="31"/>
      <c r="B28" s="31"/>
      <c r="C28" s="33" t="s">
        <v>27</v>
      </c>
      <c r="E28" s="205"/>
      <c r="F28" s="95">
        <f>F26-F18</f>
        <v>-13656.719999999739</v>
      </c>
      <c r="G28" s="193">
        <v>-7027.3099999995902</v>
      </c>
      <c r="I28" s="240">
        <f>I26-I18</f>
        <v>-1602.6500000000233</v>
      </c>
      <c r="J28" s="240">
        <f t="shared" ref="J28:U28" si="7">J26-J18</f>
        <v>-28.119999999995343</v>
      </c>
      <c r="K28" s="240">
        <f t="shared" si="7"/>
        <v>-346.32999999995809</v>
      </c>
      <c r="L28" s="240">
        <f t="shared" si="7"/>
        <v>98.099999999860302</v>
      </c>
      <c r="M28" s="240">
        <f t="shared" si="7"/>
        <v>-2202.4600000000792</v>
      </c>
      <c r="N28" s="240">
        <f t="shared" si="7"/>
        <v>-1868.2399999999907</v>
      </c>
      <c r="O28" s="240">
        <f t="shared" si="7"/>
        <v>-3033.5199999999604</v>
      </c>
      <c r="P28" s="240">
        <f t="shared" si="7"/>
        <v>-2544.7700000000186</v>
      </c>
      <c r="Q28" s="240">
        <f t="shared" si="7"/>
        <v>-916.44000000000233</v>
      </c>
      <c r="R28" s="240">
        <f t="shared" si="7"/>
        <v>-818.38000000000466</v>
      </c>
      <c r="S28" s="240">
        <f t="shared" si="7"/>
        <v>-403.23999999999069</v>
      </c>
      <c r="T28" s="240">
        <f t="shared" si="7"/>
        <v>9.3299999999580905</v>
      </c>
      <c r="U28" s="240">
        <f t="shared" si="7"/>
        <v>-13656.719999999739</v>
      </c>
    </row>
    <row r="29" spans="1:21" ht="13.8" thickTop="1">
      <c r="A29" s="31"/>
      <c r="B29" s="31"/>
      <c r="C29" s="53" t="s">
        <v>26</v>
      </c>
      <c r="D29" s="67"/>
      <c r="E29" s="205"/>
      <c r="F29" s="196"/>
    </row>
    <row r="30" spans="1:21" ht="13.8" thickBot="1">
      <c r="C30" s="53"/>
      <c r="D30" s="67"/>
      <c r="E30" s="196"/>
      <c r="F30" s="196"/>
    </row>
    <row r="31" spans="1:21" ht="14.4" thickTop="1" thickBot="1">
      <c r="C31" s="53"/>
      <c r="D31" s="67"/>
      <c r="E31" s="205"/>
      <c r="F31" s="196"/>
      <c r="G31" s="95">
        <f>-SUM(G25,G22)</f>
        <v>-3212542.52</v>
      </c>
    </row>
    <row r="32" spans="1:21" ht="13.8" thickTop="1">
      <c r="C32" s="53"/>
      <c r="D32" s="67"/>
      <c r="E32" s="196"/>
      <c r="F32" s="206"/>
    </row>
    <row r="33" spans="1:5" ht="26.25" customHeight="1">
      <c r="A33" s="246" t="s">
        <v>91</v>
      </c>
      <c r="B33" s="246"/>
      <c r="C33" s="246"/>
      <c r="D33" s="246"/>
      <c r="E33" s="246"/>
    </row>
    <row r="34" spans="1:5">
      <c r="B34" s="34"/>
      <c r="C34" s="34"/>
      <c r="E34" s="56"/>
    </row>
  </sheetData>
  <mergeCells count="5">
    <mergeCell ref="A1:E1"/>
    <mergeCell ref="A2:E2"/>
    <mergeCell ref="A3:E3"/>
    <mergeCell ref="A4:E4"/>
    <mergeCell ref="A33:E33"/>
  </mergeCells>
  <printOptions horizontalCentered="1"/>
  <pageMargins left="0.75" right="0.75" top="1" bottom="1" header="0.5" footer="0.5"/>
  <pageSetup scale="79" fitToWidth="2" orientation="landscape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olBreaks count="1" manualBreakCount="1">
    <brk id="7" max="33" man="1"/>
  </colBreaks>
  <customProperties>
    <customPr name="xxe4aP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view="pageBreakPreview" zoomScaleNormal="100" zoomScaleSheetLayoutView="100" workbookViewId="0">
      <selection activeCell="U19" sqref="U19"/>
    </sheetView>
  </sheetViews>
  <sheetFormatPr defaultColWidth="11" defaultRowHeight="12"/>
  <cols>
    <col min="1" max="1" width="39.5" style="1" customWidth="1"/>
    <col min="2" max="2" width="7" style="1" customWidth="1"/>
    <col min="3" max="3" width="7.375" style="68" customWidth="1"/>
    <col min="4" max="4" width="12.375" style="1" customWidth="1"/>
    <col min="5" max="5" width="7.375" style="68" customWidth="1"/>
    <col min="6" max="6" width="15" style="3" customWidth="1"/>
    <col min="7" max="7" width="13.5" style="1" customWidth="1"/>
    <col min="8" max="16384" width="11" style="1"/>
  </cols>
  <sheetData>
    <row r="1" spans="1:7" s="15" customFormat="1" ht="11.4">
      <c r="A1" s="247" t="s">
        <v>21</v>
      </c>
      <c r="B1" s="247"/>
      <c r="C1" s="247"/>
      <c r="D1" s="247"/>
      <c r="E1" s="247"/>
      <c r="F1" s="247"/>
      <c r="G1" s="247"/>
    </row>
    <row r="2" spans="1:7" s="15" customFormat="1" ht="11.4">
      <c r="A2" s="247" t="s">
        <v>0</v>
      </c>
      <c r="B2" s="247"/>
      <c r="C2" s="247"/>
      <c r="D2" s="247"/>
      <c r="E2" s="247"/>
      <c r="F2" s="247"/>
      <c r="G2" s="247"/>
    </row>
    <row r="3" spans="1:7" s="15" customFormat="1" ht="11.4">
      <c r="A3" s="247" t="str">
        <f>'E-EBO-2'!A3:G3</f>
        <v>Twelve Months Ended December 31, 2018</v>
      </c>
      <c r="B3" s="247"/>
      <c r="C3" s="247"/>
      <c r="D3" s="247"/>
      <c r="E3" s="247"/>
      <c r="F3" s="247"/>
      <c r="G3" s="247"/>
    </row>
    <row r="4" spans="1:7">
      <c r="A4" s="247" t="s">
        <v>118</v>
      </c>
      <c r="B4" s="247"/>
      <c r="C4" s="247"/>
      <c r="D4" s="247"/>
      <c r="E4" s="247"/>
      <c r="F4" s="247"/>
      <c r="G4" s="247"/>
    </row>
    <row r="5" spans="1:7">
      <c r="F5" s="1"/>
      <c r="G5" s="3"/>
    </row>
    <row r="6" spans="1:7" ht="15.9" customHeight="1">
      <c r="A6" s="4" t="s">
        <v>2</v>
      </c>
      <c r="B6" s="4" t="s">
        <v>3</v>
      </c>
      <c r="C6" s="69"/>
      <c r="D6" s="4" t="s">
        <v>46</v>
      </c>
      <c r="E6" s="84"/>
      <c r="F6" s="37" t="s">
        <v>47</v>
      </c>
      <c r="G6" s="5" t="s">
        <v>30</v>
      </c>
    </row>
    <row r="7" spans="1:7">
      <c r="F7" s="108" t="s">
        <v>31</v>
      </c>
      <c r="G7" s="3"/>
    </row>
    <row r="8" spans="1:7">
      <c r="A8" s="6" t="s">
        <v>38</v>
      </c>
      <c r="F8" s="1"/>
      <c r="G8" s="111"/>
    </row>
    <row r="9" spans="1:7">
      <c r="A9" s="7" t="s">
        <v>5</v>
      </c>
      <c r="F9" s="1"/>
      <c r="G9" s="3"/>
    </row>
    <row r="10" spans="1:7">
      <c r="A10" s="1" t="s">
        <v>6</v>
      </c>
      <c r="B10" s="8">
        <v>1</v>
      </c>
      <c r="C10" s="70" t="s">
        <v>98</v>
      </c>
      <c r="D10" s="129">
        <f>'G-EBO-3'!Q9</f>
        <v>3339875.64</v>
      </c>
      <c r="E10" s="130" t="s">
        <v>99</v>
      </c>
      <c r="F10" s="129">
        <f>'G-EBO-4'!Q8</f>
        <v>-5292.2300000000014</v>
      </c>
      <c r="G10" s="131">
        <f t="shared" ref="G10:G16" si="0">D10+F10</f>
        <v>3334583.41</v>
      </c>
    </row>
    <row r="11" spans="1:7">
      <c r="A11" s="1" t="s">
        <v>43</v>
      </c>
      <c r="B11" s="8">
        <v>16</v>
      </c>
      <c r="C11" s="70" t="s">
        <v>98</v>
      </c>
      <c r="D11" s="129">
        <f>'G-EBO-3'!Q10</f>
        <v>0</v>
      </c>
      <c r="E11" s="130"/>
      <c r="F11" s="129"/>
      <c r="G11" s="131">
        <f t="shared" si="0"/>
        <v>0</v>
      </c>
    </row>
    <row r="12" spans="1:7">
      <c r="A12" s="1" t="s">
        <v>39</v>
      </c>
      <c r="B12" s="8">
        <v>21</v>
      </c>
      <c r="C12" s="70" t="s">
        <v>98</v>
      </c>
      <c r="D12" s="129">
        <f>'G-EBO-3'!Q11</f>
        <v>1688206.44</v>
      </c>
      <c r="E12" s="130" t="s">
        <v>99</v>
      </c>
      <c r="F12" s="129">
        <f>'G-EBO-4'!Q9</f>
        <v>-2993.91</v>
      </c>
      <c r="G12" s="131">
        <f t="shared" si="0"/>
        <v>1685212.53</v>
      </c>
    </row>
    <row r="13" spans="1:7">
      <c r="A13" s="1" t="s">
        <v>40</v>
      </c>
      <c r="B13" s="8">
        <v>22</v>
      </c>
      <c r="C13" s="70" t="s">
        <v>98</v>
      </c>
      <c r="D13" s="129">
        <f>'G-EBO-3'!Q12</f>
        <v>22709.64</v>
      </c>
      <c r="E13" s="130"/>
      <c r="F13" s="132"/>
      <c r="G13" s="131">
        <f t="shared" si="0"/>
        <v>22709.64</v>
      </c>
    </row>
    <row r="14" spans="1:7">
      <c r="A14" s="1" t="s">
        <v>104</v>
      </c>
      <c r="B14" s="8">
        <v>17</v>
      </c>
      <c r="C14" s="70" t="s">
        <v>98</v>
      </c>
      <c r="D14" s="129">
        <f>'G-EBO-3'!Q13</f>
        <v>0</v>
      </c>
      <c r="E14" s="130"/>
      <c r="F14" s="132"/>
      <c r="G14" s="131">
        <f t="shared" si="0"/>
        <v>0</v>
      </c>
    </row>
    <row r="15" spans="1:7">
      <c r="A15" s="1" t="s">
        <v>41</v>
      </c>
      <c r="B15" s="8">
        <v>31</v>
      </c>
      <c r="C15" s="70" t="s">
        <v>98</v>
      </c>
      <c r="D15" s="129">
        <f>'G-EBO-3'!Q14</f>
        <v>27300.690000000002</v>
      </c>
      <c r="E15" s="130"/>
      <c r="F15" s="132"/>
      <c r="G15" s="131">
        <f t="shared" si="0"/>
        <v>27300.690000000002</v>
      </c>
    </row>
    <row r="16" spans="1:7" ht="12.6" thickBot="1">
      <c r="A16" s="1" t="s">
        <v>42</v>
      </c>
      <c r="B16" s="8">
        <v>41</v>
      </c>
      <c r="C16" s="70"/>
      <c r="D16" s="133">
        <v>0</v>
      </c>
      <c r="E16" s="134"/>
      <c r="F16" s="132"/>
      <c r="G16" s="131">
        <f t="shared" si="0"/>
        <v>0</v>
      </c>
    </row>
    <row r="17" spans="1:7" ht="14.1" customHeight="1" thickTop="1" thickBot="1">
      <c r="A17" s="1" t="s">
        <v>11</v>
      </c>
      <c r="B17" s="8"/>
      <c r="C17" s="70"/>
      <c r="D17" s="135">
        <f>SUM(D10:D16)</f>
        <v>5078092.41</v>
      </c>
      <c r="E17" s="136"/>
      <c r="F17" s="135">
        <f>SUM(F10:F16)</f>
        <v>-8286.1400000000012</v>
      </c>
      <c r="G17" s="137">
        <f>SUM(G10:G16)</f>
        <v>5069806.2700000005</v>
      </c>
    </row>
    <row r="18" spans="1:7" ht="12.6" thickTop="1">
      <c r="D18" s="129"/>
      <c r="E18" s="134"/>
      <c r="F18" s="129"/>
      <c r="G18" s="131"/>
    </row>
    <row r="19" spans="1:7">
      <c r="A19" s="1" t="s">
        <v>12</v>
      </c>
      <c r="D19" s="129"/>
      <c r="E19" s="134"/>
      <c r="F19" s="129"/>
      <c r="G19" s="131"/>
    </row>
    <row r="20" spans="1:7">
      <c r="A20" s="1" t="s">
        <v>44</v>
      </c>
      <c r="B20" s="8">
        <v>91</v>
      </c>
      <c r="C20" s="70" t="s">
        <v>98</v>
      </c>
      <c r="D20" s="129">
        <f>'G-EBO-3'!Q16</f>
        <v>89574.78</v>
      </c>
      <c r="E20" s="134"/>
      <c r="F20" s="132"/>
      <c r="G20" s="131">
        <f>D20+F20</f>
        <v>89574.78</v>
      </c>
    </row>
    <row r="21" spans="1:7" ht="12.6" thickBot="1">
      <c r="A21" s="1" t="s">
        <v>45</v>
      </c>
      <c r="B21" s="8">
        <v>92</v>
      </c>
      <c r="C21" s="70" t="s">
        <v>98</v>
      </c>
      <c r="D21" s="129">
        <f>'G-EBO-3'!Q17</f>
        <v>38601.79</v>
      </c>
      <c r="E21" s="134"/>
      <c r="F21" s="132"/>
      <c r="G21" s="131">
        <f>D21+F21</f>
        <v>38601.79</v>
      </c>
    </row>
    <row r="22" spans="1:7" ht="14.1" customHeight="1" thickTop="1" thickBot="1">
      <c r="A22" s="1" t="s">
        <v>17</v>
      </c>
      <c r="D22" s="138">
        <f>SUM(D20:D21)</f>
        <v>128176.57</v>
      </c>
      <c r="E22" s="139"/>
      <c r="F22" s="138">
        <f>SUM(F20:F21)</f>
        <v>0</v>
      </c>
      <c r="G22" s="137">
        <f>SUM(G20:G21)</f>
        <v>128176.57</v>
      </c>
    </row>
    <row r="23" spans="1:7" ht="12.6" thickTop="1">
      <c r="A23" s="8" t="s">
        <v>18</v>
      </c>
      <c r="D23" s="140">
        <f>D17+D22</f>
        <v>5206268.9800000004</v>
      </c>
      <c r="E23" s="141"/>
      <c r="F23" s="140">
        <f>F17+F22</f>
        <v>-8286.1400000000012</v>
      </c>
      <c r="G23" s="144">
        <f>G17+G22</f>
        <v>5197982.8400000008</v>
      </c>
    </row>
    <row r="24" spans="1:7">
      <c r="A24" s="11" t="s">
        <v>32</v>
      </c>
      <c r="B24" s="12">
        <v>80</v>
      </c>
      <c r="C24" s="70" t="s">
        <v>98</v>
      </c>
      <c r="D24" s="142">
        <f>'G-EBO-3'!Q15</f>
        <v>0</v>
      </c>
      <c r="E24" s="143"/>
      <c r="F24" s="142">
        <v>0</v>
      </c>
      <c r="G24" s="145">
        <f>D24+F24</f>
        <v>0</v>
      </c>
    </row>
    <row r="25" spans="1:7">
      <c r="A25" s="11"/>
      <c r="B25" s="12"/>
      <c r="C25" s="71"/>
      <c r="D25" s="11"/>
      <c r="E25" s="82"/>
      <c r="F25" s="11"/>
      <c r="G25" s="13"/>
    </row>
    <row r="26" spans="1:7">
      <c r="A26" s="11"/>
      <c r="B26" s="12"/>
      <c r="C26" s="71"/>
      <c r="D26" s="11"/>
      <c r="E26" s="82"/>
      <c r="F26" s="11"/>
      <c r="G26" s="13"/>
    </row>
    <row r="27" spans="1:7" ht="12" customHeight="1">
      <c r="A27" s="10" t="s">
        <v>48</v>
      </c>
      <c r="F27" s="9"/>
    </row>
    <row r="28" spans="1:7" ht="12" customHeight="1">
      <c r="A28" s="10" t="s">
        <v>35</v>
      </c>
      <c r="F28" s="9"/>
    </row>
    <row r="30" spans="1:7">
      <c r="A30" s="17" t="s">
        <v>33</v>
      </c>
    </row>
    <row r="31" spans="1:7">
      <c r="A31" s="17" t="s">
        <v>19</v>
      </c>
    </row>
    <row r="32" spans="1:7">
      <c r="A32" s="10" t="s">
        <v>20</v>
      </c>
    </row>
    <row r="35" spans="1:7">
      <c r="A35" s="1" t="s">
        <v>22</v>
      </c>
    </row>
    <row r="36" spans="1:7" hidden="1"/>
    <row r="37" spans="1:7" ht="12.6" hidden="1">
      <c r="A37" s="112" t="s">
        <v>106</v>
      </c>
      <c r="B37" s="109"/>
      <c r="C37" s="109"/>
      <c r="D37" s="109"/>
      <c r="E37" s="109"/>
      <c r="F37" s="110"/>
      <c r="G37" s="111"/>
    </row>
    <row r="38" spans="1:7" ht="12.6" hidden="1">
      <c r="A38" s="113" t="s">
        <v>5</v>
      </c>
      <c r="B38" s="109"/>
      <c r="C38" s="128" t="s">
        <v>107</v>
      </c>
      <c r="D38" s="110"/>
      <c r="E38" s="128" t="s">
        <v>108</v>
      </c>
      <c r="F38" s="110"/>
      <c r="G38" s="111"/>
    </row>
    <row r="39" spans="1:7" hidden="1">
      <c r="A39" s="110" t="s">
        <v>6</v>
      </c>
      <c r="B39" s="114">
        <v>1</v>
      </c>
      <c r="C39" s="123" t="s">
        <v>98</v>
      </c>
      <c r="D39" s="129">
        <f>'G-EBO-3'!Q24</f>
        <v>729708.87999999989</v>
      </c>
      <c r="E39" s="130" t="s">
        <v>99</v>
      </c>
      <c r="F39" s="129"/>
      <c r="G39" s="131">
        <f t="shared" ref="G39:G45" si="1">D39+F39</f>
        <v>729708.87999999989</v>
      </c>
    </row>
    <row r="40" spans="1:7" hidden="1">
      <c r="A40" s="110" t="s">
        <v>43</v>
      </c>
      <c r="B40" s="114">
        <v>16</v>
      </c>
      <c r="C40" s="123" t="s">
        <v>98</v>
      </c>
      <c r="D40" s="129">
        <f>'G-EBO-3'!Q25</f>
        <v>0</v>
      </c>
      <c r="E40" s="130"/>
      <c r="F40" s="129"/>
      <c r="G40" s="131">
        <f t="shared" si="1"/>
        <v>0</v>
      </c>
    </row>
    <row r="41" spans="1:7" hidden="1">
      <c r="A41" s="110" t="s">
        <v>39</v>
      </c>
      <c r="B41" s="114">
        <v>21</v>
      </c>
      <c r="C41" s="123" t="s">
        <v>98</v>
      </c>
      <c r="D41" s="129">
        <f>'G-EBO-3'!Q26</f>
        <v>361095.91</v>
      </c>
      <c r="E41" s="130" t="s">
        <v>99</v>
      </c>
      <c r="F41" s="129"/>
      <c r="G41" s="131">
        <f t="shared" si="1"/>
        <v>361095.91</v>
      </c>
    </row>
    <row r="42" spans="1:7" hidden="1">
      <c r="A42" s="110" t="s">
        <v>40</v>
      </c>
      <c r="B42" s="114">
        <v>22</v>
      </c>
      <c r="C42" s="123" t="s">
        <v>98</v>
      </c>
      <c r="D42" s="129">
        <f>'G-EBO-3'!Q27</f>
        <v>0</v>
      </c>
      <c r="E42" s="130"/>
      <c r="F42" s="132"/>
      <c r="G42" s="131">
        <f t="shared" si="1"/>
        <v>0</v>
      </c>
    </row>
    <row r="43" spans="1:7" hidden="1">
      <c r="A43" s="110" t="s">
        <v>104</v>
      </c>
      <c r="B43" s="114">
        <v>17</v>
      </c>
      <c r="C43" s="123" t="s">
        <v>98</v>
      </c>
      <c r="D43" s="129">
        <f>'G-EBO-3'!Q28</f>
        <v>0</v>
      </c>
      <c r="E43" s="130"/>
      <c r="F43" s="132"/>
      <c r="G43" s="131">
        <f t="shared" si="1"/>
        <v>0</v>
      </c>
    </row>
    <row r="44" spans="1:7" hidden="1">
      <c r="A44" s="110" t="s">
        <v>41</v>
      </c>
      <c r="B44" s="114">
        <v>31</v>
      </c>
      <c r="C44" s="123" t="s">
        <v>98</v>
      </c>
      <c r="D44" s="129">
        <f>'G-EBO-3'!Q29</f>
        <v>5262.49</v>
      </c>
      <c r="E44" s="130"/>
      <c r="F44" s="132"/>
      <c r="G44" s="131">
        <f t="shared" si="1"/>
        <v>5262.49</v>
      </c>
    </row>
    <row r="45" spans="1:7" hidden="1">
      <c r="A45" s="110" t="s">
        <v>42</v>
      </c>
      <c r="B45" s="114">
        <v>41</v>
      </c>
      <c r="C45" s="123"/>
      <c r="D45" s="133">
        <v>0</v>
      </c>
      <c r="E45" s="134"/>
      <c r="F45" s="132"/>
      <c r="G45" s="131">
        <f t="shared" si="1"/>
        <v>0</v>
      </c>
    </row>
    <row r="46" spans="1:7" ht="14.4" hidden="1" thickTop="1" thickBot="1">
      <c r="A46" s="110" t="s">
        <v>11</v>
      </c>
      <c r="B46" s="114"/>
      <c r="C46" s="123"/>
      <c r="D46" s="135">
        <v>1182454.3500000001</v>
      </c>
      <c r="E46" s="136"/>
      <c r="F46" s="135"/>
      <c r="G46" s="137">
        <f>SUM(G39:G45)</f>
        <v>1096067.2799999998</v>
      </c>
    </row>
    <row r="47" spans="1:7" ht="12.6" hidden="1">
      <c r="A47" s="109"/>
      <c r="B47" s="109"/>
      <c r="C47" s="109"/>
      <c r="D47" s="129"/>
      <c r="E47" s="134"/>
      <c r="F47" s="129"/>
      <c r="G47" s="131"/>
    </row>
    <row r="48" spans="1:7" ht="12.6" hidden="1">
      <c r="A48" s="110" t="s">
        <v>12</v>
      </c>
      <c r="B48" s="109"/>
      <c r="C48" s="109"/>
      <c r="D48" s="129"/>
      <c r="E48" s="134"/>
      <c r="F48" s="129"/>
      <c r="G48" s="131"/>
    </row>
    <row r="49" spans="1:7" hidden="1">
      <c r="A49" s="110" t="s">
        <v>44</v>
      </c>
      <c r="B49" s="114">
        <v>91</v>
      </c>
      <c r="C49" s="123" t="s">
        <v>98</v>
      </c>
      <c r="D49" s="129">
        <f>'G-EBO-3'!Q16</f>
        <v>89574.78</v>
      </c>
      <c r="E49" s="134"/>
      <c r="F49" s="132"/>
      <c r="G49" s="131">
        <f t="shared" ref="G49" si="2">D49+F49</f>
        <v>89574.78</v>
      </c>
    </row>
    <row r="50" spans="1:7" ht="14.4" hidden="1" thickTop="1" thickBot="1">
      <c r="A50" s="110" t="s">
        <v>17</v>
      </c>
      <c r="B50" s="109"/>
      <c r="C50" s="109"/>
      <c r="D50" s="138">
        <v>7362.4299999999994</v>
      </c>
      <c r="E50" s="139"/>
      <c r="F50" s="138"/>
      <c r="G50" s="137">
        <f>SUM(G49)</f>
        <v>89574.78</v>
      </c>
    </row>
    <row r="51" spans="1:7" ht="12.6" hidden="1">
      <c r="A51" s="114" t="s">
        <v>18</v>
      </c>
      <c r="B51" s="109"/>
      <c r="C51" s="109"/>
      <c r="D51" s="140">
        <v>1189816.78</v>
      </c>
      <c r="E51" s="141"/>
      <c r="F51" s="140"/>
      <c r="G51" s="131">
        <f>SUM(G46,G50)</f>
        <v>1185642.0599999998</v>
      </c>
    </row>
    <row r="52" spans="1:7" hidden="1">
      <c r="A52" s="117" t="s">
        <v>109</v>
      </c>
      <c r="B52" s="118">
        <v>80</v>
      </c>
      <c r="C52" s="123" t="s">
        <v>98</v>
      </c>
      <c r="D52" s="142">
        <f>'G-EBO-3'!Q30</f>
        <v>0</v>
      </c>
      <c r="E52" s="143"/>
      <c r="F52" s="142"/>
      <c r="G52" s="131">
        <f t="shared" ref="G52" si="3">D52+F52</f>
        <v>0</v>
      </c>
    </row>
    <row r="53" spans="1:7" hidden="1">
      <c r="A53" s="117"/>
      <c r="B53" s="118"/>
      <c r="C53" s="124"/>
      <c r="D53" s="117"/>
      <c r="E53" s="127"/>
      <c r="F53" s="117"/>
      <c r="G53" s="119"/>
    </row>
    <row r="54" spans="1:7" hidden="1">
      <c r="A54" s="117"/>
      <c r="B54" s="118"/>
      <c r="C54" s="124"/>
      <c r="D54" s="117"/>
      <c r="E54" s="127"/>
      <c r="F54" s="117"/>
      <c r="G54" s="119"/>
    </row>
    <row r="55" spans="1:7" ht="12.6" hidden="1">
      <c r="A55" s="120" t="s">
        <v>110</v>
      </c>
      <c r="B55" s="109"/>
      <c r="C55" s="109"/>
      <c r="D55" s="109"/>
      <c r="E55" s="109"/>
      <c r="F55" s="109"/>
      <c r="G55" s="109"/>
    </row>
    <row r="56" spans="1:7" ht="12.6" hidden="1">
      <c r="A56" s="120" t="s">
        <v>19</v>
      </c>
      <c r="B56" s="109"/>
      <c r="C56" s="109"/>
      <c r="D56" s="109"/>
      <c r="E56" s="109"/>
      <c r="F56" s="109"/>
      <c r="G56" s="109"/>
    </row>
    <row r="57" spans="1:7" ht="12.6" hidden="1">
      <c r="A57" s="116" t="s">
        <v>20</v>
      </c>
      <c r="B57" s="109"/>
      <c r="C57" s="109"/>
      <c r="D57" s="109"/>
      <c r="E57" s="109"/>
      <c r="F57" s="109"/>
      <c r="G57" s="109"/>
    </row>
    <row r="58" spans="1:7" hidden="1">
      <c r="A58" s="19"/>
      <c r="B58" s="20"/>
      <c r="C58" s="73"/>
      <c r="D58" s="20"/>
      <c r="E58" s="73"/>
      <c r="F58" s="9"/>
    </row>
    <row r="59" spans="1:7" hidden="1">
      <c r="A59" s="19"/>
      <c r="B59" s="20"/>
      <c r="C59" s="73"/>
      <c r="D59" s="20"/>
      <c r="E59" s="73"/>
      <c r="F59" s="9"/>
    </row>
    <row r="60" spans="1:7" ht="12.6" hidden="1">
      <c r="A60" s="110" t="s">
        <v>22</v>
      </c>
      <c r="B60" s="109"/>
      <c r="C60" s="109"/>
      <c r="D60" s="109"/>
      <c r="E60" s="109"/>
      <c r="F60" s="109"/>
      <c r="G60" s="109"/>
    </row>
    <row r="61" spans="1:7">
      <c r="A61" s="23"/>
      <c r="B61" s="24"/>
      <c r="C61" s="75"/>
      <c r="D61" s="23"/>
      <c r="E61" s="83"/>
      <c r="F61" s="25"/>
    </row>
    <row r="62" spans="1:7">
      <c r="A62" s="19"/>
      <c r="B62" s="19"/>
      <c r="C62" s="74"/>
      <c r="D62" s="19"/>
      <c r="E62" s="74"/>
      <c r="F62" s="9"/>
    </row>
    <row r="63" spans="1:7">
      <c r="A63" s="22"/>
      <c r="B63" s="19"/>
      <c r="C63" s="74"/>
      <c r="D63" s="19"/>
      <c r="E63" s="74"/>
      <c r="F63" s="9"/>
    </row>
    <row r="64" spans="1:7">
      <c r="A64" s="19"/>
      <c r="B64" s="19"/>
      <c r="C64" s="74"/>
      <c r="D64" s="19"/>
      <c r="E64" s="74"/>
      <c r="F64" s="21"/>
    </row>
    <row r="65" spans="1:6">
      <c r="A65" s="19"/>
      <c r="B65" s="19"/>
      <c r="C65" s="74"/>
      <c r="D65" s="19"/>
      <c r="E65" s="74"/>
      <c r="F65" s="21"/>
    </row>
    <row r="66" spans="1:6">
      <c r="A66" s="19"/>
      <c r="B66" s="19"/>
      <c r="C66" s="74"/>
      <c r="D66" s="19"/>
      <c r="E66" s="74"/>
      <c r="F66" s="21"/>
    </row>
    <row r="67" spans="1:6">
      <c r="A67" s="19"/>
      <c r="B67" s="19"/>
      <c r="C67" s="74"/>
      <c r="D67" s="19"/>
      <c r="E67" s="74"/>
      <c r="F67" s="21"/>
    </row>
    <row r="68" spans="1:6">
      <c r="A68" s="27"/>
      <c r="B68" s="19"/>
      <c r="C68" s="74"/>
      <c r="D68" s="19"/>
      <c r="E68" s="74"/>
      <c r="F68" s="21"/>
    </row>
    <row r="69" spans="1:6">
      <c r="A69" s="27"/>
      <c r="B69" s="19"/>
      <c r="C69" s="74"/>
      <c r="D69" s="19"/>
      <c r="E69" s="74"/>
      <c r="F69" s="21"/>
    </row>
    <row r="70" spans="1:6">
      <c r="A70" s="7"/>
      <c r="B70" s="19"/>
      <c r="C70" s="74"/>
      <c r="D70" s="19"/>
      <c r="E70" s="74"/>
      <c r="F70" s="21"/>
    </row>
    <row r="71" spans="1:6">
      <c r="A71" s="19"/>
      <c r="B71" s="19"/>
      <c r="C71" s="74"/>
      <c r="D71" s="19"/>
      <c r="E71" s="74"/>
      <c r="F71" s="21"/>
    </row>
    <row r="72" spans="1:6">
      <c r="A72" s="7"/>
      <c r="B72" s="19"/>
      <c r="C72" s="74"/>
      <c r="D72" s="19"/>
      <c r="E72" s="74"/>
      <c r="F72" s="21"/>
    </row>
    <row r="73" spans="1:6">
      <c r="A73" s="7"/>
      <c r="B73" s="19"/>
      <c r="C73" s="74"/>
      <c r="D73" s="19"/>
      <c r="E73" s="74"/>
      <c r="F73" s="21"/>
    </row>
    <row r="74" spans="1:6">
      <c r="A74" s="19"/>
      <c r="B74" s="19"/>
      <c r="C74" s="74"/>
      <c r="D74" s="19"/>
      <c r="E74" s="74"/>
      <c r="F74" s="21"/>
    </row>
    <row r="75" spans="1:6">
      <c r="A75" s="19"/>
      <c r="B75" s="19"/>
      <c r="C75" s="74"/>
      <c r="D75" s="19"/>
      <c r="E75" s="74"/>
      <c r="F75" s="21"/>
    </row>
  </sheetData>
  <mergeCells count="4">
    <mergeCell ref="A1:G1"/>
    <mergeCell ref="A2:G2"/>
    <mergeCell ref="A3:G3"/>
    <mergeCell ref="A4:G4"/>
  </mergeCells>
  <phoneticPr fontId="0" type="noConversion"/>
  <printOptions horizontalCentered="1"/>
  <pageMargins left="0.75" right="0.75" top="1" bottom="1" header="0.5" footer="0.5"/>
  <pageSetup scale="97" orientation="landscape" horizontalDpi="300" verticalDpi="300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ustomProperties>
    <customPr name="xxe4aP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view="pageBreakPreview" topLeftCell="D1" zoomScale="87" zoomScaleNormal="87" zoomScaleSheetLayoutView="5" workbookViewId="0">
      <selection activeCell="O28" sqref="O28"/>
    </sheetView>
  </sheetViews>
  <sheetFormatPr defaultColWidth="9.375" defaultRowHeight="13.2"/>
  <cols>
    <col min="1" max="2" width="9.375" style="48"/>
    <col min="3" max="3" width="14.625" style="48" customWidth="1"/>
    <col min="4" max="4" width="16.875" style="48" customWidth="1"/>
    <col min="5" max="12" width="15" style="48" bestFit="1" customWidth="1"/>
    <col min="13" max="13" width="15.125" style="48" bestFit="1" customWidth="1"/>
    <col min="14" max="16" width="15.375" style="48" bestFit="1" customWidth="1"/>
    <col min="17" max="17" width="17" style="48" bestFit="1" customWidth="1"/>
    <col min="18" max="16384" width="9.375" style="48"/>
  </cols>
  <sheetData>
    <row r="1" spans="1:18" s="38" customFormat="1">
      <c r="A1" s="38" t="s">
        <v>129</v>
      </c>
    </row>
    <row r="2" spans="1:18" s="38" customFormat="1"/>
    <row r="3" spans="1:18" s="38" customFormat="1">
      <c r="A3" s="38" t="s">
        <v>72</v>
      </c>
    </row>
    <row r="4" spans="1:18" s="38" customFormat="1"/>
    <row r="5" spans="1:18" s="38" customFormat="1"/>
    <row r="6" spans="1:18" s="39" customFormat="1">
      <c r="D6" s="39" t="s">
        <v>49</v>
      </c>
      <c r="E6" s="39">
        <f>Input!B5</f>
        <v>201801</v>
      </c>
      <c r="F6" s="39">
        <f>E6+1</f>
        <v>201802</v>
      </c>
      <c r="G6" s="39">
        <f t="shared" ref="G6:P6" si="0">F6+1</f>
        <v>201803</v>
      </c>
      <c r="H6" s="39">
        <f t="shared" si="0"/>
        <v>201804</v>
      </c>
      <c r="I6" s="39">
        <f t="shared" si="0"/>
        <v>201805</v>
      </c>
      <c r="J6" s="39">
        <f t="shared" si="0"/>
        <v>201806</v>
      </c>
      <c r="K6" s="39">
        <f t="shared" si="0"/>
        <v>201807</v>
      </c>
      <c r="L6" s="39">
        <f t="shared" si="0"/>
        <v>201808</v>
      </c>
      <c r="M6" s="39">
        <f t="shared" si="0"/>
        <v>201809</v>
      </c>
      <c r="N6" s="39">
        <f t="shared" si="0"/>
        <v>201810</v>
      </c>
      <c r="O6" s="39">
        <f t="shared" si="0"/>
        <v>201811</v>
      </c>
      <c r="P6" s="39">
        <f t="shared" si="0"/>
        <v>201812</v>
      </c>
      <c r="Q6" s="39" t="s">
        <v>74</v>
      </c>
    </row>
    <row r="7" spans="1:18" s="38" customFormat="1">
      <c r="A7" s="38" t="s">
        <v>132</v>
      </c>
      <c r="B7" s="38" t="s">
        <v>50</v>
      </c>
      <c r="C7" s="38" t="s">
        <v>51</v>
      </c>
    </row>
    <row r="8" spans="1:18"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8">
      <c r="A9" s="48" t="s">
        <v>52</v>
      </c>
      <c r="B9" s="49" t="s">
        <v>53</v>
      </c>
      <c r="C9" s="49" t="s">
        <v>79</v>
      </c>
      <c r="D9" s="49"/>
      <c r="E9" s="103">
        <v>635020.43000000005</v>
      </c>
      <c r="F9" s="103">
        <v>441284.92</v>
      </c>
      <c r="G9" s="103">
        <v>480812.47</v>
      </c>
      <c r="H9" s="103">
        <v>337833.4</v>
      </c>
      <c r="I9" s="103">
        <v>197854.64</v>
      </c>
      <c r="J9" s="103">
        <v>114922.33</v>
      </c>
      <c r="K9" s="103">
        <v>104360.67</v>
      </c>
      <c r="L9" s="103">
        <v>96237.27</v>
      </c>
      <c r="M9" s="103">
        <v>103479.92</v>
      </c>
      <c r="N9" s="103">
        <v>158875.69</v>
      </c>
      <c r="O9" s="103">
        <v>258802.28</v>
      </c>
      <c r="P9" s="103">
        <v>410391.62</v>
      </c>
      <c r="Q9" s="107">
        <f>SUM(E9:P9)</f>
        <v>3339875.64</v>
      </c>
      <c r="R9" s="85" t="s">
        <v>95</v>
      </c>
    </row>
    <row r="10" spans="1:18">
      <c r="B10" s="49" t="s">
        <v>54</v>
      </c>
      <c r="C10" s="101" t="s">
        <v>83</v>
      </c>
      <c r="D10" s="49"/>
      <c r="K10" s="103"/>
      <c r="L10" s="103"/>
      <c r="M10" s="103"/>
      <c r="N10" s="102"/>
      <c r="O10" s="102"/>
      <c r="P10" s="102"/>
      <c r="Q10" s="107">
        <f t="shared" ref="Q10:Q17" si="1">SUM(E10:P10)</f>
        <v>0</v>
      </c>
      <c r="R10" s="85" t="s">
        <v>95</v>
      </c>
    </row>
    <row r="11" spans="1:18">
      <c r="B11" s="49"/>
      <c r="C11" s="49" t="s">
        <v>80</v>
      </c>
      <c r="D11" s="49"/>
      <c r="E11" s="102">
        <v>323723.5</v>
      </c>
      <c r="F11" s="103">
        <v>236041.93</v>
      </c>
      <c r="G11" s="103">
        <v>234577.62</v>
      </c>
      <c r="H11" s="103">
        <v>168831.29</v>
      </c>
      <c r="I11" s="103">
        <v>98196.96</v>
      </c>
      <c r="J11" s="103">
        <v>60265.08</v>
      </c>
      <c r="K11" s="103">
        <v>53063.76</v>
      </c>
      <c r="L11" s="103">
        <v>49968.33</v>
      </c>
      <c r="M11" s="103">
        <v>53417.9</v>
      </c>
      <c r="N11" s="102">
        <v>82065.399999999994</v>
      </c>
      <c r="O11" s="102">
        <v>130676.74</v>
      </c>
      <c r="P11" s="102">
        <v>197377.93</v>
      </c>
      <c r="Q11" s="107">
        <f>SUM(E11:P11)</f>
        <v>1688206.44</v>
      </c>
      <c r="R11" s="85" t="s">
        <v>95</v>
      </c>
    </row>
    <row r="12" spans="1:18">
      <c r="B12" s="49" t="s">
        <v>56</v>
      </c>
      <c r="C12" s="49" t="s">
        <v>84</v>
      </c>
      <c r="D12" s="49"/>
      <c r="E12" s="103">
        <v>4502.8100000000004</v>
      </c>
      <c r="F12" s="103">
        <v>3565.17</v>
      </c>
      <c r="G12" s="103">
        <v>3300.22</v>
      </c>
      <c r="H12" s="103">
        <v>2745.2</v>
      </c>
      <c r="I12" s="103">
        <v>2152.39</v>
      </c>
      <c r="J12" s="103">
        <v>1420.69</v>
      </c>
      <c r="K12" s="103">
        <v>1250.82</v>
      </c>
      <c r="L12" s="103">
        <v>1304.0999999999999</v>
      </c>
      <c r="M12" s="103">
        <v>1333.94</v>
      </c>
      <c r="N12" s="102">
        <v>1997</v>
      </c>
      <c r="O12" s="102">
        <v>-4130.1899999999996</v>
      </c>
      <c r="P12" s="102">
        <v>3267.49</v>
      </c>
      <c r="Q12" s="107">
        <f t="shared" si="1"/>
        <v>22709.64</v>
      </c>
      <c r="R12" s="85" t="s">
        <v>95</v>
      </c>
    </row>
    <row r="13" spans="1:18">
      <c r="B13" s="49" t="s">
        <v>57</v>
      </c>
      <c r="C13" s="100" t="s">
        <v>102</v>
      </c>
      <c r="K13" s="103"/>
      <c r="L13" s="103"/>
      <c r="M13" s="103"/>
      <c r="N13" s="102"/>
      <c r="O13" s="102"/>
      <c r="P13" s="102"/>
      <c r="Q13" s="107">
        <f t="shared" si="1"/>
        <v>0</v>
      </c>
      <c r="R13" s="85" t="s">
        <v>95</v>
      </c>
    </row>
    <row r="14" spans="1:18">
      <c r="B14" s="49"/>
      <c r="C14" s="49" t="s">
        <v>85</v>
      </c>
      <c r="D14" s="49"/>
      <c r="E14" s="103">
        <v>5461.61</v>
      </c>
      <c r="F14" s="103">
        <v>4357.83</v>
      </c>
      <c r="G14" s="103">
        <v>3793.29</v>
      </c>
      <c r="H14" s="103">
        <v>2813.06</v>
      </c>
      <c r="I14" s="103">
        <v>1336.99</v>
      </c>
      <c r="J14" s="103">
        <v>797.47</v>
      </c>
      <c r="K14" s="103">
        <v>710.21</v>
      </c>
      <c r="L14" s="103">
        <v>701.07</v>
      </c>
      <c r="M14" s="103">
        <v>693.51</v>
      </c>
      <c r="N14" s="102">
        <v>1150.1600000000001</v>
      </c>
      <c r="O14" s="102">
        <v>2528</v>
      </c>
      <c r="P14" s="102">
        <v>2957.49</v>
      </c>
      <c r="Q14" s="107">
        <f>SUM(E14:P14)</f>
        <v>27300.690000000002</v>
      </c>
      <c r="R14" s="85" t="s">
        <v>95</v>
      </c>
    </row>
    <row r="15" spans="1:18">
      <c r="B15" s="49" t="s">
        <v>59</v>
      </c>
      <c r="C15" s="49" t="s">
        <v>87</v>
      </c>
      <c r="D15" s="49"/>
      <c r="E15" s="103"/>
      <c r="F15" s="103"/>
      <c r="G15" s="103"/>
      <c r="H15" s="103"/>
      <c r="I15" s="103"/>
      <c r="J15" s="103"/>
      <c r="K15" s="103"/>
      <c r="L15" s="103"/>
      <c r="M15" s="103"/>
      <c r="N15" s="102"/>
      <c r="O15" s="102"/>
      <c r="P15" s="102"/>
      <c r="Q15" s="107">
        <f t="shared" si="1"/>
        <v>0</v>
      </c>
      <c r="R15" s="85" t="s">
        <v>95</v>
      </c>
    </row>
    <row r="16" spans="1:18">
      <c r="B16" s="49" t="s">
        <v>58</v>
      </c>
      <c r="C16" s="49" t="s">
        <v>86</v>
      </c>
      <c r="D16" s="49"/>
      <c r="E16" s="103">
        <v>12251.08</v>
      </c>
      <c r="F16" s="103">
        <v>10600.05</v>
      </c>
      <c r="G16" s="103">
        <v>10537.79</v>
      </c>
      <c r="H16" s="103">
        <v>9234.5400000000009</v>
      </c>
      <c r="I16" s="103">
        <v>7676.6</v>
      </c>
      <c r="J16" s="103">
        <v>5203.3</v>
      </c>
      <c r="K16" s="103">
        <v>4710.92</v>
      </c>
      <c r="L16" s="103">
        <v>4301.8999999999996</v>
      </c>
      <c r="M16" s="103">
        <v>4238.1099999999997</v>
      </c>
      <c r="N16" s="102">
        <v>5030.1400000000003</v>
      </c>
      <c r="O16" s="102">
        <v>6898.46</v>
      </c>
      <c r="P16" s="102">
        <v>8891.89</v>
      </c>
      <c r="Q16" s="107">
        <f t="shared" si="1"/>
        <v>89574.78</v>
      </c>
      <c r="R16" s="85" t="s">
        <v>95</v>
      </c>
    </row>
    <row r="17" spans="1:18">
      <c r="B17" s="49"/>
      <c r="C17" s="49" t="s">
        <v>88</v>
      </c>
      <c r="D17" s="49"/>
      <c r="E17" s="103">
        <v>3652.14</v>
      </c>
      <c r="F17" s="103">
        <v>3528.54</v>
      </c>
      <c r="G17" s="103">
        <v>3168.01</v>
      </c>
      <c r="H17" s="103">
        <v>2985.47</v>
      </c>
      <c r="I17" s="103">
        <v>3143.16</v>
      </c>
      <c r="J17" s="103">
        <v>2956.13</v>
      </c>
      <c r="K17" s="103">
        <v>2955.95</v>
      </c>
      <c r="L17" s="103">
        <v>2891.76</v>
      </c>
      <c r="M17" s="103">
        <v>3408.93</v>
      </c>
      <c r="N17" s="102">
        <v>2976.23</v>
      </c>
      <c r="O17" s="102">
        <v>3373.02</v>
      </c>
      <c r="P17" s="102">
        <v>3562.45</v>
      </c>
      <c r="Q17" s="107">
        <f t="shared" si="1"/>
        <v>38601.79</v>
      </c>
      <c r="R17" s="85" t="s">
        <v>95</v>
      </c>
    </row>
    <row r="18" spans="1:18" ht="13.8" thickBot="1">
      <c r="E18" s="40">
        <f t="shared" ref="E18:Q18" si="2">SUM(E9:E17)</f>
        <v>984611.57000000007</v>
      </c>
      <c r="F18" s="40">
        <f t="shared" si="2"/>
        <v>699378.44000000006</v>
      </c>
      <c r="G18" s="40">
        <f t="shared" si="2"/>
        <v>736189.4</v>
      </c>
      <c r="H18" s="40">
        <f t="shared" si="2"/>
        <v>524442.96000000008</v>
      </c>
      <c r="I18" s="40">
        <f t="shared" si="2"/>
        <v>310360.74</v>
      </c>
      <c r="J18" s="40">
        <f t="shared" si="2"/>
        <v>185565</v>
      </c>
      <c r="K18" s="40">
        <f t="shared" si="2"/>
        <v>167052.33000000002</v>
      </c>
      <c r="L18" s="40">
        <f t="shared" si="2"/>
        <v>155404.43000000002</v>
      </c>
      <c r="M18" s="40">
        <f t="shared" si="2"/>
        <v>166572.31</v>
      </c>
      <c r="N18" s="40">
        <f>SUM(N9:N17)</f>
        <v>252094.62000000002</v>
      </c>
      <c r="O18" s="40">
        <f>SUM(O9:O17)</f>
        <v>398148.31000000006</v>
      </c>
      <c r="P18" s="40">
        <f>SUM(P9:P17)</f>
        <v>626448.87</v>
      </c>
      <c r="Q18" s="40">
        <f t="shared" si="2"/>
        <v>5206268.9800000004</v>
      </c>
    </row>
    <row r="19" spans="1:18" ht="13.8" thickTop="1"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</row>
    <row r="20" spans="1:18" ht="13.8" thickBot="1">
      <c r="A20" s="48" t="s">
        <v>30</v>
      </c>
      <c r="E20" s="40">
        <f>SUM(E18)</f>
        <v>984611.57000000007</v>
      </c>
      <c r="F20" s="40">
        <f t="shared" ref="F20:Q20" si="3">SUM(F18)</f>
        <v>699378.44000000006</v>
      </c>
      <c r="G20" s="40">
        <f t="shared" si="3"/>
        <v>736189.4</v>
      </c>
      <c r="H20" s="40">
        <f t="shared" si="3"/>
        <v>524442.96000000008</v>
      </c>
      <c r="I20" s="40">
        <f t="shared" si="3"/>
        <v>310360.74</v>
      </c>
      <c r="J20" s="40">
        <f t="shared" si="3"/>
        <v>185565</v>
      </c>
      <c r="K20" s="40">
        <f t="shared" si="3"/>
        <v>167052.33000000002</v>
      </c>
      <c r="L20" s="40">
        <f t="shared" si="3"/>
        <v>155404.43000000002</v>
      </c>
      <c r="M20" s="40">
        <f t="shared" si="3"/>
        <v>166572.31</v>
      </c>
      <c r="N20" s="40">
        <f>SUM(N18)</f>
        <v>252094.62000000002</v>
      </c>
      <c r="O20" s="40">
        <f>SUM(O18)</f>
        <v>398148.31000000006</v>
      </c>
      <c r="P20" s="40">
        <f>SUM(P18)</f>
        <v>626448.87</v>
      </c>
      <c r="Q20" s="40">
        <f t="shared" si="3"/>
        <v>5206268.9800000004</v>
      </c>
    </row>
    <row r="21" spans="1:18" ht="13.8" thickTop="1"/>
    <row r="24" spans="1:18">
      <c r="A24" s="48" t="s">
        <v>55</v>
      </c>
      <c r="B24" s="49" t="s">
        <v>53</v>
      </c>
      <c r="C24" s="49" t="s">
        <v>79</v>
      </c>
      <c r="D24" s="49"/>
      <c r="E24" s="103">
        <v>128058.47</v>
      </c>
      <c r="F24" s="103">
        <v>97374.41</v>
      </c>
      <c r="G24" s="103">
        <v>105451.19</v>
      </c>
      <c r="H24" s="103">
        <v>78123.31</v>
      </c>
      <c r="I24" s="103">
        <v>45775.85</v>
      </c>
      <c r="J24" s="103">
        <v>25320.97</v>
      </c>
      <c r="K24" s="103">
        <v>22817.15</v>
      </c>
      <c r="L24" s="103">
        <v>19532.68</v>
      </c>
      <c r="M24" s="103">
        <v>21793.05</v>
      </c>
      <c r="N24" s="103">
        <v>34275.160000000003</v>
      </c>
      <c r="O24" s="103">
        <v>57470.33</v>
      </c>
      <c r="P24" s="103">
        <v>93716.31</v>
      </c>
      <c r="Q24" s="107">
        <f t="shared" ref="Q24:Q31" si="4">SUM(E24:P24)</f>
        <v>729708.87999999989</v>
      </c>
      <c r="R24" s="85" t="s">
        <v>95</v>
      </c>
    </row>
    <row r="25" spans="1:18">
      <c r="B25" s="49" t="s">
        <v>54</v>
      </c>
      <c r="C25" s="101" t="s">
        <v>83</v>
      </c>
      <c r="D25" s="49"/>
      <c r="K25" s="103"/>
      <c r="L25" s="103"/>
      <c r="M25" s="103"/>
      <c r="N25" s="103"/>
      <c r="O25" s="103"/>
      <c r="P25" s="103">
        <v>0</v>
      </c>
      <c r="Q25" s="107">
        <f t="shared" si="4"/>
        <v>0</v>
      </c>
      <c r="R25" s="85" t="s">
        <v>95</v>
      </c>
    </row>
    <row r="26" spans="1:18">
      <c r="B26" s="49"/>
      <c r="C26" s="49" t="s">
        <v>80</v>
      </c>
      <c r="D26" s="49"/>
      <c r="E26" s="103">
        <v>65048.65</v>
      </c>
      <c r="F26" s="103">
        <v>48836.33</v>
      </c>
      <c r="G26" s="103">
        <v>52430.83</v>
      </c>
      <c r="H26" s="103">
        <v>37530.879999999997</v>
      </c>
      <c r="I26" s="103">
        <v>23083.54</v>
      </c>
      <c r="J26" s="103">
        <v>13089.43</v>
      </c>
      <c r="K26" s="103">
        <v>12071.54</v>
      </c>
      <c r="L26" s="103">
        <v>10576.74</v>
      </c>
      <c r="M26" s="103">
        <v>11553.63</v>
      </c>
      <c r="N26" s="103">
        <v>16034.67</v>
      </c>
      <c r="O26" s="103">
        <v>26385.37</v>
      </c>
      <c r="P26" s="103">
        <v>44454.3</v>
      </c>
      <c r="Q26" s="107">
        <f>SUM(E26:P26)</f>
        <v>361095.91</v>
      </c>
      <c r="R26" s="85" t="s">
        <v>95</v>
      </c>
    </row>
    <row r="27" spans="1:18">
      <c r="B27" s="49" t="s">
        <v>56</v>
      </c>
      <c r="C27" s="49" t="s">
        <v>84</v>
      </c>
      <c r="D27" s="49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7">
        <f t="shared" si="4"/>
        <v>0</v>
      </c>
      <c r="R27" s="85" t="s">
        <v>95</v>
      </c>
    </row>
    <row r="28" spans="1:18">
      <c r="B28" s="49" t="s">
        <v>57</v>
      </c>
      <c r="C28" s="101" t="s">
        <v>102</v>
      </c>
      <c r="N28" s="103"/>
      <c r="O28" s="103"/>
      <c r="P28" s="103">
        <v>0</v>
      </c>
      <c r="Q28" s="107">
        <f t="shared" si="4"/>
        <v>0</v>
      </c>
      <c r="R28" s="85" t="s">
        <v>95</v>
      </c>
    </row>
    <row r="29" spans="1:18">
      <c r="B29" s="49"/>
      <c r="C29" s="49" t="s">
        <v>85</v>
      </c>
      <c r="D29" s="49"/>
      <c r="E29" s="103">
        <v>896.25</v>
      </c>
      <c r="F29" s="103">
        <v>655.92</v>
      </c>
      <c r="G29" s="103">
        <v>594.99</v>
      </c>
      <c r="H29" s="103">
        <v>434.81</v>
      </c>
      <c r="I29" s="103">
        <v>296.17</v>
      </c>
      <c r="J29" s="103">
        <v>222.03</v>
      </c>
      <c r="K29" s="103">
        <v>238.26</v>
      </c>
      <c r="L29" s="103">
        <v>288.74</v>
      </c>
      <c r="M29" s="103">
        <v>196.73</v>
      </c>
      <c r="N29" s="103">
        <v>326.14999999999998</v>
      </c>
      <c r="O29" s="103">
        <v>508.12</v>
      </c>
      <c r="P29" s="103">
        <v>604.32000000000005</v>
      </c>
      <c r="Q29" s="107">
        <f>SUM(E29:P29)</f>
        <v>5262.49</v>
      </c>
      <c r="R29" s="85" t="s">
        <v>95</v>
      </c>
    </row>
    <row r="30" spans="1:18">
      <c r="B30" s="49" t="s">
        <v>59</v>
      </c>
      <c r="C30" s="49" t="s">
        <v>87</v>
      </c>
      <c r="D30" s="49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7">
        <f t="shared" si="4"/>
        <v>0</v>
      </c>
      <c r="R30" s="85" t="s">
        <v>95</v>
      </c>
    </row>
    <row r="31" spans="1:18">
      <c r="B31" s="49" t="s">
        <v>58</v>
      </c>
      <c r="C31" s="49" t="s">
        <v>86</v>
      </c>
      <c r="D31" s="49"/>
      <c r="E31" s="103">
        <v>1075.6600000000001</v>
      </c>
      <c r="F31" s="103">
        <v>925.26</v>
      </c>
      <c r="G31" s="103">
        <v>914.87</v>
      </c>
      <c r="H31" s="103">
        <v>821.78</v>
      </c>
      <c r="I31" s="103">
        <v>709.87</v>
      </c>
      <c r="J31" s="103">
        <v>726.05</v>
      </c>
      <c r="K31" s="103">
        <v>502.93</v>
      </c>
      <c r="L31" s="103">
        <v>486.09</v>
      </c>
      <c r="M31" s="103">
        <v>813.99</v>
      </c>
      <c r="N31" s="103">
        <v>581.85</v>
      </c>
      <c r="O31" s="103">
        <v>935.58</v>
      </c>
      <c r="P31" s="103">
        <v>867.64</v>
      </c>
      <c r="Q31" s="107">
        <f t="shared" si="4"/>
        <v>9361.57</v>
      </c>
      <c r="R31" s="85" t="s">
        <v>95</v>
      </c>
    </row>
    <row r="32" spans="1:18" ht="13.8" thickBot="1">
      <c r="E32" s="40">
        <f t="shared" ref="E32:Q32" si="5">SUM(E24:E31)</f>
        <v>195079.03</v>
      </c>
      <c r="F32" s="40">
        <f t="shared" si="5"/>
        <v>147791.92000000001</v>
      </c>
      <c r="G32" s="40">
        <f t="shared" si="5"/>
        <v>159391.88</v>
      </c>
      <c r="H32" s="40">
        <f t="shared" si="5"/>
        <v>116910.78</v>
      </c>
      <c r="I32" s="40">
        <f t="shared" si="5"/>
        <v>69865.429999999993</v>
      </c>
      <c r="J32" s="40">
        <f t="shared" si="5"/>
        <v>39358.480000000003</v>
      </c>
      <c r="K32" s="40">
        <f t="shared" si="5"/>
        <v>35629.880000000005</v>
      </c>
      <c r="L32" s="40">
        <f t="shared" si="5"/>
        <v>30884.25</v>
      </c>
      <c r="M32" s="40">
        <f t="shared" si="5"/>
        <v>34357.4</v>
      </c>
      <c r="N32" s="40">
        <f t="shared" si="5"/>
        <v>51217.83</v>
      </c>
      <c r="O32" s="40">
        <f t="shared" si="5"/>
        <v>85299.4</v>
      </c>
      <c r="P32" s="40">
        <f t="shared" si="5"/>
        <v>139642.57</v>
      </c>
      <c r="Q32" s="40">
        <f t="shared" si="5"/>
        <v>1105428.8499999999</v>
      </c>
    </row>
    <row r="33" spans="1:17" ht="13.8" thickTop="1"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3.8" thickBot="1">
      <c r="A34" s="48" t="s">
        <v>30</v>
      </c>
      <c r="E34" s="40">
        <f>SUM(E32)</f>
        <v>195079.03</v>
      </c>
      <c r="F34" s="40">
        <f t="shared" ref="F34:M34" si="6">SUM(F32)</f>
        <v>147791.92000000001</v>
      </c>
      <c r="G34" s="40">
        <f t="shared" si="6"/>
        <v>159391.88</v>
      </c>
      <c r="H34" s="40">
        <f t="shared" si="6"/>
        <v>116910.78</v>
      </c>
      <c r="I34" s="40">
        <f t="shared" si="6"/>
        <v>69865.429999999993</v>
      </c>
      <c r="J34" s="40">
        <f t="shared" si="6"/>
        <v>39358.480000000003</v>
      </c>
      <c r="K34" s="40">
        <f t="shared" si="6"/>
        <v>35629.880000000005</v>
      </c>
      <c r="L34" s="40">
        <f t="shared" si="6"/>
        <v>30884.25</v>
      </c>
      <c r="M34" s="40">
        <f t="shared" si="6"/>
        <v>34357.4</v>
      </c>
      <c r="N34" s="40">
        <f>SUM(N32)</f>
        <v>51217.83</v>
      </c>
      <c r="O34" s="40">
        <f>SUM(O32)</f>
        <v>85299.4</v>
      </c>
      <c r="P34" s="40">
        <f>SUM(P32)</f>
        <v>139642.57</v>
      </c>
      <c r="Q34" s="40">
        <f t="shared" ref="Q34" si="7">SUM(Q32)</f>
        <v>1105428.8499999999</v>
      </c>
    </row>
    <row r="35" spans="1:17" ht="13.8" thickTop="1"/>
  </sheetData>
  <pageMargins left="0.75" right="0.75" top="1" bottom="1" header="0.5" footer="0.5"/>
  <pageSetup scale="52" fitToHeight="0" orientation="landscape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ustomProperties>
    <customPr name="xxe4aP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view="pageBreakPreview" zoomScale="81" zoomScaleNormal="100" zoomScaleSheetLayoutView="81" workbookViewId="0">
      <selection activeCell="O14" sqref="O14"/>
    </sheetView>
  </sheetViews>
  <sheetFormatPr defaultColWidth="9.375" defaultRowHeight="13.2"/>
  <cols>
    <col min="1" max="4" width="9.375" style="48"/>
    <col min="5" max="5" width="11.25" style="48" bestFit="1" customWidth="1"/>
    <col min="6" max="6" width="9.375" style="48" bestFit="1" customWidth="1"/>
    <col min="7" max="10" width="11.25" style="48" bestFit="1" customWidth="1"/>
    <col min="11" max="13" width="9.375" style="48" bestFit="1" customWidth="1"/>
    <col min="14" max="14" width="10.5" style="48" bestFit="1" customWidth="1"/>
    <col min="15" max="15" width="11.625" style="48" customWidth="1"/>
    <col min="16" max="16" width="9.375" style="48" bestFit="1" customWidth="1"/>
    <col min="17" max="17" width="17.375" style="38" bestFit="1" customWidth="1"/>
    <col min="18" max="16384" width="9.375" style="48"/>
  </cols>
  <sheetData>
    <row r="1" spans="1:18" s="38" customFormat="1">
      <c r="A1" s="38" t="s">
        <v>129</v>
      </c>
    </row>
    <row r="2" spans="1:18" s="38" customFormat="1"/>
    <row r="3" spans="1:18" s="38" customFormat="1">
      <c r="A3" s="38" t="s">
        <v>75</v>
      </c>
    </row>
    <row r="4" spans="1:18" s="38" customFormat="1"/>
    <row r="5" spans="1:18" s="38" customFormat="1">
      <c r="D5" s="38" t="s">
        <v>73</v>
      </c>
    </row>
    <row r="6" spans="1:18" s="39" customFormat="1">
      <c r="D6" s="39" t="s">
        <v>49</v>
      </c>
      <c r="E6" s="39">
        <f>Input!B5</f>
        <v>201801</v>
      </c>
      <c r="F6" s="39">
        <f>E6+1</f>
        <v>201802</v>
      </c>
      <c r="G6" s="39">
        <f t="shared" ref="G6:P6" si="0">F6+1</f>
        <v>201803</v>
      </c>
      <c r="H6" s="39">
        <f t="shared" si="0"/>
        <v>201804</v>
      </c>
      <c r="I6" s="39">
        <f t="shared" si="0"/>
        <v>201805</v>
      </c>
      <c r="J6" s="39">
        <f t="shared" si="0"/>
        <v>201806</v>
      </c>
      <c r="K6" s="39">
        <f t="shared" si="0"/>
        <v>201807</v>
      </c>
      <c r="L6" s="39">
        <f t="shared" si="0"/>
        <v>201808</v>
      </c>
      <c r="M6" s="39">
        <f t="shared" si="0"/>
        <v>201809</v>
      </c>
      <c r="N6" s="39">
        <f t="shared" si="0"/>
        <v>201810</v>
      </c>
      <c r="O6" s="39">
        <f t="shared" si="0"/>
        <v>201811</v>
      </c>
      <c r="P6" s="39">
        <f t="shared" si="0"/>
        <v>201812</v>
      </c>
      <c r="Q6" s="39" t="s">
        <v>74</v>
      </c>
    </row>
    <row r="7" spans="1:18">
      <c r="A7" s="48" t="s">
        <v>132</v>
      </c>
      <c r="B7" s="48" t="s">
        <v>50</v>
      </c>
      <c r="C7" s="48" t="s">
        <v>51</v>
      </c>
    </row>
    <row r="8" spans="1:18">
      <c r="A8" s="48" t="s">
        <v>52</v>
      </c>
      <c r="B8" s="49" t="s">
        <v>54</v>
      </c>
      <c r="C8" s="49" t="s">
        <v>127</v>
      </c>
      <c r="E8" s="59">
        <v>-688</v>
      </c>
      <c r="F8" s="59">
        <v>-442.17</v>
      </c>
      <c r="G8" s="59">
        <v>-485.94</v>
      </c>
      <c r="H8" s="59">
        <v>-398.88</v>
      </c>
      <c r="I8" s="59">
        <v>-560.28</v>
      </c>
      <c r="J8" s="59">
        <v>-389.98</v>
      </c>
      <c r="K8" s="59">
        <v>-331.38</v>
      </c>
      <c r="L8" s="59">
        <v>-292.52999999999997</v>
      </c>
      <c r="M8" s="59">
        <v>-343.39</v>
      </c>
      <c r="N8" s="59">
        <v>-387.29</v>
      </c>
      <c r="O8" s="59">
        <v>-851.59</v>
      </c>
      <c r="P8" s="59">
        <v>-120.8</v>
      </c>
      <c r="Q8" s="63">
        <f>SUM(E8:P8)</f>
        <v>-5292.2300000000014</v>
      </c>
      <c r="R8" s="85" t="s">
        <v>95</v>
      </c>
    </row>
    <row r="9" spans="1:18">
      <c r="B9" s="49" t="s">
        <v>58</v>
      </c>
      <c r="C9" s="49" t="s">
        <v>128</v>
      </c>
      <c r="E9" s="59">
        <v>-366.97</v>
      </c>
      <c r="F9" s="59">
        <v>-346.12</v>
      </c>
      <c r="G9" s="59">
        <v>-351.12</v>
      </c>
      <c r="H9" s="59">
        <v>-322.56</v>
      </c>
      <c r="I9" s="59">
        <v>-255.52</v>
      </c>
      <c r="J9" s="59">
        <v>-177.84</v>
      </c>
      <c r="K9" s="59">
        <v>-166.53</v>
      </c>
      <c r="L9" s="59">
        <v>-162.9</v>
      </c>
      <c r="M9" s="59">
        <v>-163.87</v>
      </c>
      <c r="N9" s="59">
        <v>-171.15</v>
      </c>
      <c r="O9" s="59">
        <v>-217.15</v>
      </c>
      <c r="P9" s="59">
        <v>-292.18</v>
      </c>
      <c r="Q9" s="63">
        <f>SUM(E9:P9)</f>
        <v>-2993.91</v>
      </c>
      <c r="R9" s="85" t="s">
        <v>95</v>
      </c>
    </row>
    <row r="10" spans="1:18" ht="13.8" thickBot="1">
      <c r="A10" s="48" t="s">
        <v>30</v>
      </c>
      <c r="E10" s="64">
        <f t="shared" ref="E10:Q10" si="1">SUM(E8:E9)</f>
        <v>-1054.97</v>
      </c>
      <c r="F10" s="64">
        <f t="shared" si="1"/>
        <v>-788.29</v>
      </c>
      <c r="G10" s="64">
        <f t="shared" si="1"/>
        <v>-837.06</v>
      </c>
      <c r="H10" s="64">
        <f t="shared" si="1"/>
        <v>-721.44</v>
      </c>
      <c r="I10" s="64">
        <f t="shared" si="1"/>
        <v>-815.8</v>
      </c>
      <c r="J10" s="64">
        <f t="shared" si="1"/>
        <v>-567.82000000000005</v>
      </c>
      <c r="K10" s="64">
        <f t="shared" si="1"/>
        <v>-497.90999999999997</v>
      </c>
      <c r="L10" s="64">
        <f t="shared" si="1"/>
        <v>-455.42999999999995</v>
      </c>
      <c r="M10" s="64">
        <f t="shared" si="1"/>
        <v>-507.26</v>
      </c>
      <c r="N10" s="64">
        <f>SUM(N8:N9)</f>
        <v>-558.44000000000005</v>
      </c>
      <c r="O10" s="64">
        <f>SUM(O8:O9)</f>
        <v>-1068.74</v>
      </c>
      <c r="P10" s="64">
        <f>SUM(P8:P9)</f>
        <v>-412.98</v>
      </c>
      <c r="Q10" s="64">
        <f t="shared" si="1"/>
        <v>-8286.1400000000012</v>
      </c>
    </row>
    <row r="11" spans="1:18" ht="13.8" thickTop="1"/>
  </sheetData>
  <pageMargins left="0.75" right="0.75" top="1" bottom="1" header="0.5" footer="0.5"/>
  <pageSetup scale="71" fitToHeight="0" orientation="landscape" r:id="rId1"/>
  <headerFooter alignWithMargins="0">
    <oddHeader>&amp;RAdjustment No. _______
Workpaper Ref. &amp;U&amp;A</oddHeader>
    <oddFooter>&amp;L&amp;F &amp;RPrep by: ____________     
          Date:  &amp;U&amp;D &amp;U          Mgr. Review:__________</oddFooter>
  </headerFooter>
  <customProperties>
    <customPr name="xxe4aP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fZCMCtii8CDAJ4Ah4AAERjb20uZXhjZWw0YXBwcy53YW5kLm9yYWNsZS5n
bHdhbmQuY2FsY3VsYXRpb25zLmdldGJhbGFuY2UuR2V0QmFsYW5jZQIBAAkzMjQ2
MjQyOTYCAgABMAIDAAYyMDE3MDkCBAADUFREAgUAA1VTRAIGAAVUb3RhbAIHAAFB
AggAAAIJAAMwMDECCgAGNDA4MTIwAgsAAkVEAgwAAklEAg0AAkRMAggCCAIIAggC
CAIIAggCCAIIAggCCAIIAggCCAIIAggCCAIJ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gAAAAF1cgIaAAJbQqzzF/gGCFTgAgAAeHAA
AAAEAb0nh3h4d1ECHgACAQICAhsABjIwMTcxMAIEAgUCBgIHAggCCQIKAhwAAkdE
AgwCDQIIAggCCAIIAggCCAIIAggCCAIIAggCCAIIAggCCAIIAggCCQIDAh1zcQB+
AAAAAAACc3EAfgAE///////////////+/////gAAAAF1cQB+AAcAAAADUVkXeHh3
UQIeAAIBAgICHgAGMjAxNzAyAgQCBQIGAgcCCAIJAgoCHAIfAAJXQQINAggCCAII
AggCCAIIAggCCAIIAggCCAIIAggCCAIIAggCCAIJAgMCIHNxAH4AAAAAAAJzcQB+
AAT///////////////7////+AAAAAXVxAH4ABwAAAAQF69OueHh3TQIeAAIBAgIC
IQAGMjAxNzAzAgQCBQIGAgcCCAIJAgoCHAIMAg0CCAIIAggCCAIIAggCCAIIAggC
CAIIAggCCAIIAggCCAIIAgkCAwIic3EAfgAAAAAAAnNxAH4ABP//////////////
/v////4AAAABdXEAfgAHAAAAA+lZtnh4d00CHgACAQICAiMABjIwMTcwNAIEAgUC
BgIHAggCCQIKAhwCDAINAggCCAIIAggCCAIIAggCCAIIAggCCAIIAggCCAIIAggC
CAIJAgMCJHNxAH4AAAAAAAJzcQB+AAT///////////////7////+AAAAAXVxAH4A
BwAAAAOpkat4eHdNAh4AAgECAgIlAAYyMDE3MDcCBAIFAgYCBwIIAgkCCgILAh8C
DQIIAggCCAIIAggCCAIIAggCCAIIAggCCAIIAggCCAIIAggCCQIDAiZzcQB+AAAAAAACc3EAfgAE///////////////+/////gAAAAF1cQB+AAcAAAAECLIJdXh4d00CHgACAQICAicABjIwMTcwOAIEAgUCBgIHAggCCQIKAgsCDAINAggCCAIIAggCCAIIAggCCAIIAggCCAIIAggCCAIIAggCCAIJAgMCKHNxAH4AAAAAAAJzcQB+AAT///////////////7////+AAAAAXVxAH4ABwAAAAQB3wOreHh3RQIeAAIBAgICIQIEAgUCBgIHAggCCQIKAhwCHwINAggCCAIIAggCCAIIAggCCAIIAggCCAIIAggCCAIIAggCCAIJAgMCKXNxAH4AAAAAAAJzcQB+AAT///////////////7////+AAAAAXVxAH4ABwAAAAQEiFNmeHh3RQIeAAIBAgICHgIEAgUCBgIHAggCCQIKAhwCDAINAggCCAIIAggCCAIIAggCCAIIAggCCAIIAggCCAIIAggCCAIJAgMCKnNxAH4AAAAAAAJzcQB+AAT///////////////7////+AAAAAXVxAH4ABwAAAAQBGoC8eHh3RQIeAAIBAgICGwIEAgUCBgIHAggCCQIKAhwCHwINAggCCAIIAggCCAIIAggCCAIIAggCCAIIAggCCAIIAggCCAIJAgMCK3NxAH4AAAAAAAJzcQB+AAT///////////////7////+AAAAAXVxAH4ABwAAAAQBmCpKeHh3UQIeAAIBAgICLAAGMjAxNzAxAgQCBQIGAgcCCAIJAgoCHAItAAJPUgINAggCCAIIAggCCAIIAggCCAIIAggCCAIIAggCCAIIAggCCAIJAgMCLnNxAH4AAAAAAAJzcQB+AAT///////////////7////+AAAAAXVxAH4ABwAAAAQEEnHMeHh3RQIeAAIBAgICAwIEAgUCBgIHAggCCQIKAhwCLQINAggCCAIIAggCCAIIAggCCAIIAggCCAIIAggCCAIIAggCCAIJAgMCL3NxAH4AAAAAAAJzcQB+AAT///////////////7////+AAAAAXVxAH4ABwAAAAPEs0N4eHdFAh4AAgECAgInAgQCBQIGAgcCCAIJAgoCCwIfAg0CCAIIAggCCAIIAggCCAIIAggCCAIIAggCCAIIAggCCAIIAgkCAwIwc3EAfgAAAAAAAnNxAH4ABP///////////////v////4AAAABdXEAfgAHAAAABAnWkhV4eHdFAh4AAgECAgIsAgQCBQIGAgcCCAIJAgoCHAIMAg0CCAIIAggCCAIIAggCCAIIAggCCAIIAggCCAIIAggCCAIIAgkCAwIxc3EAfgAAAAAAAnNxAH4ABP///////////////v////4AAAABdXEAfgAHAAAABAFTjhp4eHdFAh4AAgECAgIlAgQCBQIGAgcCCAIJAgoCHAItAg0CCAIIAggCCAIIAggCCAIIAggCCAIIAggCCAIIAggCCAIIAgkCAwIyc3EAfgAAAAAAAnNxAH4ABP///////////////v////4AAAABdXEAfgAHAAAAA8CuwXh4d00CHgACAQICAjMABjIwMTcxMgIEAgUCBgIHAggCCQIKAhwCDAINAggCCAIIAggCCAIIAggCCAIIAggCCAIIAggCCAIIAggCCAIJAgMCNHNxAH4AAAAAAAJzcQB+AAT///////////////7////+AAAAAXVxAH4ABwAAAAPsfl94eHdFAh4AAgECAgIeAgQCBQIGAgcCCAIJAgoCCwIMAg0CCAIIAggCCAIIAggCCAIIAggCCAIIAggCCAIIAggCCAIIAgkCAwI1c3EAfgAAAAAAAnNxAH4ABP///////////////v////4AAAABdXEAfgAHAAAABAILj614eHdNAh4AAgECAgI2AAYyMDE3MDYCBAIFAgYCBwIIAgkCCgIcAgwCDQIIAggCCAIIAggCCAIIAggCCAIIAggCCAIIAggCCAIIAggCCQIDAjdzcQB+AAAAAAACc3EAfgAE///////////////+/////gAAAAF1cQB+AAcAAAADSLH8eHh3RQIeAAIBAgICJQIEAgUCBgIHAggCCQIKAgsCDAINAggCCAIIAggCCAIIAggCCAIIAggCCAIIAggCCAIIAggCCAIJAgMCOHNxAH4AAAAAAAJzcQB+AAT///////////////7////+AAAAAXVxAH4ABwAAAAQBrBX+eHh3RQIeAAIBAgICHgIEAgUCBgIHAggCCQIKAhwCLQINAggCCAIIAggCCAIIAggCCAIIAggCCAIIAggCCAIIAggCCAIJAgMCOXNxAH4AAAAAAAJzcQB+AAT///////////////7////+AAAAAXVxAH4ABwAAAAQDUtZdeHh3RQIeAAIBAgICJwIEAgUCBgIHAggCCQIKAhwCHwINAggCCAIIAggCCAIIAggCCAIIAggCCAIIAggCCAIIAggCCAIJAgMCOnNxAH4AAAAAAAJzcQB+AAT///////////////7////+AAAAAXVxAH4ABwAAAAPs6FJ4eHdNAh4AAgECAgI7AAYyMDE3MTECBAIFAgYCBwIIAgkCCgIcAh8CDQIIAggCCAIIAggCCAIIAggCCAIIAggCCAIIAggCCAIIAggCCQIDAjxzcQB+AAAAAAACc3EAfgAE///////////////+/////gAAAAF1cQB+AAcAAAAEAwgIJXh4d0UCHgACAQICAjMCBAIFAgYCBwIIAgkCCgILAh8CDQIIAggCCAIIAggCCAIIAggCCAIIAggCCAIIAggCCAIIAggCCQIDAj1zcQB+AAAAAAACc3EAfgAE///////////////+/////gAAAAF1cQB+AAcAAAAECmdyM3h4d0UCHgACAQICAiwCBAIFAgYCBwIIAgkCCgILAh8CDQIIAggCCAIIAggCCAIIAggCCAIIAggCCAIIAggCCAIIAggCCQIDAj5zcQB+AAAAAAACc3EAfgAE///////////////+/////gAAAAF1cQB+AAcAAAAEDFwztnh4d0UCHgACAQICAgMCBAIFAgYCBwIIAgkCCgILAh8CDQIIAggCCAIIAggCCAIIAggCCAIIAggCCAIIAggCCAIIAggCCQIDAj9zcQB+AAAAAAACc3EAfgAE///////////////+/////gAAAAF1cQB+AAcAAAAECW9Kfnh4d0UCHgACAQICAgMCBAIFAgYCBwIIAgkCCgIcAgwCDQIIAggCCAIIAggCCAIIAggCCAIIAggCCAIIAggCCAIIAggCCQIDAkBzcQB+AAAAAAACc3EAfgAE///////////////+/////gAAAAF1cQB+AAcAAAADMWcceHh3TQIeAAIBAgICQQAGMjAxNzA1AgQCBQIGAgcCCAIJAgoCCwIMAg0CCAIIAggCCAIIAggCCAIIAggCCAIIAggCCAIIAggCCAIIAgkCAwJCc3EAfgAAAAAAAnNxAH4ABP///////////////v////4AAAABdXEAfgAHAAAABAGWi0N4eHdFAh4AAgECAgJBAgQCBQIGAgcCCAIJAgoCHAIfAg0CCAIIAggCCAIIAggCCAIIAggCCAIIAggCCAIIAggCCAIIAgkCAwJDc3EAfgAAAAAAAnNxAH4ABP///////////////v////4AAAABdXEAfgAHAAAABAJIlpR4eHdFAh4AAgECAgIbAgQCBQIGAgcCCAIJAgoCHAItAg0CCAIIAggCCAIIAggCCAIIAggCCAIIAggCCAIIAggCCAIIAgkCAwJEc3EAfgAAAAAAAnNxAH4ABP///////////////v////4AAAABdXEAfgAHAAAABAEZr/94eHdFAh4AAgECAgI2AgQCBQIGAgcCCAIJAgoCCwIfAg0CCAIIAggCCAIIAggCCAIIAggCCAIIAggCCAIIAggCCAIIAgkCAwJFc3EAfgAAAAAAAnNxAH4ABP///////////////v////4AAAABdXEAfgAHAAAABAgoxi94eHdFAh4AAgECAgI7AgQCBQIGAgcCCAIJAgoCCwIMAg0CCAIIAggCCAIIAggCCAIIAggCCAIIAggCCAIIAggCCAIIAgkCAwJGc3EAfgAAAAAAAnNxAH4ABP///////////////v////4AAAABdXEAfgAHAAAABAG2uuh4eHdFAh4AAgECAgInAgQCBQIGAgcCCAIJAgoCHAIMAg0CCAIIAggCCAIIAggCCAIIAggCCAIIAggCCAIIAggCCAIIAgkCAwJHc3EAfgAAAAAAAnNxAH4ABP///////////////v////4AAAABdXEAfgAHAAAAAy86onh4d0UCHgACAQICAiMCBAIFAgYCBwIIAgkCCgILAgwCDQIIAggCCAIIAggCCAIIAggCCAIIAggCCAIIAggCCAIIAggCCQIDAkhzcQB+AAAAAAACc3EAfgAE///////////////+/////gAAAAF1cQB+AAcAAAAEAa9GXHh4d0UCHgACAQICAjYCBAIFAgYCBwIIAgkCCgIcAh8CDQIIAggCCAIIAggCCAIIAggCCAIIAggCCAIIAggCCAIIAggCCQIDAklzcQB+AAAAAAACc3EAfgAE///////////////+/////gAAAAF1cQB+AAcAAAAEAWAxYHh4d0UCHgACAQICAjsCBAIFAgYCBwIIAgkCCgIcAi0CDQIIAggCCAIIAggCCAIIAggCCAIIAggCCAIIAggCCAIIAggCCQIDAkpzcQB+AAAAAAACc3EAfgAE///////////////+/////gAAAAF1cQB+AAcAAAAEAealyXh4d0UCHgACAQICAiMCBAIFAgYCBwIIAgkCCgIcAi0CDQIIAggCCAIIAggCCAIIAggCCAIIAggCCAIIAggCCAIIAggCCQIDAktzcQB+AAAAAAACc3EAfgAE///////////////+/////gAAAAF1cQB+AAcAAAAEAf4cSHh4d0UCHgACAQICAiECBAIFAgYCBwIIAgkCCgILAh8CDQIIAggCCAIIAggCCAIIAggCCAIIAggCCAIIAggCCAIIAggCCQIDAkxzcQB+AAAAAAACc3EAfgAE///////////////+/////gAAAAF1cQB+AAcAAAAECZcQSHh4d0UCHgACAQICAhsCBAIFAgYCBwIIAgkCCgILAh8CDQIIAggCCAIIAggCCAIIAggCCAIIAggCCAIIAggCCAIIAggCCQIDAk1zcQB+AAAAAAACc3EAfgAE///////////////+/////gAAAAF1cQB+AAcAAAAEB/WRN3h4d0UCHgACAQICAiECBAIFAgYCBwIIAgkCCgILAgwCDQIIAggCCAIIAggCCAIIAggCCAIIAggCCAIIAggCCAIIAggCCQIDAk5zcQB+AAAAAAACc3EAfgAE///////////////+/////gAAAAF1cQB+AAcAAAAEAeJvt3h4d0UCHgACAQICAiUCBAIFAgYCBwIIAgkCCgIcAgwCDQIIAggCCAIIAggCCAIIAggCCAIIAggCCAIIAggCCAIIAggCCQIDAk9zcQB+AAAAAAACc3EAfgAE///////////////+/////gAAAAF1cQB+AAcAAAADM46peHh3RQIeAAIBAgICGwIEAgUCBgIHAggCCQIKAgsCDAINAggCCAIIAggCCAIIAggCCAIIAggCCAIIAggCCAIIAggCCAIJAgMCUHNxAH4AAAAAAAJzcQB+AAT///////////////7////+AAAAAXVxAH4ABwAAAAQBl323eHh3RQIeAAIBAgICJQIEAgUCBgIHAggCCQIKAhwCHwINAggCCAIIAggCCAIIAggCCAIIAggCCAIIAggCCAIIAggCCAIJAgMCUXNxAH4AAAAAAAJzcQB+AAT///////////////7////+AAAAAXVxAH4ABwAAAAQBAQnaeHh3RQIeAAIBAgICQQIEAgUCBgIHAggCCQIKAhwCLQINAggCCAIIAggCCAIIAggCCAIIAggCCAIIAggCCAIIAggCCAIJAgMCUnNxAH4AAAAAAAJzcQB+AAT///////////////7////+AAAAAXVxAH4ABwAAAAQBk0FBeHh3RQIeAAIBAgICMwIEAgUCBgIHAggCCQIKAhwCLQINAggCCAIIAggCCAIIAggCCAIIAggCCAIIAggCCAIIAggCCAIJAgMCU3NxAH4AAAAAAAJzcQB+AAT///////////////7////+AAAAAXVxAH4ABwAAAAQDGHNyeHh3RQIeAAIBAgICIwIEAgUCBgIHAggCCQIKAgsCHwINAggCCAIIAggCCAIIAggCCAIIAggCCAIIAggCCAIIAggCCAIJAgMCVHNxAH4AAAAAAAJzcQB+AAT///////////////7////+AAAAAXVxAH4ABwAAAAQIqjqBeHh3RQIeAAIBAgICOwIEAgUCBgIHAggCCQIKAgsCHwINAggCCAIIAggCCAIIAggCCAIIAggCCAIIAggCCAIIAggCCAIJAgMCVXNxAH4AAAAAAAJzcQB+AAT///////////////7////+AAAAAXVxAH4ABwAAAAQJA9udeHh3RQIeAAIBAgICIwIEAgUCBgIHAggCCQIKAhwCHwINAggCCAIIAggCCAIIAggCCAIIAggCCAIIAggCCAIIAggCCAIJAgMCVnNxAH4AAAAAAAJzcQB+AAT///////////////7////+AAAAAXVxAH4ABwAAAAQDMLSPeHh3RQIeAAIBAgICAwIEAgUCBgIHAggCCQIKAhwCHwINAggCCAIIAggCCAIIAggCCAIIAggCCAIIAggCCAIIAggCCAIJAgMCV3NxAH4AAAAAAAJzcQB+AAT///////////////7////+AAAAAXVxAH4ABwAAAAQBCQjaeHh3RQIeAAIBAgICJwIEAgUCBgIHAggCCQIKAhwCLQINAggCCAIIAggCCAIIAggCCAIIAggCCAIIAggCCAIIAggCCAIJAgMCWHNxAH4AAAAAAAJzcQB+AAT///////////////7////+AAAAAXVxAH4ABwAAAAO2Ry54eHdFAh4AAgECAgJBAgQCBQIGAgcCCAIJAgoCCwIfAg0CCAIIAggCCAIIAggCCAIIAggCCAIIAggCCAIIAggCCAIIAgkCAwJZc3EAfgAAAAAAAnNxAH4ABP///////////////v////4AAAABdXEAfgAHAAAABAgfKUp4eHdFAh4AAgECAgI7AgQCBQIGAgcCCAIJAgoCHAIMAg0CCAIIAggCCAIIAggCCAIIAggCCAIIAggCCAIIAggCCAIIAgkCAwJac3EAfgAAAAAAAnNxAH4ABP///////////////v////4AAAABdXEAfgAHAAAAA5/9+Xh4d0UCHgACAQICAiwCBAIFAgYCBwIIAgkCCgILAgwCDQIIAggCCAIIAggCCAIIAggCCAIIAggCCAIIAggCCAIIAggCCQIDAltzcQB+AAAAAAACc3EAfgAE///////////////+/////gAAAAF1cQB+AAcAAAAEAk4wl3h4d0UCHgACAQICAjYCBAIFAgYCBwIIAgkCCgIcAi0CDQIIAggCCAIIAggCCAIIAggCCAIIAggCCAIIAggCCAIIAggCCQIDAlxzcQB+AAAAAAACc3EAfgAE///////////////+/////gAAAAF1cQB+AAcAAAAD/ehTeHh3RQIeAAIBAgICLAIEAgUCBgIHAggCCQIKAhwCHwINAggCCAIIAggCCAIIAggCCAIIAggCCAIIAggCCAIIAggCCAIJAgMCXXNxAH4AAAAAAAJzcQB+AAT///////////////7////+AAAAAXVxAH4ABwAAAAQHBCz6eHh3RQIeAAIBAgICMwIEAgUCBgIHAggCCQIKAhwCHwINAggCCAIIAggCCAIIAggCCAIIAggCCAIIAggCCAIIAggCCAIJAgMCXnNxAH4AAAAAAAJzcQB+AAT///////////////7////+AAAAAXVxAH4ABwAAAAQEfMDieHh3RQIeAAIBAgICNgIEAgUCBgIHAggCCQIKAgsCDAINAggCCAIIAggCCAIIAggCCAIIAggCCAIIAggCCAIIAggCCAIJAgMCX3NxAH4AAAAAAAJzcQB+AAT///////////////7////+AAAAAXVxAH4ABwAAAAQBjOnSeHh3RQIeAAIBAgICMwIEAgUCBgIHAggCCQIKAgsCDAINAggCCAIIAggCCAIIAggCCAIIAggCCAIIAggCCAIIAggCCAIJAgMCYHNxAH4AAAAAAAJzcQB+AAT///////////////7////+AAAAAXVxAH4ABwAAAAQCAtOSeHh3RQIeAAIBAgICIQIEAgUCBgIHAggCCQIKAhwCLQINAggCCAIIAggCCAIIAggCCAIIAggCCAIIAggCCAIIAggCCAIJAgMCYXNxAH4AAAAAAAJzcQB+AAT///////////////7////+AAAAAXVxAH4ABwAAAAQCt1ObeHh3RQIeAAIBAgICQQIEAgUCBgIHAggCCQIKAhwCDAINAggCCAIIAggCCAIIAggCCAIIAggCCAIIAggCCAIIAggCCAIJAgMCYnNxAH4AAAAAAAJzcQB+AAT///////////////7////+AAAAAXVxAH4ABwAAAAN/zN54eHdFAh4AAgECAgIeAgQCBQIGAgcCCAIJAgoCCwIfAg0CCAIIAggCCAIIAggCCAIIAggCCAIIAggCCAIIAggCCAIIAgkCAwJjc3EAfgAAAAAAAnNxAH4ABP///////////////v////4AAAABdXEAfgAHAAAABArL0914eHoAAAQAAh4AAmQACTMyNDYxNzMzNgICAgMCBAIFAgYCBwIIAgkCCgIcAh8CDQIIAggCCAIIAggCCAIIAggCCAIIAggCCAIIAggCCAIIAggCBAIDAlcCHgACZAICAiUCBAIFAgYCBwIIAgkCCgILAgwCDQIIAggCCAIIAggCCAIIAggCCAIIAggCCAIIAggCCAIIAggCBAIDAjgCHgACZAICAh4CBAIFAgYCBwIIAgkCCgIcAgwCDQIIAggCCAIIAggCCAIIAggCCAIIAggCCAIIAggCCAIIAggCBAIDAioCHgACZAICAicCBAIFAgYCBwIIAgkCCgIcAi0CDQIIAggCCAIIAggCCAIIAggCCAIIAggCCAIIAggCCAIIAggCBAIDAlgCHgACZAICAjMCBAIFAgYCBwIIAgkCCgILAh8CDQIIAggCCAIIAggCCAIIAggCCAIIAggCCAIIAggCCAIIAggCBAIDAj0CHgACZAICAkECBAIFAgYCBwIIAgkCCgILAh8CDQIIAggCCAIIAggCCAIIAggCCAIIAggCCAIIAggCCAIIAggCBAIDAlkCHgACZAICAjYCBAIFAgYCBwIIAgkCCgILAgwCDQIIAggCCAIIAggCCAIIAggCCAIIAggCCAIIAggCCAIIAggCBAIDAl8CHgACZAICAiwCBAIFAgYCBwIIAgkCCgIcAh8CDQIIAggCCAIIAggCCAIIAggCCAIIAggCCAIIAggCCAIIAggCBAIDAl0CHgACZAICAjMCBAIFAgYCBwIIAgkCCgILAgwCDQIIAggCCAIIAggCCAIIAggCCAIIAggCCAIIAggCCAIIAggCBAIDAmACHgACZAICAiwCBAIFAgYCBwIIAgkCCgIcAgwCDQIIAggCCAIIAggCCAIIAggCCAIIAggCCAIIAggCCAIIAggCBAIDAjECHgACZAICAiUCBAIFAgYCBwIIAgkCCgIcAi0CDQIIAggCCAIIAggCCAIIAggCCAIIAggCCAIIAggCCAIIAggCBAIDAjICHgACZAICAgMCBAIFAgYCBwIIAgkCCgILAgwCDQIIAggCCAIIAggCCAIIAggCCAIIAggCCAIIAggCCAIIAggCBAIDAg4CHgACZAICAgMCBAIFAgYCBwIIAgkCCgIcAgwCDQIIAggCCAIIAggCCAIIAggCCAIIAggCCAIIAggCCAIIAggCBAIDAkACHgACZAICAjYCBAIFAgYCBwIIAgkCCgILAh8CDQIIAggCCAIIAggCCAIIAggCCAIIAggCCAIIAggCCAIIAggCBAIDAkUCHgACZAICAkECBAIFAgYCBwIIAgkCCgILAgwCDQIIAggCCAIIAggCCAIIAggCCHoAAAQAAggCCAIIAggCCAIIAggCCAIEAgMCQgIeAAJkAgICGwIEAgUCBgIHAggCCQIKAhwCDAINAggCCAIIAggCCAIIAggCCAIIAggCCAIIAggCCAIIAggCCAIEAgMCHQIeAAJkAgICIwIEAgUCBgIHAggCCQIKAhwCDAINAggCCAIIAggCCAIIAggCCAIIAggCCAIIAggCCAIIAggCCAIEAgMCJAIeAAJkAgICOwIEAgUCBgIHAggCCQIKAgsCDAINAggCCAIIAggCCAIIAggCCAIIAggCCAIIAggCCAIIAggCCAIEAgMCRgIeAAJkAgICOwIEAgUCBgIHAggCCQIKAhwCLQINAggCCAIIAggCCAIIAggCCAIIAggCCAIIAggCCAIIAggCCAIEAgMCSgIeAAJkAgICJQIEAgUCBgIHAggCCQIKAgsCHwINAggCCAIIAggCCAIIAggCCAIIAggCCAIIAggCCAIIAggCCAIEAgMCJgIeAAJkAgICAwIEAgUCBgIHAggCCQIKAgsCHwINAggCCAIIAggCCAIIAggCCAIIAggCCAIIAggCCAIIAggCCAIEAgMCPwIeAAJkAgICGwIEAgUCBgIHAggCCQIKAgsCHwINAggCCAIIAggCCAIIAggCCAIIAggCCAIIAggCCAIIAggCCAIEAgMCTQIeAAJkAgICJwIEAgUCBgIHAggCCQIKAhwCHwINAggCCAIIAggCCAIIAggCCAIIAggCCAIIAggCCAIIAggCCAIEAgMCOgIeAAJkAgICJQIEAgUCBgIHAggCCQIKAhwCDAINAggCCAIIAggCCAIIAggCCAIIAggCCAIIAggCCAIIAggCCAIEAgMCTwIeAAJkAgICJwIEAgUCBgIHAggCCQIKAgsCDAINAggCCAIIAggCCAIIAggCCAIIAggCCAIIAggCCAIIAggCCAIEAgMCKAIeAAJkAgICIQIEAgUCBgIHAggCCQIKAhwCHwINAggCCAIIAggCCAIIAggCCAIIAggCCAIIAggCCAIIAggCCAIEAgMCKQIeAAJkAgICQQIEAgUCBgIHAggCCQIKAhwCLQINAggCCAIIAggCCAIIAggCCAIIAggCCAIIAggCCAIIAggCCAIEAgMCUgIeAAJkAgICIwIEAgUCBgIHAggCCQIKAgsCHwINAggCCAIIAggCCAIIAggCCAIIAggCCAIIAggCCAIIAggCCAIEAgMCVAIeAAJkAgICIQIEAgUCBgIHAggCCQIKAhwCLQINAggCCAIIAggCCAIIAggCCAIIAggCCAIIAggCCAIIAggCCAIEAgMCYQIeAAJkAgICNgIEAgUCBgIHAggCCQIKAhwCDAINAggCCAIIAnoAAAQACAIIAggCCAIIAggCCAIIAggCCAIIAggCCAIIAgQCAwI3Ah4AAmQCAgI7AgQCBQIGAgcCCAIJAgoCHAIfAg0CCAIIAggCCAIIAggCCAIIAggCCAIIAggCCAIIAggCCAIIAgQCAwI8Ah4AAmQCAgIhAgQCBQIGAgcCCAIJAgoCCwIMAg0CCAIIAggCCAIIAggCCAIIAggCCAIIAggCCAIIAggCCAIIAgQCAwJOAh4AAmQCAgIeAgQCBQIGAgcCCAIJAgoCCwIMAg0CCAIIAggCCAIIAggCCAIIAggCCAIIAggCCAIIAggCCAIIAgQCAwI1Ah4AAmQCAgIjAgQCBQIGAgcCCAIJAgoCHAIfAg0CCAIIAggCCAIIAggCCAIIAggCCAIIAggCCAIIAggCCAIIAgQCAwJWAh4AAmQCAgIeAgQCBQIGAgcCCAIJAgoCHAItAg0CCAIIAggCCAIIAggCCAIIAggCCAIIAggCCAIIAggCCAIIAgQCAwI5Ah4AAmQCAgIsAgQCBQIGAgcCCAIJAgoCCwIfAg0CCAIIAggCCAIIAggCCAIIAggCCAIIAggCCAIIAggCCAIIAgQCAwI+Ah4AAmQCAgJBAgQCBQIGAgcCCAIJAgoCHAIMAg0CCAIIAggCCAIIAggCCAIIAggCCAIIAggCCAIIAggCCAIIAgQCAwJiAh4AAmQCAgI2AgQCBQIGAgcCCAIJAgoCHAIfAg0CCAIIAggCCAIIAggCCAIIAggCCAIIAggCCAIIAggCCAIIAgQCAwJJAh4AAmQCAgIzAgQCBQIGAgcCCAIJAgoCHAIfAg0CCAIIAggCCAIIAggCCAIIAggCCAIIAggCCAIIAggCCAIIAgQCAwJeAh4AAmQCAgIbAgQCBQIGAgcCCAIJAgoCHAItAg0CCAIIAggCCAIIAggCCAIIAggCCAIIAggCCAIIAggCCAIIAgQCAwJEAh4AAmQCAgIzAgQCBQIGAgcCCAIJAgoCHAIMAg0CCAIIAggCCAIIAggCCAIIAggCCAIIAggCCAIIAggCCAIIAgQCAwI0Ah4AAmQCAgIsAgQCBQIGAgcCCAIJAgoCCwIMAg0CCAIIAggCCAIIAggCCAIIAggCCAIIAggCCAIIAggCCAIIAgQCAwJbAh4AAmQCAgJBAgQCBQIGAgcCCAIJAgoCHAIfAg0CCAIIAggCCAIIAggCCAIIAggCCAIIAggCCAIIAggCCAIIAgQCAwJDAh4AAmQCAgIeAgQCBQIGAgcCCAIJAgoCCwIfAg0CCAIIAggCCAIIAggCCAIIAggCCAIIAggCCAIIAggCCAIIAgQCAwJjAh4AAmQCAgIlAgQCBQIGAgcCCAIJAgoCHHoAAAQAAh8CDQIIAggCCAIIAggCCAIIAggCCAIIAggCCAIIAggCCAIIAggCBAIDAlECHgACZAICAicCBAIFAgYCBwIIAgkCCgIcAgwCDQIIAggCCAIIAggCCAIIAggCCAIIAggCCAIIAggCCAIIAggCBAIDAkcCHgACZAICAjsCBAIFAgYCBwIIAgkCCgIcAgwCDQIIAggCCAIIAggCCAIIAggCCAIIAggCCAIIAggCCAIIAggCBAIDAloCHgACZAICAh4CBAIFAgYCBwIIAgkCCgIcAh8CDQIIAggCCAIIAggCCAIIAggCCAIIAggCCAIIAggCCAIIAggCBAIDAiACHgACZAICAjYCBAIFAgYCBwIIAgkCCgIcAi0CDQIIAggCCAIIAggCCAIIAggCCAIIAggCCAIIAggCCAIIAggCBAIDAlwCHgACZAICAiECBAIFAgYCBwIIAgkCCgILAh8CDQIIAggCCAIIAggCCAIIAggCCAIIAggCCAIIAggCCAIIAggCBAIDAkwCHgACZAICAiMCBAIFAgYCBwIIAgkCCgIcAi0CDQIIAggCCAIIAggCCAIIAggCCAIIAggCCAIIAggCCAIIAggCBAIDAksCHgACZAICAhsCBAIFAgYCBwIIAgkCCgIcAh8CDQIIAggCCAIIAggCCAIIAggCCAIIAggCCAIIAggCCAIIAggCBAIDAisCHgACZAICAhsCBAIFAgYCBwIIAgkCCgILAgwCDQIIAggCCAIIAggCCAIIAggCCAIIAggCCAIIAggCCAIIAggCBAIDAlACHgACZAICAiECBAIFAgYCBwIIAgkCCgIcAgwCDQIIAggCCAIIAggCCAIIAggCCAIIAggCCAIIAggCCAIIAggCBAIDAiICHgACZAICAiMCBAIFAgYCBwIIAgkCCgILAgwCDQIIAggCCAIIAggCCAIIAggCCAIIAggCCAIIAggCCAIIAggCBAIDAkgCHgACZAICAgMCBAIFAgYCBwIIAgkCCgIcAi0CDQIIAggCCAIIAggCCAIIAggCCAIIAggCCAIIAggCCAIIAggCBAIDAi8CHgACZAICAjMCBAIFAgYCBwIIAgkCCgIcAi0CDQIIAggCCAIIAggCCAIIAggCCAIIAggCCAIIAggCCAIIAggCBAIDAlMCHgACZAICAiwCBAIFAgYCBwIIAgkCCgIcAi0CDQIIAggCCAIIAggCCAIIAggCCAIIAggCCAIIAggCCAIIAggCBAIDAi4CHgACZAICAicCBAIFAgYCBwIIAgkCCgILAh8CDQIIAggCCAIIAggCCAIIAggCCAIIAggCCAIIAggCCAIIAggCBAIDAjACHgACZAICAjsCBAIFAnc3BgIHAggCCQIKAgsCHwINAggCCAIIAggCCAIIAggCCAIIAggCCAIIAggCCAIIAggCCAIEAgMCVQ==]]></xxe4awand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C41ED5C-FAA1-4F5C-ADB5-920B90CA864E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826BECBF-E3BF-4E14-ADD7-BEB9E971E341}"/>
</file>

<file path=customXml/itemProps3.xml><?xml version="1.0" encoding="utf-8"?>
<ds:datastoreItem xmlns:ds="http://schemas.openxmlformats.org/officeDocument/2006/customXml" ds:itemID="{8F3D8168-F739-4B18-B46C-1470D563B0DC}"/>
</file>

<file path=customXml/itemProps4.xml><?xml version="1.0" encoding="utf-8"?>
<ds:datastoreItem xmlns:ds="http://schemas.openxmlformats.org/officeDocument/2006/customXml" ds:itemID="{D30F43FD-3845-4E02-B138-1D3C49B0CF84}"/>
</file>

<file path=customXml/itemProps5.xml><?xml version="1.0" encoding="utf-8"?>
<ds:datastoreItem xmlns:ds="http://schemas.openxmlformats.org/officeDocument/2006/customXml" ds:itemID="{0C953F67-5823-47D6-98AF-394C478401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E-EBO-1</vt:lpstr>
      <vt:lpstr>E-EBO-2</vt:lpstr>
      <vt:lpstr>E-EBO-3</vt:lpstr>
      <vt:lpstr>E-EBO-4</vt:lpstr>
      <vt:lpstr>E-EBO-5</vt:lpstr>
      <vt:lpstr>G-EBO-1</vt:lpstr>
      <vt:lpstr>G-EBO-2</vt:lpstr>
      <vt:lpstr>G-EBO-3</vt:lpstr>
      <vt:lpstr>G-EBO-4</vt:lpstr>
      <vt:lpstr>G-EBO-5</vt:lpstr>
      <vt:lpstr>Input</vt:lpstr>
      <vt:lpstr>'E-EBO-1'!Print_Area</vt:lpstr>
      <vt:lpstr>'E-EBO-2'!Print_Area</vt:lpstr>
      <vt:lpstr>'E-EBO-3'!Print_Area</vt:lpstr>
      <vt:lpstr>'E-EBO-4'!Print_Area</vt:lpstr>
      <vt:lpstr>'E-EBO-5'!Print_Area</vt:lpstr>
      <vt:lpstr>'G-EBO-1'!Print_Area</vt:lpstr>
      <vt:lpstr>'G-EBO-2'!Print_Area</vt:lpstr>
      <vt:lpstr>'G-EBO-3'!Print_Area</vt:lpstr>
      <vt:lpstr>'G-EBO-4'!Print_Area</vt:lpstr>
      <vt:lpstr>'G-EBO-5'!Print_Area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gzhkw6</cp:lastModifiedBy>
  <cp:lastPrinted>2019-01-24T00:42:11Z</cp:lastPrinted>
  <dcterms:created xsi:type="dcterms:W3CDTF">1998-04-09T21:47:19Z</dcterms:created>
  <dcterms:modified xsi:type="dcterms:W3CDTF">2019-01-24T00:49:46Z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