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3"/>
  </bookViews>
  <sheets>
    <sheet name="Acerno_Cache_XXXXX" sheetId="2" state="veryHidden" r:id="rId1"/>
    <sheet name="JET" sheetId="14" r:id="rId2"/>
    <sheet name="Entry" sheetId="15" r:id="rId3"/>
    <sheet name="2017" sheetId="1" r:id="rId4"/>
  </sheets>
  <calcPr calcId="152511"/>
</workbook>
</file>

<file path=xl/calcChain.xml><?xml version="1.0" encoding="utf-8"?>
<calcChain xmlns="http://schemas.openxmlformats.org/spreadsheetml/2006/main">
  <c r="K3" i="14" l="1"/>
  <c r="K4" i="14"/>
  <c r="K5" i="14"/>
  <c r="K6" i="14"/>
  <c r="M3" i="14"/>
  <c r="M4" i="14"/>
  <c r="M5" i="14"/>
  <c r="M6" i="14"/>
  <c r="M2" i="14"/>
  <c r="K2" i="14"/>
  <c r="K7" i="15"/>
  <c r="R13" i="1"/>
  <c r="Q18" i="1" l="1"/>
  <c r="I25" i="1" l="1"/>
  <c r="I26" i="1"/>
  <c r="I24" i="1"/>
  <c r="Q26" i="1"/>
  <c r="Q24" i="1"/>
  <c r="P19" i="1"/>
  <c r="P17" i="1"/>
  <c r="P18" i="1"/>
  <c r="R18" i="1"/>
  <c r="S18" i="1"/>
  <c r="Q13" i="1" l="1"/>
  <c r="J24" i="1"/>
  <c r="K24" i="1"/>
  <c r="L24" i="1"/>
  <c r="M24" i="1"/>
  <c r="N24" i="1"/>
  <c r="J25" i="1"/>
  <c r="K25" i="1"/>
  <c r="L25" i="1"/>
  <c r="M25" i="1"/>
  <c r="N25" i="1"/>
  <c r="Q25" i="1"/>
  <c r="R25" i="1"/>
  <c r="S25" i="1"/>
  <c r="J26" i="1"/>
  <c r="K26" i="1"/>
  <c r="L26" i="1"/>
  <c r="M26" i="1"/>
  <c r="N26" i="1"/>
  <c r="U9" i="1" l="1"/>
  <c r="P13" i="1" l="1"/>
  <c r="O13" i="1" l="1"/>
  <c r="N16" i="1" l="1"/>
  <c r="N13" i="1"/>
  <c r="M13" i="1" l="1"/>
  <c r="L13" i="1" l="1"/>
  <c r="U10" i="1" l="1"/>
  <c r="U11" i="1"/>
  <c r="U12" i="1"/>
  <c r="J16" i="1"/>
  <c r="K16" i="1"/>
  <c r="L16" i="1"/>
  <c r="M16" i="1"/>
  <c r="O16" i="1"/>
  <c r="P16" i="1"/>
  <c r="Q16" i="1"/>
  <c r="R16" i="1"/>
  <c r="S16" i="1"/>
  <c r="S24" i="1" s="1"/>
  <c r="J17" i="1"/>
  <c r="K17" i="1"/>
  <c r="L17" i="1"/>
  <c r="M17" i="1"/>
  <c r="N17" i="1"/>
  <c r="O17" i="1"/>
  <c r="Q17" i="1"/>
  <c r="R17" i="1"/>
  <c r="S17" i="1"/>
  <c r="J18" i="1"/>
  <c r="K18" i="1"/>
  <c r="L18" i="1"/>
  <c r="M18" i="1"/>
  <c r="N18" i="1"/>
  <c r="O18" i="1"/>
  <c r="O25" i="1" s="1"/>
  <c r="P25" i="1"/>
  <c r="J19" i="1"/>
  <c r="K19" i="1"/>
  <c r="L19" i="1"/>
  <c r="M19" i="1"/>
  <c r="N19" i="1"/>
  <c r="O19" i="1"/>
  <c r="O26" i="1" s="1"/>
  <c r="P26" i="1"/>
  <c r="Q19" i="1"/>
  <c r="R19" i="1"/>
  <c r="S19" i="1"/>
  <c r="J20" i="1"/>
  <c r="K20" i="1"/>
  <c r="L20" i="1"/>
  <c r="M20" i="1"/>
  <c r="N20" i="1"/>
  <c r="O20" i="1"/>
  <c r="P20" i="1"/>
  <c r="Q20" i="1"/>
  <c r="R20" i="1"/>
  <c r="S20" i="1"/>
  <c r="I20" i="1"/>
  <c r="I19" i="1"/>
  <c r="I18" i="1"/>
  <c r="I17" i="1"/>
  <c r="I16" i="1"/>
  <c r="J13" i="1"/>
  <c r="K13" i="1"/>
  <c r="S13" i="1"/>
  <c r="J27" i="1"/>
  <c r="K27" i="1"/>
  <c r="S26" i="1" l="1"/>
  <c r="S27" i="1" s="1"/>
  <c r="R24" i="1"/>
  <c r="U16" i="1"/>
  <c r="P24" i="1"/>
  <c r="P27" i="1" s="1"/>
  <c r="O24" i="1"/>
  <c r="R26" i="1"/>
  <c r="R27" i="1" s="1"/>
  <c r="Q21" i="1"/>
  <c r="U19" i="1"/>
  <c r="P21" i="1"/>
  <c r="U17" i="1"/>
  <c r="O27" i="1"/>
  <c r="N27" i="1"/>
  <c r="M27" i="1"/>
  <c r="M21" i="1"/>
  <c r="U13" i="1"/>
  <c r="U20" i="1"/>
  <c r="U18" i="1"/>
  <c r="L21" i="1"/>
  <c r="L27" i="1"/>
  <c r="R21" i="1"/>
  <c r="N21" i="1"/>
  <c r="S21" i="1"/>
  <c r="O21" i="1"/>
  <c r="K21" i="1"/>
  <c r="J21" i="1"/>
  <c r="Q27" i="1" l="1"/>
  <c r="U24" i="1"/>
  <c r="U21" i="1"/>
  <c r="I13" i="1"/>
  <c r="U26" i="1" l="1"/>
  <c r="U25" i="1" l="1"/>
  <c r="U27" i="1" s="1"/>
  <c r="I27" i="1"/>
  <c r="I21" i="1"/>
</calcChain>
</file>

<file path=xl/comments1.xml><?xml version="1.0" encoding="utf-8"?>
<comments xmlns="http://schemas.openxmlformats.org/spreadsheetml/2006/main">
  <authors>
    <author>Author</author>
  </authors>
  <commentList>
    <comment ref="F1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Oregon gas is deferred at 90% 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deferral recorded for Oregon after October 1st.
</t>
        </r>
      </text>
    </comment>
  </commentList>
</comments>
</file>

<file path=xl/sharedStrings.xml><?xml version="1.0" encoding="utf-8"?>
<sst xmlns="http://schemas.openxmlformats.org/spreadsheetml/2006/main" count="167" uniqueCount="69">
  <si>
    <t>To record the $1.45 expense by jurisdiction</t>
  </si>
  <si>
    <t>Task</t>
  </si>
  <si>
    <t>04801330</t>
  </si>
  <si>
    <t>F54</t>
  </si>
  <si>
    <t>03801330</t>
  </si>
  <si>
    <t>06801330</t>
  </si>
  <si>
    <t>02801330</t>
  </si>
  <si>
    <t>To record the Deferral</t>
  </si>
  <si>
    <t>06801331</t>
  </si>
  <si>
    <t>02801331</t>
  </si>
  <si>
    <t>03801331</t>
  </si>
  <si>
    <t xml:space="preserve">No deferral for MT. </t>
  </si>
  <si>
    <t>Offset accounts</t>
  </si>
  <si>
    <t>001.182314.CD.ID.DL</t>
  </si>
  <si>
    <t>001.182314.CD.WA.DL</t>
  </si>
  <si>
    <t>001.182314.GD.OR.DL</t>
  </si>
  <si>
    <t>To record the Amortization</t>
  </si>
  <si>
    <t>Will not be supported by Projects. Will book directly to Jurisdictions, Service: WA/ID will be CD and OR will be GD</t>
  </si>
  <si>
    <t>FERC</t>
  </si>
  <si>
    <t>Accounting String</t>
  </si>
  <si>
    <t>001.407314.CD.ID.DL</t>
  </si>
  <si>
    <t>001.407314.CD.WA.DL</t>
  </si>
  <si>
    <t>001.407314.GD.OR.DL</t>
  </si>
  <si>
    <t>FISERV Deferral Journal Entry</t>
  </si>
  <si>
    <t>Avista Utilities</t>
  </si>
  <si>
    <t>Project Number</t>
  </si>
  <si>
    <t>Exp</t>
  </si>
  <si>
    <t>Org</t>
  </si>
  <si>
    <t>State</t>
  </si>
  <si>
    <t>WA</t>
  </si>
  <si>
    <t>OR</t>
  </si>
  <si>
    <t>ID</t>
  </si>
  <si>
    <t>MT</t>
  </si>
  <si>
    <t>WA Elec</t>
  </si>
  <si>
    <t>WA Gas</t>
  </si>
  <si>
    <t>OR Gas</t>
  </si>
  <si>
    <t>ID Elec</t>
  </si>
  <si>
    <t>ID Gas</t>
  </si>
  <si>
    <t>001.182314.ED.WA.DL</t>
  </si>
  <si>
    <t>Allocation Factor</t>
  </si>
  <si>
    <t>Project or GL entry</t>
  </si>
  <si>
    <t>Project</t>
  </si>
  <si>
    <t>Expenditure Type</t>
  </si>
  <si>
    <t>Organization</t>
  </si>
  <si>
    <t>Company</t>
  </si>
  <si>
    <t>Service Code</t>
  </si>
  <si>
    <t>Rate Making Jurisdiction</t>
  </si>
  <si>
    <t>Statistical Indicator</t>
  </si>
  <si>
    <t>Quantity</t>
  </si>
  <si>
    <t>Credit (GL Only entries)</t>
  </si>
  <si>
    <t>Comments</t>
  </si>
  <si>
    <t>P</t>
  </si>
  <si>
    <t>001</t>
  </si>
  <si>
    <t>GD</t>
  </si>
  <si>
    <t>DL</t>
  </si>
  <si>
    <t>ED</t>
  </si>
  <si>
    <t>May</t>
  </si>
  <si>
    <t>YTD Total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</si>
  <si>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</si>
  <si>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</si>
  <si>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</si>
  <si>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</si>
  <si>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</si>
  <si>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</si>
  <si>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</si>
  <si>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</si>
  <si>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</si>
  <si>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</si>
  <si>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DJ204-December-17 FISERV deferral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</si>
</sst>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right"/>
    </xf>
    <xf numFmtId="0" fontId="0" fillId="0" borderId="0" xfId="0" applyFont="1" applyAlignment="1">
      <alignment horizontal="left" vertical="top"/>
    </xf>
    <xf numFmtId="0" fontId="0" fillId="0" borderId="0" xfId="0" applyAlignment="1">
      <alignment shrinkToFi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quotePrefix="1" applyFont="1"/>
    <xf numFmtId="0" fontId="4" fillId="0" borderId="0" xfId="0" applyFont="1"/>
    <xf numFmtId="0" fontId="4" fillId="0" borderId="0" xfId="0" applyFont="1" applyAlignment="1">
      <alignment horizontal="right"/>
    </xf>
    <xf numFmtId="44" fontId="0" fillId="0" borderId="0" xfId="1" applyFont="1" applyAlignment="1">
      <alignment horizontal="right"/>
    </xf>
    <xf numFmtId="0" fontId="0" fillId="0" borderId="0" xfId="0" applyAlignment="1">
      <alignment horizontal="center"/>
    </xf>
    <xf numFmtId="8" fontId="0" fillId="0" borderId="0" xfId="0" applyNumberFormat="1"/>
    <xf numFmtId="0" fontId="7" fillId="0" borderId="0" xfId="0" quotePrefix="1" applyFont="1" applyAlignment="1">
      <alignment horizont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164" fontId="0" fillId="0" borderId="0" xfId="2" applyNumberFormat="1" applyFont="1"/>
    <xf numFmtId="9" fontId="0" fillId="0" borderId="0" xfId="2" applyNumberFormat="1" applyFont="1"/>
    <xf numFmtId="8" fontId="0" fillId="0" borderId="1" xfId="0" applyNumberFormat="1" applyBorder="1"/>
    <xf numFmtId="0" fontId="0" fillId="0" borderId="0" xfId="0" applyBorder="1"/>
    <xf numFmtId="0" fontId="8" fillId="0" borderId="0" xfId="0" applyFont="1"/>
    <xf numFmtId="0" fontId="8" fillId="0" borderId="0" xfId="0" quotePrefix="1" applyFont="1"/>
    <xf numFmtId="0" fontId="8" fillId="0" borderId="0" xfId="0" applyFont="1" applyAlignment="1">
      <alignment horizontal="left"/>
    </xf>
    <xf numFmtId="43" fontId="8" fillId="0" borderId="0" xfId="1" applyNumberFormat="1" applyFont="1"/>
    <xf numFmtId="0" fontId="8" fillId="0" borderId="0" xfId="0" applyFont="1" applyFill="1"/>
    <xf numFmtId="2" fontId="8" fillId="0" borderId="0" xfId="1" applyNumberFormat="1" applyFont="1" applyBorder="1"/>
    <xf numFmtId="2" fontId="8" fillId="0" borderId="2" xfId="0" applyNumberFormat="1" applyFont="1" applyBorder="1"/>
    <xf numFmtId="0" fontId="0" fillId="0" borderId="0" xfId="0" applyAlignment="1"/>
    <xf numFmtId="0" fontId="4" fillId="0" borderId="1" xfId="0" applyFont="1" applyBorder="1"/>
    <xf numFmtId="165" fontId="0" fillId="0" borderId="1" xfId="0" applyNumberFormat="1" applyBorder="1"/>
    <xf numFmtId="165" fontId="0" fillId="0" borderId="0" xfId="0" applyNumberFormat="1"/>
    <xf numFmtId="0" fontId="0" fillId="0" borderId="0" xfId="0" applyNumberForma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8" fontId="0" fillId="2" borderId="0" xfId="0" applyNumberForma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6384" width="9.140625" style="7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"/>
  <sheetViews>
    <sheetView workbookViewId="0">
      <selection activeCell="K2" sqref="K2"/>
    </sheetView>
  </sheetViews>
  <sheetFormatPr defaultRowHeight="15" x14ac:dyDescent="0.25"/>
  <cols>
    <col min="1" max="1" width="17.5703125" bestFit="1" customWidth="1"/>
    <col min="2" max="2" width="9" bestFit="1" customWidth="1"/>
    <col min="3" max="3" width="7" bestFit="1" customWidth="1"/>
    <col min="4" max="4" width="11.42578125" customWidth="1"/>
    <col min="5" max="5" width="8.140625" customWidth="1"/>
    <col min="6" max="6" width="7.85546875" customWidth="1"/>
    <col min="7" max="7" width="7" bestFit="1" customWidth="1"/>
    <col min="8" max="8" width="9.7109375" customWidth="1"/>
    <col min="9" max="9" width="9.85546875" customWidth="1"/>
    <col min="10" max="10" width="10.5703125" customWidth="1"/>
    <col min="11" max="11" width="12.28515625" bestFit="1" customWidth="1"/>
    <col min="12" max="12" width="16.5703125" customWidth="1"/>
    <col min="13" max="13" width="20" bestFit="1" customWidth="1"/>
  </cols>
  <sheetData>
    <row r="1" spans="1:13" x14ac:dyDescent="0.25">
      <c r="A1" s="23" t="s">
        <v>40</v>
      </c>
      <c r="B1" s="23" t="s">
        <v>41</v>
      </c>
      <c r="C1" s="23" t="s">
        <v>1</v>
      </c>
      <c r="D1" s="23" t="s">
        <v>42</v>
      </c>
      <c r="E1" s="23" t="s">
        <v>43</v>
      </c>
      <c r="F1" s="23" t="s">
        <v>44</v>
      </c>
      <c r="G1" s="23" t="s">
        <v>18</v>
      </c>
      <c r="H1" s="23" t="s">
        <v>45</v>
      </c>
      <c r="I1" s="23" t="s">
        <v>46</v>
      </c>
      <c r="J1" s="23" t="s">
        <v>47</v>
      </c>
      <c r="K1" s="23" t="s">
        <v>48</v>
      </c>
      <c r="L1" s="23" t="s">
        <v>49</v>
      </c>
      <c r="M1" s="23" t="s">
        <v>50</v>
      </c>
    </row>
    <row r="2" spans="1:13" x14ac:dyDescent="0.25">
      <c r="A2" s="24" t="s">
        <v>51</v>
      </c>
      <c r="B2" s="25" t="s">
        <v>9</v>
      </c>
      <c r="C2" s="24">
        <v>407414</v>
      </c>
      <c r="D2" s="26">
        <v>885</v>
      </c>
      <c r="E2" s="24" t="s">
        <v>3</v>
      </c>
      <c r="F2" s="24" t="s">
        <v>52</v>
      </c>
      <c r="G2" s="24">
        <v>182314</v>
      </c>
      <c r="H2" s="24" t="s">
        <v>55</v>
      </c>
      <c r="I2" s="24" t="s">
        <v>29</v>
      </c>
      <c r="J2" s="24" t="s">
        <v>54</v>
      </c>
      <c r="K2" s="29">
        <f>Entry!K2</f>
        <v>-36456.467124000003</v>
      </c>
      <c r="L2" s="27"/>
      <c r="M2" s="28" t="str">
        <f>Entry!M2</f>
        <v>DJ204-December-17 FISERV deferral</v>
      </c>
    </row>
    <row r="3" spans="1:13" x14ac:dyDescent="0.25">
      <c r="A3" s="24" t="s">
        <v>51</v>
      </c>
      <c r="B3" s="25" t="s">
        <v>9</v>
      </c>
      <c r="C3" s="24">
        <v>407414</v>
      </c>
      <c r="D3" s="26">
        <v>885</v>
      </c>
      <c r="E3" s="24" t="s">
        <v>3</v>
      </c>
      <c r="F3" s="24" t="s">
        <v>52</v>
      </c>
      <c r="G3" s="24">
        <v>182314</v>
      </c>
      <c r="H3" s="24" t="s">
        <v>53</v>
      </c>
      <c r="I3" s="24" t="s">
        <v>29</v>
      </c>
      <c r="J3" s="24" t="s">
        <v>54</v>
      </c>
      <c r="K3" s="29">
        <f>Entry!K3</f>
        <v>-23173.332876</v>
      </c>
      <c r="L3" s="27"/>
      <c r="M3" s="28" t="str">
        <f>Entry!M3</f>
        <v>DJ204-December-17 FISERV deferral</v>
      </c>
    </row>
    <row r="4" spans="1:13" x14ac:dyDescent="0.25">
      <c r="A4" s="24" t="s">
        <v>51</v>
      </c>
      <c r="B4" s="25" t="s">
        <v>8</v>
      </c>
      <c r="C4" s="24">
        <v>407414</v>
      </c>
      <c r="D4" s="26">
        <v>885</v>
      </c>
      <c r="E4" s="24" t="s">
        <v>3</v>
      </c>
      <c r="F4" s="24" t="s">
        <v>52</v>
      </c>
      <c r="G4" s="24">
        <v>182314</v>
      </c>
      <c r="H4" s="24" t="s">
        <v>53</v>
      </c>
      <c r="I4" s="24" t="s">
        <v>30</v>
      </c>
      <c r="J4" s="24" t="s">
        <v>54</v>
      </c>
      <c r="K4" s="29">
        <f>Entry!K4</f>
        <v>0</v>
      </c>
      <c r="L4" s="27"/>
      <c r="M4" s="28" t="str">
        <f>Entry!M4</f>
        <v>DJ204-December-17 FISERV deferral</v>
      </c>
    </row>
    <row r="5" spans="1:13" x14ac:dyDescent="0.25">
      <c r="A5" s="24" t="s">
        <v>51</v>
      </c>
      <c r="B5" s="25" t="s">
        <v>10</v>
      </c>
      <c r="C5" s="24">
        <v>407414</v>
      </c>
      <c r="D5" s="26">
        <v>885</v>
      </c>
      <c r="E5" s="24" t="s">
        <v>3</v>
      </c>
      <c r="F5" s="24" t="s">
        <v>52</v>
      </c>
      <c r="G5" s="24">
        <v>182314</v>
      </c>
      <c r="H5" s="24" t="s">
        <v>55</v>
      </c>
      <c r="I5" s="24" t="s">
        <v>31</v>
      </c>
      <c r="J5" s="24" t="s">
        <v>54</v>
      </c>
      <c r="K5" s="29">
        <f>Entry!K5</f>
        <v>-15862.162393000001</v>
      </c>
      <c r="L5" s="27"/>
      <c r="M5" s="28" t="str">
        <f>Entry!M5</f>
        <v>DJ204-December-17 FISERV deferral</v>
      </c>
    </row>
    <row r="6" spans="1:13" x14ac:dyDescent="0.25">
      <c r="A6" s="24" t="s">
        <v>51</v>
      </c>
      <c r="B6" s="25" t="s">
        <v>10</v>
      </c>
      <c r="C6" s="24">
        <v>407414</v>
      </c>
      <c r="D6" s="26">
        <v>885</v>
      </c>
      <c r="E6" s="24" t="s">
        <v>3</v>
      </c>
      <c r="F6" s="24" t="s">
        <v>52</v>
      </c>
      <c r="G6" s="24">
        <v>182314</v>
      </c>
      <c r="H6" s="24" t="s">
        <v>53</v>
      </c>
      <c r="I6" s="24" t="s">
        <v>31</v>
      </c>
      <c r="J6" s="24" t="s">
        <v>54</v>
      </c>
      <c r="K6" s="29">
        <f>Entry!K6</f>
        <v>-10082.687607</v>
      </c>
      <c r="L6" s="27"/>
      <c r="M6" s="28" t="str">
        <f>Entry!M6</f>
        <v>DJ204-December-17 FISERV deferral</v>
      </c>
    </row>
    <row r="7" spans="1:13" x14ac:dyDescent="0.25">
      <c r="K7" s="23"/>
    </row>
  </sheetData>
  <pageMargins left="0.7" right="0.7" top="0.75" bottom="0.75" header="0.3" footer="0.3"/>
  <pageSetup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"/>
  <sheetViews>
    <sheetView workbookViewId="0">
      <selection activeCell="K7" sqref="K7"/>
    </sheetView>
  </sheetViews>
  <sheetFormatPr defaultRowHeight="15" x14ac:dyDescent="0.25"/>
  <sheetData>
    <row r="1" spans="1:13" x14ac:dyDescent="0.25">
      <c r="A1" s="23" t="s">
        <v>40</v>
      </c>
      <c r="B1" s="23" t="s">
        <v>41</v>
      </c>
      <c r="C1" s="23" t="s">
        <v>1</v>
      </c>
      <c r="D1" s="23" t="s">
        <v>42</v>
      </c>
      <c r="E1" s="23" t="s">
        <v>43</v>
      </c>
      <c r="F1" s="23" t="s">
        <v>44</v>
      </c>
      <c r="G1" s="23" t="s">
        <v>18</v>
      </c>
      <c r="H1" s="23" t="s">
        <v>45</v>
      </c>
      <c r="I1" s="23" t="s">
        <v>46</v>
      </c>
      <c r="J1" s="23" t="s">
        <v>47</v>
      </c>
      <c r="K1" s="23" t="s">
        <v>48</v>
      </c>
      <c r="L1" s="23" t="s">
        <v>49</v>
      </c>
      <c r="M1" s="23" t="s">
        <v>50</v>
      </c>
    </row>
    <row r="2" spans="1:13" x14ac:dyDescent="0.25">
      <c r="A2" s="24" t="s">
        <v>51</v>
      </c>
      <c r="B2" s="25" t="s">
        <v>9</v>
      </c>
      <c r="C2" s="24">
        <v>407414</v>
      </c>
      <c r="D2" s="26">
        <v>885</v>
      </c>
      <c r="E2" s="24" t="s">
        <v>3</v>
      </c>
      <c r="F2" s="24" t="s">
        <v>52</v>
      </c>
      <c r="G2" s="24">
        <v>182314</v>
      </c>
      <c r="H2" s="24" t="s">
        <v>55</v>
      </c>
      <c r="I2" s="24" t="s">
        <v>29</v>
      </c>
      <c r="J2" s="24" t="s">
        <v>54</v>
      </c>
      <c r="K2" s="29">
        <v>-36456.467124000003</v>
      </c>
      <c r="L2" s="27"/>
      <c r="M2" s="28" t="s">
        <v>68</v>
      </c>
    </row>
    <row r="3" spans="1:13" x14ac:dyDescent="0.25">
      <c r="A3" s="24" t="s">
        <v>51</v>
      </c>
      <c r="B3" s="25" t="s">
        <v>9</v>
      </c>
      <c r="C3" s="24">
        <v>407414</v>
      </c>
      <c r="D3" s="26">
        <v>885</v>
      </c>
      <c r="E3" s="24" t="s">
        <v>3</v>
      </c>
      <c r="F3" s="24" t="s">
        <v>52</v>
      </c>
      <c r="G3" s="24">
        <v>182314</v>
      </c>
      <c r="H3" s="24" t="s">
        <v>53</v>
      </c>
      <c r="I3" s="24" t="s">
        <v>29</v>
      </c>
      <c r="J3" s="24" t="s">
        <v>54</v>
      </c>
      <c r="K3" s="29">
        <v>-23173.332876</v>
      </c>
      <c r="L3" s="27"/>
      <c r="M3" s="28" t="s">
        <v>68</v>
      </c>
    </row>
    <row r="4" spans="1:13" x14ac:dyDescent="0.25">
      <c r="A4" s="24" t="s">
        <v>51</v>
      </c>
      <c r="B4" s="25" t="s">
        <v>8</v>
      </c>
      <c r="C4" s="24">
        <v>407414</v>
      </c>
      <c r="D4" s="26">
        <v>885</v>
      </c>
      <c r="E4" s="24" t="s">
        <v>3</v>
      </c>
      <c r="F4" s="24" t="s">
        <v>52</v>
      </c>
      <c r="G4" s="24">
        <v>182314</v>
      </c>
      <c r="H4" s="24" t="s">
        <v>53</v>
      </c>
      <c r="I4" s="24" t="s">
        <v>30</v>
      </c>
      <c r="J4" s="24" t="s">
        <v>54</v>
      </c>
      <c r="K4" s="29">
        <v>0</v>
      </c>
      <c r="L4" s="27"/>
      <c r="M4" s="28" t="s">
        <v>68</v>
      </c>
    </row>
    <row r="5" spans="1:13" x14ac:dyDescent="0.25">
      <c r="A5" s="24" t="s">
        <v>51</v>
      </c>
      <c r="B5" s="25" t="s">
        <v>10</v>
      </c>
      <c r="C5" s="24">
        <v>407414</v>
      </c>
      <c r="D5" s="26">
        <v>885</v>
      </c>
      <c r="E5" s="24" t="s">
        <v>3</v>
      </c>
      <c r="F5" s="24" t="s">
        <v>52</v>
      </c>
      <c r="G5" s="24">
        <v>182314</v>
      </c>
      <c r="H5" s="24" t="s">
        <v>55</v>
      </c>
      <c r="I5" s="24" t="s">
        <v>31</v>
      </c>
      <c r="J5" s="24" t="s">
        <v>54</v>
      </c>
      <c r="K5" s="29">
        <v>-15862.162393000001</v>
      </c>
      <c r="L5" s="27"/>
      <c r="M5" s="28" t="s">
        <v>68</v>
      </c>
    </row>
    <row r="6" spans="1:13" x14ac:dyDescent="0.25">
      <c r="A6" s="24" t="s">
        <v>51</v>
      </c>
      <c r="B6" s="25" t="s">
        <v>10</v>
      </c>
      <c r="C6" s="24">
        <v>407414</v>
      </c>
      <c r="D6" s="26">
        <v>885</v>
      </c>
      <c r="E6" s="24" t="s">
        <v>3</v>
      </c>
      <c r="F6" s="24" t="s">
        <v>52</v>
      </c>
      <c r="G6" s="24">
        <v>182314</v>
      </c>
      <c r="H6" s="24" t="s">
        <v>53</v>
      </c>
      <c r="I6" s="24" t="s">
        <v>31</v>
      </c>
      <c r="J6" s="24" t="s">
        <v>54</v>
      </c>
      <c r="K6" s="29">
        <v>-10082.687607</v>
      </c>
      <c r="L6" s="27"/>
      <c r="M6" s="28" t="s">
        <v>68</v>
      </c>
    </row>
    <row r="7" spans="1:13" x14ac:dyDescent="0.25">
      <c r="K7" s="30">
        <f>SUM(K2:K6)</f>
        <v>-85574.650000000009</v>
      </c>
    </row>
  </sheetData>
  <pageMargins left="0.7" right="0.7" top="0.75" bottom="0.75" header="0.3" footer="0.3"/>
  <pageSetup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tabSelected="1" workbookViewId="0">
      <selection activeCell="Q22" sqref="Q22"/>
    </sheetView>
  </sheetViews>
  <sheetFormatPr defaultRowHeight="15" x14ac:dyDescent="0.25"/>
  <cols>
    <col min="1" max="1" width="16.140625" customWidth="1"/>
    <col min="2" max="2" width="2.42578125" customWidth="1"/>
    <col min="3" max="3" width="9" customWidth="1"/>
    <col min="4" max="4" width="2.5703125" customWidth="1"/>
    <col min="5" max="5" width="6.140625" customWidth="1"/>
    <col min="6" max="6" width="11.28515625" customWidth="1"/>
    <col min="7" max="7" width="6.140625" customWidth="1"/>
    <col min="8" max="8" width="8.140625" bestFit="1" customWidth="1"/>
    <col min="9" max="17" width="11.140625" customWidth="1"/>
    <col min="18" max="18" width="11" customWidth="1"/>
    <col min="19" max="19" width="11.140625" customWidth="1"/>
    <col min="20" max="20" width="2.42578125" customWidth="1"/>
    <col min="21" max="21" width="11.85546875" bestFit="1" customWidth="1"/>
  </cols>
  <sheetData>
    <row r="1" spans="1:21" x14ac:dyDescent="0.25">
      <c r="A1" t="s">
        <v>23</v>
      </c>
    </row>
    <row r="2" spans="1:21" x14ac:dyDescent="0.25">
      <c r="A2" t="s">
        <v>24</v>
      </c>
    </row>
    <row r="3" spans="1:21" x14ac:dyDescent="0.25">
      <c r="A3" s="35">
        <v>2017</v>
      </c>
    </row>
    <row r="5" spans="1:21" x14ac:dyDescent="0.25">
      <c r="A5" s="8" t="s">
        <v>0</v>
      </c>
      <c r="B5" s="1"/>
      <c r="C5" s="1"/>
      <c r="D5" s="1"/>
      <c r="E5" s="2"/>
      <c r="F5" s="2"/>
    </row>
    <row r="6" spans="1:21" x14ac:dyDescent="0.25">
      <c r="A6" s="12"/>
      <c r="B6" s="12"/>
      <c r="C6" s="13"/>
      <c r="D6" s="12"/>
      <c r="E6" s="3"/>
      <c r="F6" s="2"/>
    </row>
    <row r="7" spans="1:21" x14ac:dyDescent="0.25">
      <c r="A7" s="32" t="s">
        <v>25</v>
      </c>
      <c r="B7" s="32"/>
      <c r="C7" s="32" t="s">
        <v>1</v>
      </c>
      <c r="D7" s="32"/>
      <c r="E7" s="32" t="s">
        <v>26</v>
      </c>
      <c r="F7" s="32"/>
      <c r="G7" s="32" t="s">
        <v>27</v>
      </c>
      <c r="H7" s="32" t="s">
        <v>28</v>
      </c>
      <c r="I7" s="32" t="s">
        <v>58</v>
      </c>
      <c r="J7" s="32" t="s">
        <v>59</v>
      </c>
      <c r="K7" s="32" t="s">
        <v>60</v>
      </c>
      <c r="L7" s="32" t="s">
        <v>56</v>
      </c>
      <c r="M7" s="32" t="s">
        <v>61</v>
      </c>
      <c r="N7" s="32" t="s">
        <v>62</v>
      </c>
      <c r="O7" s="32" t="s">
        <v>63</v>
      </c>
      <c r="P7" s="32" t="s">
        <v>64</v>
      </c>
      <c r="Q7" s="32" t="s">
        <v>65</v>
      </c>
      <c r="R7" s="32" t="s">
        <v>66</v>
      </c>
      <c r="S7" s="32" t="s">
        <v>67</v>
      </c>
      <c r="T7" s="32"/>
      <c r="U7" s="32" t="s">
        <v>57</v>
      </c>
    </row>
    <row r="9" spans="1:21" x14ac:dyDescent="0.25">
      <c r="A9" s="19" t="s">
        <v>6</v>
      </c>
      <c r="C9" s="18">
        <v>903314</v>
      </c>
      <c r="D9" s="15"/>
      <c r="E9" s="15">
        <v>885</v>
      </c>
      <c r="F9" s="15"/>
      <c r="G9" s="15" t="s">
        <v>3</v>
      </c>
      <c r="H9" s="15" t="s">
        <v>29</v>
      </c>
      <c r="I9" s="34">
        <v>11839.25</v>
      </c>
      <c r="J9" s="34">
        <v>38219.1</v>
      </c>
      <c r="K9" s="34">
        <v>34844.949999999997</v>
      </c>
      <c r="L9" s="34">
        <v>37791.35</v>
      </c>
      <c r="M9" s="34">
        <v>40682.65</v>
      </c>
      <c r="N9" s="34">
        <v>43694.3</v>
      </c>
      <c r="O9" s="34">
        <v>47339.6</v>
      </c>
      <c r="P9" s="34">
        <v>49907.55</v>
      </c>
      <c r="Q9" s="34">
        <v>52898.9</v>
      </c>
      <c r="R9" s="34">
        <v>58506.05</v>
      </c>
      <c r="S9" s="34">
        <v>59629.8</v>
      </c>
      <c r="U9" s="16">
        <f>SUM(I9:T9)</f>
        <v>475353.5</v>
      </c>
    </row>
    <row r="10" spans="1:21" x14ac:dyDescent="0.25">
      <c r="A10" s="19" t="s">
        <v>5</v>
      </c>
      <c r="C10" s="18">
        <v>903314</v>
      </c>
      <c r="D10" s="15"/>
      <c r="E10" s="15">
        <v>885</v>
      </c>
      <c r="F10" s="15"/>
      <c r="G10" s="15" t="s">
        <v>3</v>
      </c>
      <c r="H10" s="15" t="s">
        <v>30</v>
      </c>
      <c r="I10" s="34">
        <v>3437.95</v>
      </c>
      <c r="J10" s="34">
        <v>11006.95</v>
      </c>
      <c r="K10" s="34">
        <v>10083.299999999999</v>
      </c>
      <c r="L10" s="34">
        <v>10529.9</v>
      </c>
      <c r="M10" s="34">
        <v>11192.55</v>
      </c>
      <c r="N10" s="34">
        <v>11398.45</v>
      </c>
      <c r="O10" s="34">
        <v>12280.05</v>
      </c>
      <c r="P10" s="34">
        <v>12171.3</v>
      </c>
      <c r="Q10" s="34">
        <v>0</v>
      </c>
      <c r="R10" s="34">
        <v>0</v>
      </c>
      <c r="S10" s="34">
        <v>0</v>
      </c>
      <c r="U10" s="16">
        <f t="shared" ref="U10:U12" si="0">SUM(I10:T10)</f>
        <v>82100.45</v>
      </c>
    </row>
    <row r="11" spans="1:21" x14ac:dyDescent="0.25">
      <c r="A11" s="19" t="s">
        <v>4</v>
      </c>
      <c r="C11" s="18">
        <v>903314</v>
      </c>
      <c r="D11" s="15"/>
      <c r="E11" s="15">
        <v>885</v>
      </c>
      <c r="F11" s="15"/>
      <c r="G11" s="15" t="s">
        <v>3</v>
      </c>
      <c r="H11" s="15" t="s">
        <v>31</v>
      </c>
      <c r="I11" s="34">
        <v>5234.5</v>
      </c>
      <c r="J11" s="34">
        <v>16799.7</v>
      </c>
      <c r="K11" s="34">
        <v>16321.2</v>
      </c>
      <c r="L11" s="34">
        <v>17305.75</v>
      </c>
      <c r="M11" s="34">
        <v>18908</v>
      </c>
      <c r="N11" s="34">
        <v>19976.650000000001</v>
      </c>
      <c r="O11" s="34">
        <v>21844.25</v>
      </c>
      <c r="P11" s="34">
        <v>22124.1</v>
      </c>
      <c r="Q11" s="34">
        <v>24273</v>
      </c>
      <c r="R11" s="34">
        <v>27042.5</v>
      </c>
      <c r="S11" s="34">
        <v>25944.85</v>
      </c>
      <c r="U11" s="16">
        <f t="shared" si="0"/>
        <v>215774.5</v>
      </c>
    </row>
    <row r="12" spans="1:21" x14ac:dyDescent="0.25">
      <c r="A12" s="19" t="s">
        <v>2</v>
      </c>
      <c r="C12" s="18">
        <v>903314</v>
      </c>
      <c r="D12" s="15"/>
      <c r="E12" s="15">
        <v>885</v>
      </c>
      <c r="F12" s="15"/>
      <c r="G12" s="15" t="s">
        <v>3</v>
      </c>
      <c r="H12" s="15" t="s">
        <v>32</v>
      </c>
      <c r="I12" s="33">
        <v>1.45</v>
      </c>
      <c r="J12" s="33">
        <v>1.45</v>
      </c>
      <c r="K12" s="33">
        <v>1.45</v>
      </c>
      <c r="L12" s="33">
        <v>1.45</v>
      </c>
      <c r="M12" s="33">
        <v>1.45</v>
      </c>
      <c r="N12" s="33">
        <v>1.45</v>
      </c>
      <c r="O12" s="33">
        <v>1.45</v>
      </c>
      <c r="P12" s="33">
        <v>1.45</v>
      </c>
      <c r="Q12" s="33">
        <v>1.45</v>
      </c>
      <c r="R12" s="33">
        <v>0</v>
      </c>
      <c r="S12" s="33">
        <v>1.45</v>
      </c>
      <c r="U12" s="22">
        <f t="shared" si="0"/>
        <v>14.499999999999996</v>
      </c>
    </row>
    <row r="13" spans="1:21" x14ac:dyDescent="0.25">
      <c r="A13" s="11"/>
      <c r="B13" s="4"/>
      <c r="C13" s="10"/>
      <c r="D13" s="4"/>
      <c r="E13" s="14"/>
      <c r="F13" s="2"/>
      <c r="I13" s="16">
        <f>SUM(I9:I11)</f>
        <v>20511.7</v>
      </c>
      <c r="J13" s="16">
        <f t="shared" ref="J13:S13" si="1">SUM(J9:J11)</f>
        <v>66025.75</v>
      </c>
      <c r="K13" s="16">
        <f t="shared" si="1"/>
        <v>61249.45</v>
      </c>
      <c r="L13" s="16">
        <f t="shared" ref="L13:Q13" si="2">SUM(L9:L12)</f>
        <v>65628.45</v>
      </c>
      <c r="M13" s="16">
        <f t="shared" si="2"/>
        <v>70784.649999999994</v>
      </c>
      <c r="N13" s="16">
        <f t="shared" si="2"/>
        <v>75070.849999999991</v>
      </c>
      <c r="O13" s="16">
        <f t="shared" si="2"/>
        <v>81465.349999999991</v>
      </c>
      <c r="P13" s="16">
        <f t="shared" si="2"/>
        <v>84204.400000000009</v>
      </c>
      <c r="Q13" s="16">
        <f t="shared" si="2"/>
        <v>77173.349999999991</v>
      </c>
      <c r="R13" s="16">
        <f>SUM(R9:R12)</f>
        <v>85548.55</v>
      </c>
      <c r="S13" s="16">
        <f t="shared" si="1"/>
        <v>85574.65</v>
      </c>
      <c r="U13" s="16">
        <f>SUM(U9:U12)</f>
        <v>773242.95</v>
      </c>
    </row>
    <row r="14" spans="1:21" x14ac:dyDescent="0.25">
      <c r="A14" s="2"/>
      <c r="B14" s="2"/>
      <c r="C14" s="2"/>
      <c r="D14" s="2"/>
      <c r="E14" s="3"/>
      <c r="F14" s="2"/>
    </row>
    <row r="15" spans="1:21" ht="30" x14ac:dyDescent="0.25">
      <c r="A15" s="37" t="s">
        <v>7</v>
      </c>
      <c r="B15" s="1"/>
      <c r="C15" s="1"/>
      <c r="D15" s="1"/>
      <c r="E15" s="5"/>
      <c r="F15" s="36" t="s">
        <v>39</v>
      </c>
    </row>
    <row r="16" spans="1:21" x14ac:dyDescent="0.25">
      <c r="A16" s="17" t="s">
        <v>9</v>
      </c>
      <c r="B16" s="4"/>
      <c r="C16" s="18">
        <v>407414</v>
      </c>
      <c r="D16" s="4"/>
      <c r="E16" s="15">
        <v>885</v>
      </c>
      <c r="F16" s="20">
        <v>0.61138000000000003</v>
      </c>
      <c r="G16" s="15" t="s">
        <v>3</v>
      </c>
      <c r="H16" s="15" t="s">
        <v>33</v>
      </c>
      <c r="I16" s="16">
        <f>$F16*I9</f>
        <v>7238.2806650000002</v>
      </c>
      <c r="J16" s="16">
        <f t="shared" ref="J16:S16" si="3">$F16*J9</f>
        <v>23366.393358000001</v>
      </c>
      <c r="K16" s="16">
        <f t="shared" si="3"/>
        <v>21303.505530999999</v>
      </c>
      <c r="L16" s="16">
        <f t="shared" si="3"/>
        <v>23104.875563000001</v>
      </c>
      <c r="M16" s="16">
        <f t="shared" si="3"/>
        <v>24872.558557000004</v>
      </c>
      <c r="N16" s="16">
        <f>$F16*N9</f>
        <v>26713.821134000002</v>
      </c>
      <c r="O16" s="16">
        <f t="shared" si="3"/>
        <v>28942.484648000001</v>
      </c>
      <c r="P16" s="16">
        <f t="shared" si="3"/>
        <v>30512.477919000004</v>
      </c>
      <c r="Q16" s="16">
        <f t="shared" si="3"/>
        <v>32341.329482000001</v>
      </c>
      <c r="R16" s="16">
        <f t="shared" si="3"/>
        <v>35769.428849000004</v>
      </c>
      <c r="S16" s="16">
        <f t="shared" si="3"/>
        <v>36456.467124000003</v>
      </c>
      <c r="U16" s="16">
        <f>SUM(I16:T16)</f>
        <v>290621.62283000007</v>
      </c>
    </row>
    <row r="17" spans="1:21" x14ac:dyDescent="0.25">
      <c r="A17" s="17"/>
      <c r="B17" s="4"/>
      <c r="C17" s="18"/>
      <c r="D17" s="4"/>
      <c r="E17" s="15">
        <v>885</v>
      </c>
      <c r="F17" s="20">
        <v>0.38862000000000002</v>
      </c>
      <c r="G17" s="15" t="s">
        <v>3</v>
      </c>
      <c r="H17" s="15" t="s">
        <v>34</v>
      </c>
      <c r="I17" s="16">
        <f>$F17*I9</f>
        <v>4600.9693350000007</v>
      </c>
      <c r="J17" s="16">
        <f t="shared" ref="J17:S17" si="4">$F17*J9</f>
        <v>14852.706642000001</v>
      </c>
      <c r="K17" s="16">
        <f t="shared" si="4"/>
        <v>13541.444469</v>
      </c>
      <c r="L17" s="16">
        <f t="shared" si="4"/>
        <v>14686.474437000001</v>
      </c>
      <c r="M17" s="16">
        <f t="shared" si="4"/>
        <v>15810.091443000001</v>
      </c>
      <c r="N17" s="16">
        <f t="shared" si="4"/>
        <v>16980.478866000001</v>
      </c>
      <c r="O17" s="16">
        <f t="shared" si="4"/>
        <v>18397.115352000001</v>
      </c>
      <c r="P17" s="16">
        <f>$F17*P9</f>
        <v>19395.072081000002</v>
      </c>
      <c r="Q17" s="16">
        <f t="shared" si="4"/>
        <v>20557.570518</v>
      </c>
      <c r="R17" s="16">
        <f t="shared" si="4"/>
        <v>22736.621151000003</v>
      </c>
      <c r="S17" s="16">
        <f t="shared" si="4"/>
        <v>23173.332876000004</v>
      </c>
      <c r="U17" s="16">
        <f t="shared" ref="U17:U20" si="5">SUM(I17:T17)</f>
        <v>184731.87717000002</v>
      </c>
    </row>
    <row r="18" spans="1:21" x14ac:dyDescent="0.25">
      <c r="A18" s="17" t="s">
        <v>8</v>
      </c>
      <c r="B18" s="4"/>
      <c r="C18" s="18">
        <v>407414</v>
      </c>
      <c r="D18" s="4"/>
      <c r="E18" s="15">
        <v>885</v>
      </c>
      <c r="F18" s="21">
        <v>0.9</v>
      </c>
      <c r="G18" s="15" t="s">
        <v>3</v>
      </c>
      <c r="H18" s="15" t="s">
        <v>35</v>
      </c>
      <c r="I18" s="16">
        <f>$F18*I10</f>
        <v>3094.1549999999997</v>
      </c>
      <c r="J18" s="16">
        <f t="shared" ref="J18:S18" si="6">$F18*J10</f>
        <v>9906.255000000001</v>
      </c>
      <c r="K18" s="16">
        <f t="shared" si="6"/>
        <v>9074.9699999999993</v>
      </c>
      <c r="L18" s="16">
        <f t="shared" si="6"/>
        <v>9476.91</v>
      </c>
      <c r="M18" s="16">
        <f t="shared" si="6"/>
        <v>10073.295</v>
      </c>
      <c r="N18" s="16">
        <f t="shared" si="6"/>
        <v>10258.605000000001</v>
      </c>
      <c r="O18" s="16">
        <f t="shared" si="6"/>
        <v>11052.045</v>
      </c>
      <c r="P18" s="16">
        <f>$F18*P10</f>
        <v>10954.17</v>
      </c>
      <c r="Q18" s="16">
        <f>$F18*Q10</f>
        <v>0</v>
      </c>
      <c r="R18" s="16">
        <f t="shared" si="6"/>
        <v>0</v>
      </c>
      <c r="S18" s="16">
        <f t="shared" si="6"/>
        <v>0</v>
      </c>
      <c r="T18" s="16"/>
      <c r="U18" s="38">
        <f t="shared" si="5"/>
        <v>73890.404999999999</v>
      </c>
    </row>
    <row r="19" spans="1:21" x14ac:dyDescent="0.25">
      <c r="A19" s="17" t="s">
        <v>10</v>
      </c>
      <c r="B19" s="4"/>
      <c r="C19" s="18">
        <v>407414</v>
      </c>
      <c r="D19" s="4"/>
      <c r="E19" s="15">
        <v>885</v>
      </c>
      <c r="F19" s="20">
        <v>0.61138000000000003</v>
      </c>
      <c r="G19" s="15" t="s">
        <v>3</v>
      </c>
      <c r="H19" s="15" t="s">
        <v>36</v>
      </c>
      <c r="I19" s="16">
        <f>$F19*I11</f>
        <v>3200.2686100000001</v>
      </c>
      <c r="J19" s="16">
        <f t="shared" ref="J19:S19" si="7">$F19*J11</f>
        <v>10271.000586000002</v>
      </c>
      <c r="K19" s="16">
        <f t="shared" si="7"/>
        <v>9978.4552560000011</v>
      </c>
      <c r="L19" s="16">
        <f t="shared" si="7"/>
        <v>10580.389435000001</v>
      </c>
      <c r="M19" s="16">
        <f t="shared" si="7"/>
        <v>11559.973040000001</v>
      </c>
      <c r="N19" s="16">
        <f t="shared" si="7"/>
        <v>12213.324277000002</v>
      </c>
      <c r="O19" s="16">
        <f t="shared" si="7"/>
        <v>13355.137565000001</v>
      </c>
      <c r="P19" s="16">
        <f>$F19*P11</f>
        <v>13526.232258</v>
      </c>
      <c r="Q19" s="16">
        <f t="shared" si="7"/>
        <v>14840.026740000001</v>
      </c>
      <c r="R19" s="16">
        <f t="shared" si="7"/>
        <v>16533.24365</v>
      </c>
      <c r="S19" s="16">
        <f t="shared" si="7"/>
        <v>15862.162393000001</v>
      </c>
      <c r="T19" s="31"/>
      <c r="U19" s="16">
        <f t="shared" si="5"/>
        <v>131920.21381000002</v>
      </c>
    </row>
    <row r="20" spans="1:21" x14ac:dyDescent="0.25">
      <c r="A20" s="11"/>
      <c r="B20" s="4"/>
      <c r="C20" s="10"/>
      <c r="D20" s="4"/>
      <c r="E20" s="15">
        <v>885</v>
      </c>
      <c r="F20" s="20">
        <v>0.38862000000000002</v>
      </c>
      <c r="G20" s="15" t="s">
        <v>3</v>
      </c>
      <c r="H20" s="15" t="s">
        <v>37</v>
      </c>
      <c r="I20" s="22">
        <f>$F20*I11</f>
        <v>2034.2313900000001</v>
      </c>
      <c r="J20" s="22">
        <f t="shared" ref="J20:S20" si="8">$F20*J11</f>
        <v>6528.6994140000006</v>
      </c>
      <c r="K20" s="22">
        <f t="shared" si="8"/>
        <v>6342.7447440000005</v>
      </c>
      <c r="L20" s="22">
        <f t="shared" si="8"/>
        <v>6725.360565</v>
      </c>
      <c r="M20" s="22">
        <f t="shared" si="8"/>
        <v>7348.0269600000001</v>
      </c>
      <c r="N20" s="22">
        <f t="shared" si="8"/>
        <v>7763.3257230000008</v>
      </c>
      <c r="O20" s="22">
        <f t="shared" si="8"/>
        <v>8489.1124350000009</v>
      </c>
      <c r="P20" s="22">
        <f t="shared" si="8"/>
        <v>8597.8677420000004</v>
      </c>
      <c r="Q20" s="22">
        <f t="shared" si="8"/>
        <v>9432.9732600000007</v>
      </c>
      <c r="R20" s="22">
        <f t="shared" si="8"/>
        <v>10509.256350000001</v>
      </c>
      <c r="S20" s="22">
        <f t="shared" si="8"/>
        <v>10082.687607</v>
      </c>
      <c r="U20" s="22">
        <f t="shared" si="5"/>
        <v>83854.286189999999</v>
      </c>
    </row>
    <row r="21" spans="1:21" x14ac:dyDescent="0.25">
      <c r="A21" s="9" t="s">
        <v>11</v>
      </c>
      <c r="B21" s="2"/>
      <c r="C21" s="2"/>
      <c r="D21" s="2"/>
      <c r="E21" s="2"/>
      <c r="F21" s="2"/>
      <c r="I21" s="16">
        <f>SUM(I16:I20)</f>
        <v>20167.904999999999</v>
      </c>
      <c r="J21" s="16">
        <f t="shared" ref="J21:S21" si="9">SUM(J16:J20)</f>
        <v>64925.055000000015</v>
      </c>
      <c r="K21" s="16">
        <f t="shared" si="9"/>
        <v>60241.120000000003</v>
      </c>
      <c r="L21" s="16">
        <f t="shared" si="9"/>
        <v>64574.010000000017</v>
      </c>
      <c r="M21" s="16">
        <f t="shared" si="9"/>
        <v>69663.945000000007</v>
      </c>
      <c r="N21" s="16">
        <f t="shared" si="9"/>
        <v>73929.555000000008</v>
      </c>
      <c r="O21" s="16">
        <f t="shared" si="9"/>
        <v>80235.895000000004</v>
      </c>
      <c r="P21" s="16">
        <f t="shared" si="9"/>
        <v>82985.820000000007</v>
      </c>
      <c r="Q21" s="16">
        <f t="shared" si="9"/>
        <v>77171.899999999994</v>
      </c>
      <c r="R21" s="16">
        <f t="shared" si="9"/>
        <v>85548.55</v>
      </c>
      <c r="S21" s="16">
        <f t="shared" si="9"/>
        <v>85574.650000000009</v>
      </c>
      <c r="U21" s="16">
        <f>SUM(U16:U20)</f>
        <v>765018.40500000014</v>
      </c>
    </row>
    <row r="22" spans="1:21" x14ac:dyDescent="0.25">
      <c r="A22" s="2"/>
      <c r="B22" s="2"/>
      <c r="C22" s="2"/>
      <c r="D22" s="2"/>
      <c r="E22" s="2"/>
      <c r="F22" s="2"/>
    </row>
    <row r="23" spans="1:21" x14ac:dyDescent="0.25">
      <c r="A23" s="2" t="s">
        <v>12</v>
      </c>
      <c r="B23" s="2"/>
      <c r="C23" s="2"/>
      <c r="D23" s="2"/>
      <c r="E23" s="2"/>
      <c r="F23" s="2"/>
    </row>
    <row r="24" spans="1:21" x14ac:dyDescent="0.25">
      <c r="A24" s="10">
        <v>182314</v>
      </c>
      <c r="B24" s="2"/>
      <c r="C24" s="4" t="s">
        <v>38</v>
      </c>
      <c r="D24" s="4"/>
      <c r="E24" s="2"/>
      <c r="F24" s="2"/>
      <c r="H24" s="15" t="s">
        <v>29</v>
      </c>
      <c r="I24" s="16">
        <f>I16+I17</f>
        <v>11839.25</v>
      </c>
      <c r="J24" s="16">
        <f>J16+J17</f>
        <v>38219.100000000006</v>
      </c>
      <c r="K24" s="16">
        <f t="shared" ref="K24:S24" si="10">K16+K17</f>
        <v>34844.949999999997</v>
      </c>
      <c r="L24" s="16">
        <f t="shared" si="10"/>
        <v>37791.350000000006</v>
      </c>
      <c r="M24" s="16">
        <f t="shared" si="10"/>
        <v>40682.650000000009</v>
      </c>
      <c r="N24" s="16">
        <f t="shared" si="10"/>
        <v>43694.3</v>
      </c>
      <c r="O24" s="16">
        <f t="shared" si="10"/>
        <v>47339.600000000006</v>
      </c>
      <c r="P24" s="16">
        <f t="shared" si="10"/>
        <v>49907.55</v>
      </c>
      <c r="Q24" s="16">
        <f>Q16+Q17</f>
        <v>52898.9</v>
      </c>
      <c r="R24" s="16">
        <f t="shared" si="10"/>
        <v>58506.05</v>
      </c>
      <c r="S24" s="16">
        <f t="shared" si="10"/>
        <v>59629.8</v>
      </c>
      <c r="U24" s="16">
        <f>SUM(I24:T24)</f>
        <v>475353.50000000006</v>
      </c>
    </row>
    <row r="25" spans="1:21" x14ac:dyDescent="0.25">
      <c r="A25" s="10">
        <v>182314</v>
      </c>
      <c r="B25" s="2"/>
      <c r="C25" s="4" t="s">
        <v>15</v>
      </c>
      <c r="D25" s="4"/>
      <c r="E25" s="2"/>
      <c r="F25" s="2"/>
      <c r="H25" s="15" t="s">
        <v>30</v>
      </c>
      <c r="I25" s="16">
        <f>I18</f>
        <v>3094.1549999999997</v>
      </c>
      <c r="J25" s="16">
        <f t="shared" ref="J25:S25" si="11">J18</f>
        <v>9906.255000000001</v>
      </c>
      <c r="K25" s="16">
        <f t="shared" si="11"/>
        <v>9074.9699999999993</v>
      </c>
      <c r="L25" s="16">
        <f t="shared" si="11"/>
        <v>9476.91</v>
      </c>
      <c r="M25" s="16">
        <f t="shared" si="11"/>
        <v>10073.295</v>
      </c>
      <c r="N25" s="16">
        <f t="shared" si="11"/>
        <v>10258.605000000001</v>
      </c>
      <c r="O25" s="16">
        <f t="shared" si="11"/>
        <v>11052.045</v>
      </c>
      <c r="P25" s="16">
        <f t="shared" si="11"/>
        <v>10954.17</v>
      </c>
      <c r="Q25" s="16">
        <f t="shared" si="11"/>
        <v>0</v>
      </c>
      <c r="R25" s="16">
        <f t="shared" si="11"/>
        <v>0</v>
      </c>
      <c r="S25" s="16">
        <f t="shared" si="11"/>
        <v>0</v>
      </c>
      <c r="U25" s="16">
        <f t="shared" ref="U25:U26" si="12">SUM(I25:T25)</f>
        <v>73890.404999999999</v>
      </c>
    </row>
    <row r="26" spans="1:21" x14ac:dyDescent="0.25">
      <c r="A26" s="10">
        <v>182314</v>
      </c>
      <c r="B26" s="2"/>
      <c r="C26" s="4" t="s">
        <v>13</v>
      </c>
      <c r="D26" s="4"/>
      <c r="E26" s="2"/>
      <c r="F26" s="2"/>
      <c r="H26" s="15" t="s">
        <v>31</v>
      </c>
      <c r="I26" s="22">
        <f>I19+I20</f>
        <v>5234.5</v>
      </c>
      <c r="J26" s="22">
        <f t="shared" ref="J26:S26" si="13">J19+J20</f>
        <v>16799.700000000004</v>
      </c>
      <c r="K26" s="22">
        <f t="shared" si="13"/>
        <v>16321.2</v>
      </c>
      <c r="L26" s="22">
        <f t="shared" si="13"/>
        <v>17305.75</v>
      </c>
      <c r="M26" s="22">
        <f t="shared" si="13"/>
        <v>18908</v>
      </c>
      <c r="N26" s="22">
        <f t="shared" si="13"/>
        <v>19976.650000000001</v>
      </c>
      <c r="O26" s="22">
        <f t="shared" si="13"/>
        <v>21844.25</v>
      </c>
      <c r="P26" s="22">
        <f t="shared" si="13"/>
        <v>22124.1</v>
      </c>
      <c r="Q26" s="22">
        <f>Q19+Q20</f>
        <v>24273</v>
      </c>
      <c r="R26" s="22">
        <f t="shared" si="13"/>
        <v>27042.5</v>
      </c>
      <c r="S26" s="22">
        <f t="shared" si="13"/>
        <v>25944.85</v>
      </c>
      <c r="U26" s="22">
        <f t="shared" si="12"/>
        <v>215774.50000000003</v>
      </c>
    </row>
    <row r="27" spans="1:21" x14ac:dyDescent="0.25">
      <c r="A27" s="10"/>
      <c r="B27" s="2"/>
      <c r="C27" s="4"/>
      <c r="D27" s="4"/>
      <c r="E27" s="2"/>
      <c r="F27" s="2"/>
      <c r="I27" s="16">
        <f>SUM(I24:I26)</f>
        <v>20167.904999999999</v>
      </c>
      <c r="J27" s="16">
        <f t="shared" ref="J27:S27" si="14">SUM(J24:J26)</f>
        <v>64925.055000000015</v>
      </c>
      <c r="K27" s="16">
        <f t="shared" si="14"/>
        <v>60241.119999999995</v>
      </c>
      <c r="L27" s="16">
        <f t="shared" si="14"/>
        <v>64574.010000000009</v>
      </c>
      <c r="M27" s="16">
        <f t="shared" si="14"/>
        <v>69663.945000000007</v>
      </c>
      <c r="N27" s="16">
        <f t="shared" si="14"/>
        <v>73929.555000000008</v>
      </c>
      <c r="O27" s="16">
        <f t="shared" si="14"/>
        <v>80235.895000000004</v>
      </c>
      <c r="P27" s="16">
        <f t="shared" si="14"/>
        <v>82985.820000000007</v>
      </c>
      <c r="Q27" s="16">
        <f t="shared" si="14"/>
        <v>77171.899999999994</v>
      </c>
      <c r="R27" s="16">
        <f t="shared" si="14"/>
        <v>85548.55</v>
      </c>
      <c r="S27" s="16">
        <f t="shared" si="14"/>
        <v>85574.65</v>
      </c>
      <c r="U27" s="16">
        <f>SUM(U24:U26)</f>
        <v>765018.40500000003</v>
      </c>
    </row>
    <row r="28" spans="1:21" x14ac:dyDescent="0.25">
      <c r="A28" s="2"/>
      <c r="B28" s="2"/>
      <c r="C28" s="2"/>
      <c r="D28" s="2"/>
      <c r="E28" s="2"/>
      <c r="F28" s="2"/>
    </row>
    <row r="29" spans="1:21" hidden="1" x14ac:dyDescent="0.25">
      <c r="A29" s="8" t="s">
        <v>16</v>
      </c>
      <c r="B29" s="1"/>
      <c r="C29" s="1"/>
      <c r="D29" s="1"/>
      <c r="E29" s="1"/>
      <c r="F29" s="2"/>
    </row>
    <row r="30" spans="1:21" hidden="1" x14ac:dyDescent="0.25">
      <c r="A30" s="2" t="s">
        <v>17</v>
      </c>
      <c r="B30" s="2"/>
      <c r="C30" s="2"/>
      <c r="D30" s="2"/>
      <c r="E30" s="2"/>
      <c r="F30" s="2"/>
    </row>
    <row r="31" spans="1:21" hidden="1" x14ac:dyDescent="0.25">
      <c r="A31" s="6" t="s">
        <v>18</v>
      </c>
      <c r="B31" s="2"/>
      <c r="C31" s="2" t="s">
        <v>19</v>
      </c>
      <c r="D31" s="2"/>
      <c r="E31" s="2"/>
      <c r="F31" s="2"/>
    </row>
    <row r="32" spans="1:21" hidden="1" x14ac:dyDescent="0.25">
      <c r="A32" s="10">
        <v>407314</v>
      </c>
      <c r="B32" s="2"/>
      <c r="C32" s="2" t="s">
        <v>20</v>
      </c>
      <c r="D32" s="2"/>
      <c r="E32" s="2"/>
      <c r="F32" s="2"/>
    </row>
    <row r="33" spans="1:6" hidden="1" x14ac:dyDescent="0.25">
      <c r="A33" s="10">
        <v>407314</v>
      </c>
      <c r="B33" s="2"/>
      <c r="C33" s="2" t="s">
        <v>21</v>
      </c>
      <c r="D33" s="2"/>
      <c r="E33" s="2"/>
      <c r="F33" s="2"/>
    </row>
    <row r="34" spans="1:6" hidden="1" x14ac:dyDescent="0.25">
      <c r="A34" s="10">
        <v>407314</v>
      </c>
      <c r="B34" s="2"/>
      <c r="C34" s="2" t="s">
        <v>22</v>
      </c>
      <c r="D34" s="2"/>
      <c r="E34" s="2"/>
      <c r="F34" s="2"/>
    </row>
    <row r="35" spans="1:6" hidden="1" x14ac:dyDescent="0.25">
      <c r="A35" s="2" t="s">
        <v>12</v>
      </c>
      <c r="B35" s="2"/>
      <c r="C35" s="2"/>
      <c r="D35" s="2"/>
      <c r="E35" s="2"/>
      <c r="F35" s="2"/>
    </row>
    <row r="36" spans="1:6" hidden="1" x14ac:dyDescent="0.25">
      <c r="A36" s="10">
        <v>182314</v>
      </c>
      <c r="B36" s="2"/>
      <c r="C36" s="4" t="s">
        <v>13</v>
      </c>
      <c r="D36" s="4"/>
      <c r="E36" s="2"/>
      <c r="F36" s="2"/>
    </row>
    <row r="37" spans="1:6" hidden="1" x14ac:dyDescent="0.25">
      <c r="A37" s="10">
        <v>182314</v>
      </c>
      <c r="B37" s="2"/>
      <c r="C37" s="4" t="s">
        <v>14</v>
      </c>
      <c r="D37" s="4"/>
      <c r="E37" s="2"/>
      <c r="F37" s="2"/>
    </row>
    <row r="38" spans="1:6" hidden="1" x14ac:dyDescent="0.25">
      <c r="A38" s="10">
        <v>182314</v>
      </c>
      <c r="B38" s="2"/>
      <c r="C38" s="4" t="s">
        <v>15</v>
      </c>
      <c r="D38" s="4"/>
      <c r="E38" s="2"/>
      <c r="F38" s="2"/>
    </row>
  </sheetData>
  <pageMargins left="0.7" right="0.7" top="0.75" bottom="0.75" header="0.3" footer="0.3"/>
  <pageSetup scale="85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90D8C86-599A-471C-A571-8D7543D31A65}"/>
</file>

<file path=customXml/itemProps2.xml><?xml version="1.0" encoding="utf-8"?>
<ds:datastoreItem xmlns:ds="http://schemas.openxmlformats.org/officeDocument/2006/customXml" ds:itemID="{76EC0484-FE3E-4DE8-A42A-8DFC6B9A2710}"/>
</file>

<file path=customXml/itemProps3.xml><?xml version="1.0" encoding="utf-8"?>
<ds:datastoreItem xmlns:ds="http://schemas.openxmlformats.org/officeDocument/2006/customXml" ds:itemID="{AE2FAAE4-E7FC-4A6C-B21F-F90C6FDD2E89}"/>
</file>

<file path=customXml/itemProps4.xml><?xml version="1.0" encoding="utf-8"?>
<ds:datastoreItem xmlns:ds="http://schemas.openxmlformats.org/officeDocument/2006/customXml" ds:itemID="{A8B105E0-ED8D-4CEE-A26A-60AC756E15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JET</vt:lpstr>
      <vt:lpstr>Entry</vt:lpstr>
      <vt:lpstr>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2019-03-04T22:40:58Z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