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kuzmj\OneDrive - Perkins Coie LLP\Dates\2020\2020.12.02\"/>
    </mc:Choice>
  </mc:AlternateContent>
  <xr:revisionPtr revIDLastSave="1" documentId="8_{3F7FA612-B185-4468-A012-A1EDE375039D}" xr6:coauthVersionLast="41" xr6:coauthVersionMax="41" xr10:uidLastSave="{B86A0AC8-0A39-4244-B43A-79890CDF1129}"/>
  <bookViews>
    <workbookView xWindow="-108" yWindow="-108" windowWidth="23256" windowHeight="12576" tabRatio="783" xr2:uid="{00000000-000D-0000-FFFF-FFFF00000000}"/>
  </bookViews>
  <sheets>
    <sheet name="Exh. RJR-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www1" hidden="1">{#N/A,#N/A,FALSE,"schA"}</definedName>
    <definedName name="_1__123Graph_ABUDG6_D_ESCRPR" hidden="1">[1]Quant!$D$71:$O$71</definedName>
    <definedName name="_2__123Graph_ABUDG6_Dtons_inv" hidden="1">[3]Quant!#REF!</definedName>
    <definedName name="_3__123Graph_ABUDG6_Dtons_inv" hidden="1">[4]Quant!#REF!</definedName>
    <definedName name="_3__123Graph_BBUDG6_D_ESCRPR" hidden="1">[1]Quant!$D$72:$O$72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In" hidden="1">#REF!</definedName>
    <definedName name="_Regression_Int" hidden="1">1</definedName>
    <definedName name="_six6" hidden="1">{#N/A,#N/A,FALSE,"CRPT";#N/A,#N/A,FALSE,"TREND";#N/A,#N/A,FALSE,"%Curve"}</definedName>
    <definedName name="_www1" hidden="1">{#N/A,#N/A,FALSE,"schA"}</definedName>
    <definedName name="a" hidden="1">{#N/A,#N/A,FALSE,"Coversheet";#N/A,#N/A,FALSE,"QA"}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L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gary" hidden="1">{#N/A,#N/A,FALSE,"Cover Sheet";"Use of Equipment",#N/A,FALSE,"Area C";"Equipment Hours",#N/A,FALSE,"All";"Summary",#N/A,FALSE,"All"}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OYT" hidden="1">{#N/A,#N/A,FALSE,"Cover Sheet";"Use of Equipment",#N/A,FALSE,"Area C";"Equipment Hours",#N/A,FALSE,"All";"Summary",#N/A,FALSE,"All"}</definedName>
    <definedName name="_xlnm.Print_Area" localSheetId="0">'Exh. RJR-9'!$A$1:$H$26</definedName>
    <definedName name="qqq" hidden="1">{#N/A,#N/A,FALSE,"schA"}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ix" hidden="1">{#N/A,#N/A,FALSE,"Drill Sites";"WP 212",#N/A,FALSE,"MWAG EOR";"WP 213",#N/A,FALSE,"MWAG EOR";#N/A,#N/A,FALSE,"Misc. Facility";#N/A,#N/A,FALSE,"WWTP"}</definedName>
    <definedName name="solver_eval" hidden="1">0</definedName>
    <definedName name="solver_ntri" hidden="1">1000</definedName>
    <definedName name="solver_rsmp" hidden="1">1</definedName>
    <definedName name="solver_seed" hidden="1">0</definedName>
    <definedName name="sue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{#N/A,#N/A,FALSE,"Coversheet";#N/A,#N/A,FALSE,"QA"}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hidden="1">{#N/A,#N/A,FALSE,"Cost Adjustment 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Depreciation." hidden="1">{#N/A,#N/A,TRUE,"Depreciation Summary";#N/A,#N/A,TRUE,"18, 21 &amp; 22 Depreciation";#N/A,#N/A,TRUE,"11 &amp; 12 Depreciation"}</definedName>
    <definedName name="wrn.ECR." hidden="1">{#N/A,#N/A,FALSE,"schA"}</definedName>
    <definedName name="wrn.ESTIMATE." hidden="1">{#N/A,#N/A,FALSE,"CESTSUM";#N/A,#N/A,FALSE,"est sum A";#N/A,#N/A,FALSE,"est detail A"}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" hidden="1">{#N/A,#N/A,FALSE,"Coversheet";#N/A,#N/A,FALSE,"QA"}</definedName>
    <definedName name="z" hidden="1">{#N/A,#N/A,FALSE,"Coversheet";#N/A,#N/A,FALSE,"QA"}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6" i="1" l="1"/>
  <c r="E25" i="1"/>
  <c r="H25" i="1" s="1"/>
  <c r="D25" i="1"/>
  <c r="C25" i="1"/>
  <c r="E24" i="1"/>
  <c r="H24" i="1" s="1"/>
  <c r="D24" i="1"/>
  <c r="C24" i="1"/>
  <c r="E23" i="1"/>
  <c r="H23" i="1" s="1"/>
  <c r="D23" i="1"/>
  <c r="C23" i="1"/>
  <c r="H22" i="1"/>
  <c r="E22" i="1"/>
  <c r="D22" i="1"/>
  <c r="C22" i="1"/>
  <c r="E21" i="1"/>
  <c r="H21" i="1" s="1"/>
  <c r="D21" i="1"/>
  <c r="C21" i="1"/>
  <c r="E20" i="1"/>
  <c r="H20" i="1" s="1"/>
  <c r="D20" i="1"/>
  <c r="C20" i="1"/>
  <c r="E19" i="1"/>
  <c r="H19" i="1" s="1"/>
  <c r="D19" i="1"/>
  <c r="C19" i="1"/>
  <c r="E18" i="1"/>
  <c r="H18" i="1" s="1"/>
  <c r="D18" i="1"/>
  <c r="C18" i="1"/>
  <c r="E17" i="1"/>
  <c r="H17" i="1" s="1"/>
  <c r="D17" i="1"/>
  <c r="C17" i="1"/>
  <c r="E16" i="1"/>
  <c r="H16" i="1" s="1"/>
  <c r="D16" i="1"/>
  <c r="C16" i="1"/>
  <c r="E15" i="1"/>
  <c r="H15" i="1" s="1"/>
  <c r="D15" i="1"/>
  <c r="C15" i="1"/>
  <c r="E14" i="1"/>
  <c r="H14" i="1" s="1"/>
  <c r="D14" i="1"/>
  <c r="C14" i="1"/>
  <c r="E13" i="1"/>
  <c r="D13" i="1"/>
  <c r="C13" i="1"/>
  <c r="E12" i="1"/>
  <c r="H12" i="1" s="1"/>
  <c r="D12" i="1"/>
  <c r="C12" i="1"/>
  <c r="E11" i="1"/>
  <c r="H11" i="1" s="1"/>
  <c r="D11" i="1"/>
  <c r="C11" i="1"/>
  <c r="E10" i="1"/>
  <c r="H10" i="1" s="1"/>
  <c r="D10" i="1"/>
  <c r="C10" i="1"/>
  <c r="E9" i="1"/>
  <c r="H9" i="1" s="1"/>
  <c r="D9" i="1"/>
  <c r="C9" i="1"/>
  <c r="E8" i="1"/>
  <c r="H8" i="1" s="1"/>
  <c r="D8" i="1"/>
  <c r="C8" i="1"/>
  <c r="E7" i="1"/>
  <c r="H7" i="1" s="1"/>
  <c r="D7" i="1"/>
  <c r="C7" i="1"/>
  <c r="H6" i="1"/>
  <c r="E6" i="1"/>
  <c r="D6" i="1"/>
  <c r="C6" i="1"/>
  <c r="E5" i="1"/>
  <c r="H5" i="1" s="1"/>
  <c r="D5" i="1"/>
  <c r="C5" i="1"/>
  <c r="E4" i="1"/>
  <c r="H4" i="1" s="1"/>
  <c r="D4" i="1"/>
  <c r="C4" i="1"/>
  <c r="E3" i="1"/>
  <c r="D3" i="1"/>
  <c r="C3" i="1"/>
  <c r="F1" i="1"/>
  <c r="C26" i="1" l="1"/>
  <c r="E26" i="1"/>
  <c r="E28" i="1" s="1"/>
  <c r="D26" i="1"/>
  <c r="H3" i="1"/>
  <c r="H13" i="1"/>
  <c r="H26" i="1" l="1"/>
</calcChain>
</file>

<file path=xl/sharedStrings.xml><?xml version="1.0" encoding="utf-8"?>
<sst xmlns="http://schemas.openxmlformats.org/spreadsheetml/2006/main" count="58" uniqueCount="42">
  <si>
    <t>2020 PCORC</t>
  </si>
  <si>
    <t>2019 GRC Final Order</t>
  </si>
  <si>
    <t>Resources</t>
  </si>
  <si>
    <t>Test Year July'19 - June'20</t>
  </si>
  <si>
    <t>Adjustments</t>
  </si>
  <si>
    <t>Rate Year June'21 - May'22</t>
  </si>
  <si>
    <t>Adjustment Description</t>
  </si>
  <si>
    <t>2019 GRC May'20 - Apr'21</t>
  </si>
  <si>
    <t>Change from 2019 GRC Final Order</t>
  </si>
  <si>
    <t>Colstrip 1&amp;2</t>
  </si>
  <si>
    <t>Remove all test year non-major maintenance O&amp;M, proform rate year major maintenance amortization.</t>
  </si>
  <si>
    <t>Colstrip 3&amp;4</t>
  </si>
  <si>
    <t xml:space="preserve">Proform rate year major maintenance amortization. </t>
  </si>
  <si>
    <t>Lower Baker</t>
  </si>
  <si>
    <t xml:space="preserve">N/A - Rate Year = Test Year </t>
  </si>
  <si>
    <t>Upper Baker</t>
  </si>
  <si>
    <t>Baker License</t>
  </si>
  <si>
    <t>Proform rate year license O&amp;M</t>
  </si>
  <si>
    <t>Snoqualmie 1/2</t>
  </si>
  <si>
    <t>Snoqualmie License</t>
  </si>
  <si>
    <t>Hopkins Ridge</t>
  </si>
  <si>
    <t>Proform rate year Vestas contract + Royalties based on RY MWhs</t>
  </si>
  <si>
    <t>Wild Horse</t>
  </si>
  <si>
    <t>Lower Snake River</t>
  </si>
  <si>
    <t>Proforma rate year Siemens contract + Royalties based on RY MWhs.</t>
  </si>
  <si>
    <t>Crystal Mountain</t>
  </si>
  <si>
    <t>No adj: rate year amortization  = test year amortization</t>
  </si>
  <si>
    <t>Encogen</t>
  </si>
  <si>
    <t>Ferndale</t>
  </si>
  <si>
    <t>Freddie 1</t>
  </si>
  <si>
    <t>Proform rate year major maintenance amortization.</t>
  </si>
  <si>
    <t>Frederickson 1/2</t>
  </si>
  <si>
    <t>Fredonia 1-4</t>
  </si>
  <si>
    <t>Goldendale</t>
  </si>
  <si>
    <t>Mint Farm</t>
  </si>
  <si>
    <t>Sumas</t>
  </si>
  <si>
    <t>Whitehorn 2/3</t>
  </si>
  <si>
    <t>Sys Control &amp; Dispatch</t>
  </si>
  <si>
    <t>Undistrib/Other Including Incentive Clearing, Compliance</t>
  </si>
  <si>
    <t>Glacier Battery</t>
  </si>
  <si>
    <t>Prod. O&amp;M incl. Benefits/Taxes</t>
  </si>
  <si>
    <t>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</si>
</sst>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color rgb="FF00B0F0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1" fillId="0" borderId="0"/>
  </cellStyleXfs>
  <cellXfs count="27">
    <xf numFmtId="0" fontId="0" fillId="0" borderId="0" xfId="0"/>
    <xf numFmtId="0" fontId="5" fillId="0" borderId="0" xfId="0" applyFont="1"/>
    <xf numFmtId="6" fontId="7" fillId="0" borderId="0" xfId="0" applyNumberFormat="1" applyFont="1" applyAlignment="1">
      <alignment horizontal="center"/>
    </xf>
    <xf numFmtId="0" fontId="6" fillId="2" borderId="1" xfId="2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6" fillId="0" borderId="3" xfId="2" applyFont="1" applyFill="1" applyBorder="1" applyAlignment="1">
      <alignment horizontal="center" wrapText="1"/>
    </xf>
    <xf numFmtId="0" fontId="6" fillId="0" borderId="4" xfId="2" applyFont="1" applyFill="1" applyBorder="1" applyAlignment="1">
      <alignment horizontal="center" wrapText="1"/>
    </xf>
    <xf numFmtId="0" fontId="4" fillId="0" borderId="5" xfId="3" applyFont="1" applyFill="1" applyBorder="1" applyAlignment="1">
      <alignment horizontal="center" wrapText="1"/>
    </xf>
    <xf numFmtId="0" fontId="6" fillId="3" borderId="4" xfId="4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vertical="center"/>
    </xf>
    <xf numFmtId="0" fontId="5" fillId="3" borderId="6" xfId="3" applyFont="1" applyFill="1" applyBorder="1" applyAlignment="1">
      <alignment vertical="center" wrapText="1"/>
    </xf>
    <xf numFmtId="164" fontId="5" fillId="0" borderId="7" xfId="5" applyNumberFormat="1" applyFont="1" applyFill="1" applyBorder="1" applyAlignment="1">
      <alignment vertical="center"/>
    </xf>
    <xf numFmtId="164" fontId="5" fillId="0" borderId="7" xfId="1" applyNumberFormat="1" applyFont="1" applyFill="1" applyBorder="1" applyAlignment="1">
      <alignment vertical="center"/>
    </xf>
    <xf numFmtId="0" fontId="5" fillId="3" borderId="8" xfId="3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/>
    </xf>
    <xf numFmtId="164" fontId="5" fillId="0" borderId="10" xfId="1" applyNumberFormat="1" applyFont="1" applyFill="1" applyBorder="1" applyAlignment="1">
      <alignment vertical="center"/>
    </xf>
    <xf numFmtId="0" fontId="6" fillId="0" borderId="0" xfId="6" applyFont="1" applyFill="1" applyAlignment="1">
      <alignment horizontal="right"/>
    </xf>
    <xf numFmtId="164" fontId="5" fillId="0" borderId="11" xfId="1" applyNumberFormat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164" fontId="5" fillId="0" borderId="0" xfId="0" applyNumberFormat="1" applyFont="1"/>
  </cellXfs>
  <cellStyles count="10">
    <cellStyle name="Comma" xfId="1" builtinId="3"/>
    <cellStyle name="Comma 10 2 2 2" xfId="5" xr:uid="{00000000-0005-0000-0000-000001000000}"/>
    <cellStyle name="Currency 2" xfId="7" xr:uid="{00000000-0005-0000-0000-000002000000}"/>
    <cellStyle name="Normal" xfId="0" builtinId="0"/>
    <cellStyle name="Normal 154" xfId="6" xr:uid="{00000000-0005-0000-0000-000004000000}"/>
    <cellStyle name="Normal 155" xfId="2" xr:uid="{00000000-0005-0000-0000-000005000000}"/>
    <cellStyle name="Normal 157" xfId="3" xr:uid="{00000000-0005-0000-0000-000006000000}"/>
    <cellStyle name="Normal 160" xfId="4" xr:uid="{00000000-0005-0000-0000-000007000000}"/>
    <cellStyle name="Normal 201" xfId="9" xr:uid="{00000000-0005-0000-0000-000008000000}"/>
    <cellStyle name="Normal 3 2 8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ower%20Costs\Resources\Coal\WEC%20Pricing%20Analysis\2012\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sset%20Management\2020_PCORC\RJR_WP_C_2020_PCORC_Production_O&amp;M%20(C)_19O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 Material"/>
      <sheetName val="Production O&amp;M Summary"/>
      <sheetName val="Production O&amp;M Adjustments (C)"/>
      <sheetName val="Test Year_Jul'19-Jun'20 (C)"/>
      <sheetName val="Major Maintenance (C) "/>
      <sheetName val="Test Year Amortization (C)"/>
      <sheetName val="Colstrip 3&amp;4 Talen budget (C)"/>
      <sheetName val="Freddie 1 Atlantic Power (C)"/>
      <sheetName val="Hydro License O&amp;M (C)"/>
      <sheetName val="Wild Horse Royalties (C)"/>
      <sheetName val="Vestas_Wild Horse (C)"/>
      <sheetName val="Vestas Wild Horse Extn (C)"/>
      <sheetName val="Hopkins Ridge Royalties (C)"/>
      <sheetName val="Vestas Hopkins Ridge (C)"/>
      <sheetName val="LSR1 Leases (C)"/>
      <sheetName val="LSR1 Siemens (C)"/>
      <sheetName val="Wind Generation (C)"/>
      <sheetName val="Exhibit_Prod O&amp;M"/>
      <sheetName val="Exhibit_Test Yr Adjustments"/>
      <sheetName val="Exhibit_Test Yr by FERC"/>
      <sheetName val="Exhibit_Amort Comparison (C)"/>
      <sheetName val="Exhibit_Wx Comparison (C)"/>
    </sheetNames>
    <sheetDataSet>
      <sheetData sheetId="0"/>
      <sheetData sheetId="1">
        <row r="3">
          <cell r="B3">
            <v>15360708.629999999</v>
          </cell>
          <cell r="C3">
            <v>-15274767.629999999</v>
          </cell>
          <cell r="D3">
            <v>85941</v>
          </cell>
        </row>
        <row r="4">
          <cell r="B4">
            <v>20850021.259999998</v>
          </cell>
          <cell r="C4">
            <v>-1374493.0199999998</v>
          </cell>
          <cell r="D4">
            <v>19475528.239999998</v>
          </cell>
        </row>
        <row r="5">
          <cell r="B5">
            <v>3689935.3000000287</v>
          </cell>
          <cell r="C5">
            <v>0</v>
          </cell>
          <cell r="D5">
            <v>3689935.3000000287</v>
          </cell>
        </row>
        <row r="6">
          <cell r="B6">
            <v>4787334.5100000212</v>
          </cell>
          <cell r="C6">
            <v>0</v>
          </cell>
          <cell r="D6">
            <v>4787334.5100000212</v>
          </cell>
        </row>
        <row r="7">
          <cell r="B7">
            <v>2620205.6600000006</v>
          </cell>
          <cell r="C7">
            <v>282576.00219179923</v>
          </cell>
          <cell r="D7">
            <v>2902781.6621917998</v>
          </cell>
        </row>
        <row r="8">
          <cell r="B8">
            <v>3477531.4300000193</v>
          </cell>
          <cell r="C8">
            <v>0</v>
          </cell>
          <cell r="D8">
            <v>3477531.4300000193</v>
          </cell>
        </row>
        <row r="9">
          <cell r="B9">
            <v>252629.72</v>
          </cell>
          <cell r="C9">
            <v>286681.15848059999</v>
          </cell>
          <cell r="D9">
            <v>539310.87848059996</v>
          </cell>
        </row>
        <row r="10">
          <cell r="B10">
            <v>7340011.9699999988</v>
          </cell>
          <cell r="C10">
            <v>70339.623094501556</v>
          </cell>
          <cell r="D10">
            <v>7410351.5930945007</v>
          </cell>
        </row>
        <row r="11">
          <cell r="B11">
            <v>10563932.359999999</v>
          </cell>
          <cell r="C11">
            <v>456716.17058259994</v>
          </cell>
          <cell r="D11">
            <v>11020648.530582599</v>
          </cell>
        </row>
        <row r="12">
          <cell r="B12">
            <v>12740258.789999999</v>
          </cell>
          <cell r="C12">
            <v>266190.06372111384</v>
          </cell>
          <cell r="D12">
            <v>13006448.853721112</v>
          </cell>
        </row>
        <row r="13">
          <cell r="B13">
            <v>144213.31</v>
          </cell>
          <cell r="C13">
            <v>0</v>
          </cell>
          <cell r="D13">
            <v>144213.31</v>
          </cell>
        </row>
        <row r="14">
          <cell r="B14">
            <v>5830115.2699999483</v>
          </cell>
          <cell r="C14">
            <v>0.84000000002561137</v>
          </cell>
          <cell r="D14">
            <v>5830116.1099999482</v>
          </cell>
        </row>
        <row r="15">
          <cell r="B15">
            <v>7272075.5700000003</v>
          </cell>
          <cell r="C15">
            <v>0</v>
          </cell>
          <cell r="D15">
            <v>7272075.5700000003</v>
          </cell>
        </row>
        <row r="16">
          <cell r="B16">
            <v>3948857.2699999996</v>
          </cell>
          <cell r="C16">
            <v>458586.05030280445</v>
          </cell>
          <cell r="D16">
            <v>4407443.320302804</v>
          </cell>
        </row>
        <row r="17">
          <cell r="B17">
            <v>1894766.0400000003</v>
          </cell>
          <cell r="C17">
            <v>-55397.14</v>
          </cell>
          <cell r="D17">
            <v>1839368.9000000004</v>
          </cell>
        </row>
        <row r="18">
          <cell r="B18">
            <v>4376260.3899999978</v>
          </cell>
          <cell r="C18">
            <v>153051.06666666662</v>
          </cell>
          <cell r="D18">
            <v>4529311.4566666642</v>
          </cell>
        </row>
        <row r="19">
          <cell r="B19">
            <v>7965311.0400000047</v>
          </cell>
          <cell r="C19">
            <v>0</v>
          </cell>
          <cell r="D19">
            <v>7965311.0400000047</v>
          </cell>
        </row>
        <row r="20">
          <cell r="B20">
            <v>7383065.29</v>
          </cell>
          <cell r="C20">
            <v>-413761.87</v>
          </cell>
          <cell r="D20">
            <v>6969303.4199999999</v>
          </cell>
        </row>
        <row r="21">
          <cell r="B21">
            <v>4832921.0500000007</v>
          </cell>
          <cell r="C21">
            <v>-1.7999999999592546</v>
          </cell>
          <cell r="D21">
            <v>4832919.2500000009</v>
          </cell>
        </row>
        <row r="22">
          <cell r="B22">
            <v>1632749.7199999988</v>
          </cell>
          <cell r="C22">
            <v>-33708.054388489196</v>
          </cell>
          <cell r="D22">
            <v>1599041.6656115097</v>
          </cell>
        </row>
        <row r="23">
          <cell r="B23">
            <v>0</v>
          </cell>
          <cell r="C23">
            <v>0</v>
          </cell>
          <cell r="D23">
            <v>0</v>
          </cell>
        </row>
        <row r="24">
          <cell r="B24">
            <v>1290296.92</v>
          </cell>
          <cell r="C24">
            <v>0</v>
          </cell>
          <cell r="D24">
            <v>1290296.92</v>
          </cell>
        </row>
        <row r="25">
          <cell r="B25">
            <v>66784.149999999994</v>
          </cell>
          <cell r="C25">
            <v>0</v>
          </cell>
          <cell r="D25">
            <v>66784.149999999994</v>
          </cell>
        </row>
        <row r="26">
          <cell r="D26">
            <v>113141997.11065163</v>
          </cell>
        </row>
      </sheetData>
      <sheetData sheetId="2">
        <row r="5">
          <cell r="H5" t="str">
            <v>June 2021 - May 2022</v>
          </cell>
        </row>
      </sheetData>
      <sheetData sheetId="3"/>
      <sheetData sheetId="4">
        <row r="3">
          <cell r="C3">
            <v>85941</v>
          </cell>
        </row>
      </sheetData>
      <sheetData sheetId="5"/>
      <sheetData sheetId="6"/>
      <sheetData sheetId="7"/>
      <sheetData sheetId="8"/>
      <sheetData sheetId="9">
        <row r="13">
          <cell r="G13">
            <v>3113902.7630642215</v>
          </cell>
        </row>
      </sheetData>
      <sheetData sheetId="10">
        <row r="44">
          <cell r="F44">
            <v>10182573.077518379</v>
          </cell>
        </row>
      </sheetData>
      <sheetData sheetId="11"/>
      <sheetData sheetId="12">
        <row r="18">
          <cell r="H18">
            <v>920915.86619353469</v>
          </cell>
        </row>
      </sheetData>
      <sheetData sheetId="13">
        <row r="43">
          <cell r="F43">
            <v>6011827.9269009661</v>
          </cell>
        </row>
      </sheetData>
      <sheetData sheetId="14">
        <row r="34">
          <cell r="Y34">
            <v>3428727.198543624</v>
          </cell>
        </row>
      </sheetData>
      <sheetData sheetId="15">
        <row r="37">
          <cell r="G37">
            <v>10491409.045177493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8"/>
  <sheetViews>
    <sheetView tabSelected="1" topLeftCell="C1" zoomScaleNormal="100" workbookViewId="0">
      <selection activeCell="I12" sqref="I12"/>
    </sheetView>
  </sheetViews>
  <sheetFormatPr defaultRowHeight="13.2" x14ac:dyDescent="0.25"/>
  <cols>
    <col min="1" max="1" width="4.88671875" style="1" bestFit="1" customWidth="1"/>
    <col min="2" max="2" width="34.33203125" style="1" bestFit="1" customWidth="1"/>
    <col min="3" max="3" width="13.5546875" style="1" customWidth="1"/>
    <col min="4" max="4" width="13.33203125" style="1" customWidth="1"/>
    <col min="5" max="5" width="12.44140625" style="1" bestFit="1" customWidth="1"/>
    <col min="6" max="6" width="40.109375" style="1" customWidth="1"/>
    <col min="7" max="7" width="16.5546875" style="1" customWidth="1"/>
    <col min="8" max="8" width="16.33203125" style="1" customWidth="1"/>
    <col min="9" max="10" width="8.88671875" style="1"/>
    <col min="11" max="11" width="11.21875" style="1" bestFit="1" customWidth="1"/>
    <col min="12" max="16384" width="8.88671875" style="1"/>
  </cols>
  <sheetData>
    <row r="1" spans="1:11" ht="27" thickBot="1" x14ac:dyDescent="0.3">
      <c r="C1" s="3" t="s">
        <v>0</v>
      </c>
      <c r="D1" s="4"/>
      <c r="E1" s="3" t="s">
        <v>0</v>
      </c>
      <c r="F1" s="5" t="str">
        <f>IFERROR(IF(ROUND(SUM(G38:G53),0)&lt;&gt;0,"## ERROR IN WORKBOOK ##",""),"## ERROR IN WORKBOOK ##")</f>
        <v/>
      </c>
      <c r="G1" s="3" t="s">
        <v>1</v>
      </c>
      <c r="H1" s="5"/>
    </row>
    <row r="2" spans="1:11" ht="40.799999999999997" thickBot="1" x14ac:dyDescent="0.35">
      <c r="A2" s="25" t="s">
        <v>41</v>
      </c>
      <c r="B2" s="6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10" t="s">
        <v>7</v>
      </c>
      <c r="H2" s="10" t="s">
        <v>8</v>
      </c>
    </row>
    <row r="3" spans="1:11" ht="39.6" x14ac:dyDescent="0.25">
      <c r="A3" s="24">
        <v>1</v>
      </c>
      <c r="B3" s="11" t="s">
        <v>9</v>
      </c>
      <c r="C3" s="12">
        <f>'[7]Production O&amp;M Summary'!B3</f>
        <v>15360708.629999999</v>
      </c>
      <c r="D3" s="12">
        <f>'[7]Production O&amp;M Summary'!C3</f>
        <v>-15274767.629999999</v>
      </c>
      <c r="E3" s="12">
        <f>'[7]Production O&amp;M Summary'!D3</f>
        <v>85941</v>
      </c>
      <c r="F3" s="13" t="s">
        <v>10</v>
      </c>
      <c r="G3" s="12">
        <v>1448718</v>
      </c>
      <c r="H3" s="14">
        <f>E3-G3</f>
        <v>-1362777</v>
      </c>
    </row>
    <row r="4" spans="1:11" ht="26.4" x14ac:dyDescent="0.25">
      <c r="A4" s="24">
        <v>2</v>
      </c>
      <c r="B4" s="11" t="s">
        <v>11</v>
      </c>
      <c r="C4" s="14">
        <f>'[7]Production O&amp;M Summary'!B4</f>
        <v>20850021.259999998</v>
      </c>
      <c r="D4" s="15">
        <f>'[7]Production O&amp;M Summary'!C4</f>
        <v>-1374493.0199999998</v>
      </c>
      <c r="E4" s="15">
        <f>'[7]Production O&amp;M Summary'!D4</f>
        <v>19475528.239999998</v>
      </c>
      <c r="F4" s="16" t="s">
        <v>12</v>
      </c>
      <c r="G4" s="15">
        <v>17650331.915403496</v>
      </c>
      <c r="H4" s="14">
        <f t="shared" ref="H4:H25" si="0">E4-G4</f>
        <v>1825196.3245965019</v>
      </c>
    </row>
    <row r="5" spans="1:11" x14ac:dyDescent="0.25">
      <c r="A5" s="24">
        <v>3</v>
      </c>
      <c r="B5" s="11" t="s">
        <v>13</v>
      </c>
      <c r="C5" s="14">
        <f>'[7]Production O&amp;M Summary'!B5</f>
        <v>3689935.3000000287</v>
      </c>
      <c r="D5" s="15">
        <f>'[7]Production O&amp;M Summary'!C5</f>
        <v>0</v>
      </c>
      <c r="E5" s="15">
        <f>'[7]Production O&amp;M Summary'!D5</f>
        <v>3689935.3000000287</v>
      </c>
      <c r="F5" s="16" t="s">
        <v>14</v>
      </c>
      <c r="G5" s="15">
        <v>2377548.1299999906</v>
      </c>
      <c r="H5" s="14">
        <f t="shared" si="0"/>
        <v>1312387.1700000381</v>
      </c>
      <c r="K5" s="26"/>
    </row>
    <row r="6" spans="1:11" x14ac:dyDescent="0.25">
      <c r="A6" s="24">
        <v>4</v>
      </c>
      <c r="B6" s="11" t="s">
        <v>15</v>
      </c>
      <c r="C6" s="14">
        <f>'[7]Production O&amp;M Summary'!B6</f>
        <v>4787334.5100000212</v>
      </c>
      <c r="D6" s="15">
        <f>'[7]Production O&amp;M Summary'!C6</f>
        <v>0</v>
      </c>
      <c r="E6" s="15">
        <f>'[7]Production O&amp;M Summary'!D6</f>
        <v>4787334.5100000212</v>
      </c>
      <c r="F6" s="16" t="s">
        <v>14</v>
      </c>
      <c r="G6" s="15">
        <v>6916980.6699999394</v>
      </c>
      <c r="H6" s="14">
        <f t="shared" si="0"/>
        <v>-2129646.1599999182</v>
      </c>
    </row>
    <row r="7" spans="1:11" x14ac:dyDescent="0.25">
      <c r="A7" s="24">
        <v>5</v>
      </c>
      <c r="B7" s="11" t="s">
        <v>16</v>
      </c>
      <c r="C7" s="14">
        <f>'[7]Production O&amp;M Summary'!B7</f>
        <v>2620205.6600000006</v>
      </c>
      <c r="D7" s="15">
        <f>'[7]Production O&amp;M Summary'!C7</f>
        <v>282576.00219179923</v>
      </c>
      <c r="E7" s="15">
        <f>'[7]Production O&amp;M Summary'!D7</f>
        <v>2902781.6621917998</v>
      </c>
      <c r="F7" s="16" t="s">
        <v>17</v>
      </c>
      <c r="G7" s="15">
        <v>2881401.3882521</v>
      </c>
      <c r="H7" s="14">
        <f t="shared" si="0"/>
        <v>21380.273939699866</v>
      </c>
    </row>
    <row r="8" spans="1:11" x14ac:dyDescent="0.25">
      <c r="A8" s="24">
        <v>6</v>
      </c>
      <c r="B8" s="11" t="s">
        <v>18</v>
      </c>
      <c r="C8" s="14">
        <f>'[7]Production O&amp;M Summary'!B8</f>
        <v>3477531.4300000193</v>
      </c>
      <c r="D8" s="15">
        <f>'[7]Production O&amp;M Summary'!C8</f>
        <v>0</v>
      </c>
      <c r="E8" s="15">
        <f>'[7]Production O&amp;M Summary'!D8</f>
        <v>3477531.4300000193</v>
      </c>
      <c r="F8" s="16" t="s">
        <v>14</v>
      </c>
      <c r="G8" s="15">
        <v>3912163.9099999415</v>
      </c>
      <c r="H8" s="14">
        <f t="shared" si="0"/>
        <v>-434632.47999992222</v>
      </c>
    </row>
    <row r="9" spans="1:11" x14ac:dyDescent="0.25">
      <c r="A9" s="24">
        <v>7</v>
      </c>
      <c r="B9" s="11" t="s">
        <v>19</v>
      </c>
      <c r="C9" s="14">
        <f>'[7]Production O&amp;M Summary'!B9</f>
        <v>252629.72</v>
      </c>
      <c r="D9" s="15">
        <f>'[7]Production O&amp;M Summary'!C9</f>
        <v>286681.15848059999</v>
      </c>
      <c r="E9" s="15">
        <f>'[7]Production O&amp;M Summary'!D9</f>
        <v>539310.87848059996</v>
      </c>
      <c r="F9" s="16" t="s">
        <v>17</v>
      </c>
      <c r="G9" s="15">
        <v>403236.76025379996</v>
      </c>
      <c r="H9" s="14">
        <f t="shared" si="0"/>
        <v>136074.1182268</v>
      </c>
    </row>
    <row r="10" spans="1:11" ht="26.4" x14ac:dyDescent="0.25">
      <c r="A10" s="24">
        <v>8</v>
      </c>
      <c r="B10" s="11" t="s">
        <v>20</v>
      </c>
      <c r="C10" s="14">
        <f>'[7]Production O&amp;M Summary'!B10</f>
        <v>7340011.9699999988</v>
      </c>
      <c r="D10" s="15">
        <f>'[7]Production O&amp;M Summary'!C10</f>
        <v>70339.623094501556</v>
      </c>
      <c r="E10" s="15">
        <f>'[7]Production O&amp;M Summary'!D10</f>
        <v>7410351.5930945007</v>
      </c>
      <c r="F10" s="16" t="s">
        <v>21</v>
      </c>
      <c r="G10" s="15">
        <v>7466530.7827237509</v>
      </c>
      <c r="H10" s="14">
        <f t="shared" si="0"/>
        <v>-56179.189629250206</v>
      </c>
    </row>
    <row r="11" spans="1:11" ht="26.4" x14ac:dyDescent="0.25">
      <c r="A11" s="24">
        <v>9</v>
      </c>
      <c r="B11" s="11" t="s">
        <v>22</v>
      </c>
      <c r="C11" s="14">
        <f>'[7]Production O&amp;M Summary'!B11</f>
        <v>10563932.359999999</v>
      </c>
      <c r="D11" s="15">
        <f>'[7]Production O&amp;M Summary'!C11</f>
        <v>456716.17058259994</v>
      </c>
      <c r="E11" s="15">
        <f>'[7]Production O&amp;M Summary'!D11</f>
        <v>11020648.530582599</v>
      </c>
      <c r="F11" s="16" t="s">
        <v>21</v>
      </c>
      <c r="G11" s="15">
        <v>11279896.497953692</v>
      </c>
      <c r="H11" s="14">
        <f t="shared" si="0"/>
        <v>-259247.96737109311</v>
      </c>
    </row>
    <row r="12" spans="1:11" ht="26.4" x14ac:dyDescent="0.25">
      <c r="A12" s="24">
        <v>10</v>
      </c>
      <c r="B12" s="17" t="s">
        <v>23</v>
      </c>
      <c r="C12" s="14">
        <f>'[7]Production O&amp;M Summary'!B12</f>
        <v>12740258.789999999</v>
      </c>
      <c r="D12" s="15">
        <f>'[7]Production O&amp;M Summary'!C12</f>
        <v>266190.06372111384</v>
      </c>
      <c r="E12" s="15">
        <f>'[7]Production O&amp;M Summary'!D12</f>
        <v>13006448.853721112</v>
      </c>
      <c r="F12" s="16" t="s">
        <v>24</v>
      </c>
      <c r="G12" s="15">
        <v>13947992.919323642</v>
      </c>
      <c r="H12" s="14">
        <f t="shared" si="0"/>
        <v>-941544.06560252979</v>
      </c>
    </row>
    <row r="13" spans="1:11" ht="26.4" x14ac:dyDescent="0.25">
      <c r="A13" s="24">
        <v>11</v>
      </c>
      <c r="B13" s="18" t="s">
        <v>25</v>
      </c>
      <c r="C13" s="14">
        <f>'[7]Production O&amp;M Summary'!B13</f>
        <v>144213.31</v>
      </c>
      <c r="D13" s="15">
        <f>'[7]Production O&amp;M Summary'!C13</f>
        <v>0</v>
      </c>
      <c r="E13" s="15">
        <f>'[7]Production O&amp;M Summary'!D13</f>
        <v>144213.31</v>
      </c>
      <c r="F13" s="16" t="s">
        <v>26</v>
      </c>
      <c r="G13" s="15">
        <v>145177.78000000006</v>
      </c>
      <c r="H13" s="14">
        <f t="shared" si="0"/>
        <v>-964.47000000005937</v>
      </c>
      <c r="K13" s="26"/>
    </row>
    <row r="14" spans="1:11" ht="26.4" x14ac:dyDescent="0.25">
      <c r="A14" s="24">
        <v>12</v>
      </c>
      <c r="B14" s="11" t="s">
        <v>27</v>
      </c>
      <c r="C14" s="14">
        <f>'[7]Production O&amp;M Summary'!B14</f>
        <v>5830115.2699999483</v>
      </c>
      <c r="D14" s="15">
        <f>'[7]Production O&amp;M Summary'!C14</f>
        <v>0.84000000002561137</v>
      </c>
      <c r="E14" s="15">
        <f>'[7]Production O&amp;M Summary'!D14</f>
        <v>5830116.1099999482</v>
      </c>
      <c r="F14" s="16" t="s">
        <v>26</v>
      </c>
      <c r="G14" s="15">
        <v>5826998.3700000281</v>
      </c>
      <c r="H14" s="14">
        <f t="shared" si="0"/>
        <v>3117.7399999201298</v>
      </c>
      <c r="K14" s="26"/>
    </row>
    <row r="15" spans="1:11" ht="26.4" x14ac:dyDescent="0.25">
      <c r="A15" s="24">
        <v>13</v>
      </c>
      <c r="B15" s="11" t="s">
        <v>28</v>
      </c>
      <c r="C15" s="14">
        <f>'[7]Production O&amp;M Summary'!B15</f>
        <v>7272075.5700000003</v>
      </c>
      <c r="D15" s="15">
        <f>'[7]Production O&amp;M Summary'!C15</f>
        <v>0</v>
      </c>
      <c r="E15" s="15">
        <f>'[7]Production O&amp;M Summary'!D15</f>
        <v>7272075.5700000003</v>
      </c>
      <c r="F15" s="16" t="s">
        <v>26</v>
      </c>
      <c r="G15" s="15">
        <v>7205208.0599999987</v>
      </c>
      <c r="H15" s="14">
        <f t="shared" si="0"/>
        <v>66867.510000001639</v>
      </c>
    </row>
    <row r="16" spans="1:11" ht="26.4" x14ac:dyDescent="0.25">
      <c r="A16" s="24">
        <v>14</v>
      </c>
      <c r="B16" s="11" t="s">
        <v>29</v>
      </c>
      <c r="C16" s="14">
        <f>'[7]Production O&amp;M Summary'!B16</f>
        <v>3948857.2699999996</v>
      </c>
      <c r="D16" s="15">
        <f>'[7]Production O&amp;M Summary'!C16</f>
        <v>458586.05030280445</v>
      </c>
      <c r="E16" s="15">
        <f>'[7]Production O&amp;M Summary'!D16</f>
        <v>4407443.320302804</v>
      </c>
      <c r="F16" s="16" t="s">
        <v>30</v>
      </c>
      <c r="G16" s="15">
        <v>4540880.1766496804</v>
      </c>
      <c r="H16" s="14">
        <f t="shared" si="0"/>
        <v>-133436.85634687636</v>
      </c>
    </row>
    <row r="17" spans="1:8" ht="26.4" x14ac:dyDescent="0.25">
      <c r="A17" s="24">
        <v>15</v>
      </c>
      <c r="B17" s="11" t="s">
        <v>31</v>
      </c>
      <c r="C17" s="14">
        <f>'[7]Production O&amp;M Summary'!B17</f>
        <v>1894766.0400000003</v>
      </c>
      <c r="D17" s="15">
        <f>'[7]Production O&amp;M Summary'!C17</f>
        <v>-55397.14</v>
      </c>
      <c r="E17" s="15">
        <f>'[7]Production O&amp;M Summary'!D17</f>
        <v>1839368.9000000004</v>
      </c>
      <c r="F17" s="16" t="s">
        <v>30</v>
      </c>
      <c r="G17" s="15">
        <v>1584888.6099999978</v>
      </c>
      <c r="H17" s="14">
        <f t="shared" si="0"/>
        <v>254480.2900000026</v>
      </c>
    </row>
    <row r="18" spans="1:8" ht="26.4" x14ac:dyDescent="0.25">
      <c r="A18" s="24">
        <v>16</v>
      </c>
      <c r="B18" s="11" t="s">
        <v>32</v>
      </c>
      <c r="C18" s="14">
        <f>'[7]Production O&amp;M Summary'!B18</f>
        <v>4376260.3899999978</v>
      </c>
      <c r="D18" s="15">
        <f>'[7]Production O&amp;M Summary'!C18</f>
        <v>153051.06666666662</v>
      </c>
      <c r="E18" s="15">
        <f>'[7]Production O&amp;M Summary'!D18</f>
        <v>4529311.4566666642</v>
      </c>
      <c r="F18" s="16" t="s">
        <v>30</v>
      </c>
      <c r="G18" s="15">
        <v>4765514.5599999996</v>
      </c>
      <c r="H18" s="14">
        <f t="shared" si="0"/>
        <v>-236203.10333333537</v>
      </c>
    </row>
    <row r="19" spans="1:8" ht="26.4" x14ac:dyDescent="0.25">
      <c r="A19" s="24">
        <v>17</v>
      </c>
      <c r="B19" s="11" t="s">
        <v>33</v>
      </c>
      <c r="C19" s="14">
        <f>'[7]Production O&amp;M Summary'!B19</f>
        <v>7965311.0400000047</v>
      </c>
      <c r="D19" s="15">
        <f>'[7]Production O&amp;M Summary'!C19</f>
        <v>0</v>
      </c>
      <c r="E19" s="15">
        <f>'[7]Production O&amp;M Summary'!D19</f>
        <v>7965311.0400000047</v>
      </c>
      <c r="F19" s="16" t="s">
        <v>26</v>
      </c>
      <c r="G19" s="15">
        <v>7686664.0200000014</v>
      </c>
      <c r="H19" s="14">
        <f t="shared" si="0"/>
        <v>278647.02000000328</v>
      </c>
    </row>
    <row r="20" spans="1:8" ht="26.4" x14ac:dyDescent="0.25">
      <c r="A20" s="24">
        <v>18</v>
      </c>
      <c r="B20" s="11" t="s">
        <v>34</v>
      </c>
      <c r="C20" s="14">
        <f>'[7]Production O&amp;M Summary'!B20</f>
        <v>7383065.29</v>
      </c>
      <c r="D20" s="15">
        <f>'[7]Production O&amp;M Summary'!C20</f>
        <v>-413761.87</v>
      </c>
      <c r="E20" s="15">
        <f>'[7]Production O&amp;M Summary'!D20</f>
        <v>6969303.4199999999</v>
      </c>
      <c r="F20" s="16" t="s">
        <v>30</v>
      </c>
      <c r="G20" s="15">
        <v>6796734.3599999873</v>
      </c>
      <c r="H20" s="14">
        <f t="shared" si="0"/>
        <v>172569.06000001263</v>
      </c>
    </row>
    <row r="21" spans="1:8" ht="26.4" x14ac:dyDescent="0.25">
      <c r="A21" s="24">
        <v>19</v>
      </c>
      <c r="B21" s="11" t="s">
        <v>35</v>
      </c>
      <c r="C21" s="14">
        <f>'[7]Production O&amp;M Summary'!B21</f>
        <v>4832921.0500000007</v>
      </c>
      <c r="D21" s="15">
        <f>'[7]Production O&amp;M Summary'!C21</f>
        <v>-1.7999999999592546</v>
      </c>
      <c r="E21" s="15">
        <f>'[7]Production O&amp;M Summary'!D21</f>
        <v>4832919.2500000009</v>
      </c>
      <c r="F21" s="16" t="s">
        <v>26</v>
      </c>
      <c r="G21" s="15">
        <v>5450490.2600000016</v>
      </c>
      <c r="H21" s="14">
        <f t="shared" si="0"/>
        <v>-617571.01000000071</v>
      </c>
    </row>
    <row r="22" spans="1:8" ht="26.4" x14ac:dyDescent="0.25">
      <c r="A22" s="24">
        <v>20</v>
      </c>
      <c r="B22" s="11" t="s">
        <v>36</v>
      </c>
      <c r="C22" s="14">
        <f>'[7]Production O&amp;M Summary'!B22</f>
        <v>1632749.7199999988</v>
      </c>
      <c r="D22" s="15">
        <f>'[7]Production O&amp;M Summary'!C22</f>
        <v>-33708.054388489196</v>
      </c>
      <c r="E22" s="15">
        <f>'[7]Production O&amp;M Summary'!D22</f>
        <v>1599041.6656115097</v>
      </c>
      <c r="F22" s="16" t="s">
        <v>30</v>
      </c>
      <c r="G22" s="15">
        <v>1777918.3856115101</v>
      </c>
      <c r="H22" s="14">
        <f t="shared" si="0"/>
        <v>-178876.72000000044</v>
      </c>
    </row>
    <row r="23" spans="1:8" x14ac:dyDescent="0.25">
      <c r="A23" s="24">
        <v>21</v>
      </c>
      <c r="B23" s="11" t="s">
        <v>37</v>
      </c>
      <c r="C23" s="14">
        <f>'[7]Production O&amp;M Summary'!B23</f>
        <v>0</v>
      </c>
      <c r="D23" s="15">
        <f>'[7]Production O&amp;M Summary'!C23</f>
        <v>0</v>
      </c>
      <c r="E23" s="15">
        <f>'[7]Production O&amp;M Summary'!D23</f>
        <v>0</v>
      </c>
      <c r="F23" s="16" t="s">
        <v>14</v>
      </c>
      <c r="G23" s="15">
        <v>0</v>
      </c>
      <c r="H23" s="14">
        <f t="shared" si="0"/>
        <v>0</v>
      </c>
    </row>
    <row r="24" spans="1:8" ht="26.4" x14ac:dyDescent="0.25">
      <c r="A24" s="24">
        <v>22</v>
      </c>
      <c r="B24" s="19" t="s">
        <v>38</v>
      </c>
      <c r="C24" s="14">
        <f>'[7]Production O&amp;M Summary'!B24</f>
        <v>1290296.92</v>
      </c>
      <c r="D24" s="15">
        <f>'[7]Production O&amp;M Summary'!C24</f>
        <v>0</v>
      </c>
      <c r="E24" s="15">
        <f>'[7]Production O&amp;M Summary'!D24</f>
        <v>1290296.92</v>
      </c>
      <c r="F24" s="16" t="s">
        <v>14</v>
      </c>
      <c r="G24" s="15">
        <v>1207561.8700000001</v>
      </c>
      <c r="H24" s="14">
        <f t="shared" si="0"/>
        <v>82735.049999999814</v>
      </c>
    </row>
    <row r="25" spans="1:8" x14ac:dyDescent="0.25">
      <c r="A25" s="24">
        <v>23</v>
      </c>
      <c r="B25" s="20" t="s">
        <v>39</v>
      </c>
      <c r="C25" s="14">
        <f>'[7]Production O&amp;M Summary'!B25</f>
        <v>66784.149999999994</v>
      </c>
      <c r="D25" s="15">
        <f>'[7]Production O&amp;M Summary'!C25</f>
        <v>0</v>
      </c>
      <c r="E25" s="21">
        <f>'[7]Production O&amp;M Summary'!D25</f>
        <v>66784.149999999994</v>
      </c>
      <c r="F25" s="16" t="s">
        <v>14</v>
      </c>
      <c r="G25" s="21">
        <v>30103.989999999998</v>
      </c>
      <c r="H25" s="14">
        <f t="shared" si="0"/>
        <v>36680.159999999996</v>
      </c>
    </row>
    <row r="26" spans="1:8" ht="13.8" thickBot="1" x14ac:dyDescent="0.3">
      <c r="A26" s="24">
        <v>24</v>
      </c>
      <c r="B26" s="22" t="s">
        <v>40</v>
      </c>
      <c r="C26" s="23">
        <f>SUM(C3:C25)</f>
        <v>128319985.65000002</v>
      </c>
      <c r="D26" s="23">
        <f t="shared" ref="D26:E26" si="1">SUM(D3:D25)</f>
        <v>-15177988.539348407</v>
      </c>
      <c r="E26" s="23">
        <f t="shared" si="1"/>
        <v>113141997.11065163</v>
      </c>
      <c r="G26" s="23">
        <f t="shared" ref="G26:H26" si="2">SUM(G3:G25)</f>
        <v>115302941.41617157</v>
      </c>
      <c r="H26" s="23">
        <f t="shared" si="2"/>
        <v>-2160944.3055199459</v>
      </c>
    </row>
    <row r="28" spans="1:8" x14ac:dyDescent="0.25">
      <c r="E28" s="2">
        <f>E26-'[7]Production O&amp;M Summary'!D26</f>
        <v>0</v>
      </c>
    </row>
  </sheetData>
  <printOptions horizontalCentered="1" verticalCentered="1"/>
  <pageMargins left="0.7" right="0.7" top="0.75" bottom="0.75" header="0.3" footer="0.3"/>
  <pageSetup scale="81" orientation="landscape" horizontalDpi="1200" verticalDpi="1200" r:id="rId1"/>
  <headerFooter scaleWithDoc="0" alignWithMargins="0">
    <oddFooter>&amp;R&amp;"Times New Roman,Regular"&amp;12Exh. RJR-9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2020-12-09T08:00:00+00:00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A8F4D9A-19AD-4780-968C-D282E5006366}"/>
</file>

<file path=customXml/itemProps2.xml><?xml version="1.0" encoding="utf-8"?>
<ds:datastoreItem xmlns:ds="http://schemas.openxmlformats.org/officeDocument/2006/customXml" ds:itemID="{C61968EE-9973-40FF-8B31-B4E26C9A4C5B}"/>
</file>

<file path=customXml/itemProps3.xml><?xml version="1.0" encoding="utf-8"?>
<ds:datastoreItem xmlns:ds="http://schemas.openxmlformats.org/officeDocument/2006/customXml" ds:itemID="{C59574BE-C23A-41BB-B4C2-279774B18730}"/>
</file>

<file path=customXml/itemProps4.xml><?xml version="1.0" encoding="utf-8"?>
<ds:datastoreItem xmlns:ds="http://schemas.openxmlformats.org/officeDocument/2006/customXml" ds:itemID="{4FD419D2-742C-48D1-916A-600B56591F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Exh. RJR-9</vt:lpstr>
      <vt:lpstr>'Exh. RJR-9'!Print_Area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Kuzma, Jason (BEL)</cp:lastModifiedBy>
  <dcterms:created xsi:type="dcterms:W3CDTF">2020-12-01T02:18:59Z</dcterms:created>
  <dcterms:modified xsi:type="dcterms:W3CDTF">2020-12-02T22:04:02Z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0x0101006E56B4D1795A2E4DB2F0B01679ED314A009CCEC670A07C8741A0A1EFA2BDED223F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