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840" windowHeight="120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4" i="1" l="1"/>
  <c r="E24" i="1"/>
  <c r="D24" i="1"/>
  <c r="G24" i="1" s="1"/>
  <c r="F21" i="1"/>
  <c r="E21" i="1"/>
  <c r="D21" i="1"/>
  <c r="G21" i="1" s="1"/>
  <c r="F20" i="1"/>
  <c r="G20" i="1" s="1"/>
  <c r="E20" i="1"/>
  <c r="D20" i="1"/>
  <c r="F19" i="1"/>
  <c r="E19" i="1"/>
  <c r="D19" i="1"/>
  <c r="G19" i="1" s="1"/>
  <c r="F18" i="1"/>
  <c r="G18" i="1" s="1"/>
  <c r="E18" i="1"/>
  <c r="D18" i="1"/>
  <c r="F17" i="1"/>
  <c r="E17" i="1"/>
  <c r="D17" i="1"/>
  <c r="G17" i="1" s="1"/>
  <c r="F16" i="1"/>
  <c r="G16" i="1" s="1"/>
  <c r="E16" i="1"/>
  <c r="D16" i="1"/>
  <c r="F15" i="1"/>
  <c r="E15" i="1"/>
  <c r="D15" i="1"/>
  <c r="G15" i="1" s="1"/>
  <c r="F14" i="1"/>
  <c r="G14" i="1" s="1"/>
  <c r="E14" i="1"/>
  <c r="D14" i="1"/>
  <c r="F13" i="1"/>
  <c r="E13" i="1"/>
  <c r="D13" i="1"/>
  <c r="G13" i="1" s="1"/>
  <c r="F12" i="1"/>
  <c r="G12" i="1" s="1"/>
  <c r="E12" i="1"/>
  <c r="D12" i="1"/>
  <c r="F11" i="1"/>
  <c r="E11" i="1"/>
  <c r="D11" i="1"/>
  <c r="G11" i="1" s="1"/>
  <c r="F10" i="1"/>
  <c r="G10" i="1" s="1"/>
  <c r="E10" i="1"/>
  <c r="D10" i="1"/>
  <c r="B10" i="1"/>
  <c r="B2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F9" i="1"/>
  <c r="F22" i="1" s="1"/>
  <c r="F26" i="1" s="1"/>
  <c r="E9" i="1"/>
  <c r="E22" i="1" s="1"/>
  <c r="E26" i="1" s="1"/>
  <c r="D9" i="1"/>
  <c r="D22" i="1" s="1"/>
  <c r="B4" i="1"/>
  <c r="B3" i="1"/>
  <c r="B2" i="1"/>
  <c r="B1" i="1"/>
  <c r="I22" i="1" l="1"/>
  <c r="D26" i="1"/>
  <c r="I26" i="1" s="1"/>
  <c r="B9" i="1"/>
  <c r="G9" i="1"/>
  <c r="G22" i="1" s="1"/>
  <c r="G26" i="1" s="1"/>
  <c r="B11" i="1"/>
  <c r="B13" i="1"/>
  <c r="B15" i="1"/>
  <c r="B17" i="1"/>
  <c r="B19" i="1"/>
  <c r="B21" i="1"/>
  <c r="B12" i="1"/>
  <c r="B14" i="1"/>
  <c r="B16" i="1"/>
  <c r="B18" i="1"/>
</calcChain>
</file>

<file path=xl/sharedStrings.xml><?xml version="1.0" encoding="utf-8"?>
<sst xmlns="http://schemas.openxmlformats.org/spreadsheetml/2006/main" count="35" uniqueCount="33">
  <si>
    <t>Schedule 8</t>
  </si>
  <si>
    <t>(a)</t>
  </si>
  <si>
    <t>(b)</t>
  </si>
  <si>
    <t>(c)</t>
  </si>
  <si>
    <t>(d)</t>
  </si>
  <si>
    <t>(e)</t>
  </si>
  <si>
    <t>Line No.</t>
  </si>
  <si>
    <t>Description</t>
  </si>
  <si>
    <t>Source</t>
  </si>
  <si>
    <t>Results Utility Plant in Service</t>
  </si>
  <si>
    <t>Results Acquisition</t>
  </si>
  <si>
    <t>Results Contribution in Aid of Construction</t>
  </si>
  <si>
    <t>Net Rate Base</t>
  </si>
  <si>
    <t>Sch 9 BG</t>
  </si>
  <si>
    <t>Sch 9 BC</t>
  </si>
  <si>
    <t>Sch 9 AY</t>
  </si>
  <si>
    <t>Sch 9 AU</t>
  </si>
  <si>
    <t>Sch 9 AQ</t>
  </si>
  <si>
    <t>Sch 9 AM</t>
  </si>
  <si>
    <t>Sch 9 AI</t>
  </si>
  <si>
    <t>Sch 9 AE</t>
  </si>
  <si>
    <t>Sch 9 AA</t>
  </si>
  <si>
    <t>Sch 9 W</t>
  </si>
  <si>
    <t>Sch 9 S</t>
  </si>
  <si>
    <t>Sch 9 O</t>
  </si>
  <si>
    <t>Sch 9 K</t>
  </si>
  <si>
    <t>Thirteen-Point Average</t>
  </si>
  <si>
    <t>Avg Ln 1 thru Ln 13</t>
  </si>
  <si>
    <t>(number check)</t>
  </si>
  <si>
    <t>As Filed</t>
  </si>
  <si>
    <t>Input V</t>
  </si>
  <si>
    <t>Adjustments</t>
  </si>
  <si>
    <t>Ln 14 - Ln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</si>
</sst>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4" x14ac:knownFonts="1">
    <font>
      <sz val="11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1" applyFont="1"/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center"/>
    </xf>
    <xf numFmtId="37" fontId="2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center"/>
    </xf>
    <xf numFmtId="0" fontId="2" fillId="0" borderId="0" xfId="1" applyFont="1" applyAlignment="1">
      <alignment horizontal="center"/>
    </xf>
    <xf numFmtId="37" fontId="2" fillId="0" borderId="0" xfId="0" applyNumberFormat="1" applyFont="1" applyBorder="1" applyAlignment="1" applyProtection="1">
      <alignment wrapText="1"/>
    </xf>
    <xf numFmtId="37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37" fontId="2" fillId="0" borderId="2" xfId="0" applyNumberFormat="1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1" applyNumberFormat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165" fontId="2" fillId="0" borderId="0" xfId="2" applyNumberFormat="1" applyFont="1"/>
    <xf numFmtId="165" fontId="2" fillId="0" borderId="0" xfId="2" applyNumberFormat="1" applyFont="1" applyBorder="1"/>
    <xf numFmtId="164" fontId="2" fillId="0" borderId="1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5" fontId="2" fillId="0" borderId="1" xfId="2" applyNumberFormat="1" applyFont="1" applyBorder="1"/>
    <xf numFmtId="0" fontId="3" fillId="0" borderId="0" xfId="1" applyFont="1" applyAlignment="1">
      <alignment horizontal="center"/>
    </xf>
    <xf numFmtId="165" fontId="2" fillId="0" borderId="0" xfId="1" applyNumberFormat="1" applyFont="1"/>
    <xf numFmtId="0" fontId="2" fillId="0" borderId="0" xfId="0" applyNumberFormat="1" applyFont="1" applyAlignment="1" applyProtection="1"/>
  </cellXfs>
  <cellStyles count="3">
    <cellStyle name="Comma 2" xfId="2"/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wyer%201/AppData/Local/Microsoft/Windows/Temporary%20Internet%20Files/Content.Outlook/7NDIV6P6/Copy%20of%20R1%20of%20Iliad%20Water%20Co%20%20LLC_GRUTC_%20Workbook%20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Info"/>
      <sheetName val="PFIS"/>
      <sheetName val="Sch 1 ADJs"/>
      <sheetName val="Sch 2.1 Co Restating"/>
      <sheetName val="Sch 2.2 Co ProForma"/>
      <sheetName val="Sch 3.1 Staff Restating"/>
      <sheetName val="Sch 3.2 Staff ProForma"/>
      <sheetName val="Sch 4 Cap"/>
      <sheetName val="Sch 5 NTG Factor"/>
      <sheetName val="Sch 6 Rev Req"/>
      <sheetName val="Sch 7 Interest Sync"/>
      <sheetName val="Sch 8 Thirteen-Point"/>
      <sheetName val="Sch 9 DEPN + CIAC"/>
      <sheetName val="Sch 10.1 Rate Design"/>
      <sheetName val="Sch 10.2 Data"/>
      <sheetName val="Sch 11 Crossover"/>
      <sheetName val="Sch 12 Bill Calculator"/>
      <sheetName val="Sch 13 Capacity Factors"/>
      <sheetName val="Sch 14 Service Lives"/>
      <sheetName val="Sch 15 Worksheet Cal Adjs"/>
      <sheetName val="Sch 16 Memo Table"/>
      <sheetName val="Bill Revised"/>
    </sheetNames>
    <sheetDataSet>
      <sheetData sheetId="0">
        <row r="7">
          <cell r="B7">
            <v>42613</v>
          </cell>
          <cell r="T7" t="str">
            <v>Depreciation (Depn)</v>
          </cell>
          <cell r="W7">
            <v>33786</v>
          </cell>
          <cell r="Z7">
            <v>1314</v>
          </cell>
          <cell r="AC7">
            <v>1314</v>
          </cell>
        </row>
        <row r="8">
          <cell r="T8" t="str">
            <v>Depreciation (Depn)</v>
          </cell>
          <cell r="W8">
            <v>33786</v>
          </cell>
          <cell r="Z8">
            <v>1571</v>
          </cell>
          <cell r="AC8">
            <v>1055.4906457925636</v>
          </cell>
        </row>
        <row r="9">
          <cell r="T9" t="str">
            <v>Depreciation (Depn)</v>
          </cell>
          <cell r="W9">
            <v>33786</v>
          </cell>
          <cell r="Z9">
            <v>2245</v>
          </cell>
          <cell r="AC9">
            <v>2245</v>
          </cell>
        </row>
        <row r="10">
          <cell r="T10" t="str">
            <v>Depreciation (Depn)</v>
          </cell>
          <cell r="W10">
            <v>33786</v>
          </cell>
          <cell r="Z10">
            <v>3367</v>
          </cell>
          <cell r="AC10">
            <v>1583.5047123287673</v>
          </cell>
        </row>
        <row r="11">
          <cell r="T11" t="str">
            <v>Depreciation (Depn)</v>
          </cell>
          <cell r="W11">
            <v>33786</v>
          </cell>
          <cell r="Z11">
            <v>13692</v>
          </cell>
          <cell r="AC11">
            <v>6439.3663561643825</v>
          </cell>
        </row>
        <row r="12">
          <cell r="T12" t="str">
            <v>Depreciation (Depn)</v>
          </cell>
          <cell r="W12">
            <v>33786</v>
          </cell>
          <cell r="Z12">
            <v>1122</v>
          </cell>
          <cell r="AC12">
            <v>659.59767123287668</v>
          </cell>
        </row>
        <row r="13">
          <cell r="T13" t="str">
            <v>Depreciation (Depn)</v>
          </cell>
          <cell r="W13">
            <v>33786</v>
          </cell>
          <cell r="Z13">
            <v>449</v>
          </cell>
          <cell r="AC13">
            <v>263.95664383561643</v>
          </cell>
        </row>
        <row r="14">
          <cell r="T14" t="str">
            <v>Depreciation (Depn)</v>
          </cell>
          <cell r="W14">
            <v>34881</v>
          </cell>
          <cell r="Z14">
            <v>2918</v>
          </cell>
          <cell r="AC14">
            <v>2918</v>
          </cell>
        </row>
        <row r="15">
          <cell r="T15" t="str">
            <v>Depreciation (Depn)</v>
          </cell>
          <cell r="W15">
            <v>37073</v>
          </cell>
          <cell r="Z15">
            <v>16176</v>
          </cell>
          <cell r="AC15">
            <v>6705.9174951076311</v>
          </cell>
        </row>
        <row r="16">
          <cell r="T16" t="str">
            <v>Depreciation (Depn)</v>
          </cell>
          <cell r="W16">
            <v>37073</v>
          </cell>
          <cell r="Z16">
            <v>11069</v>
          </cell>
          <cell r="AC16">
            <v>8030.3320547945214</v>
          </cell>
        </row>
        <row r="17">
          <cell r="T17" t="str">
            <v>Depreciation (Depn)</v>
          </cell>
          <cell r="W17">
            <v>38534</v>
          </cell>
          <cell r="Z17">
            <v>1284</v>
          </cell>
          <cell r="AC17">
            <v>674.53972602739725</v>
          </cell>
        </row>
        <row r="18">
          <cell r="T18" t="str">
            <v>Depreciation (Depn)</v>
          </cell>
          <cell r="W18">
            <v>39264</v>
          </cell>
          <cell r="Z18">
            <v>961</v>
          </cell>
          <cell r="AC18">
            <v>408.75410958904104</v>
          </cell>
        </row>
        <row r="19">
          <cell r="T19" t="str">
            <v>Depreciation (Depn)</v>
          </cell>
          <cell r="W19">
            <v>39630</v>
          </cell>
          <cell r="Z19">
            <v>13531</v>
          </cell>
          <cell r="AC19">
            <v>5076.9053424657532</v>
          </cell>
        </row>
        <row r="20">
          <cell r="T20" t="str">
            <v>Depreciation (Depn)</v>
          </cell>
          <cell r="W20">
            <v>39630</v>
          </cell>
          <cell r="Z20">
            <v>9956</v>
          </cell>
          <cell r="AC20">
            <v>1494.218301369863</v>
          </cell>
        </row>
        <row r="21">
          <cell r="T21" t="str">
            <v>Depreciation (Depn)</v>
          </cell>
          <cell r="W21">
            <v>39630</v>
          </cell>
          <cell r="Z21">
            <v>2702</v>
          </cell>
          <cell r="AC21">
            <v>1013.8052054794521</v>
          </cell>
        </row>
        <row r="22">
          <cell r="T22" t="str">
            <v>Depreciation (Depn)</v>
          </cell>
          <cell r="W22">
            <v>39630</v>
          </cell>
          <cell r="Z22">
            <v>3383</v>
          </cell>
          <cell r="AC22">
            <v>1269.3201369863013</v>
          </cell>
        </row>
        <row r="23">
          <cell r="T23" t="str">
            <v>Depreciation (Depn)</v>
          </cell>
          <cell r="W23">
            <v>39630</v>
          </cell>
          <cell r="Z23">
            <v>103611</v>
          </cell>
          <cell r="AC23">
            <v>15550.165972602737</v>
          </cell>
        </row>
        <row r="24">
          <cell r="T24" t="str">
            <v>Depreciation (Depn)</v>
          </cell>
          <cell r="W24">
            <v>39630</v>
          </cell>
          <cell r="Z24">
            <v>15855</v>
          </cell>
          <cell r="AC24">
            <v>2379.5531506849316</v>
          </cell>
        </row>
        <row r="25">
          <cell r="T25" t="str">
            <v>Depreciation (Depn)</v>
          </cell>
          <cell r="W25">
            <v>39630</v>
          </cell>
          <cell r="Z25">
            <v>4290</v>
          </cell>
          <cell r="AC25">
            <v>1609.631506849315</v>
          </cell>
        </row>
        <row r="26">
          <cell r="T26" t="str">
            <v>Depreciation (Depn)</v>
          </cell>
          <cell r="W26">
            <v>39630</v>
          </cell>
          <cell r="Z26">
            <v>8764</v>
          </cell>
          <cell r="AC26">
            <v>1644.1504109589041</v>
          </cell>
        </row>
        <row r="27">
          <cell r="T27" t="str">
            <v>Depreciation (Depn)</v>
          </cell>
          <cell r="W27">
            <v>40360</v>
          </cell>
          <cell r="Z27">
            <v>712</v>
          </cell>
          <cell r="AC27">
            <v>195.94630136986299</v>
          </cell>
        </row>
        <row r="28">
          <cell r="T28" t="str">
            <v>Depreciation (Depn)</v>
          </cell>
          <cell r="W28">
            <v>41091</v>
          </cell>
          <cell r="Z28">
            <v>165226</v>
          </cell>
          <cell r="AC28">
            <v>14462.933424657533</v>
          </cell>
        </row>
        <row r="29">
          <cell r="T29" t="str">
            <v>Depreciation (Depn)</v>
          </cell>
          <cell r="W29">
            <v>41091</v>
          </cell>
          <cell r="Z29">
            <v>507</v>
          </cell>
          <cell r="AC29">
            <v>88.759726027397278</v>
          </cell>
        </row>
        <row r="30">
          <cell r="T30" t="str">
            <v>Depreciation (Depn)</v>
          </cell>
          <cell r="W30">
            <v>41091</v>
          </cell>
          <cell r="Z30">
            <v>3008</v>
          </cell>
          <cell r="AC30">
            <v>263.30301369863014</v>
          </cell>
        </row>
        <row r="31">
          <cell r="T31" t="str">
            <v>Depreciation (Depn)</v>
          </cell>
          <cell r="W31">
            <v>41456</v>
          </cell>
          <cell r="Z31">
            <v>1235</v>
          </cell>
          <cell r="AC31">
            <v>77.229794520547941</v>
          </cell>
        </row>
        <row r="32">
          <cell r="T32" t="str">
            <v>Depreciation (Depn)</v>
          </cell>
          <cell r="W32">
            <v>41821</v>
          </cell>
          <cell r="Z32">
            <v>4221</v>
          </cell>
          <cell r="AC32">
            <v>316.86410958904111</v>
          </cell>
        </row>
        <row r="33">
          <cell r="T33" t="str">
            <v>Depreciation (Depn)</v>
          </cell>
          <cell r="W33">
            <v>42186</v>
          </cell>
          <cell r="Z33">
            <v>62869</v>
          </cell>
          <cell r="AC33">
            <v>630.41243835616444</v>
          </cell>
        </row>
        <row r="34">
          <cell r="T34" t="str">
            <v>Contribution in Aid of Construction (CIAC)</v>
          </cell>
          <cell r="W34">
            <v>34151</v>
          </cell>
          <cell r="Z34">
            <v>128676</v>
          </cell>
          <cell r="AC34">
            <v>57942.979068493158</v>
          </cell>
        </row>
        <row r="35">
          <cell r="T35" t="str">
            <v>Depreciation (Depn)</v>
          </cell>
          <cell r="W35">
            <v>33786</v>
          </cell>
          <cell r="Z35">
            <v>1254</v>
          </cell>
          <cell r="AC35">
            <v>842.51131115459896</v>
          </cell>
        </row>
        <row r="36">
          <cell r="T36" t="str">
            <v>Depreciation (Depn)</v>
          </cell>
          <cell r="W36">
            <v>33786</v>
          </cell>
          <cell r="Z36">
            <v>1792</v>
          </cell>
          <cell r="AC36">
            <v>1792</v>
          </cell>
        </row>
        <row r="37">
          <cell r="T37" t="str">
            <v>Depreciation (Depn)</v>
          </cell>
          <cell r="W37">
            <v>33786</v>
          </cell>
          <cell r="Z37">
            <v>2689</v>
          </cell>
          <cell r="AC37">
            <v>1264.6403835616438</v>
          </cell>
        </row>
        <row r="38">
          <cell r="T38" t="str">
            <v>Depreciation (Depn)</v>
          </cell>
          <cell r="W38">
            <v>33786</v>
          </cell>
          <cell r="Z38">
            <v>10932</v>
          </cell>
          <cell r="AC38">
            <v>5141.3345753424655</v>
          </cell>
        </row>
        <row r="39">
          <cell r="T39" t="str">
            <v>Depreciation (Depn)</v>
          </cell>
          <cell r="W39">
            <v>33786</v>
          </cell>
          <cell r="Z39">
            <v>896</v>
          </cell>
          <cell r="AC39">
            <v>526.73753424657525</v>
          </cell>
        </row>
        <row r="40">
          <cell r="T40" t="str">
            <v>Depreciation (Depn)</v>
          </cell>
          <cell r="W40">
            <v>33786</v>
          </cell>
          <cell r="Z40">
            <v>358</v>
          </cell>
          <cell r="AC40">
            <v>210.45986301369862</v>
          </cell>
        </row>
        <row r="41">
          <cell r="T41" t="str">
            <v>Depreciation (Depn)</v>
          </cell>
          <cell r="W41">
            <v>33786</v>
          </cell>
          <cell r="Z41">
            <v>3974</v>
          </cell>
          <cell r="AC41">
            <v>3974</v>
          </cell>
        </row>
        <row r="42">
          <cell r="T42" t="str">
            <v>Depreciation (Depn)</v>
          </cell>
          <cell r="W42">
            <v>38534</v>
          </cell>
          <cell r="Z42">
            <v>3714</v>
          </cell>
          <cell r="AC42">
            <v>1951.1219178082188</v>
          </cell>
        </row>
        <row r="43">
          <cell r="T43" t="str">
            <v>Depreciation (Depn)</v>
          </cell>
          <cell r="W43">
            <v>38899</v>
          </cell>
          <cell r="Z43">
            <v>356</v>
          </cell>
          <cell r="AC43">
            <v>169.22191780821916</v>
          </cell>
        </row>
        <row r="44">
          <cell r="T44" t="str">
            <v>Depreciation (Depn)</v>
          </cell>
          <cell r="W44">
            <v>39264</v>
          </cell>
          <cell r="Z44">
            <v>229</v>
          </cell>
          <cell r="AC44">
            <v>97.403424657534245</v>
          </cell>
        </row>
        <row r="45">
          <cell r="T45" t="str">
            <v>Depreciation (Depn)</v>
          </cell>
          <cell r="W45">
            <v>41456</v>
          </cell>
          <cell r="Z45">
            <v>498</v>
          </cell>
          <cell r="AC45">
            <v>62.284109589041087</v>
          </cell>
        </row>
        <row r="46">
          <cell r="T46" t="str">
            <v>Depreciation (Depn)</v>
          </cell>
          <cell r="W46">
            <v>29403</v>
          </cell>
          <cell r="Z46">
            <v>3000</v>
          </cell>
          <cell r="AC46">
            <v>2664.2465753424658</v>
          </cell>
        </row>
        <row r="47">
          <cell r="T47" t="str">
            <v>Depreciation (Depn)</v>
          </cell>
          <cell r="W47">
            <v>29403</v>
          </cell>
          <cell r="Z47">
            <v>1000</v>
          </cell>
          <cell r="AC47">
            <v>1000</v>
          </cell>
        </row>
        <row r="48">
          <cell r="T48" t="str">
            <v>Depreciation (Depn)</v>
          </cell>
          <cell r="W48">
            <v>29403</v>
          </cell>
          <cell r="Z48">
            <v>3240</v>
          </cell>
          <cell r="AC48">
            <v>3240</v>
          </cell>
        </row>
        <row r="49">
          <cell r="T49" t="str">
            <v>Depreciation (Depn)</v>
          </cell>
          <cell r="W49">
            <v>29403</v>
          </cell>
          <cell r="Z49">
            <v>2600</v>
          </cell>
          <cell r="AC49">
            <v>2600</v>
          </cell>
        </row>
        <row r="50">
          <cell r="T50" t="str">
            <v>Depreciation (Depn)</v>
          </cell>
          <cell r="W50">
            <v>29403</v>
          </cell>
          <cell r="Z50">
            <v>20500</v>
          </cell>
          <cell r="AC50">
            <v>18205.68493150685</v>
          </cell>
        </row>
        <row r="51">
          <cell r="T51" t="str">
            <v>Depreciation (Depn)</v>
          </cell>
          <cell r="W51">
            <v>29403</v>
          </cell>
          <cell r="Z51">
            <v>10000</v>
          </cell>
          <cell r="AC51">
            <v>8880.8219178082181</v>
          </cell>
        </row>
        <row r="52">
          <cell r="T52" t="str">
            <v>Depreciation (Depn)</v>
          </cell>
          <cell r="W52">
            <v>29403</v>
          </cell>
          <cell r="Z52">
            <v>65000</v>
          </cell>
          <cell r="AC52">
            <v>46180.273972602743</v>
          </cell>
        </row>
        <row r="53">
          <cell r="T53" t="str">
            <v>Depreciation (Depn)</v>
          </cell>
          <cell r="W53">
            <v>29403</v>
          </cell>
          <cell r="Z53">
            <v>2700</v>
          </cell>
          <cell r="AC53">
            <v>2700</v>
          </cell>
        </row>
        <row r="54">
          <cell r="T54" t="str">
            <v>Depreciation (Depn)</v>
          </cell>
          <cell r="W54">
            <v>29403</v>
          </cell>
          <cell r="Z54">
            <v>13650</v>
          </cell>
          <cell r="AC54">
            <v>12122.32191780822</v>
          </cell>
        </row>
        <row r="55">
          <cell r="T55" t="str">
            <v>Depreciation (Depn)</v>
          </cell>
          <cell r="W55">
            <v>30864</v>
          </cell>
          <cell r="Z55">
            <v>2529</v>
          </cell>
          <cell r="AC55">
            <v>2529</v>
          </cell>
        </row>
        <row r="56">
          <cell r="T56" t="str">
            <v>Depreciation (Depn)</v>
          </cell>
          <cell r="W56">
            <v>30864</v>
          </cell>
          <cell r="Z56">
            <v>3674</v>
          </cell>
          <cell r="AC56">
            <v>2316.1298630136985</v>
          </cell>
        </row>
        <row r="57">
          <cell r="T57" t="str">
            <v>Depreciation (Depn)</v>
          </cell>
          <cell r="W57">
            <v>31229</v>
          </cell>
          <cell r="Z57">
            <v>3603</v>
          </cell>
          <cell r="AC57">
            <v>3603</v>
          </cell>
        </row>
        <row r="58">
          <cell r="T58" t="str">
            <v>Depreciation (Depn)</v>
          </cell>
          <cell r="W58">
            <v>31229</v>
          </cell>
          <cell r="Z58">
            <v>2544</v>
          </cell>
          <cell r="AC58">
            <v>1941.1068493150685</v>
          </cell>
        </row>
        <row r="59">
          <cell r="T59" t="str">
            <v>Depreciation (Depn)</v>
          </cell>
          <cell r="W59">
            <v>31594</v>
          </cell>
          <cell r="Z59">
            <v>866</v>
          </cell>
          <cell r="AC59">
            <v>866</v>
          </cell>
        </row>
        <row r="60">
          <cell r="T60" t="str">
            <v>Depreciation (Depn)</v>
          </cell>
          <cell r="W60">
            <v>31959</v>
          </cell>
          <cell r="Z60">
            <v>16293</v>
          </cell>
          <cell r="AC60">
            <v>11617.132191780824</v>
          </cell>
        </row>
        <row r="61">
          <cell r="T61" t="str">
            <v>Depreciation (Depn)</v>
          </cell>
          <cell r="W61">
            <v>31959</v>
          </cell>
          <cell r="Z61">
            <v>9624</v>
          </cell>
          <cell r="AC61">
            <v>6862.0438356164377</v>
          </cell>
        </row>
        <row r="62">
          <cell r="T62" t="str">
            <v>Depreciation (Depn)</v>
          </cell>
          <cell r="W62">
            <v>31959</v>
          </cell>
          <cell r="Z62">
            <v>876</v>
          </cell>
          <cell r="AC62">
            <v>876</v>
          </cell>
        </row>
        <row r="63">
          <cell r="T63" t="str">
            <v>Depreciation (Depn)</v>
          </cell>
          <cell r="W63">
            <v>33420</v>
          </cell>
          <cell r="Z63">
            <v>31520</v>
          </cell>
          <cell r="AC63">
            <v>15456.026301369862</v>
          </cell>
        </row>
        <row r="64">
          <cell r="T64" t="str">
            <v>Depreciation (Depn)</v>
          </cell>
          <cell r="W64">
            <v>34516</v>
          </cell>
          <cell r="Z64">
            <v>3168</v>
          </cell>
          <cell r="AC64">
            <v>3168</v>
          </cell>
        </row>
        <row r="65">
          <cell r="T65" t="str">
            <v>Depreciation (Depn)</v>
          </cell>
          <cell r="W65">
            <v>34881</v>
          </cell>
          <cell r="Z65">
            <v>8898</v>
          </cell>
          <cell r="AC65">
            <v>4563.5769863013693</v>
          </cell>
        </row>
        <row r="66">
          <cell r="T66" t="str">
            <v>Depreciation (Depn)</v>
          </cell>
          <cell r="W66">
            <v>34881</v>
          </cell>
          <cell r="Z66">
            <v>888</v>
          </cell>
          <cell r="AC66">
            <v>888</v>
          </cell>
        </row>
        <row r="67">
          <cell r="T67" t="str">
            <v>Depreciation (Depn)</v>
          </cell>
          <cell r="W67">
            <v>35247</v>
          </cell>
          <cell r="Z67">
            <v>2649</v>
          </cell>
          <cell r="AC67">
            <v>2584.4079452054793</v>
          </cell>
        </row>
        <row r="68">
          <cell r="T68" t="str">
            <v>Depreciation (Depn)</v>
          </cell>
          <cell r="W68">
            <v>35977</v>
          </cell>
          <cell r="Z68">
            <v>6486</v>
          </cell>
          <cell r="AC68">
            <v>5679.2482191780828</v>
          </cell>
        </row>
        <row r="69">
          <cell r="T69" t="str">
            <v>Depreciation (Depn)</v>
          </cell>
          <cell r="W69">
            <v>37073</v>
          </cell>
          <cell r="Z69">
            <v>2700</v>
          </cell>
          <cell r="AC69">
            <v>1958.794520547945</v>
          </cell>
        </row>
        <row r="70">
          <cell r="T70" t="str">
            <v>Depreciation (Depn)</v>
          </cell>
          <cell r="W70">
            <v>37438</v>
          </cell>
          <cell r="Z70">
            <v>2435</v>
          </cell>
          <cell r="AC70">
            <v>1644.7924657534249</v>
          </cell>
        </row>
        <row r="71">
          <cell r="T71" t="str">
            <v>Depreciation (Depn)</v>
          </cell>
          <cell r="W71">
            <v>38169</v>
          </cell>
          <cell r="Z71">
            <v>928</v>
          </cell>
          <cell r="AC71">
            <v>533.91780821917803</v>
          </cell>
        </row>
        <row r="72">
          <cell r="T72" t="str">
            <v>Depreciation (Depn)</v>
          </cell>
          <cell r="W72">
            <v>38169</v>
          </cell>
          <cell r="Z72">
            <v>862</v>
          </cell>
          <cell r="AC72">
            <v>495.945205479452</v>
          </cell>
        </row>
        <row r="73">
          <cell r="T73" t="str">
            <v>Depreciation (Depn)</v>
          </cell>
          <cell r="W73">
            <v>38169</v>
          </cell>
          <cell r="Z73">
            <v>130</v>
          </cell>
          <cell r="AC73">
            <v>74.794520547945183</v>
          </cell>
        </row>
        <row r="74">
          <cell r="T74" t="str">
            <v>Depreciation (Depn)</v>
          </cell>
          <cell r="W74">
            <v>38899</v>
          </cell>
          <cell r="Z74">
            <v>3501</v>
          </cell>
          <cell r="AC74">
            <v>1664.1739726027399</v>
          </cell>
        </row>
        <row r="75">
          <cell r="T75" t="str">
            <v>Depreciation (Depn)</v>
          </cell>
          <cell r="W75">
            <v>39264</v>
          </cell>
          <cell r="Z75">
            <v>5278</v>
          </cell>
          <cell r="AC75">
            <v>2244.9575342465751</v>
          </cell>
        </row>
        <row r="76">
          <cell r="T76" t="str">
            <v>Depreciation (Depn)</v>
          </cell>
          <cell r="W76">
            <v>39995</v>
          </cell>
          <cell r="Z76">
            <v>11026</v>
          </cell>
          <cell r="AC76">
            <v>3585.7156164383555</v>
          </cell>
        </row>
        <row r="77">
          <cell r="T77" t="str">
            <v>Depreciation (Depn)</v>
          </cell>
          <cell r="W77">
            <v>40360</v>
          </cell>
          <cell r="Z77">
            <v>10235</v>
          </cell>
          <cell r="AC77">
            <v>2816.7280821917811</v>
          </cell>
        </row>
        <row r="78">
          <cell r="T78" t="str">
            <v>Depreciation (Depn)</v>
          </cell>
          <cell r="W78">
            <v>40725</v>
          </cell>
          <cell r="Z78">
            <v>2583</v>
          </cell>
          <cell r="AC78">
            <v>581.70575342465759</v>
          </cell>
        </row>
        <row r="79">
          <cell r="T79" t="str">
            <v>Depreciation (Depn)</v>
          </cell>
          <cell r="W79">
            <v>40725</v>
          </cell>
          <cell r="Z79">
            <v>7586</v>
          </cell>
          <cell r="AC79">
            <v>1708.4087671232878</v>
          </cell>
        </row>
        <row r="80">
          <cell r="T80" t="str">
            <v>Depreciation (Depn)</v>
          </cell>
          <cell r="W80">
            <v>40725</v>
          </cell>
          <cell r="Z80">
            <v>4617</v>
          </cell>
          <cell r="AC80">
            <v>1039.773698630137</v>
          </cell>
        </row>
        <row r="81">
          <cell r="T81" t="str">
            <v>Depreciation (Depn)</v>
          </cell>
          <cell r="W81">
            <v>41456</v>
          </cell>
          <cell r="Z81">
            <v>1265</v>
          </cell>
          <cell r="AC81">
            <v>158.21164383561643</v>
          </cell>
        </row>
        <row r="82">
          <cell r="T82" t="str">
            <v>Depreciation (Depn)</v>
          </cell>
          <cell r="W82">
            <v>41456</v>
          </cell>
          <cell r="Z82">
            <v>749</v>
          </cell>
          <cell r="AC82">
            <v>93.676301369863026</v>
          </cell>
        </row>
        <row r="83">
          <cell r="T83" t="str">
            <v>Depreciation (Depn)</v>
          </cell>
          <cell r="W83">
            <v>41456</v>
          </cell>
          <cell r="Z83">
            <v>1132</v>
          </cell>
          <cell r="AC83">
            <v>141.57753424657534</v>
          </cell>
        </row>
        <row r="84">
          <cell r="T84" t="str">
            <v>Depreciation (Depn)</v>
          </cell>
          <cell r="W84">
            <v>41456</v>
          </cell>
          <cell r="Z84">
            <v>587</v>
          </cell>
          <cell r="AC84">
            <v>73.415205479452069</v>
          </cell>
        </row>
        <row r="85">
          <cell r="T85" t="str">
            <v>Depreciation (Depn)</v>
          </cell>
          <cell r="W85">
            <v>41456</v>
          </cell>
          <cell r="Z85">
            <v>1202</v>
          </cell>
          <cell r="AC85">
            <v>150.3323287671233</v>
          </cell>
        </row>
        <row r="86">
          <cell r="T86" t="str">
            <v>Depreciation (Depn)</v>
          </cell>
          <cell r="W86">
            <v>41456</v>
          </cell>
          <cell r="Z86">
            <v>1176</v>
          </cell>
          <cell r="AC86">
            <v>147.08054794520547</v>
          </cell>
        </row>
        <row r="87">
          <cell r="T87" t="str">
            <v>Depreciation (Depn)</v>
          </cell>
          <cell r="W87">
            <v>41821</v>
          </cell>
          <cell r="Z87">
            <v>6263</v>
          </cell>
          <cell r="AC87">
            <v>470.15397260273971</v>
          </cell>
        </row>
        <row r="88">
          <cell r="T88" t="str">
            <v>Depreciation (Depn)</v>
          </cell>
          <cell r="W88">
            <v>42186</v>
          </cell>
          <cell r="Z88">
            <v>3327</v>
          </cell>
          <cell r="AC88">
            <v>83.402876712328762</v>
          </cell>
        </row>
        <row r="89">
          <cell r="T89" t="str">
            <v>Depreciation (Depn)</v>
          </cell>
          <cell r="W89">
            <v>30864</v>
          </cell>
          <cell r="Z89">
            <v>20800</v>
          </cell>
          <cell r="AC89">
            <v>16390.68493150685</v>
          </cell>
        </row>
        <row r="90">
          <cell r="T90" t="str">
            <v>Depreciation (Depn)</v>
          </cell>
          <cell r="W90">
            <v>30864</v>
          </cell>
          <cell r="Z90">
            <v>1350</v>
          </cell>
          <cell r="AC90">
            <v>1215.7925636007826</v>
          </cell>
        </row>
        <row r="91">
          <cell r="T91" t="str">
            <v>Depreciation (Depn)</v>
          </cell>
          <cell r="W91">
            <v>34151</v>
          </cell>
          <cell r="Z91">
            <v>7930</v>
          </cell>
          <cell r="AC91">
            <v>5101.2712328767129</v>
          </cell>
        </row>
        <row r="92">
          <cell r="T92" t="str">
            <v>Depreciation (Depn)</v>
          </cell>
          <cell r="W92">
            <v>34151</v>
          </cell>
          <cell r="Z92">
            <v>233</v>
          </cell>
          <cell r="AC92">
            <v>109.29189497716895</v>
          </cell>
        </row>
        <row r="93">
          <cell r="T93" t="str">
            <v>Depreciation (Depn)</v>
          </cell>
          <cell r="W93">
            <v>36708</v>
          </cell>
          <cell r="Z93">
            <v>1422</v>
          </cell>
          <cell r="AC93">
            <v>459.47157534246577</v>
          </cell>
        </row>
        <row r="94">
          <cell r="T94" t="str">
            <v>Depreciation (Depn)</v>
          </cell>
          <cell r="W94">
            <v>38169</v>
          </cell>
          <cell r="Z94">
            <v>10164</v>
          </cell>
          <cell r="AC94">
            <v>2436.5753424657537</v>
          </cell>
        </row>
        <row r="95">
          <cell r="T95" t="str">
            <v>Depreciation (Depn)</v>
          </cell>
          <cell r="W95">
            <v>39264</v>
          </cell>
          <cell r="Z95">
            <v>2862</v>
          </cell>
          <cell r="AC95">
            <v>507.22089041095893</v>
          </cell>
        </row>
        <row r="96">
          <cell r="T96" t="str">
            <v>Depreciation (Depn)</v>
          </cell>
          <cell r="W96">
            <v>39630</v>
          </cell>
          <cell r="Z96">
            <v>1085</v>
          </cell>
          <cell r="AC96">
            <v>169.62414383561642</v>
          </cell>
        </row>
        <row r="97">
          <cell r="T97" t="str">
            <v>Depreciation (Depn)</v>
          </cell>
          <cell r="W97">
            <v>30864</v>
          </cell>
          <cell r="Z97">
            <v>14700</v>
          </cell>
          <cell r="AC97">
            <v>14700</v>
          </cell>
        </row>
        <row r="98">
          <cell r="T98" t="str">
            <v>Depreciation (Depn)</v>
          </cell>
          <cell r="W98">
            <v>34151</v>
          </cell>
          <cell r="Z98">
            <v>4699</v>
          </cell>
          <cell r="AC98">
            <v>4699</v>
          </cell>
        </row>
        <row r="99">
          <cell r="T99" t="str">
            <v>Depreciation (Depn)</v>
          </cell>
          <cell r="W99">
            <v>34881</v>
          </cell>
          <cell r="Z99">
            <v>9679</v>
          </cell>
          <cell r="AC99">
            <v>9679</v>
          </cell>
        </row>
        <row r="100">
          <cell r="T100" t="str">
            <v>Depreciation (Depn)</v>
          </cell>
          <cell r="W100">
            <v>35247</v>
          </cell>
          <cell r="Z100">
            <v>2504</v>
          </cell>
          <cell r="AC100">
            <v>2442.9435616438354</v>
          </cell>
        </row>
        <row r="101">
          <cell r="T101" t="str">
            <v>Depreciation (Depn)</v>
          </cell>
          <cell r="W101">
            <v>35612</v>
          </cell>
          <cell r="Z101">
            <v>24100</v>
          </cell>
          <cell r="AC101">
            <v>22307.356164383564</v>
          </cell>
        </row>
        <row r="102">
          <cell r="T102" t="str">
            <v>Depreciation (Depn)</v>
          </cell>
          <cell r="W102">
            <v>37438</v>
          </cell>
          <cell r="Z102">
            <v>20047</v>
          </cell>
          <cell r="AC102">
            <v>13541.336575342466</v>
          </cell>
        </row>
        <row r="103">
          <cell r="T103" t="str">
            <v>Depreciation (Depn)</v>
          </cell>
          <cell r="W103">
            <v>39630</v>
          </cell>
          <cell r="Z103">
            <v>1079</v>
          </cell>
          <cell r="AC103">
            <v>404.84671232876718</v>
          </cell>
        </row>
        <row r="104">
          <cell r="T104" t="str">
            <v>Depreciation (Depn)</v>
          </cell>
          <cell r="W104">
            <v>39630</v>
          </cell>
          <cell r="Z104">
            <v>3782</v>
          </cell>
          <cell r="AC104">
            <v>1419.0271232876712</v>
          </cell>
        </row>
        <row r="105">
          <cell r="T105" t="str">
            <v>Depreciation (Depn)</v>
          </cell>
          <cell r="W105">
            <v>39995</v>
          </cell>
          <cell r="Z105">
            <v>4063</v>
          </cell>
          <cell r="AC105">
            <v>1321.3098630136985</v>
          </cell>
        </row>
        <row r="106">
          <cell r="T106" t="str">
            <v>Depreciation (Depn)</v>
          </cell>
          <cell r="W106">
            <v>41091</v>
          </cell>
          <cell r="Z106">
            <v>4452</v>
          </cell>
          <cell r="AC106">
            <v>779.40493150684938</v>
          </cell>
        </row>
        <row r="107">
          <cell r="T107" t="str">
            <v>Depreciation (Depn)</v>
          </cell>
          <cell r="W107">
            <v>41091</v>
          </cell>
          <cell r="Z107">
            <v>4301</v>
          </cell>
          <cell r="AC107">
            <v>752.96958904109601</v>
          </cell>
        </row>
        <row r="108">
          <cell r="T108" t="str">
            <v>Depreciation (Depn)</v>
          </cell>
          <cell r="W108">
            <v>41091</v>
          </cell>
          <cell r="Z108">
            <v>2713</v>
          </cell>
          <cell r="AC108">
            <v>474.96082191780823</v>
          </cell>
        </row>
        <row r="109">
          <cell r="T109" t="str">
            <v>Depreciation (Depn)</v>
          </cell>
          <cell r="W109">
            <v>41456</v>
          </cell>
          <cell r="Z109">
            <v>1056</v>
          </cell>
          <cell r="AC109">
            <v>132.07232876712328</v>
          </cell>
        </row>
        <row r="110">
          <cell r="T110" t="str">
            <v>Depreciation (Depn)</v>
          </cell>
          <cell r="W110">
            <v>30864</v>
          </cell>
          <cell r="Z110">
            <v>18450</v>
          </cell>
          <cell r="AC110">
            <v>9692.5684931506858</v>
          </cell>
        </row>
        <row r="111">
          <cell r="T111" t="str">
            <v>Depreciation (Depn)</v>
          </cell>
          <cell r="W111">
            <v>32690</v>
          </cell>
          <cell r="Z111">
            <v>16000</v>
          </cell>
          <cell r="AC111">
            <v>7071.4155251141574</v>
          </cell>
        </row>
        <row r="112">
          <cell r="T112" t="str">
            <v>Depreciation (Depn)</v>
          </cell>
          <cell r="W112">
            <v>30864</v>
          </cell>
          <cell r="Z112">
            <v>67240</v>
          </cell>
          <cell r="AC112">
            <v>30277.737769080235</v>
          </cell>
        </row>
        <row r="113">
          <cell r="T113" t="str">
            <v>Depreciation (Depn)</v>
          </cell>
          <cell r="W113">
            <v>33055</v>
          </cell>
          <cell r="Z113">
            <v>45091</v>
          </cell>
          <cell r="AC113">
            <v>16437.47843444227</v>
          </cell>
        </row>
        <row r="114">
          <cell r="T114" t="str">
            <v>Depreciation (Depn)</v>
          </cell>
          <cell r="W114">
            <v>33420</v>
          </cell>
          <cell r="Z114">
            <v>11609</v>
          </cell>
          <cell r="AC114">
            <v>4066.1033659491195</v>
          </cell>
        </row>
        <row r="115">
          <cell r="T115" t="str">
            <v>Depreciation (Depn)</v>
          </cell>
          <cell r="W115">
            <v>34151</v>
          </cell>
          <cell r="Z115">
            <v>763</v>
          </cell>
          <cell r="AC115">
            <v>245.4142465753425</v>
          </cell>
        </row>
        <row r="116">
          <cell r="T116" t="str">
            <v>Depreciation (Depn)</v>
          </cell>
          <cell r="W116">
            <v>34881</v>
          </cell>
          <cell r="Z116">
            <v>5366</v>
          </cell>
          <cell r="AC116">
            <v>1572.6265362035226</v>
          </cell>
        </row>
        <row r="117">
          <cell r="T117" t="str">
            <v>Depreciation (Depn)</v>
          </cell>
          <cell r="W117">
            <v>35247</v>
          </cell>
          <cell r="Z117">
            <v>28122</v>
          </cell>
          <cell r="AC117">
            <v>7838.9387084148739</v>
          </cell>
        </row>
        <row r="118">
          <cell r="T118" t="str">
            <v>Depreciation (Depn)</v>
          </cell>
          <cell r="W118">
            <v>35977</v>
          </cell>
          <cell r="Z118">
            <v>13074</v>
          </cell>
          <cell r="AC118">
            <v>3270.8026614481414</v>
          </cell>
        </row>
        <row r="119">
          <cell r="T119" t="str">
            <v>Depreciation (Depn)</v>
          </cell>
          <cell r="W119">
            <v>37438</v>
          </cell>
          <cell r="Z119">
            <v>7885</v>
          </cell>
          <cell r="AC119">
            <v>1521.7587084148727</v>
          </cell>
        </row>
        <row r="120">
          <cell r="T120" t="str">
            <v>Depreciation (Depn)</v>
          </cell>
          <cell r="W120">
            <v>38169</v>
          </cell>
          <cell r="Z120">
            <v>12143</v>
          </cell>
          <cell r="AC120">
            <v>1996.1095890410959</v>
          </cell>
        </row>
        <row r="121">
          <cell r="T121" t="str">
            <v>Depreciation (Depn)</v>
          </cell>
          <cell r="W121">
            <v>39264</v>
          </cell>
          <cell r="Z121">
            <v>1570</v>
          </cell>
          <cell r="AC121">
            <v>190.79647749510761</v>
          </cell>
        </row>
        <row r="122">
          <cell r="T122" t="str">
            <v>Depreciation (Depn)</v>
          </cell>
          <cell r="W122">
            <v>40360</v>
          </cell>
          <cell r="Z122">
            <v>3714</v>
          </cell>
          <cell r="AC122">
            <v>292.03232876712332</v>
          </cell>
        </row>
        <row r="123">
          <cell r="T123" t="str">
            <v>Depreciation (Depn)</v>
          </cell>
          <cell r="W123">
            <v>40360</v>
          </cell>
          <cell r="Z123">
            <v>20256</v>
          </cell>
          <cell r="AC123">
            <v>1592.7320547945205</v>
          </cell>
        </row>
        <row r="124">
          <cell r="T124" t="str">
            <v>Depreciation (Depn)</v>
          </cell>
          <cell r="W124">
            <v>34881</v>
          </cell>
          <cell r="Z124">
            <v>977</v>
          </cell>
          <cell r="AC124">
            <v>668.10739726027407</v>
          </cell>
        </row>
        <row r="125">
          <cell r="T125" t="str">
            <v>Depreciation (Depn)</v>
          </cell>
          <cell r="W125">
            <v>36342</v>
          </cell>
          <cell r="Z125">
            <v>271</v>
          </cell>
          <cell r="AC125">
            <v>149.1613698630137</v>
          </cell>
        </row>
        <row r="126">
          <cell r="T126" t="str">
            <v>Depreciation (Depn)</v>
          </cell>
          <cell r="W126">
            <v>37073</v>
          </cell>
          <cell r="Z126">
            <v>2830</v>
          </cell>
          <cell r="AC126">
            <v>1368.7378995433789</v>
          </cell>
        </row>
        <row r="127">
          <cell r="T127" t="str">
            <v>Depreciation (Depn)</v>
          </cell>
          <cell r="W127">
            <v>37438</v>
          </cell>
          <cell r="Z127">
            <v>1264</v>
          </cell>
          <cell r="AC127">
            <v>569.20401826484022</v>
          </cell>
        </row>
        <row r="128">
          <cell r="T128" t="str">
            <v>Depreciation (Depn)</v>
          </cell>
          <cell r="W128">
            <v>37803</v>
          </cell>
          <cell r="Z128">
            <v>1455</v>
          </cell>
          <cell r="AC128">
            <v>606.71506849315074</v>
          </cell>
        </row>
        <row r="129">
          <cell r="T129" t="str">
            <v>Depreciation (Depn)</v>
          </cell>
          <cell r="W129">
            <v>38169</v>
          </cell>
          <cell r="Z129">
            <v>2191</v>
          </cell>
          <cell r="AC129">
            <v>840.38356164383561</v>
          </cell>
        </row>
        <row r="130">
          <cell r="T130" t="str">
            <v>Depreciation (Depn)</v>
          </cell>
          <cell r="W130">
            <v>38899</v>
          </cell>
          <cell r="Z130">
            <v>1195</v>
          </cell>
          <cell r="AC130">
            <v>378.689497716895</v>
          </cell>
        </row>
        <row r="131">
          <cell r="T131" t="str">
            <v>Depreciation (Depn)</v>
          </cell>
          <cell r="W131">
            <v>39264</v>
          </cell>
          <cell r="Z131">
            <v>685</v>
          </cell>
          <cell r="AC131">
            <v>194.23972602739727</v>
          </cell>
        </row>
        <row r="132">
          <cell r="T132" t="str">
            <v>Depreciation (Depn)</v>
          </cell>
          <cell r="W132">
            <v>39630</v>
          </cell>
          <cell r="Z132">
            <v>1721</v>
          </cell>
          <cell r="AC132">
            <v>430.48575342465762</v>
          </cell>
        </row>
        <row r="133">
          <cell r="T133" t="str">
            <v>Depreciation (Depn)</v>
          </cell>
          <cell r="W133">
            <v>40725</v>
          </cell>
          <cell r="Z133">
            <v>1936</v>
          </cell>
          <cell r="AC133">
            <v>290.66520547945203</v>
          </cell>
        </row>
        <row r="134">
          <cell r="T134" t="str">
            <v>Depreciation (Depn)</v>
          </cell>
          <cell r="W134">
            <v>40725</v>
          </cell>
          <cell r="Z134">
            <v>8806</v>
          </cell>
          <cell r="AC134">
            <v>1322.1063013698631</v>
          </cell>
        </row>
        <row r="135">
          <cell r="T135" t="str">
            <v>Contribution in Aid of Construction (CIAC)</v>
          </cell>
          <cell r="W135">
            <v>41091</v>
          </cell>
          <cell r="Z135">
            <v>630</v>
          </cell>
          <cell r="AC135">
            <v>73.528767123287665</v>
          </cell>
        </row>
        <row r="136">
          <cell r="T136" t="str">
            <v>Depreciation (Depn)</v>
          </cell>
          <cell r="W136">
            <v>33420</v>
          </cell>
          <cell r="Z136">
            <v>11609</v>
          </cell>
          <cell r="AC136">
            <v>4066.1033659491195</v>
          </cell>
        </row>
        <row r="137">
          <cell r="T137" t="str">
            <v>Depreciation (Depn)</v>
          </cell>
          <cell r="W137">
            <v>35612</v>
          </cell>
          <cell r="Z137">
            <v>28981</v>
          </cell>
          <cell r="AC137">
            <v>7664.3685714285721</v>
          </cell>
        </row>
        <row r="138">
          <cell r="T138" t="str">
            <v>Depreciation (Depn)</v>
          </cell>
          <cell r="W138">
            <v>35977</v>
          </cell>
          <cell r="Z138">
            <v>9570</v>
          </cell>
          <cell r="AC138">
            <v>2394.1855185909981</v>
          </cell>
        </row>
        <row r="139">
          <cell r="T139" t="str">
            <v>Depreciation (Depn)</v>
          </cell>
          <cell r="W139">
            <v>38169</v>
          </cell>
          <cell r="Z139">
            <v>12143</v>
          </cell>
          <cell r="AC139">
            <v>1996.1095890410959</v>
          </cell>
        </row>
        <row r="140">
          <cell r="T140" t="str">
            <v>Depreciation (Depn)</v>
          </cell>
          <cell r="W140">
            <v>1994</v>
          </cell>
          <cell r="Z140">
            <v>55222</v>
          </cell>
          <cell r="AC140">
            <v>55222</v>
          </cell>
        </row>
        <row r="141">
          <cell r="T141" t="str">
            <v>Depreciation (Depn)</v>
          </cell>
          <cell r="W141">
            <v>1994</v>
          </cell>
          <cell r="Z141">
            <v>2150</v>
          </cell>
          <cell r="AC141">
            <v>2150</v>
          </cell>
        </row>
        <row r="142">
          <cell r="T142" t="str">
            <v>Depreciation (Depn)</v>
          </cell>
          <cell r="W142">
            <v>1994</v>
          </cell>
          <cell r="Z142">
            <v>2500</v>
          </cell>
          <cell r="AC142">
            <v>2500</v>
          </cell>
        </row>
        <row r="143">
          <cell r="T143" t="str">
            <v>Depreciation (Depn)</v>
          </cell>
          <cell r="W143">
            <v>1995</v>
          </cell>
          <cell r="Z143">
            <v>2500</v>
          </cell>
          <cell r="AC143">
            <v>2500</v>
          </cell>
        </row>
        <row r="144">
          <cell r="T144" t="str">
            <v>Depreciation (Depn)</v>
          </cell>
          <cell r="W144">
            <v>1999</v>
          </cell>
          <cell r="Z144">
            <v>5697</v>
          </cell>
          <cell r="AC144">
            <v>5697</v>
          </cell>
        </row>
        <row r="145">
          <cell r="T145" t="str">
            <v>Depreciation (Depn)</v>
          </cell>
          <cell r="W145">
            <v>1999</v>
          </cell>
          <cell r="Z145">
            <v>180</v>
          </cell>
          <cell r="AC145">
            <v>180</v>
          </cell>
        </row>
        <row r="146">
          <cell r="T146" t="str">
            <v>Depreciation (Depn)</v>
          </cell>
          <cell r="W146">
            <v>2000</v>
          </cell>
          <cell r="Z146">
            <v>2776</v>
          </cell>
          <cell r="AC146">
            <v>2776</v>
          </cell>
        </row>
        <row r="147">
          <cell r="T147" t="str">
            <v>Depreciation (Depn)</v>
          </cell>
          <cell r="W147">
            <v>2000</v>
          </cell>
          <cell r="Z147">
            <v>405</v>
          </cell>
          <cell r="AC147">
            <v>405</v>
          </cell>
        </row>
        <row r="148">
          <cell r="T148" t="str">
            <v>Depreciation (Depn)</v>
          </cell>
          <cell r="W148">
            <v>2001</v>
          </cell>
          <cell r="Z148">
            <v>390</v>
          </cell>
          <cell r="AC148">
            <v>390</v>
          </cell>
        </row>
        <row r="149">
          <cell r="T149" t="str">
            <v>Depreciation (Depn)</v>
          </cell>
          <cell r="W149">
            <v>2001</v>
          </cell>
          <cell r="Z149">
            <v>559</v>
          </cell>
          <cell r="AC149">
            <v>559</v>
          </cell>
        </row>
        <row r="150">
          <cell r="T150" t="str">
            <v>Depreciation (Depn)</v>
          </cell>
          <cell r="W150">
            <v>2002</v>
          </cell>
          <cell r="Z150">
            <v>9697</v>
          </cell>
          <cell r="AC150">
            <v>9697</v>
          </cell>
        </row>
        <row r="151">
          <cell r="T151" t="str">
            <v>Depreciation (Depn)</v>
          </cell>
          <cell r="W151">
            <v>2002</v>
          </cell>
          <cell r="Z151">
            <v>209</v>
          </cell>
          <cell r="AC151">
            <v>209</v>
          </cell>
        </row>
        <row r="152">
          <cell r="T152" t="str">
            <v>Depreciation (Depn)</v>
          </cell>
          <cell r="W152">
            <v>2003</v>
          </cell>
          <cell r="Z152">
            <v>2713</v>
          </cell>
          <cell r="AC152">
            <v>2713</v>
          </cell>
        </row>
        <row r="153">
          <cell r="T153" t="str">
            <v>Depreciation (Depn)</v>
          </cell>
          <cell r="W153">
            <v>2003</v>
          </cell>
          <cell r="Z153">
            <v>284</v>
          </cell>
          <cell r="AC153">
            <v>284</v>
          </cell>
        </row>
        <row r="154">
          <cell r="T154" t="str">
            <v>Depreciation (Depn)</v>
          </cell>
          <cell r="W154">
            <v>2004</v>
          </cell>
          <cell r="Z154">
            <v>81650</v>
          </cell>
          <cell r="AC154">
            <v>81650</v>
          </cell>
        </row>
        <row r="155">
          <cell r="T155" t="str">
            <v>Depreciation (Depn)</v>
          </cell>
          <cell r="W155">
            <v>2004</v>
          </cell>
          <cell r="Z155">
            <v>2100</v>
          </cell>
          <cell r="AC155">
            <v>2100</v>
          </cell>
        </row>
        <row r="156">
          <cell r="T156" t="str">
            <v>Depreciation (Depn)</v>
          </cell>
          <cell r="W156">
            <v>2004</v>
          </cell>
          <cell r="Z156">
            <v>3750</v>
          </cell>
          <cell r="AC156">
            <v>3750</v>
          </cell>
        </row>
        <row r="157">
          <cell r="T157" t="str">
            <v>Depreciation (Depn)</v>
          </cell>
          <cell r="W157">
            <v>2004</v>
          </cell>
          <cell r="Z157">
            <v>3755</v>
          </cell>
          <cell r="AC157">
            <v>3755</v>
          </cell>
        </row>
        <row r="158">
          <cell r="T158" t="str">
            <v>Depreciation (Depn)</v>
          </cell>
          <cell r="W158">
            <v>2004</v>
          </cell>
          <cell r="Z158">
            <v>7500</v>
          </cell>
          <cell r="AC158">
            <v>7500</v>
          </cell>
        </row>
        <row r="159">
          <cell r="T159" t="str">
            <v>Depreciation (Depn)</v>
          </cell>
          <cell r="W159">
            <v>2005</v>
          </cell>
          <cell r="Z159">
            <v>10070</v>
          </cell>
          <cell r="AC159">
            <v>10070</v>
          </cell>
        </row>
        <row r="160">
          <cell r="T160" t="str">
            <v>Depreciation (Depn)</v>
          </cell>
          <cell r="W160">
            <v>2005</v>
          </cell>
          <cell r="Z160">
            <v>650</v>
          </cell>
          <cell r="AC160">
            <v>650</v>
          </cell>
        </row>
        <row r="161">
          <cell r="T161" t="str">
            <v>Depreciation (Depn)</v>
          </cell>
          <cell r="W161">
            <v>2005</v>
          </cell>
          <cell r="Z161">
            <v>184</v>
          </cell>
          <cell r="AC161">
            <v>184</v>
          </cell>
        </row>
        <row r="162">
          <cell r="T162" t="str">
            <v>Depreciation (Depn)</v>
          </cell>
          <cell r="W162">
            <v>2005</v>
          </cell>
          <cell r="Z162">
            <v>1500</v>
          </cell>
          <cell r="AC162">
            <v>1500</v>
          </cell>
        </row>
        <row r="163">
          <cell r="T163" t="str">
            <v>Depreciation (Depn)</v>
          </cell>
          <cell r="W163">
            <v>2006</v>
          </cell>
          <cell r="Z163">
            <v>5633</v>
          </cell>
          <cell r="AC163">
            <v>5633</v>
          </cell>
        </row>
        <row r="164">
          <cell r="T164" t="str">
            <v>Depreciation (Depn)</v>
          </cell>
          <cell r="W164">
            <v>2008</v>
          </cell>
          <cell r="Z164">
            <v>9247</v>
          </cell>
          <cell r="AC164">
            <v>9247</v>
          </cell>
        </row>
        <row r="165">
          <cell r="T165" t="str">
            <v>Depreciation (Depn)</v>
          </cell>
          <cell r="W165">
            <v>2009</v>
          </cell>
          <cell r="Z165">
            <v>4066</v>
          </cell>
          <cell r="AC165">
            <v>4066</v>
          </cell>
        </row>
        <row r="166">
          <cell r="T166" t="str">
            <v>Contribution in Aid of Construction (CIAC)</v>
          </cell>
          <cell r="W166">
            <v>2005</v>
          </cell>
          <cell r="Z166">
            <v>22486</v>
          </cell>
          <cell r="AC166">
            <v>22486</v>
          </cell>
        </row>
        <row r="167">
          <cell r="W167">
            <v>2006</v>
          </cell>
          <cell r="Z167">
            <v>7000</v>
          </cell>
          <cell r="AC167">
            <v>7000</v>
          </cell>
        </row>
        <row r="168">
          <cell r="W168">
            <v>2007</v>
          </cell>
          <cell r="Z168">
            <v>6120</v>
          </cell>
          <cell r="AC168">
            <v>6120</v>
          </cell>
        </row>
        <row r="169">
          <cell r="W169">
            <v>2010</v>
          </cell>
          <cell r="Z169">
            <v>11818</v>
          </cell>
          <cell r="AC169">
            <v>11818</v>
          </cell>
        </row>
        <row r="170">
          <cell r="T170" t="str">
            <v>Depreciation (Depn)</v>
          </cell>
          <cell r="W170">
            <v>34586</v>
          </cell>
          <cell r="Z170">
            <v>55222</v>
          </cell>
          <cell r="AC170">
            <v>24288.602410958902</v>
          </cell>
        </row>
        <row r="171">
          <cell r="T171" t="str">
            <v>Depreciation (Depn)</v>
          </cell>
          <cell r="W171">
            <v>34586</v>
          </cell>
          <cell r="Z171">
            <v>2150</v>
          </cell>
          <cell r="AC171">
            <v>2150</v>
          </cell>
        </row>
        <row r="172">
          <cell r="T172" t="str">
            <v>Depreciation (Depn)</v>
          </cell>
          <cell r="W172">
            <v>34586</v>
          </cell>
          <cell r="Z172">
            <v>2500</v>
          </cell>
          <cell r="AC172">
            <v>1832.6484018264839</v>
          </cell>
        </row>
        <row r="173">
          <cell r="T173" t="str">
            <v>Depreciation (Depn)</v>
          </cell>
          <cell r="W173">
            <v>34586</v>
          </cell>
          <cell r="Z173">
            <v>2500</v>
          </cell>
          <cell r="AC173">
            <v>1374.486301369863</v>
          </cell>
        </row>
        <row r="174">
          <cell r="T174" t="str">
            <v>Depreciation (Depn)</v>
          </cell>
          <cell r="W174">
            <v>34586</v>
          </cell>
          <cell r="Z174">
            <v>5697</v>
          </cell>
          <cell r="AC174">
            <v>4176.2391780821908</v>
          </cell>
        </row>
        <row r="175">
          <cell r="T175" t="str">
            <v>Depreciation (Depn)</v>
          </cell>
          <cell r="W175">
            <v>34586</v>
          </cell>
          <cell r="Z175">
            <v>180</v>
          </cell>
          <cell r="AC175">
            <v>180</v>
          </cell>
        </row>
        <row r="176">
          <cell r="T176" t="str">
            <v>Depreciation (Depn)</v>
          </cell>
          <cell r="W176">
            <v>36739</v>
          </cell>
          <cell r="Z176">
            <v>2776</v>
          </cell>
          <cell r="AC176">
            <v>1489.1528767123289</v>
          </cell>
        </row>
        <row r="177">
          <cell r="T177" t="str">
            <v>Depreciation (Depn)</v>
          </cell>
          <cell r="W177">
            <v>36739</v>
          </cell>
          <cell r="Z177">
            <v>405</v>
          </cell>
          <cell r="AC177">
            <v>325.88630136986302</v>
          </cell>
        </row>
        <row r="178">
          <cell r="T178" t="str">
            <v>Depreciation (Depn)</v>
          </cell>
          <cell r="W178">
            <v>37081</v>
          </cell>
          <cell r="Z178">
            <v>390</v>
          </cell>
          <cell r="AC178">
            <v>197.03013698630133</v>
          </cell>
        </row>
        <row r="179">
          <cell r="T179" t="str">
            <v>Depreciation (Depn)</v>
          </cell>
          <cell r="W179">
            <v>37081</v>
          </cell>
          <cell r="Z179">
            <v>559</v>
          </cell>
          <cell r="AC179">
            <v>423.61479452054795</v>
          </cell>
        </row>
        <row r="180">
          <cell r="T180" t="str">
            <v>Depreciation (Depn)</v>
          </cell>
          <cell r="W180">
            <v>36959</v>
          </cell>
          <cell r="Z180">
            <v>9697</v>
          </cell>
          <cell r="AC180">
            <v>5007.0171689497729</v>
          </cell>
        </row>
        <row r="181">
          <cell r="T181" t="str">
            <v>Depreciation (Depn)</v>
          </cell>
          <cell r="W181">
            <v>37324</v>
          </cell>
          <cell r="Z181">
            <v>209</v>
          </cell>
          <cell r="AC181">
            <v>100.94986301369865</v>
          </cell>
        </row>
        <row r="182">
          <cell r="T182" t="str">
            <v>Depreciation (Depn)</v>
          </cell>
          <cell r="W182">
            <v>37841</v>
          </cell>
          <cell r="Z182">
            <v>2713</v>
          </cell>
          <cell r="AC182">
            <v>886.74219178082194</v>
          </cell>
        </row>
        <row r="183">
          <cell r="T183" t="str">
            <v>Depreciation (Depn)</v>
          </cell>
          <cell r="W183">
            <v>37841</v>
          </cell>
          <cell r="Z183">
            <v>284</v>
          </cell>
          <cell r="AC183">
            <v>185.65041095890413</v>
          </cell>
        </row>
        <row r="184">
          <cell r="T184" t="str">
            <v>Depreciation (Depn)</v>
          </cell>
          <cell r="W184">
            <v>38150</v>
          </cell>
          <cell r="Z184">
            <v>81650</v>
          </cell>
          <cell r="AC184">
            <v>19967.3397260274</v>
          </cell>
        </row>
        <row r="185">
          <cell r="T185" t="str">
            <v>Depreciation (Depn)</v>
          </cell>
          <cell r="W185">
            <v>38150</v>
          </cell>
          <cell r="Z185">
            <v>2100</v>
          </cell>
          <cell r="AC185">
            <v>1283.8767123287671</v>
          </cell>
        </row>
        <row r="186">
          <cell r="T186" t="str">
            <v>Depreciation (Depn)</v>
          </cell>
          <cell r="W186">
            <v>38150</v>
          </cell>
          <cell r="Z186">
            <v>3750</v>
          </cell>
          <cell r="AC186">
            <v>1528.4246575342465</v>
          </cell>
        </row>
        <row r="187">
          <cell r="T187" t="str">
            <v>Depreciation (Depn)</v>
          </cell>
          <cell r="W187">
            <v>38150</v>
          </cell>
          <cell r="Z187">
            <v>3755</v>
          </cell>
          <cell r="AC187">
            <v>2295.6938356164383</v>
          </cell>
        </row>
        <row r="188">
          <cell r="T188" t="str">
            <v>Depreciation (Depn)</v>
          </cell>
          <cell r="W188">
            <v>38150</v>
          </cell>
          <cell r="Z188">
            <v>7500</v>
          </cell>
          <cell r="AC188">
            <v>2292.6369863013697</v>
          </cell>
        </row>
        <row r="189">
          <cell r="T189" t="str">
            <v>Depreciation (Depn)</v>
          </cell>
          <cell r="W189">
            <v>38596</v>
          </cell>
          <cell r="Z189">
            <v>10070</v>
          </cell>
          <cell r="AC189">
            <v>2216.5035616438358</v>
          </cell>
        </row>
        <row r="190">
          <cell r="T190" t="str">
            <v>Depreciation (Depn)</v>
          </cell>
          <cell r="W190">
            <v>38596</v>
          </cell>
          <cell r="Z190">
            <v>650</v>
          </cell>
          <cell r="AC190">
            <v>238.45205479452054</v>
          </cell>
        </row>
        <row r="191">
          <cell r="T191" t="str">
            <v>Depreciation (Depn)</v>
          </cell>
          <cell r="W191">
            <v>38596</v>
          </cell>
          <cell r="Z191">
            <v>184</v>
          </cell>
          <cell r="AC191">
            <v>101.2504109589041</v>
          </cell>
        </row>
        <row r="192">
          <cell r="T192" t="str">
            <v>Depreciation (Depn)</v>
          </cell>
          <cell r="W192">
            <v>38596</v>
          </cell>
          <cell r="Z192">
            <v>1500</v>
          </cell>
          <cell r="AC192">
            <v>412.70547945205476</v>
          </cell>
        </row>
        <row r="193">
          <cell r="T193" t="str">
            <v>Depreciation (Depn)</v>
          </cell>
          <cell r="W193">
            <v>38785</v>
          </cell>
          <cell r="Z193">
            <v>5633</v>
          </cell>
          <cell r="AC193">
            <v>1969.2350684931507</v>
          </cell>
        </row>
        <row r="194">
          <cell r="T194" t="str">
            <v>Depreciation (Depn)</v>
          </cell>
          <cell r="W194">
            <v>39661</v>
          </cell>
          <cell r="Z194">
            <v>9247</v>
          </cell>
          <cell r="AC194">
            <v>1495.7339178082193</v>
          </cell>
        </row>
        <row r="195">
          <cell r="T195" t="str">
            <v>Depreciation (Depn)</v>
          </cell>
          <cell r="W195">
            <v>39995</v>
          </cell>
          <cell r="Z195">
            <v>4066</v>
          </cell>
          <cell r="AC195">
            <v>1458.1901369863015</v>
          </cell>
        </row>
        <row r="196">
          <cell r="T196" t="str">
            <v>Depreciation (Depn)</v>
          </cell>
          <cell r="W196">
            <v>1986</v>
          </cell>
          <cell r="Z196">
            <v>107456</v>
          </cell>
          <cell r="AC196">
            <v>107456</v>
          </cell>
        </row>
        <row r="197">
          <cell r="T197" t="str">
            <v>Depreciation (Depn)</v>
          </cell>
          <cell r="W197">
            <v>1987</v>
          </cell>
          <cell r="Z197">
            <v>10549</v>
          </cell>
          <cell r="AC197">
            <v>10549</v>
          </cell>
        </row>
        <row r="198">
          <cell r="T198" t="str">
            <v>Depreciation (Depn)</v>
          </cell>
          <cell r="W198">
            <v>1987</v>
          </cell>
          <cell r="Z198">
            <v>2470</v>
          </cell>
          <cell r="AC198">
            <v>2470</v>
          </cell>
        </row>
        <row r="199">
          <cell r="T199" t="str">
            <v>Depreciation (Depn)</v>
          </cell>
          <cell r="W199">
            <v>1988</v>
          </cell>
          <cell r="Z199">
            <v>5409</v>
          </cell>
          <cell r="AC199">
            <v>5409</v>
          </cell>
        </row>
        <row r="200">
          <cell r="T200" t="str">
            <v>Depreciation (Depn)</v>
          </cell>
          <cell r="W200">
            <v>1988</v>
          </cell>
          <cell r="Z200">
            <v>10650</v>
          </cell>
          <cell r="AC200">
            <v>10650</v>
          </cell>
        </row>
        <row r="201">
          <cell r="T201" t="str">
            <v>Depreciation (Depn)</v>
          </cell>
          <cell r="W201">
            <v>1989</v>
          </cell>
          <cell r="Z201">
            <v>3750</v>
          </cell>
          <cell r="AC201">
            <v>3750</v>
          </cell>
        </row>
        <row r="202">
          <cell r="T202" t="str">
            <v>Depreciation (Depn)</v>
          </cell>
          <cell r="W202">
            <v>1995</v>
          </cell>
          <cell r="Z202">
            <v>2834</v>
          </cell>
          <cell r="AC202">
            <v>2834</v>
          </cell>
        </row>
        <row r="203">
          <cell r="T203" t="str">
            <v>Depreciation (Depn)</v>
          </cell>
          <cell r="W203">
            <v>1996</v>
          </cell>
          <cell r="Z203">
            <v>7529</v>
          </cell>
          <cell r="AC203">
            <v>7529</v>
          </cell>
        </row>
        <row r="204">
          <cell r="T204" t="str">
            <v>Depreciation (Depn)</v>
          </cell>
          <cell r="W204">
            <v>1996</v>
          </cell>
          <cell r="Z204">
            <v>2925</v>
          </cell>
          <cell r="AC204">
            <v>2925</v>
          </cell>
        </row>
        <row r="205">
          <cell r="T205" t="str">
            <v>Depreciation (Depn)</v>
          </cell>
          <cell r="W205">
            <v>1998</v>
          </cell>
          <cell r="Z205">
            <v>2994</v>
          </cell>
          <cell r="AC205">
            <v>2994</v>
          </cell>
        </row>
        <row r="206">
          <cell r="T206" t="str">
            <v>Depreciation (Depn)</v>
          </cell>
          <cell r="W206">
            <v>1998</v>
          </cell>
          <cell r="Z206">
            <v>630</v>
          </cell>
          <cell r="AC206">
            <v>630</v>
          </cell>
        </row>
        <row r="207">
          <cell r="T207" t="str">
            <v>Depreciation (Depn)</v>
          </cell>
          <cell r="W207">
            <v>1999</v>
          </cell>
          <cell r="Z207">
            <v>5697</v>
          </cell>
          <cell r="AC207">
            <v>5697</v>
          </cell>
        </row>
        <row r="208">
          <cell r="T208" t="str">
            <v>Depreciation (Depn)</v>
          </cell>
          <cell r="W208">
            <v>1999</v>
          </cell>
          <cell r="Z208">
            <v>180</v>
          </cell>
          <cell r="AC208">
            <v>180</v>
          </cell>
        </row>
        <row r="209">
          <cell r="T209" t="str">
            <v>Depreciation (Depn)</v>
          </cell>
          <cell r="W209">
            <v>2000</v>
          </cell>
          <cell r="Z209">
            <v>2776</v>
          </cell>
          <cell r="AC209">
            <v>2776</v>
          </cell>
        </row>
        <row r="210">
          <cell r="T210" t="str">
            <v>Depreciation (Depn)</v>
          </cell>
          <cell r="W210">
            <v>2000</v>
          </cell>
          <cell r="Z210">
            <v>405</v>
          </cell>
          <cell r="AC210">
            <v>405</v>
          </cell>
        </row>
        <row r="211">
          <cell r="T211" t="str">
            <v>Depreciation (Depn)</v>
          </cell>
          <cell r="W211">
            <v>2001</v>
          </cell>
          <cell r="Z211">
            <v>390</v>
          </cell>
          <cell r="AC211">
            <v>390</v>
          </cell>
        </row>
        <row r="212">
          <cell r="T212" t="str">
            <v>Depreciation (Depn)</v>
          </cell>
          <cell r="W212">
            <v>2001</v>
          </cell>
          <cell r="Z212">
            <v>559</v>
          </cell>
          <cell r="AC212">
            <v>559</v>
          </cell>
        </row>
        <row r="213">
          <cell r="T213" t="str">
            <v>Depreciation (Depn)</v>
          </cell>
          <cell r="W213">
            <v>2002</v>
          </cell>
          <cell r="Z213">
            <v>9697</v>
          </cell>
          <cell r="AC213">
            <v>9697</v>
          </cell>
        </row>
        <row r="214">
          <cell r="T214" t="str">
            <v>Depreciation (Depn)</v>
          </cell>
          <cell r="W214">
            <v>2002</v>
          </cell>
          <cell r="Z214">
            <v>209</v>
          </cell>
          <cell r="AC214">
            <v>209</v>
          </cell>
        </row>
        <row r="215">
          <cell r="T215" t="str">
            <v>Depreciation (Depn)</v>
          </cell>
          <cell r="W215">
            <v>2003</v>
          </cell>
          <cell r="Z215">
            <v>2713</v>
          </cell>
          <cell r="AC215">
            <v>2713</v>
          </cell>
        </row>
        <row r="216">
          <cell r="T216" t="str">
            <v>Depreciation (Depn)</v>
          </cell>
          <cell r="W216">
            <v>2003</v>
          </cell>
          <cell r="Z216">
            <v>135</v>
          </cell>
          <cell r="AC216">
            <v>135</v>
          </cell>
        </row>
        <row r="217">
          <cell r="T217" t="str">
            <v>Depreciation (Depn)</v>
          </cell>
          <cell r="W217">
            <v>2004</v>
          </cell>
          <cell r="Z217">
            <v>3755</v>
          </cell>
          <cell r="AC217">
            <v>3755</v>
          </cell>
        </row>
        <row r="218">
          <cell r="T218" t="str">
            <v>Depreciation (Depn)</v>
          </cell>
          <cell r="W218">
            <v>2005</v>
          </cell>
          <cell r="Z218">
            <v>184</v>
          </cell>
          <cell r="AC218">
            <v>184</v>
          </cell>
        </row>
        <row r="219">
          <cell r="T219" t="str">
            <v>Depreciation (Depn)</v>
          </cell>
          <cell r="W219">
            <v>2008</v>
          </cell>
          <cell r="Z219">
            <v>9247</v>
          </cell>
          <cell r="AC219">
            <v>9247</v>
          </cell>
        </row>
        <row r="220">
          <cell r="T220" t="str">
            <v>Depreciation (Depn)</v>
          </cell>
          <cell r="W220">
            <v>2009</v>
          </cell>
          <cell r="Z220">
            <v>4849</v>
          </cell>
          <cell r="AC220">
            <v>4849</v>
          </cell>
        </row>
        <row r="221">
          <cell r="T221" t="str">
            <v>Depreciation (Depn)</v>
          </cell>
          <cell r="W221">
            <v>31199</v>
          </cell>
          <cell r="Z221">
            <v>5000</v>
          </cell>
          <cell r="AC221">
            <v>3908.9041095890407</v>
          </cell>
        </row>
        <row r="222">
          <cell r="T222" t="str">
            <v>Depreciation (Depn)</v>
          </cell>
          <cell r="W222">
            <v>31199</v>
          </cell>
          <cell r="Z222">
            <v>3300</v>
          </cell>
          <cell r="AC222">
            <v>2149.8972602739723</v>
          </cell>
        </row>
        <row r="223">
          <cell r="T223" t="str">
            <v>Depreciation (Depn)</v>
          </cell>
          <cell r="W223">
            <v>36008</v>
          </cell>
          <cell r="Z223">
            <v>459</v>
          </cell>
          <cell r="AC223">
            <v>173.04195205479454</v>
          </cell>
        </row>
        <row r="224">
          <cell r="T224" t="str">
            <v>Depreciation (Depn)</v>
          </cell>
          <cell r="W224">
            <v>37104</v>
          </cell>
          <cell r="Z224">
            <v>439</v>
          </cell>
          <cell r="AC224">
            <v>138.03944063926943</v>
          </cell>
        </row>
        <row r="225">
          <cell r="T225" t="str">
            <v>Depreciation (Depn)</v>
          </cell>
          <cell r="W225">
            <v>37817</v>
          </cell>
          <cell r="Z225">
            <v>4285</v>
          </cell>
          <cell r="AC225">
            <v>1172.994292237443</v>
          </cell>
        </row>
        <row r="226">
          <cell r="T226" t="str">
            <v>Depreciation (Depn)</v>
          </cell>
          <cell r="W226">
            <v>38565</v>
          </cell>
          <cell r="Z226">
            <v>1221</v>
          </cell>
          <cell r="AC226">
            <v>282.1123287671233</v>
          </cell>
        </row>
        <row r="227">
          <cell r="T227" t="str">
            <v>Depreciation (Depn)</v>
          </cell>
          <cell r="W227">
            <v>38565</v>
          </cell>
          <cell r="Z227">
            <v>467</v>
          </cell>
          <cell r="AC227">
            <v>107.90045662100457</v>
          </cell>
        </row>
        <row r="228">
          <cell r="T228" t="str">
            <v>Depreciation (Depn)</v>
          </cell>
          <cell r="W228">
            <v>39644</v>
          </cell>
          <cell r="Z228">
            <v>1136</v>
          </cell>
          <cell r="AC228">
            <v>192.51050228310504</v>
          </cell>
        </row>
        <row r="229">
          <cell r="T229" t="str">
            <v>Depreciation (Depn)</v>
          </cell>
          <cell r="W229">
            <v>39661</v>
          </cell>
          <cell r="Z229">
            <v>2618</v>
          </cell>
          <cell r="AC229">
            <v>302.478904109589</v>
          </cell>
        </row>
        <row r="230">
          <cell r="T230" t="str">
            <v>Depreciation (Depn)</v>
          </cell>
          <cell r="W230">
            <v>31199</v>
          </cell>
          <cell r="Z230">
            <v>3000</v>
          </cell>
          <cell r="AC230">
            <v>1876.2739726027396</v>
          </cell>
        </row>
        <row r="231">
          <cell r="T231" t="str">
            <v>Depreciation (Depn)</v>
          </cell>
          <cell r="W231">
            <v>31199</v>
          </cell>
          <cell r="Z231">
            <v>1000</v>
          </cell>
          <cell r="AC231">
            <v>1000</v>
          </cell>
        </row>
        <row r="232">
          <cell r="T232" t="str">
            <v>Depreciation (Depn)</v>
          </cell>
          <cell r="W232">
            <v>33695</v>
          </cell>
          <cell r="Z232">
            <v>7800</v>
          </cell>
          <cell r="AC232">
            <v>5445.0410958904113</v>
          </cell>
        </row>
        <row r="233">
          <cell r="T233" t="str">
            <v>Depreciation (Depn)</v>
          </cell>
          <cell r="W233">
            <v>33695</v>
          </cell>
          <cell r="Z233">
            <v>1792</v>
          </cell>
          <cell r="AC233">
            <v>1792</v>
          </cell>
        </row>
        <row r="234">
          <cell r="T234" t="str">
            <v>Depreciation (Depn)</v>
          </cell>
          <cell r="W234">
            <v>33695</v>
          </cell>
          <cell r="Z234">
            <v>2689</v>
          </cell>
          <cell r="AC234">
            <v>1314.0001095890411</v>
          </cell>
        </row>
        <row r="235">
          <cell r="T235" t="str">
            <v>Depreciation (Depn)</v>
          </cell>
          <cell r="W235">
            <v>33695</v>
          </cell>
          <cell r="Z235">
            <v>10932</v>
          </cell>
          <cell r="AC235">
            <v>5342.0041643835611</v>
          </cell>
        </row>
        <row r="236">
          <cell r="T236" t="str">
            <v>Depreciation (Depn)</v>
          </cell>
          <cell r="W236">
            <v>33695</v>
          </cell>
          <cell r="Z236">
            <v>896</v>
          </cell>
          <cell r="AC236">
            <v>547.29643835616434</v>
          </cell>
        </row>
        <row r="237">
          <cell r="T237" t="str">
            <v>Depreciation (Depn)</v>
          </cell>
          <cell r="W237">
            <v>33695</v>
          </cell>
          <cell r="Z237">
            <v>358</v>
          </cell>
          <cell r="AC237">
            <v>218.67424657534247</v>
          </cell>
        </row>
        <row r="238">
          <cell r="T238" t="str">
            <v>Depreciation (Depn)</v>
          </cell>
          <cell r="W238">
            <v>33695</v>
          </cell>
          <cell r="Z238">
            <v>3974</v>
          </cell>
          <cell r="AC238">
            <v>3974</v>
          </cell>
        </row>
        <row r="239">
          <cell r="T239" t="str">
            <v>Depreciation (Depn)</v>
          </cell>
          <cell r="W239">
            <v>38596</v>
          </cell>
          <cell r="Z239">
            <v>8000</v>
          </cell>
          <cell r="AC239">
            <v>2201.0958904109593</v>
          </cell>
        </row>
        <row r="240">
          <cell r="T240" t="str">
            <v>Depreciation (Depn)</v>
          </cell>
          <cell r="W240">
            <v>38899</v>
          </cell>
          <cell r="Z240">
            <v>356</v>
          </cell>
          <cell r="AC240">
            <v>181.12109589041094</v>
          </cell>
        </row>
        <row r="241">
          <cell r="T241" t="str">
            <v>Depreciation (Depn)</v>
          </cell>
          <cell r="W241">
            <v>39295</v>
          </cell>
          <cell r="Z241">
            <v>229</v>
          </cell>
          <cell r="AC241">
            <v>104.08520547945206</v>
          </cell>
        </row>
        <row r="242">
          <cell r="T242" t="str">
            <v>Depreciation (Depn)</v>
          </cell>
          <cell r="W242">
            <v>42125</v>
          </cell>
          <cell r="Z242">
            <v>1500</v>
          </cell>
          <cell r="AC242">
            <v>100.27397260273972</v>
          </cell>
        </row>
        <row r="243">
          <cell r="T243" t="str">
            <v>Depreciation (Depn)</v>
          </cell>
          <cell r="W243">
            <v>38047</v>
          </cell>
          <cell r="Z243">
            <v>297906</v>
          </cell>
          <cell r="AC243">
            <v>93167.040821917806</v>
          </cell>
        </row>
        <row r="244">
          <cell r="T244" t="str">
            <v>Depreciation (Depn)</v>
          </cell>
          <cell r="W244">
            <v>38047</v>
          </cell>
          <cell r="Z244">
            <v>1269</v>
          </cell>
          <cell r="AC244">
            <v>1058.3112328767122</v>
          </cell>
        </row>
        <row r="245">
          <cell r="T245" t="str">
            <v>Depreciation (Depn)</v>
          </cell>
          <cell r="W245">
            <v>38565</v>
          </cell>
          <cell r="Z245">
            <v>1605</v>
          </cell>
          <cell r="AC245">
            <v>1186.6739726027395</v>
          </cell>
        </row>
        <row r="246">
          <cell r="T246" t="str">
            <v>Depreciation (Depn)</v>
          </cell>
          <cell r="W246">
            <v>38869</v>
          </cell>
          <cell r="Z246">
            <v>1045</v>
          </cell>
          <cell r="AC246">
            <v>714.60821917808232</v>
          </cell>
        </row>
        <row r="247">
          <cell r="T247" t="str">
            <v>Depreciation (Depn)</v>
          </cell>
          <cell r="W247">
            <v>38869</v>
          </cell>
          <cell r="Z247">
            <v>394</v>
          </cell>
          <cell r="AC247">
            <v>269.43123287671227</v>
          </cell>
        </row>
        <row r="248">
          <cell r="T248" t="str">
            <v>Depreciation (Depn)</v>
          </cell>
          <cell r="W248">
            <v>38869</v>
          </cell>
          <cell r="Z248">
            <v>890</v>
          </cell>
          <cell r="AC248">
            <v>608.61369863013704</v>
          </cell>
        </row>
        <row r="249">
          <cell r="T249" t="str">
            <v>Depreciation (Depn)</v>
          </cell>
          <cell r="W249">
            <v>39114</v>
          </cell>
          <cell r="Z249">
            <v>5271</v>
          </cell>
          <cell r="AC249">
            <v>3368.6263013698626</v>
          </cell>
        </row>
        <row r="250">
          <cell r="T250" t="str">
            <v>Depreciation (Depn)</v>
          </cell>
          <cell r="W250">
            <v>39630</v>
          </cell>
          <cell r="Z250">
            <v>768</v>
          </cell>
          <cell r="AC250">
            <v>418.43726027397258</v>
          </cell>
        </row>
        <row r="251">
          <cell r="T251" t="str">
            <v>Depreciation (Depn)</v>
          </cell>
          <cell r="W251">
            <v>39630</v>
          </cell>
          <cell r="Z251">
            <v>3020</v>
          </cell>
          <cell r="AC251">
            <v>2468.1260273972603</v>
          </cell>
        </row>
        <row r="252">
          <cell r="T252" t="str">
            <v>Depreciation (Depn)</v>
          </cell>
          <cell r="W252">
            <v>41518</v>
          </cell>
          <cell r="Z252">
            <v>1668</v>
          </cell>
          <cell r="AC252">
            <v>333.6</v>
          </cell>
        </row>
        <row r="253">
          <cell r="T253" t="str">
            <v>Depreciation (Depn)</v>
          </cell>
          <cell r="W253">
            <v>41518</v>
          </cell>
          <cell r="Z253">
            <v>2427</v>
          </cell>
          <cell r="AC253">
            <v>485.40000000000003</v>
          </cell>
        </row>
        <row r="254">
          <cell r="AC254">
            <v>0</v>
          </cell>
        </row>
        <row r="255">
          <cell r="AC255">
            <v>0</v>
          </cell>
        </row>
        <row r="256">
          <cell r="AC256">
            <v>0</v>
          </cell>
        </row>
        <row r="257">
          <cell r="AC257">
            <v>0</v>
          </cell>
        </row>
        <row r="258">
          <cell r="AC258">
            <v>0</v>
          </cell>
        </row>
        <row r="259">
          <cell r="AC259">
            <v>0</v>
          </cell>
        </row>
        <row r="260">
          <cell r="AC260">
            <v>0</v>
          </cell>
        </row>
        <row r="261">
          <cell r="AC261">
            <v>0</v>
          </cell>
        </row>
        <row r="262">
          <cell r="AC262">
            <v>0</v>
          </cell>
        </row>
        <row r="263">
          <cell r="AC263">
            <v>0</v>
          </cell>
        </row>
        <row r="264">
          <cell r="AC264">
            <v>0</v>
          </cell>
        </row>
        <row r="265">
          <cell r="AC265">
            <v>0</v>
          </cell>
        </row>
        <row r="266">
          <cell r="AC266">
            <v>0</v>
          </cell>
        </row>
        <row r="267">
          <cell r="AC267">
            <v>0</v>
          </cell>
        </row>
        <row r="268">
          <cell r="AC268">
            <v>0</v>
          </cell>
        </row>
        <row r="269">
          <cell r="AC269">
            <v>0</v>
          </cell>
        </row>
        <row r="270">
          <cell r="AC270">
            <v>0</v>
          </cell>
        </row>
        <row r="271">
          <cell r="AC271">
            <v>0</v>
          </cell>
        </row>
        <row r="272">
          <cell r="AC272">
            <v>0</v>
          </cell>
        </row>
        <row r="273">
          <cell r="AC273">
            <v>0</v>
          </cell>
        </row>
        <row r="274">
          <cell r="AC274">
            <v>0</v>
          </cell>
        </row>
        <row r="275">
          <cell r="AC275">
            <v>0</v>
          </cell>
        </row>
        <row r="276">
          <cell r="AC276">
            <v>0</v>
          </cell>
        </row>
        <row r="277">
          <cell r="AC277">
            <v>0</v>
          </cell>
        </row>
        <row r="278">
          <cell r="AC278">
            <v>0</v>
          </cell>
        </row>
        <row r="279">
          <cell r="AC279">
            <v>0</v>
          </cell>
        </row>
        <row r="280">
          <cell r="AC280">
            <v>0</v>
          </cell>
        </row>
        <row r="281">
          <cell r="AC281">
            <v>0</v>
          </cell>
        </row>
        <row r="282">
          <cell r="AC282">
            <v>0</v>
          </cell>
        </row>
        <row r="283">
          <cell r="AC283">
            <v>0</v>
          </cell>
        </row>
        <row r="284">
          <cell r="AC284">
            <v>0</v>
          </cell>
        </row>
        <row r="285">
          <cell r="AC285">
            <v>0</v>
          </cell>
        </row>
        <row r="286">
          <cell r="AC286">
            <v>0</v>
          </cell>
        </row>
        <row r="287">
          <cell r="AC287">
            <v>0</v>
          </cell>
        </row>
        <row r="288">
          <cell r="AC288">
            <v>0</v>
          </cell>
        </row>
        <row r="289">
          <cell r="AC289">
            <v>0</v>
          </cell>
        </row>
        <row r="290">
          <cell r="AC290">
            <v>0</v>
          </cell>
        </row>
        <row r="291">
          <cell r="AC291">
            <v>0</v>
          </cell>
        </row>
        <row r="292">
          <cell r="AC292">
            <v>0</v>
          </cell>
        </row>
        <row r="293">
          <cell r="AC293">
            <v>0</v>
          </cell>
        </row>
        <row r="294">
          <cell r="AC294">
            <v>0</v>
          </cell>
        </row>
        <row r="295">
          <cell r="AC295">
            <v>0</v>
          </cell>
        </row>
        <row r="296">
          <cell r="AC296">
            <v>0</v>
          </cell>
        </row>
        <row r="297">
          <cell r="AC297">
            <v>0</v>
          </cell>
        </row>
        <row r="298">
          <cell r="AC298">
            <v>0</v>
          </cell>
        </row>
        <row r="299">
          <cell r="AC299">
            <v>0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0</v>
          </cell>
        </row>
        <row r="305">
          <cell r="AC305">
            <v>0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0</v>
          </cell>
        </row>
        <row r="312">
          <cell r="AC312">
            <v>0</v>
          </cell>
        </row>
        <row r="313">
          <cell r="AC313">
            <v>0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0</v>
          </cell>
        </row>
        <row r="318">
          <cell r="AC318">
            <v>0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0</v>
          </cell>
        </row>
        <row r="323">
          <cell r="AC323">
            <v>0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0</v>
          </cell>
        </row>
        <row r="327">
          <cell r="AC327">
            <v>0</v>
          </cell>
        </row>
        <row r="328">
          <cell r="AC328">
            <v>0</v>
          </cell>
        </row>
        <row r="329">
          <cell r="AC329">
            <v>0</v>
          </cell>
        </row>
        <row r="330">
          <cell r="AC330">
            <v>0</v>
          </cell>
        </row>
        <row r="331">
          <cell r="AC331">
            <v>0</v>
          </cell>
        </row>
        <row r="332">
          <cell r="AC332">
            <v>0</v>
          </cell>
        </row>
        <row r="333">
          <cell r="AC333">
            <v>0</v>
          </cell>
        </row>
        <row r="334">
          <cell r="AC334">
            <v>0</v>
          </cell>
        </row>
        <row r="335">
          <cell r="AC335">
            <v>0</v>
          </cell>
        </row>
        <row r="336">
          <cell r="AC336">
            <v>0</v>
          </cell>
        </row>
        <row r="337">
          <cell r="AC337">
            <v>0</v>
          </cell>
        </row>
        <row r="338">
          <cell r="AC338">
            <v>0</v>
          </cell>
        </row>
        <row r="339">
          <cell r="AC339">
            <v>0</v>
          </cell>
        </row>
        <row r="340">
          <cell r="AC340">
            <v>0</v>
          </cell>
        </row>
        <row r="341">
          <cell r="AC341">
            <v>0</v>
          </cell>
        </row>
        <row r="342">
          <cell r="AC342">
            <v>0</v>
          </cell>
        </row>
        <row r="343">
          <cell r="AC343">
            <v>0</v>
          </cell>
        </row>
        <row r="344">
          <cell r="AC344">
            <v>0</v>
          </cell>
        </row>
        <row r="345">
          <cell r="AC345">
            <v>0</v>
          </cell>
        </row>
        <row r="346">
          <cell r="AC346">
            <v>0</v>
          </cell>
        </row>
        <row r="347">
          <cell r="AC347">
            <v>0</v>
          </cell>
        </row>
        <row r="348">
          <cell r="AC348">
            <v>0</v>
          </cell>
        </row>
        <row r="349">
          <cell r="AC349">
            <v>0</v>
          </cell>
        </row>
        <row r="350">
          <cell r="AC350">
            <v>0</v>
          </cell>
        </row>
        <row r="351">
          <cell r="AC351">
            <v>0</v>
          </cell>
        </row>
        <row r="352">
          <cell r="AC352">
            <v>0</v>
          </cell>
        </row>
        <row r="353">
          <cell r="AC353">
            <v>0</v>
          </cell>
        </row>
        <row r="354">
          <cell r="AC354">
            <v>0</v>
          </cell>
        </row>
        <row r="355">
          <cell r="AC355">
            <v>0</v>
          </cell>
        </row>
        <row r="356">
          <cell r="AC356">
            <v>0</v>
          </cell>
        </row>
        <row r="357">
          <cell r="AC357">
            <v>0</v>
          </cell>
        </row>
        <row r="358">
          <cell r="AC358">
            <v>0</v>
          </cell>
        </row>
        <row r="359">
          <cell r="AC359">
            <v>0</v>
          </cell>
        </row>
        <row r="360">
          <cell r="AC360">
            <v>0</v>
          </cell>
        </row>
        <row r="361">
          <cell r="AC361">
            <v>0</v>
          </cell>
        </row>
        <row r="362">
          <cell r="AC362">
            <v>0</v>
          </cell>
        </row>
        <row r="363">
          <cell r="AC363">
            <v>0</v>
          </cell>
        </row>
        <row r="364">
          <cell r="AC364">
            <v>0</v>
          </cell>
        </row>
        <row r="365">
          <cell r="AC365">
            <v>0</v>
          </cell>
        </row>
        <row r="366">
          <cell r="AC366">
            <v>0</v>
          </cell>
        </row>
        <row r="367">
          <cell r="AC367">
            <v>0</v>
          </cell>
        </row>
        <row r="368">
          <cell r="AC368">
            <v>0</v>
          </cell>
        </row>
        <row r="369">
          <cell r="AC369">
            <v>0</v>
          </cell>
        </row>
        <row r="370">
          <cell r="AC370">
            <v>0</v>
          </cell>
        </row>
        <row r="371">
          <cell r="AC371">
            <v>0</v>
          </cell>
        </row>
        <row r="372">
          <cell r="AC372">
            <v>0</v>
          </cell>
        </row>
        <row r="373">
          <cell r="AC373">
            <v>0</v>
          </cell>
        </row>
        <row r="374">
          <cell r="AC374">
            <v>0</v>
          </cell>
        </row>
        <row r="375">
          <cell r="AC375">
            <v>0</v>
          </cell>
        </row>
        <row r="376">
          <cell r="AC376">
            <v>0</v>
          </cell>
        </row>
        <row r="377">
          <cell r="AC377">
            <v>0</v>
          </cell>
        </row>
        <row r="378">
          <cell r="AC378">
            <v>0</v>
          </cell>
        </row>
        <row r="379">
          <cell r="AC379">
            <v>0</v>
          </cell>
        </row>
        <row r="380">
          <cell r="AC380">
            <v>0</v>
          </cell>
        </row>
        <row r="381">
          <cell r="AC381">
            <v>0</v>
          </cell>
        </row>
        <row r="382">
          <cell r="AC382">
            <v>0</v>
          </cell>
        </row>
        <row r="383">
          <cell r="AC383">
            <v>0</v>
          </cell>
        </row>
        <row r="384">
          <cell r="AC384">
            <v>0</v>
          </cell>
        </row>
        <row r="385">
          <cell r="AC385">
            <v>0</v>
          </cell>
        </row>
        <row r="386">
          <cell r="AC386">
            <v>0</v>
          </cell>
        </row>
        <row r="387">
          <cell r="AC387">
            <v>0</v>
          </cell>
        </row>
        <row r="388">
          <cell r="AC388">
            <v>0</v>
          </cell>
        </row>
        <row r="389">
          <cell r="AC389">
            <v>0</v>
          </cell>
        </row>
        <row r="390">
          <cell r="AC390">
            <v>0</v>
          </cell>
        </row>
        <row r="391">
          <cell r="AC391">
            <v>0</v>
          </cell>
        </row>
        <row r="392">
          <cell r="AC392">
            <v>0</v>
          </cell>
        </row>
        <row r="393">
          <cell r="AC393">
            <v>0</v>
          </cell>
        </row>
        <row r="394">
          <cell r="AC394">
            <v>0</v>
          </cell>
        </row>
        <row r="395">
          <cell r="AC395">
            <v>0</v>
          </cell>
        </row>
        <row r="396">
          <cell r="AC396">
            <v>0</v>
          </cell>
        </row>
        <row r="397">
          <cell r="AC397">
            <v>0</v>
          </cell>
        </row>
        <row r="398">
          <cell r="AC398">
            <v>0</v>
          </cell>
        </row>
        <row r="399">
          <cell r="AC399">
            <v>0</v>
          </cell>
        </row>
        <row r="400">
          <cell r="AC400">
            <v>0</v>
          </cell>
        </row>
        <row r="401">
          <cell r="AC401">
            <v>0</v>
          </cell>
        </row>
        <row r="402">
          <cell r="AC402">
            <v>0</v>
          </cell>
        </row>
        <row r="403">
          <cell r="AC403">
            <v>0</v>
          </cell>
        </row>
        <row r="404">
          <cell r="AC404">
            <v>0</v>
          </cell>
        </row>
        <row r="405">
          <cell r="AC405">
            <v>0</v>
          </cell>
        </row>
        <row r="406">
          <cell r="AC406">
            <v>0</v>
          </cell>
        </row>
        <row r="407">
          <cell r="AC407">
            <v>0</v>
          </cell>
        </row>
        <row r="408">
          <cell r="AC408">
            <v>0</v>
          </cell>
        </row>
        <row r="409">
          <cell r="AC409">
            <v>0</v>
          </cell>
        </row>
        <row r="410">
          <cell r="AC410">
            <v>0</v>
          </cell>
        </row>
        <row r="411">
          <cell r="AC411">
            <v>0</v>
          </cell>
        </row>
        <row r="412">
          <cell r="AC412">
            <v>0</v>
          </cell>
        </row>
        <row r="413">
          <cell r="AC413">
            <v>0</v>
          </cell>
        </row>
        <row r="414">
          <cell r="AC414">
            <v>0</v>
          </cell>
        </row>
        <row r="415">
          <cell r="AC415">
            <v>0</v>
          </cell>
        </row>
        <row r="416">
          <cell r="AC416">
            <v>0</v>
          </cell>
        </row>
        <row r="417">
          <cell r="AC417">
            <v>0</v>
          </cell>
        </row>
      </sheetData>
      <sheetData sheetId="1"/>
      <sheetData sheetId="2">
        <row r="4">
          <cell r="B4" t="str">
            <v>Iliad Water Co LLC</v>
          </cell>
        </row>
        <row r="6">
          <cell r="B6" t="str">
            <v>For the test period ending August 31, 2016</v>
          </cell>
        </row>
        <row r="10">
          <cell r="B10">
            <v>42248</v>
          </cell>
        </row>
        <row r="27">
          <cell r="B27" t="str">
            <v>Thirteen-Point Average Rate Base</v>
          </cell>
        </row>
      </sheetData>
      <sheetData sheetId="3">
        <row r="22">
          <cell r="Q22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K9">
            <v>720244.44499412866</v>
          </cell>
          <cell r="O9">
            <v>722991.7839589041</v>
          </cell>
          <cell r="S9">
            <v>725739.12292367907</v>
          </cell>
          <cell r="W9">
            <v>728397.8380508807</v>
          </cell>
          <cell r="AA9">
            <v>731145.17701565556</v>
          </cell>
          <cell r="AE9">
            <v>733803.89214285742</v>
          </cell>
          <cell r="AI9">
            <v>736551.23110763205</v>
          </cell>
          <cell r="AM9">
            <v>739121.32239726069</v>
          </cell>
          <cell r="AQ9">
            <v>741994.3098551858</v>
          </cell>
          <cell r="AU9">
            <v>744763.53142270097</v>
          </cell>
          <cell r="AY9">
            <v>747443.42326223094</v>
          </cell>
          <cell r="BC9">
            <v>750212.64482974529</v>
          </cell>
          <cell r="BG9">
            <v>752892.53666927619</v>
          </cell>
        </row>
        <row r="10">
          <cell r="K10">
            <v>0</v>
          </cell>
          <cell r="O10">
            <v>0</v>
          </cell>
          <cell r="S10">
            <v>0</v>
          </cell>
          <cell r="W10">
            <v>0</v>
          </cell>
          <cell r="AA10">
            <v>0</v>
          </cell>
          <cell r="AE10">
            <v>0</v>
          </cell>
          <cell r="AI10">
            <v>0</v>
          </cell>
          <cell r="AM10">
            <v>0</v>
          </cell>
          <cell r="AQ10">
            <v>0</v>
          </cell>
          <cell r="AU10">
            <v>0</v>
          </cell>
          <cell r="AY10">
            <v>0</v>
          </cell>
          <cell r="BC10">
            <v>0</v>
          </cell>
          <cell r="BG10">
            <v>0</v>
          </cell>
        </row>
        <row r="11">
          <cell r="K11">
            <v>-74773.884986301346</v>
          </cell>
          <cell r="O11">
            <v>-75012.177315068489</v>
          </cell>
          <cell r="S11">
            <v>-75250.469643835604</v>
          </cell>
          <cell r="W11">
            <v>-75481.075123287665</v>
          </cell>
          <cell r="AA11">
            <v>-75719.367452054794</v>
          </cell>
          <cell r="AE11">
            <v>-75949.972931506854</v>
          </cell>
          <cell r="AI11">
            <v>-76188.265260273969</v>
          </cell>
          <cell r="AM11">
            <v>-76411.183890410946</v>
          </cell>
          <cell r="AQ11">
            <v>-76649.476219178076</v>
          </cell>
          <cell r="AU11">
            <v>-76887.768547945205</v>
          </cell>
          <cell r="AY11">
            <v>-77118.374027397251</v>
          </cell>
          <cell r="BC11">
            <v>-77356.66635616438</v>
          </cell>
          <cell r="BG11">
            <v>-77587.271835616441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F9" sqref="F9"/>
    </sheetView>
  </sheetViews>
  <sheetFormatPr defaultColWidth="11.28515625" defaultRowHeight="15.75" x14ac:dyDescent="0.25"/>
  <cols>
    <col min="1" max="1" width="5.28515625" style="1" bestFit="1" customWidth="1"/>
    <col min="2" max="2" width="30.140625" style="1" customWidth="1"/>
    <col min="3" max="3" width="16.7109375" style="6" bestFit="1" customWidth="1"/>
    <col min="4" max="4" width="15.7109375" style="1" bestFit="1" customWidth="1"/>
    <col min="5" max="5" width="13.42578125" style="1" bestFit="1" customWidth="1"/>
    <col min="6" max="6" width="21.5703125" style="1" customWidth="1"/>
    <col min="7" max="7" width="14.7109375" style="1" bestFit="1" customWidth="1"/>
    <col min="8" max="8" width="3.42578125" style="1" customWidth="1"/>
    <col min="9" max="9" width="14.42578125" style="1" bestFit="1" customWidth="1"/>
    <col min="10" max="10" width="16" style="1" bestFit="1" customWidth="1"/>
    <col min="11" max="16384" width="11.28515625" style="1"/>
  </cols>
  <sheetData>
    <row r="1" spans="1:9" x14ac:dyDescent="0.25">
      <c r="B1" s="2" t="str">
        <f>+[1]Info!B4</f>
        <v>Iliad Water Co LLC</v>
      </c>
      <c r="C1" s="3"/>
    </row>
    <row r="2" spans="1:9" x14ac:dyDescent="0.25">
      <c r="B2" s="2">
        <f>+[1]Info!B5</f>
        <v>0</v>
      </c>
      <c r="C2" s="3"/>
      <c r="D2" s="2"/>
      <c r="E2" s="2"/>
      <c r="F2" s="2"/>
      <c r="G2" s="2" t="s">
        <v>0</v>
      </c>
    </row>
    <row r="3" spans="1:9" x14ac:dyDescent="0.25">
      <c r="B3" s="2" t="str">
        <f>+[1]Info!B6</f>
        <v>For the test period ending August 31, 2016</v>
      </c>
      <c r="C3" s="3"/>
      <c r="I3" s="2"/>
    </row>
    <row r="4" spans="1:9" x14ac:dyDescent="0.25">
      <c r="B4" s="4" t="str">
        <f>[1]Info!B27</f>
        <v>Thirteen-Point Average Rate Base</v>
      </c>
      <c r="C4" s="5"/>
      <c r="I4" s="2"/>
    </row>
    <row r="5" spans="1:9" x14ac:dyDescent="0.25">
      <c r="I5" s="2"/>
    </row>
    <row r="6" spans="1:9" x14ac:dyDescent="0.25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5</v>
      </c>
    </row>
    <row r="7" spans="1:9" ht="31.5" x14ac:dyDescent="0.25">
      <c r="A7" s="7" t="s">
        <v>6</v>
      </c>
      <c r="B7" s="8" t="s">
        <v>7</v>
      </c>
      <c r="C7" s="9" t="s">
        <v>8</v>
      </c>
      <c r="D7" s="10" t="s">
        <v>9</v>
      </c>
      <c r="E7" s="10" t="s">
        <v>10</v>
      </c>
      <c r="F7" s="10" t="s">
        <v>11</v>
      </c>
      <c r="G7" s="10" t="s">
        <v>12</v>
      </c>
    </row>
    <row r="8" spans="1:9" x14ac:dyDescent="0.25">
      <c r="A8" s="11"/>
      <c r="B8" s="3"/>
      <c r="C8" s="12"/>
      <c r="D8" s="12"/>
      <c r="E8" s="12"/>
      <c r="F8" s="12"/>
      <c r="G8" s="12"/>
    </row>
    <row r="9" spans="1:9" x14ac:dyDescent="0.25">
      <c r="A9" s="11">
        <v>1</v>
      </c>
      <c r="B9" s="13">
        <f>EOMONTH($B$10, -1)</f>
        <v>42247</v>
      </c>
      <c r="C9" s="14" t="s">
        <v>13</v>
      </c>
      <c r="D9" s="15">
        <f>('[1]Sch 9 DEPN + CIAC'!BG9)*[1]PFIS!$Q$22</f>
        <v>752892.53666927619</v>
      </c>
      <c r="E9" s="15">
        <f>'[1]Sch 9 DEPN + CIAC'!BG10*[1]PFIS!$Q$22</f>
        <v>0</v>
      </c>
      <c r="F9" s="15">
        <f>'[1]Sch 9 DEPN + CIAC'!BG11*[1]PFIS!$Q$22</f>
        <v>-77587.271835616441</v>
      </c>
      <c r="G9" s="16">
        <f>SUM(D9:F9)</f>
        <v>675305.26483365975</v>
      </c>
    </row>
    <row r="10" spans="1:9" x14ac:dyDescent="0.25">
      <c r="A10" s="11">
        <f t="shared" ref="A10:A22" si="0">1+A9</f>
        <v>2</v>
      </c>
      <c r="B10" s="13">
        <f>EOMONTH([1]Info!B10, 0)</f>
        <v>42277</v>
      </c>
      <c r="C10" s="14" t="s">
        <v>14</v>
      </c>
      <c r="D10" s="15">
        <f>('[1]Sch 9 DEPN + CIAC'!BC9)*[1]PFIS!$Q$22</f>
        <v>750212.64482974529</v>
      </c>
      <c r="E10" s="15">
        <f>'[1]Sch 9 DEPN + CIAC'!BC10*[1]PFIS!$Q$22</f>
        <v>0</v>
      </c>
      <c r="F10" s="15">
        <f>'[1]Sch 9 DEPN + CIAC'!BC11*[1]PFIS!$Q$22</f>
        <v>-77356.66635616438</v>
      </c>
      <c r="G10" s="16">
        <f t="shared" ref="G10:G21" si="1">SUM(D10:F10)</f>
        <v>672855.97847358091</v>
      </c>
    </row>
    <row r="11" spans="1:9" x14ac:dyDescent="0.25">
      <c r="A11" s="11">
        <f t="shared" si="0"/>
        <v>3</v>
      </c>
      <c r="B11" s="13">
        <f>EOMONTH($B$10, 1)</f>
        <v>42308</v>
      </c>
      <c r="C11" s="14" t="s">
        <v>15</v>
      </c>
      <c r="D11" s="15">
        <f>'[1]Sch 9 DEPN + CIAC'!AY9*[1]PFIS!$Q$22</f>
        <v>747443.42326223094</v>
      </c>
      <c r="E11" s="15">
        <f>'[1]Sch 9 DEPN + CIAC'!AY10*[1]PFIS!$Q$22</f>
        <v>0</v>
      </c>
      <c r="F11" s="15">
        <f>'[1]Sch 9 DEPN + CIAC'!AY11*[1]PFIS!$Q$22</f>
        <v>-77118.374027397251</v>
      </c>
      <c r="G11" s="16">
        <f t="shared" si="1"/>
        <v>670325.04923483368</v>
      </c>
    </row>
    <row r="12" spans="1:9" x14ac:dyDescent="0.25">
      <c r="A12" s="11">
        <f t="shared" si="0"/>
        <v>4</v>
      </c>
      <c r="B12" s="13">
        <f>EOMONTH($B$10, 2)</f>
        <v>42338</v>
      </c>
      <c r="C12" s="14" t="s">
        <v>16</v>
      </c>
      <c r="D12" s="15">
        <f>'[1]Sch 9 DEPN + CIAC'!AU9*[1]PFIS!$Q$22</f>
        <v>744763.53142270097</v>
      </c>
      <c r="E12" s="15">
        <f>'[1]Sch 9 DEPN + CIAC'!AU10*[1]PFIS!$Q$22</f>
        <v>0</v>
      </c>
      <c r="F12" s="15">
        <f>'[1]Sch 9 DEPN + CIAC'!AU11*[1]PFIS!$Q$22</f>
        <v>-76887.768547945205</v>
      </c>
      <c r="G12" s="16">
        <f t="shared" si="1"/>
        <v>667875.76287475578</v>
      </c>
    </row>
    <row r="13" spans="1:9" x14ac:dyDescent="0.25">
      <c r="A13" s="11">
        <f t="shared" si="0"/>
        <v>5</v>
      </c>
      <c r="B13" s="13">
        <f>EOMONTH($B$10, 3)</f>
        <v>42369</v>
      </c>
      <c r="C13" s="14" t="s">
        <v>17</v>
      </c>
      <c r="D13" s="15">
        <f>'[1]Sch 9 DEPN + CIAC'!AQ9*[1]PFIS!$Q$22</f>
        <v>741994.3098551858</v>
      </c>
      <c r="E13" s="15">
        <f>'[1]Sch 9 DEPN + CIAC'!AQ10*[1]PFIS!$Q$22</f>
        <v>0</v>
      </c>
      <c r="F13" s="15">
        <f>'[1]Sch 9 DEPN + CIAC'!AQ11*[1]PFIS!$Q$22</f>
        <v>-76649.476219178076</v>
      </c>
      <c r="G13" s="16">
        <f t="shared" si="1"/>
        <v>665344.83363600774</v>
      </c>
    </row>
    <row r="14" spans="1:9" x14ac:dyDescent="0.25">
      <c r="A14" s="11">
        <f t="shared" si="0"/>
        <v>6</v>
      </c>
      <c r="B14" s="13">
        <f>EOMONTH($B$10, 4)</f>
        <v>42400</v>
      </c>
      <c r="C14" s="14" t="s">
        <v>18</v>
      </c>
      <c r="D14" s="15">
        <f>'[1]Sch 9 DEPN + CIAC'!AM9*[1]PFIS!$Q$22</f>
        <v>739121.32239726069</v>
      </c>
      <c r="E14" s="15">
        <f>'[1]Sch 9 DEPN + CIAC'!AM10*[1]PFIS!$Q$22</f>
        <v>0</v>
      </c>
      <c r="F14" s="15">
        <f>'[1]Sch 9 DEPN + CIAC'!AM11*[1]PFIS!$Q$22</f>
        <v>-76411.183890410946</v>
      </c>
      <c r="G14" s="16">
        <f t="shared" si="1"/>
        <v>662710.13850684976</v>
      </c>
    </row>
    <row r="15" spans="1:9" x14ac:dyDescent="0.25">
      <c r="A15" s="11">
        <f t="shared" si="0"/>
        <v>7</v>
      </c>
      <c r="B15" s="13">
        <f>EOMONTH($B$10, 5)</f>
        <v>42429</v>
      </c>
      <c r="C15" s="14" t="s">
        <v>19</v>
      </c>
      <c r="D15" s="15">
        <f>'[1]Sch 9 DEPN + CIAC'!AI9*[1]PFIS!$Q$22</f>
        <v>736551.23110763205</v>
      </c>
      <c r="E15" s="15">
        <f>'[1]Sch 9 DEPN + CIAC'!AI10*[1]PFIS!$Q$22</f>
        <v>0</v>
      </c>
      <c r="F15" s="15">
        <f>'[1]Sch 9 DEPN + CIAC'!AI11*[1]PFIS!$Q$22</f>
        <v>-76188.265260273969</v>
      </c>
      <c r="G15" s="16">
        <f t="shared" si="1"/>
        <v>660362.96584735811</v>
      </c>
    </row>
    <row r="16" spans="1:9" x14ac:dyDescent="0.25">
      <c r="A16" s="11">
        <f t="shared" si="0"/>
        <v>8</v>
      </c>
      <c r="B16" s="13">
        <f>EOMONTH($B$10, 6)</f>
        <v>42460</v>
      </c>
      <c r="C16" s="14" t="s">
        <v>20</v>
      </c>
      <c r="D16" s="15">
        <f>'[1]Sch 9 DEPN + CIAC'!AE9*[1]PFIS!$Q$22</f>
        <v>733803.89214285742</v>
      </c>
      <c r="E16" s="15">
        <f>'[1]Sch 9 DEPN + CIAC'!AE10*[1]PFIS!$Q$22</f>
        <v>0</v>
      </c>
      <c r="F16" s="15">
        <f>'[1]Sch 9 DEPN + CIAC'!AE11*[1]PFIS!$Q$22</f>
        <v>-75949.972931506854</v>
      </c>
      <c r="G16" s="16">
        <f t="shared" si="1"/>
        <v>657853.91921135061</v>
      </c>
    </row>
    <row r="17" spans="1:10" x14ac:dyDescent="0.25">
      <c r="A17" s="11">
        <f t="shared" si="0"/>
        <v>9</v>
      </c>
      <c r="B17" s="13">
        <f>EOMONTH($B$10, 7)</f>
        <v>42490</v>
      </c>
      <c r="C17" s="14" t="s">
        <v>21</v>
      </c>
      <c r="D17" s="15">
        <f>'[1]Sch 9 DEPN + CIAC'!AA9*[1]PFIS!$Q$22</f>
        <v>731145.17701565556</v>
      </c>
      <c r="E17" s="15">
        <f>'[1]Sch 9 DEPN + CIAC'!AA10*[1]PFIS!$Q$22</f>
        <v>0</v>
      </c>
      <c r="F17" s="15">
        <f>'[1]Sch 9 DEPN + CIAC'!AA11*[1]PFIS!$Q$22</f>
        <v>-75719.367452054794</v>
      </c>
      <c r="G17" s="16">
        <f t="shared" si="1"/>
        <v>655425.80956360081</v>
      </c>
    </row>
    <row r="18" spans="1:10" x14ac:dyDescent="0.25">
      <c r="A18" s="11">
        <f t="shared" si="0"/>
        <v>10</v>
      </c>
      <c r="B18" s="13">
        <f>EOMONTH($B$10, 8)</f>
        <v>42521</v>
      </c>
      <c r="C18" s="14" t="s">
        <v>22</v>
      </c>
      <c r="D18" s="15">
        <f>'[1]Sch 9 DEPN + CIAC'!W9*[1]PFIS!$Q$22</f>
        <v>728397.8380508807</v>
      </c>
      <c r="E18" s="15">
        <f>'[1]Sch 9 DEPN + CIAC'!W10*[1]PFIS!$Q$22</f>
        <v>0</v>
      </c>
      <c r="F18" s="15">
        <f>'[1]Sch 9 DEPN + CIAC'!W11*[1]PFIS!$Q$22</f>
        <v>-75481.075123287665</v>
      </c>
      <c r="G18" s="16">
        <f t="shared" si="1"/>
        <v>652916.76292759308</v>
      </c>
    </row>
    <row r="19" spans="1:10" x14ac:dyDescent="0.25">
      <c r="A19" s="11">
        <f t="shared" si="0"/>
        <v>11</v>
      </c>
      <c r="B19" s="13">
        <f>EOMONTH($B$10, 9)</f>
        <v>42551</v>
      </c>
      <c r="C19" s="14" t="s">
        <v>23</v>
      </c>
      <c r="D19" s="15">
        <f>'[1]Sch 9 DEPN + CIAC'!S9*[1]PFIS!$Q$22</f>
        <v>725739.12292367907</v>
      </c>
      <c r="E19" s="15">
        <f>'[1]Sch 9 DEPN + CIAC'!S10*[1]PFIS!$Q$22</f>
        <v>0</v>
      </c>
      <c r="F19" s="15">
        <f>'[1]Sch 9 DEPN + CIAC'!S11*[1]PFIS!$Q$22</f>
        <v>-75250.469643835604</v>
      </c>
      <c r="G19" s="16">
        <f t="shared" si="1"/>
        <v>650488.65327984351</v>
      </c>
    </row>
    <row r="20" spans="1:10" x14ac:dyDescent="0.25">
      <c r="A20" s="11">
        <f t="shared" si="0"/>
        <v>12</v>
      </c>
      <c r="B20" s="13">
        <f>EOMONTH($B$10, 10)</f>
        <v>42582</v>
      </c>
      <c r="C20" s="14" t="s">
        <v>24</v>
      </c>
      <c r="D20" s="15">
        <f>'[1]Sch 9 DEPN + CIAC'!O9*[1]PFIS!$Q$22</f>
        <v>722991.7839589041</v>
      </c>
      <c r="E20" s="15">
        <f>'[1]Sch 9 DEPN + CIAC'!O10*[1]PFIS!$Q$22</f>
        <v>0</v>
      </c>
      <c r="F20" s="15">
        <f>'[1]Sch 9 DEPN + CIAC'!O11*[1]PFIS!$Q$22</f>
        <v>-75012.177315068489</v>
      </c>
      <c r="G20" s="16">
        <f t="shared" si="1"/>
        <v>647979.60664383555</v>
      </c>
    </row>
    <row r="21" spans="1:10" x14ac:dyDescent="0.25">
      <c r="A21" s="11">
        <f t="shared" si="0"/>
        <v>13</v>
      </c>
      <c r="B21" s="17">
        <f>EOMONTH($B$10, 11)</f>
        <v>42613</v>
      </c>
      <c r="C21" s="18" t="s">
        <v>25</v>
      </c>
      <c r="D21" s="19">
        <f>'[1]Sch 9 DEPN + CIAC'!K9*[1]PFIS!$Q$22</f>
        <v>720244.44499412866</v>
      </c>
      <c r="E21" s="19">
        <f>'[1]Sch 9 DEPN + CIAC'!K10*[1]PFIS!$Q$22</f>
        <v>0</v>
      </c>
      <c r="F21" s="19">
        <f>'[1]Sch 9 DEPN + CIAC'!K11*[1]PFIS!$Q$22</f>
        <v>-74773.884986301346</v>
      </c>
      <c r="G21" s="19">
        <f t="shared" si="1"/>
        <v>645470.56000782736</v>
      </c>
    </row>
    <row r="22" spans="1:10" x14ac:dyDescent="0.25">
      <c r="A22" s="11">
        <f t="shared" si="0"/>
        <v>14</v>
      </c>
      <c r="B22" s="1" t="s">
        <v>26</v>
      </c>
      <c r="C22" s="20" t="s">
        <v>27</v>
      </c>
      <c r="D22" s="15">
        <f>AVERAGE(D9:D21)</f>
        <v>736561.63527924137</v>
      </c>
      <c r="E22" s="15">
        <f>AVERAGE(E9:E21)</f>
        <v>0</v>
      </c>
      <c r="F22" s="15">
        <f>AVERAGE(F9:F21)</f>
        <v>-76183.53489146466</v>
      </c>
      <c r="G22" s="15">
        <f>AVERAGE(G9:G21)</f>
        <v>660378.1003877765</v>
      </c>
      <c r="I22" s="21">
        <f>SUM(D22:F22)</f>
        <v>660378.10038777674</v>
      </c>
      <c r="J22" s="22" t="s">
        <v>28</v>
      </c>
    </row>
    <row r="23" spans="1:10" x14ac:dyDescent="0.25">
      <c r="A23" s="11">
        <f>1+A22</f>
        <v>15</v>
      </c>
      <c r="C23" s="20"/>
      <c r="D23" s="15"/>
      <c r="E23" s="15"/>
      <c r="F23" s="15"/>
      <c r="G23" s="15"/>
    </row>
    <row r="24" spans="1:10" x14ac:dyDescent="0.25">
      <c r="A24" s="11">
        <f>1+A23</f>
        <v>16</v>
      </c>
      <c r="B24" s="1" t="s">
        <v>29</v>
      </c>
      <c r="C24" s="20" t="s">
        <v>30</v>
      </c>
      <c r="D24" s="15">
        <f>(SUMIFS([1]Input!Z7:Z417,[1]Input!Z7:Z417,"&gt;=-999999999",[1]Input!$T$7:$T$417,"=Depreciation (Depn)")+(SUMIFS([1]Input!Z7:Z417,[1]Input!Z7:Z417,"&gt;=-999999999",[1]Input!$T$7:$T$417,"=Both (Depn &amp; CIAC)")))-SUMIFS([1]Input!$Z$7:$Z$417,[1]Input!$Z$7:$Z$417,"&gt;=-999999999",[1]Input!$W$7:$W$417,"&gt;" &amp;[1]Input!$B$7, [1]Input!$T$7:$T$417, "=Depreciation (Depn)")-SUMIFS([1]Input!$Z$7:$Z$417,[1]Input!$Z$7:$Z$417,"&gt;=-999999999",[1]Input!$W$7:$W$417,"&gt;" &amp;[1]Input!$B$7, [1]Input!$T$7:$T$417, "=Both (Depn &amp; CIAC)")-(SUMIFS([1]Input!AC7:AC417,[1]Input!AC7:AC417,"&gt;=-999999999",[1]Input!$T$7:$T$417,"=Depreciation (Depn)")+(SUMIFS([1]Input!AC7:AC417,[1]Input!AC7:AC417,"&gt;=-999999999",[1]Input!$T$7:$T$417,"=Both (Depn &amp; CIAC)"))-(SUMIFS([1]Input!$Z$7:$Z$417,[1]Input!$Z$7:$Z$417,"&gt;=-999999999",[1]Input!$W$7:$W$417,"&gt;" &amp;[1]Input!$B$7, [1]Input!$T$7:$T$417, "=Depreciation (Depn)")-SUMIFS([1]Input!$Z$7:$Z$417,[1]Input!$Z$7:$Z$417,"&gt;=-999999999",[1]Input!$W$7:$W$417,"&gt;" &amp;[1]Input!$B$7, [1]Input!$T$7:$T$417, "=Both (Depn &amp; CIAC)")))</f>
        <v>1141514.4320701237</v>
      </c>
      <c r="E24" s="15">
        <f>((SUMIFS([1]Input!Z7:Z417,[1]Input!Z7:Z417,"&gt;=-999999999",[1]Input!$T$7:$T$417,"=Acquisition Adjustment"))-SUMIFS([1]Input!$Z$7:$Z$417,[1]Input!$Z$7:$Z$417,"&gt;=-999999999",[1]Input!$W$7:$W$417,"&gt;" &amp;[1]Input!$B$7, [1]Input!$T$7:$T$417, "=Acquisition Adjustment"))-((SUMIFS([1]Input!AC7:AC417,[1]Input!AC7:AC417,"&gt;=-999999999",[1]Input!$T$7:$T$417,"=Acquisition Adjustment"))-SUMIFS([1]Input!$Z$7:$Z$417,[1]Input!$Z$7:$Z$417,"&gt;=-999999999",[1]Input!$W$7:$W$417,"&gt;" &amp;[1]Input!$B$7, [1]Input!$T$7:$T$417, "=Acquisition Adjustment"))</f>
        <v>0</v>
      </c>
      <c r="F24" s="15">
        <f>-((SUMIFS([1]Input!Z7:Z417,[1]Input!Z7:Z417,"&gt;=-999999999",[1]Input!$T$7:$T$417,"=Contribution in Aid of Construction (CIAC)")+(SUMIFS([1]Input!Z7:Z417,[1]Input!Z7:Z417,"&gt;=-999999999",[1]Input!$T$7:$T$417,"=Both (Depn &amp; CIAC)"))-SUMIFS([1]Input!$Z$7:$Z$417,[1]Input!$Z$7:$Z$417,"&gt;=-999999999",[1]Input!$W$7:$W$417,"&gt;" &amp;[1]Input!$B$7, [1]Input!$T$7:$T$417, "=Contribution in Aid of Construction (CIAC)")-SUMIFS([1]Input!$Z$7:$Z$417,[1]Input!$Z$7:$Z$417,"&gt;=-999999999",[1]Input!$W$7:$W$417,"&gt;" &amp;[1]Input!$B$7, [1]Input!$T$7:$T$417, "=Both (Depn &amp; CIAC)")))+(((SUMIFS([1]Input!AC7:AC417,[1]Input!AC7:AC417,"&gt;=-999999999",[1]Input!$T$7:$T$417,"=Contribution in Aid of Construction (CIAC)")+(SUMIFS([1]Input!AC7:AC417,[1]Input!AC7:AC417,"&gt;=-999999999",[1]Input!$T$7:$T$417,"=Both (Depn &amp; CIAC)"))-SUMIFS([1]Input!$Z$7:$Z$417,[1]Input!$Z$7:$Z$417,"&gt;=-999999999",[1]Input!$W$7:$W$417,"&gt;" &amp;[1]Input!$B$7, [1]Input!$T$7:$T$417, "=Contribution in Aid of Construction (CIAC)")-SUMIFS([1]Input!$Z$7:$Z$417,[1]Input!$Z$7:$Z$417,"&gt;=-999999999",[1]Input!$W$7:$W$417,"&gt;" &amp;[1]Input!$B$7, [1]Input!$T$7:$T$417, "=Both (Depn &amp; CIAC)"))))</f>
        <v>-71289.492164383555</v>
      </c>
      <c r="G24" s="16">
        <f>SUM(D24:F24)</f>
        <v>1070224.9399057401</v>
      </c>
    </row>
    <row r="25" spans="1:10" x14ac:dyDescent="0.25">
      <c r="A25" s="11">
        <f>1+A24</f>
        <v>17</v>
      </c>
      <c r="C25" s="20"/>
      <c r="D25" s="15"/>
      <c r="E25" s="15"/>
      <c r="F25" s="15"/>
      <c r="G25" s="15"/>
    </row>
    <row r="26" spans="1:10" x14ac:dyDescent="0.25">
      <c r="A26" s="11">
        <f>1+A25</f>
        <v>18</v>
      </c>
      <c r="B26" s="1" t="s">
        <v>31</v>
      </c>
      <c r="C26" s="20" t="s">
        <v>32</v>
      </c>
      <c r="D26" s="15">
        <f>D22-D24</f>
        <v>-404952.79679088236</v>
      </c>
      <c r="E26" s="15">
        <f>E22-E24</f>
        <v>0</v>
      </c>
      <c r="F26" s="15">
        <f>F22-F24</f>
        <v>-4894.0427270811051</v>
      </c>
      <c r="G26" s="15">
        <f>G22-G24</f>
        <v>-409846.83951796358</v>
      </c>
      <c r="I26" s="21">
        <f>SUM(D26:F26)</f>
        <v>-409846.83951796347</v>
      </c>
      <c r="J26" s="22" t="s">
        <v>28</v>
      </c>
    </row>
  </sheetData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58109430BB2344BA7FDD945FCD2DD0" ma:contentTypeVersion="104" ma:contentTypeDescription="" ma:contentTypeScope="" ma:versionID="a375f3f4c01074438c5485b5d741b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2016-10-21T07:00:00+00:00</OpenedDate>
    <Date1 xmlns="dc463f71-b30c-4ab2-9473-d307f9d35888">2016-10-21T07:00:00+00:00</Date1>
    <IsDocumentOrder xmlns="dc463f71-b30c-4ab2-9473-d307f9d35888" xsi:nil="true"/>
    <IsHighlyConfidential xmlns="dc463f71-b30c-4ab2-9473-d307f9d35888">false</IsHighlyConfidential>
    <CaseCompanyNames xmlns="dc463f71-b30c-4ab2-9473-d307f9d35888">Iliad Water Service, Inc.</CaseCompanyNames>
    <DocketNumber xmlns="dc463f71-b30c-4ab2-9473-d307f9d35888">161155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1812823-A720-4E7C-81D6-1627F1BD2A08}"/>
</file>

<file path=customXml/itemProps2.xml><?xml version="1.0" encoding="utf-8"?>
<ds:datastoreItem xmlns:ds="http://schemas.openxmlformats.org/officeDocument/2006/customXml" ds:itemID="{81A98C3B-617D-4ECF-9994-D1DC9D30353E}"/>
</file>

<file path=customXml/itemProps3.xml><?xml version="1.0" encoding="utf-8"?>
<ds:datastoreItem xmlns:ds="http://schemas.openxmlformats.org/officeDocument/2006/customXml" ds:itemID="{DE7F4F8D-2EEB-47A8-BBC9-661AD2F27DC7}"/>
</file>

<file path=customXml/itemProps4.xml><?xml version="1.0" encoding="utf-8"?>
<ds:datastoreItem xmlns:ds="http://schemas.openxmlformats.org/officeDocument/2006/customXml" ds:itemID="{1094317F-406A-4482-9574-E977F419E9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Shofstall</dc:creator>
  <cp:lastModifiedBy>Candace Shofstall</cp:lastModifiedBy>
  <cp:lastPrinted>2016-10-17T16:52:55Z</cp:lastPrinted>
  <dcterms:created xsi:type="dcterms:W3CDTF">2016-10-17T16:18:23Z</dcterms:created>
  <dcterms:modified xsi:type="dcterms:W3CDTF">2016-10-17T16:52:59Z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0x0101006E56B4D1795A2E4DB2F0B01679ED314A00EB58109430BB2344BA7FDD945FCD2DD0</vt:lpwstr>
  </property>
  <property fmtid="{D5CDD505-2E9C-101B-9397-08002B2CF9AE}" pid="3" name="_docset_NoMedatataSyncRequired">
    <vt:lpwstr>False</vt:lpwstr>
  </property>
</Properties>
</file>