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ge 1" sheetId="1" r:id="rId1"/>
  </sheets>
  <definedNames>
    <definedName name="_xlnm.Print_Area" localSheetId="0">'Page 1'!$A$1:$L$22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<sst xmlns="http://schemas.openxmlformats.org/spreadsheetml/2006/main" count="52" uniqueCount="38">
  <si>
    <t>Puget Sound Energy</t>
  </si>
  <si>
    <t>Gas Load Characteristics</t>
  </si>
  <si>
    <t>12 Months ended September 30, 2003</t>
  </si>
  <si>
    <t>Line No.</t>
  </si>
  <si>
    <t>Customer Class</t>
  </si>
  <si>
    <t>38 HDD Peak Day Demand</t>
  </si>
  <si>
    <t>Annual Load Factor</t>
  </si>
  <si>
    <t>Seasonal Load Factor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</si>
  <si>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</si>
  <si>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</si>
  <si>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</si>
  <si>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</si>
  <si>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</si>
  <si>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</si>
  <si>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</si>
  <si>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</si>
  <si>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</si>
  <si>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</si>
  <si>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</si>
  <si>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(%)</t>
  </si>
  <si>
    <t>(therms)</t>
  </si>
  <si>
    <t>System Total</t>
  </si>
  <si>
    <t>Annual
Throughput</t>
  </si>
  <si>
    <t>Average
Customers</t>
  </si>
  <si>
    <t>Percent
of
Total</t>
  </si>
  <si>
    <t>Seasonal
Throughput</t>
  </si>
  <si>
    <t>NA</t>
  </si>
  <si>
    <t>Annual
Use per
Customer</t>
  </si>
  <si>
    <t>Seasonal
Use per
Customer</t>
  </si>
  <si>
    <r>
      <t xml:space="preserve">Residential Heating
 </t>
    </r>
    <r>
      <rPr>
        <i/>
        <sz val="10"/>
        <rFont val="Arial"/>
        <family val="2"/>
      </rPr>
      <t xml:space="preserve"> Rates 23, 16</t>
    </r>
  </si>
  <si>
    <r>
      <t xml:space="preserve">C&amp;I Heating
    </t>
    </r>
    <r>
      <rPr>
        <i/>
        <sz val="10"/>
        <rFont val="Arial"/>
        <family val="2"/>
      </rPr>
      <t>Rates 31, 16, 61</t>
    </r>
  </si>
  <si>
    <r>
      <t xml:space="preserve">C&amp;I High Load Factor
</t>
    </r>
    <r>
      <rPr>
        <i/>
        <sz val="10"/>
        <rFont val="Arial"/>
        <family val="2"/>
      </rPr>
      <t xml:space="preserve">  Rate 41</t>
    </r>
  </si>
  <si>
    <r>
      <t xml:space="preserve">Firm and Interruptible
 </t>
    </r>
    <r>
      <rPr>
        <i/>
        <sz val="10"/>
        <rFont val="Arial"/>
        <family val="2"/>
      </rPr>
      <t xml:space="preserve"> Rate 85</t>
    </r>
  </si>
  <si>
    <r>
      <t xml:space="preserve">Firm and Interruptible
 </t>
    </r>
    <r>
      <rPr>
        <i/>
        <sz val="10"/>
        <rFont val="Arial"/>
        <family val="2"/>
      </rPr>
      <t xml:space="preserve"> Rate 86</t>
    </r>
  </si>
  <si>
    <r>
      <t xml:space="preserve">Firm and Interruptible
</t>
    </r>
    <r>
      <rPr>
        <i/>
        <sz val="10"/>
        <rFont val="Arial"/>
        <family val="2"/>
      </rPr>
      <t xml:space="preserve">  Rate 87</t>
    </r>
  </si>
  <si>
    <r>
      <t xml:space="preserve">Transportation Service
 </t>
    </r>
    <r>
      <rPr>
        <i/>
        <sz val="10"/>
        <rFont val="Arial"/>
        <family val="2"/>
      </rPr>
      <t xml:space="preserve"> Rate 57</t>
    </r>
  </si>
  <si>
    <r>
      <t xml:space="preserve">Transportation Service
 </t>
    </r>
    <r>
      <rPr>
        <i/>
        <sz val="10"/>
        <rFont val="Arial"/>
        <family val="2"/>
      </rPr>
      <t xml:space="preserve"> Rates 99, 199, 299</t>
    </r>
  </si>
  <si>
    <r>
      <t xml:space="preserve">CNG Service
 </t>
    </r>
    <r>
      <rPr>
        <i/>
        <sz val="10"/>
        <rFont val="Arial"/>
        <family val="2"/>
      </rPr>
      <t xml:space="preserve"> Rate 50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</si>
</sst>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left" vertical="top" wrapText="1"/>
    </xf>
    <xf numFmtId="166" fontId="0" fillId="0" borderId="0" xfId="15" applyNumberFormat="1" applyAlignment="1">
      <alignment vertical="top"/>
    </xf>
    <xf numFmtId="10" fontId="0" fillId="0" borderId="0" xfId="19" applyNumberFormat="1" applyAlignment="1">
      <alignment vertical="top"/>
    </xf>
    <xf numFmtId="10" fontId="0" fillId="0" borderId="0" xfId="19" applyNumberFormat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Border="1" applyAlignment="1" quotePrefix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28125" style="0" customWidth="1"/>
    <col min="3" max="3" width="11.28125" style="0" bestFit="1" customWidth="1"/>
    <col min="4" max="4" width="16.57421875" style="0" bestFit="1" customWidth="1"/>
    <col min="6" max="6" width="12.28125" style="0" bestFit="1" customWidth="1"/>
    <col min="8" max="8" width="12.8515625" style="0" bestFit="1" customWidth="1"/>
    <col min="9" max="10" width="10.28125" style="0" bestFit="1" customWidth="1"/>
    <col min="12" max="12" width="9.28125" style="0" bestFit="1" customWidth="1"/>
  </cols>
  <sheetData>
    <row r="1" spans="1:12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6" spans="1:12" s="11" customFormat="1" ht="38.25">
      <c r="A6" s="9" t="s">
        <v>3</v>
      </c>
      <c r="B6" s="9" t="s">
        <v>4</v>
      </c>
      <c r="C6" s="10" t="s">
        <v>23</v>
      </c>
      <c r="D6" s="10" t="s">
        <v>22</v>
      </c>
      <c r="E6" s="10" t="s">
        <v>24</v>
      </c>
      <c r="F6" s="10" t="s">
        <v>25</v>
      </c>
      <c r="G6" s="10" t="s">
        <v>24</v>
      </c>
      <c r="H6" s="10" t="s">
        <v>27</v>
      </c>
      <c r="I6" s="10" t="s">
        <v>28</v>
      </c>
      <c r="J6" s="9" t="s">
        <v>5</v>
      </c>
      <c r="K6" s="9" t="s">
        <v>6</v>
      </c>
      <c r="L6" s="9" t="s">
        <v>7</v>
      </c>
    </row>
    <row r="7" spans="1:12" s="11" customFormat="1" ht="12.75">
      <c r="A7" s="16"/>
      <c r="B7" s="16"/>
      <c r="C7" s="17"/>
      <c r="D7" s="17"/>
      <c r="E7" s="17"/>
      <c r="F7" s="17"/>
      <c r="G7" s="17"/>
      <c r="H7" s="17"/>
      <c r="I7" s="17"/>
      <c r="J7" s="16"/>
      <c r="K7" s="16"/>
      <c r="L7" s="16"/>
    </row>
    <row r="8" spans="1:12" s="2" customFormat="1" ht="12.75">
      <c r="A8" s="4"/>
      <c r="B8" s="4"/>
      <c r="C8" s="4"/>
      <c r="D8" s="5" t="s">
        <v>20</v>
      </c>
      <c r="E8" s="5" t="s">
        <v>19</v>
      </c>
      <c r="F8" s="5" t="s">
        <v>20</v>
      </c>
      <c r="G8" s="5" t="s">
        <v>19</v>
      </c>
      <c r="H8" s="5" t="s">
        <v>20</v>
      </c>
      <c r="I8" s="5" t="s">
        <v>20</v>
      </c>
      <c r="J8" s="5" t="s">
        <v>20</v>
      </c>
      <c r="K8" s="5" t="s">
        <v>19</v>
      </c>
      <c r="L8" s="5" t="s">
        <v>19</v>
      </c>
    </row>
    <row r="9" spans="1:12" s="2" customFormat="1" ht="12.75">
      <c r="A9" s="4"/>
      <c r="B9" s="4"/>
      <c r="C9" s="4"/>
      <c r="D9" s="5"/>
      <c r="E9" s="5"/>
      <c r="F9" s="4"/>
      <c r="G9" s="4"/>
      <c r="H9" s="4"/>
      <c r="I9" s="4"/>
      <c r="J9" s="4"/>
      <c r="K9" s="4"/>
      <c r="L9" s="4"/>
    </row>
    <row r="10" spans="2:12" s="1" customFormat="1" ht="12.75">
      <c r="B10" s="3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</row>
    <row r="12" spans="1:12" s="7" customFormat="1" ht="25.5">
      <c r="A12" s="6">
        <v>1</v>
      </c>
      <c r="B12" s="12" t="s">
        <v>29</v>
      </c>
      <c r="C12" s="13">
        <v>578799</v>
      </c>
      <c r="D12" s="13">
        <v>498279327.6</v>
      </c>
      <c r="E12" s="14">
        <f>+D12/D$22</f>
        <v>0.4881993149934565</v>
      </c>
      <c r="F12" s="13">
        <v>326795638.9</v>
      </c>
      <c r="G12" s="14">
        <f>+F12/F$22</f>
        <v>0.6467750893742933</v>
      </c>
      <c r="H12" s="13">
        <f aca="true" t="shared" si="0" ref="H12:H20">+D12/C12</f>
        <v>860.8849144521673</v>
      </c>
      <c r="I12" s="13">
        <f>+F12/C12</f>
        <v>564.6098885796278</v>
      </c>
      <c r="J12" s="13">
        <v>4390126.8</v>
      </c>
      <c r="K12" s="14">
        <f>+D12/(J12*365)</f>
        <v>0.31095886404459344</v>
      </c>
      <c r="L12" s="14">
        <f>+F12/(J12*365)</f>
        <v>0.20394183546913644</v>
      </c>
    </row>
    <row r="13" spans="1:12" s="7" customFormat="1" ht="25.5">
      <c r="A13" s="6">
        <f>+A12+1</f>
        <v>2</v>
      </c>
      <c r="B13" s="12" t="s">
        <v>30</v>
      </c>
      <c r="C13" s="13">
        <v>47778</v>
      </c>
      <c r="D13" s="13">
        <v>193529236.5</v>
      </c>
      <c r="E13" s="14">
        <f aca="true" t="shared" si="1" ref="E13:G20">+D13/D$22</f>
        <v>0.18961420925403574</v>
      </c>
      <c r="F13" s="13">
        <v>118447406.3</v>
      </c>
      <c r="G13" s="14">
        <f t="shared" si="1"/>
        <v>0.23442427828505438</v>
      </c>
      <c r="H13" s="13">
        <f t="shared" si="0"/>
        <v>4050.5930867763404</v>
      </c>
      <c r="I13" s="13">
        <f aca="true" t="shared" si="2" ref="I13:I22">+F13/C13</f>
        <v>2479.1202289756793</v>
      </c>
      <c r="J13" s="13">
        <v>1689357.4</v>
      </c>
      <c r="K13" s="14">
        <f aca="true" t="shared" si="3" ref="K13:K22">+D13/(J13*365)</f>
        <v>0.3138572609332814</v>
      </c>
      <c r="L13" s="14">
        <f>+F13/(J13*365)</f>
        <v>0.19209282885777054</v>
      </c>
    </row>
    <row r="14" spans="1:12" s="7" customFormat="1" ht="25.5">
      <c r="A14" s="6">
        <f aca="true" t="shared" si="4" ref="A14:A20">+A13+1</f>
        <v>3</v>
      </c>
      <c r="B14" s="12" t="s">
        <v>31</v>
      </c>
      <c r="C14" s="13">
        <v>1342</v>
      </c>
      <c r="D14" s="13">
        <v>49128842.5</v>
      </c>
      <c r="E14" s="14">
        <f t="shared" si="1"/>
        <v>0.04813498358530219</v>
      </c>
      <c r="F14" s="13">
        <v>23088328.6</v>
      </c>
      <c r="G14" s="14">
        <f t="shared" si="1"/>
        <v>0.04569508896762715</v>
      </c>
      <c r="H14" s="13">
        <f t="shared" si="0"/>
        <v>36608.67548435171</v>
      </c>
      <c r="I14" s="13">
        <f t="shared" si="2"/>
        <v>17204.417734724295</v>
      </c>
      <c r="J14" s="13">
        <v>305839</v>
      </c>
      <c r="K14" s="14">
        <f t="shared" si="3"/>
        <v>0.4400994264732447</v>
      </c>
      <c r="L14" s="14">
        <f>+F14/(J14*365)</f>
        <v>0.20682677746958547</v>
      </c>
    </row>
    <row r="15" spans="1:12" s="7" customFormat="1" ht="25.5">
      <c r="A15" s="6">
        <f t="shared" si="4"/>
        <v>4</v>
      </c>
      <c r="B15" s="12" t="s">
        <v>32</v>
      </c>
      <c r="C15" s="13">
        <v>38</v>
      </c>
      <c r="D15" s="13">
        <v>14391565.1</v>
      </c>
      <c r="E15" s="14">
        <f t="shared" si="1"/>
        <v>0.01410042888462735</v>
      </c>
      <c r="F15" s="13">
        <v>7775076.7</v>
      </c>
      <c r="G15" s="14">
        <f t="shared" si="1"/>
        <v>0.015387983586504606</v>
      </c>
      <c r="H15" s="13">
        <f t="shared" si="0"/>
        <v>378725.397368421</v>
      </c>
      <c r="I15" s="13">
        <f t="shared" si="2"/>
        <v>204607.28157894738</v>
      </c>
      <c r="J15" s="13">
        <v>40956.3</v>
      </c>
      <c r="K15" s="14">
        <f t="shared" si="3"/>
        <v>0.9627077025867095</v>
      </c>
      <c r="L15" s="15" t="s">
        <v>26</v>
      </c>
    </row>
    <row r="16" spans="1:12" s="7" customFormat="1" ht="25.5">
      <c r="A16" s="6">
        <f t="shared" si="4"/>
        <v>5</v>
      </c>
      <c r="B16" s="12" t="s">
        <v>33</v>
      </c>
      <c r="C16" s="13">
        <v>568</v>
      </c>
      <c r="D16" s="13">
        <v>22163693.7</v>
      </c>
      <c r="E16" s="14">
        <f t="shared" si="1"/>
        <v>0.02171533010245795</v>
      </c>
      <c r="F16" s="13">
        <v>13817395.1</v>
      </c>
      <c r="G16" s="14">
        <f t="shared" si="1"/>
        <v>0.027346591835814192</v>
      </c>
      <c r="H16" s="13">
        <f t="shared" si="0"/>
        <v>39020.5875</v>
      </c>
      <c r="I16" s="13">
        <f t="shared" si="2"/>
        <v>24326.399823943662</v>
      </c>
      <c r="J16" s="13">
        <v>84207.1</v>
      </c>
      <c r="K16" s="14">
        <f t="shared" si="3"/>
        <v>0.7211084159548384</v>
      </c>
      <c r="L16" s="15" t="s">
        <v>26</v>
      </c>
    </row>
    <row r="17" spans="1:12" s="7" customFormat="1" ht="25.5">
      <c r="A17" s="6">
        <f t="shared" si="4"/>
        <v>6</v>
      </c>
      <c r="B17" s="12" t="s">
        <v>34</v>
      </c>
      <c r="C17" s="13">
        <v>13</v>
      </c>
      <c r="D17" s="13">
        <v>30720279.6</v>
      </c>
      <c r="E17" s="14">
        <f t="shared" si="1"/>
        <v>0.03009881932964111</v>
      </c>
      <c r="F17" s="13">
        <v>15318344</v>
      </c>
      <c r="G17" s="14">
        <f t="shared" si="1"/>
        <v>0.03031718337189282</v>
      </c>
      <c r="H17" s="13">
        <f t="shared" si="0"/>
        <v>2363098.4307692307</v>
      </c>
      <c r="I17" s="13">
        <f t="shared" si="2"/>
        <v>1178334.1538461538</v>
      </c>
      <c r="J17" s="13">
        <v>63384.4</v>
      </c>
      <c r="K17" s="14">
        <f t="shared" si="3"/>
        <v>1.3278527459286686</v>
      </c>
      <c r="L17" s="15" t="s">
        <v>26</v>
      </c>
    </row>
    <row r="18" spans="1:12" s="7" customFormat="1" ht="25.5">
      <c r="A18" s="6">
        <f t="shared" si="4"/>
        <v>7</v>
      </c>
      <c r="B18" s="12" t="s">
        <v>35</v>
      </c>
      <c r="C18" s="13">
        <v>120</v>
      </c>
      <c r="D18" s="13">
        <v>173948491.9</v>
      </c>
      <c r="E18" s="14">
        <f t="shared" si="1"/>
        <v>0.1704295761149791</v>
      </c>
      <c r="F18" s="13">
        <v>0</v>
      </c>
      <c r="G18" s="15" t="s">
        <v>26</v>
      </c>
      <c r="H18" s="13">
        <f t="shared" si="0"/>
        <v>1449570.7658333334</v>
      </c>
      <c r="I18" s="13">
        <f t="shared" si="2"/>
        <v>0</v>
      </c>
      <c r="J18" s="13">
        <v>267897.2</v>
      </c>
      <c r="K18" s="14">
        <f t="shared" si="3"/>
        <v>1.7789331530338186</v>
      </c>
      <c r="L18" s="15" t="s">
        <v>26</v>
      </c>
    </row>
    <row r="19" spans="1:12" s="7" customFormat="1" ht="25.5">
      <c r="A19" s="6">
        <f t="shared" si="4"/>
        <v>8</v>
      </c>
      <c r="B19" s="12" t="s">
        <v>36</v>
      </c>
      <c r="C19" s="13">
        <v>15</v>
      </c>
      <c r="D19" s="13">
        <v>38431300.5</v>
      </c>
      <c r="E19" s="14">
        <f t="shared" si="1"/>
        <v>0.03765384903438984</v>
      </c>
      <c r="F19" s="13">
        <v>0</v>
      </c>
      <c r="G19" s="15" t="s">
        <v>26</v>
      </c>
      <c r="H19" s="13">
        <f t="shared" si="0"/>
        <v>2562086.7</v>
      </c>
      <c r="I19" s="13">
        <f t="shared" si="2"/>
        <v>0</v>
      </c>
      <c r="J19" s="13">
        <v>120144.8</v>
      </c>
      <c r="K19" s="14">
        <f t="shared" si="3"/>
        <v>0.8763694662322077</v>
      </c>
      <c r="L19" s="15" t="s">
        <v>26</v>
      </c>
    </row>
    <row r="20" spans="1:12" s="7" customFormat="1" ht="25.5">
      <c r="A20" s="6">
        <f t="shared" si="4"/>
        <v>9</v>
      </c>
      <c r="B20" s="12" t="s">
        <v>37</v>
      </c>
      <c r="C20" s="13">
        <v>7</v>
      </c>
      <c r="D20" s="13">
        <v>54593.1</v>
      </c>
      <c r="E20" s="14">
        <f t="shared" si="1"/>
        <v>5.3488701110162745E-05</v>
      </c>
      <c r="F20" s="13">
        <v>27175.7</v>
      </c>
      <c r="G20" s="14">
        <f t="shared" si="1"/>
        <v>5.378457881345058E-05</v>
      </c>
      <c r="H20" s="13">
        <f t="shared" si="0"/>
        <v>7799.0142857142855</v>
      </c>
      <c r="I20" s="13">
        <f t="shared" si="2"/>
        <v>3882.2428571428572</v>
      </c>
      <c r="J20" s="13">
        <v>162.4</v>
      </c>
      <c r="K20" s="14">
        <f t="shared" si="3"/>
        <v>0.9209983804575207</v>
      </c>
      <c r="L20" s="14">
        <f>+F20/(J20*365)</f>
        <v>0.4584604224306634</v>
      </c>
    </row>
    <row r="21" spans="1:10" s="7" customFormat="1" ht="12.75">
      <c r="A21" s="6"/>
      <c r="B21" s="12"/>
      <c r="C21" s="13"/>
      <c r="D21" s="13"/>
      <c r="E21" s="14"/>
      <c r="F21" s="13">
        <v>0</v>
      </c>
      <c r="G21" s="14"/>
      <c r="H21" s="13"/>
      <c r="I21" s="13"/>
      <c r="J21" s="13"/>
    </row>
    <row r="22" spans="1:12" s="7" customFormat="1" ht="12.75">
      <c r="A22" s="6">
        <f>+A20+1</f>
        <v>10</v>
      </c>
      <c r="B22" s="12" t="s">
        <v>21</v>
      </c>
      <c r="C22" s="13">
        <f>SUM(C12:C21)</f>
        <v>628680</v>
      </c>
      <c r="D22" s="13">
        <f>SUM(D12:D21)</f>
        <v>1020647330.5000001</v>
      </c>
      <c r="E22" s="14">
        <f>SUM(E12:E21)</f>
        <v>1</v>
      </c>
      <c r="F22" s="13">
        <f>SUM(F12:F21)</f>
        <v>505269365.3</v>
      </c>
      <c r="G22" s="14">
        <f>SUM(G12:G21)</f>
        <v>1</v>
      </c>
      <c r="H22" s="13">
        <f>+D22/C22</f>
        <v>1623.4766980021634</v>
      </c>
      <c r="I22" s="13">
        <f t="shared" si="2"/>
        <v>803.6988059107972</v>
      </c>
      <c r="J22" s="13">
        <f>SUM(J12:J21)</f>
        <v>6962075.399999999</v>
      </c>
      <c r="K22" s="14">
        <f t="shared" si="3"/>
        <v>0.40164662051266836</v>
      </c>
      <c r="L22" s="14">
        <f>SUM(F12:F14,F20)/(SUM(J12:J14,J20)*365)</f>
        <v>0.2009516877180301</v>
      </c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</sheetData>
  <printOptions horizontalCentered="1"/>
  <pageMargins left="0.25" right="0.25" top="2" bottom="1" header="1.5" footer="0.5"/>
  <pageSetup horizontalDpi="600" verticalDpi="600" orientation="landscape" scale="90" r:id="rId1"/>
  <headerFooter alignWithMargins="0">
    <oddHeader>&amp;RDocket No. UG-04________
Exhibit No. _______ (CEP-5)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2004-04-03T04:29:31Z</cp:lastPrinted>
  <dcterms:created xsi:type="dcterms:W3CDTF">2004-04-02T16:59:29Z</dcterms:created>
  <dcterms:modified xsi:type="dcterms:W3CDTF">2004-04-03T04:29:34Z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040641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