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40A43B9A-E062-463A-B55C-0EDFC3721A6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2023 Payments" sheetId="6" r:id="rId1"/>
  </sheets>
  <definedNames>
    <definedName name="_xlnm.Print_Area" localSheetId="0">'2023 Payments'!$A$1:$K$58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6" l="1"/>
  <c r="G50" i="6"/>
  <c r="G48" i="6"/>
  <c r="I19" i="6" l="1"/>
  <c r="E34" i="6" l="1"/>
  <c r="G21" i="6" l="1"/>
  <c r="E21" i="6"/>
  <c r="I15" i="6" l="1"/>
  <c r="I17" i="6" l="1"/>
  <c r="M48" i="6" l="1"/>
  <c r="K54" i="6"/>
  <c r="I54" i="6"/>
  <c r="G54" i="6"/>
  <c r="E54" i="6"/>
  <c r="M52" i="6"/>
  <c r="M50" i="6"/>
  <c r="I34" i="6"/>
  <c r="I21" i="6"/>
  <c r="M54" i="6" l="1"/>
  <c r="K19" i="6"/>
  <c r="M19" i="6" s="1"/>
  <c r="K15" i="6" l="1"/>
  <c r="K17" i="6"/>
  <c r="M17" i="6" s="1"/>
  <c r="K21" i="6" l="1"/>
  <c r="M15" i="6"/>
</calcChain>
</file>

<file path=xl/sharedStrings.xml><?xml version="1.0" encoding="utf-8"?>
<sst xmlns="http://schemas.openxmlformats.org/spreadsheetml/2006/main" count="45" uniqueCount="33">
  <si>
    <t>Douglas County Solid Waste Collection Fee and Payment Schedule</t>
  </si>
  <si>
    <t>Amount to be collected under Ordinance C.E. 94-014</t>
  </si>
  <si>
    <t>COMMERCIAL</t>
  </si>
  <si>
    <t>RESIDENTIAL</t>
  </si>
  <si>
    <t>TOTAL</t>
  </si>
  <si>
    <t>%</t>
  </si>
  <si>
    <t>Waste Management</t>
  </si>
  <si>
    <t>Sunrise Disposal</t>
  </si>
  <si>
    <t>Zippy Disposal</t>
  </si>
  <si>
    <t>TOTAL:</t>
  </si>
  <si>
    <t>1st Quarter</t>
  </si>
  <si>
    <t>2nd Quarter</t>
  </si>
  <si>
    <t>3rd Quarter</t>
  </si>
  <si>
    <t>4th Quarter</t>
  </si>
  <si>
    <t xml:space="preserve"> </t>
  </si>
  <si>
    <r>
      <t xml:space="preserve">                       </t>
    </r>
    <r>
      <rPr>
        <b/>
        <sz val="10"/>
        <rFont val="Times New Roman"/>
        <family val="1"/>
      </rPr>
      <t xml:space="preserve"> billing month</t>
    </r>
  </si>
  <si>
    <r>
      <t xml:space="preserve">                   </t>
    </r>
    <r>
      <rPr>
        <b/>
        <sz val="10"/>
        <rFont val="Times New Roman"/>
        <family val="1"/>
      </rPr>
      <t xml:space="preserve">     due month</t>
    </r>
  </si>
  <si>
    <t>March 15</t>
  </si>
  <si>
    <r>
      <t>Billing Date</t>
    </r>
    <r>
      <rPr>
        <b/>
        <sz val="10"/>
        <rFont val="Times New Roman"/>
        <family val="1"/>
      </rPr>
      <t>:  3rd day of each</t>
    </r>
  </si>
  <si>
    <r>
      <t>Due Date</t>
    </r>
    <r>
      <rPr>
        <b/>
        <sz val="10"/>
        <rFont val="Times New Roman"/>
        <family val="1"/>
      </rPr>
      <t>:      15th day of each</t>
    </r>
  </si>
  <si>
    <t>June 15</t>
  </si>
  <si>
    <t>DOUGLAS COUNTY SOLID WASTE PROGRAMS</t>
  </si>
  <si>
    <t>November 15</t>
  </si>
  <si>
    <t>Previous Years Solid Waste Collection Fee Amount</t>
  </si>
  <si>
    <t>Douglas County 2023 ‘fair share’ portion:</t>
  </si>
  <si>
    <t>Reported 2022 Solid Waste Volumes: (in lbs)</t>
  </si>
  <si>
    <t>2023 Solid Waste Payment Schedule</t>
  </si>
  <si>
    <t>November 3</t>
  </si>
  <si>
    <t>March 3</t>
  </si>
  <si>
    <t>June 3</t>
  </si>
  <si>
    <t>September 3</t>
  </si>
  <si>
    <t>September 15</t>
  </si>
  <si>
    <t xml:space="preserve">CORRECTED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</si>
</sst>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3" xfId="0" applyNumberFormat="1" applyFont="1" applyBorder="1"/>
    <xf numFmtId="3" fontId="3" fillId="0" borderId="0" xfId="0" applyNumberFormat="1" applyFont="1"/>
    <xf numFmtId="4" fontId="2" fillId="0" borderId="0" xfId="0" applyNumberFormat="1" applyFont="1"/>
    <xf numFmtId="4" fontId="3" fillId="0" borderId="0" xfId="0" applyNumberFormat="1" applyFont="1" applyAlignment="1">
      <alignment horizontal="right"/>
    </xf>
    <xf numFmtId="3" fontId="2" fillId="0" borderId="0" xfId="0" applyNumberFormat="1" applyFont="1"/>
    <xf numFmtId="44" fontId="2" fillId="0" borderId="0" xfId="2" applyFont="1" applyFill="1" applyAlignment="1">
      <alignment horizontal="center"/>
    </xf>
    <xf numFmtId="44" fontId="2" fillId="0" borderId="0" xfId="2" applyFont="1" applyFill="1" applyAlignment="1">
      <alignment horizontal="right"/>
    </xf>
    <xf numFmtId="44" fontId="2" fillId="0" borderId="3" xfId="2" applyFont="1" applyFill="1" applyBorder="1" applyAlignment="1">
      <alignment horizontal="right"/>
    </xf>
    <xf numFmtId="44" fontId="2" fillId="0" borderId="3" xfId="2" applyFont="1" applyFill="1" applyBorder="1" applyAlignment="1">
      <alignment horizontal="center"/>
    </xf>
    <xf numFmtId="44" fontId="3" fillId="0" borderId="0" xfId="2" applyFont="1" applyAlignment="1">
      <alignment horizontal="center"/>
    </xf>
    <xf numFmtId="44" fontId="3" fillId="0" borderId="0" xfId="2" applyFont="1" applyAlignment="1">
      <alignment horizontal="right"/>
    </xf>
    <xf numFmtId="44" fontId="2" fillId="0" borderId="0" xfId="2" applyFont="1" applyAlignment="1">
      <alignment horizontal="right"/>
    </xf>
    <xf numFmtId="44" fontId="2" fillId="0" borderId="0" xfId="2" applyFont="1" applyAlignment="1">
      <alignment horizontal="center"/>
    </xf>
    <xf numFmtId="44" fontId="3" fillId="0" borderId="0" xfId="2" applyFont="1" applyFill="1" applyAlignment="1">
      <alignment horizontal="right"/>
    </xf>
    <xf numFmtId="44" fontId="2" fillId="0" borderId="0" xfId="2" applyFont="1" applyAlignment="1">
      <alignment horizontal="left"/>
    </xf>
    <xf numFmtId="44" fontId="0" fillId="0" borderId="0" xfId="2" applyFont="1" applyAlignment="1">
      <alignment horizontal="left"/>
    </xf>
    <xf numFmtId="49" fontId="2" fillId="0" borderId="0" xfId="0" applyNumberFormat="1" applyFont="1" applyAlignment="1">
      <alignment horizontal="center"/>
    </xf>
    <xf numFmtId="44" fontId="2" fillId="0" borderId="0" xfId="0" applyNumberFormat="1" applyFont="1"/>
    <xf numFmtId="44" fontId="3" fillId="0" borderId="0" xfId="2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9" fontId="2" fillId="0" borderId="0" xfId="1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11" fillId="0" borderId="0" xfId="0" applyFont="1"/>
    <xf numFmtId="44" fontId="2" fillId="0" borderId="0" xfId="2" applyFont="1" applyBorder="1" applyAlignment="1">
      <alignment horizontal="right"/>
    </xf>
    <xf numFmtId="44" fontId="2" fillId="0" borderId="0" xfId="2" applyFont="1" applyBorder="1"/>
    <xf numFmtId="44" fontId="2" fillId="0" borderId="0" xfId="2" applyFont="1" applyFill="1" applyBorder="1" applyAlignment="1">
      <alignment horizontal="right"/>
    </xf>
    <xf numFmtId="44" fontId="2" fillId="0" borderId="0" xfId="2" applyFont="1" applyFill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/>
    <xf numFmtId="9" fontId="2" fillId="0" borderId="0" xfId="0" applyNumberFormat="1" applyFont="1" applyAlignment="1">
      <alignment vertical="center"/>
    </xf>
    <xf numFmtId="9" fontId="4" fillId="0" borderId="0" xfId="0" applyNumberFormat="1" applyFont="1"/>
    <xf numFmtId="164" fontId="2" fillId="3" borderId="0" xfId="1" applyNumberFormat="1" applyFont="1" applyFill="1" applyBorder="1" applyAlignment="1">
      <alignment horizontal="center"/>
    </xf>
    <xf numFmtId="44" fontId="2" fillId="3" borderId="0" xfId="0" applyNumberFormat="1" applyFont="1" applyFill="1"/>
    <xf numFmtId="3" fontId="2" fillId="3" borderId="0" xfId="0" applyNumberFormat="1" applyFont="1" applyFill="1"/>
    <xf numFmtId="44" fontId="2" fillId="3" borderId="0" xfId="2" applyFont="1" applyFill="1" applyAlignment="1">
      <alignment horizontal="right"/>
    </xf>
    <xf numFmtId="0" fontId="2" fillId="3" borderId="0" xfId="0" applyFont="1" applyFill="1"/>
    <xf numFmtId="44" fontId="3" fillId="3" borderId="0" xfId="2" applyFont="1" applyFill="1" applyAlignment="1">
      <alignment horizontal="center"/>
    </xf>
    <xf numFmtId="44" fontId="2" fillId="3" borderId="0" xfId="2" applyFont="1" applyFill="1" applyAlignment="1">
      <alignment horizontal="center"/>
    </xf>
    <xf numFmtId="44" fontId="2" fillId="3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2" borderId="0" xfId="0" applyFont="1" applyFill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536284</xdr:colOff>
      <xdr:row>1</xdr:row>
      <xdr:rowOff>150310</xdr:rowOff>
    </xdr:from>
    <xdr:ext cx="184730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12784" y="39796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2400" b="1" cap="none" spc="0" baseline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22"/>
  <sheetViews>
    <sheetView tabSelected="1" zoomScaleNormal="100" workbookViewId="0">
      <selection activeCell="M36" sqref="M36"/>
    </sheetView>
  </sheetViews>
  <sheetFormatPr defaultColWidth="9.140625" defaultRowHeight="12.75" x14ac:dyDescent="0.2"/>
  <cols>
    <col min="1" max="1" width="2" style="2" customWidth="1"/>
    <col min="2" max="2" width="10.85546875" style="2" customWidth="1"/>
    <col min="3" max="3" width="13.85546875" style="2" customWidth="1"/>
    <col min="4" max="4" width="10.42578125" style="2" customWidth="1"/>
    <col min="5" max="5" width="12.140625" style="2" customWidth="1"/>
    <col min="6" max="6" width="3.28515625" style="2" customWidth="1"/>
    <col min="7" max="7" width="12.5703125" style="2" customWidth="1"/>
    <col min="8" max="8" width="3.140625" style="2" customWidth="1"/>
    <col min="9" max="9" width="12" style="2" customWidth="1"/>
    <col min="10" max="10" width="2.7109375" style="2" customWidth="1"/>
    <col min="11" max="11" width="13.28515625" style="2" customWidth="1"/>
    <col min="12" max="12" width="13.5703125" style="2" customWidth="1"/>
    <col min="13" max="13" width="15.140625" style="2" customWidth="1"/>
    <col min="14" max="16384" width="9.140625" style="2"/>
  </cols>
  <sheetData>
    <row r="1" spans="1:18" ht="20.100000000000001" customHeight="1" x14ac:dyDescent="0.2">
      <c r="B1" s="54" t="s">
        <v>21</v>
      </c>
      <c r="C1" s="54"/>
      <c r="D1" s="54"/>
      <c r="E1" s="54"/>
      <c r="F1" s="54"/>
      <c r="G1" s="54"/>
      <c r="H1" s="54"/>
      <c r="I1" s="54"/>
      <c r="J1" s="54"/>
      <c r="K1" s="54"/>
      <c r="L1" s="1"/>
      <c r="M1" s="1"/>
    </row>
    <row r="2" spans="1:18" ht="20.100000000000001" customHeight="1" x14ac:dyDescent="0.2">
      <c r="B2" s="55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1"/>
      <c r="M2" s="1"/>
    </row>
    <row r="3" spans="1:18" ht="20.100000000000001" customHeight="1" x14ac:dyDescent="0.2">
      <c r="A3" s="59" t="s">
        <v>32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1"/>
      <c r="M3" s="1"/>
    </row>
    <row r="4" spans="1:18" ht="21.7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 ht="9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ht="15.75" x14ac:dyDescent="0.25">
      <c r="A6" s="42" t="s">
        <v>24</v>
      </c>
      <c r="B6" s="35"/>
      <c r="C6" s="35"/>
      <c r="D6" s="35"/>
      <c r="E6" s="35"/>
      <c r="F6" s="24"/>
      <c r="G6" s="25">
        <v>218319</v>
      </c>
      <c r="H6" s="1"/>
      <c r="I6" s="4"/>
      <c r="J6" s="53"/>
      <c r="K6" s="53"/>
      <c r="L6" s="5"/>
      <c r="M6" s="1"/>
    </row>
    <row r="7" spans="1:18" ht="12.75" customHeight="1" x14ac:dyDescent="0.2">
      <c r="A7" s="1"/>
      <c r="B7" s="1"/>
      <c r="C7" s="1"/>
      <c r="D7" s="1"/>
      <c r="E7" s="1"/>
      <c r="F7" s="24"/>
      <c r="G7" s="24"/>
      <c r="H7" s="1"/>
      <c r="I7" s="4"/>
      <c r="J7" s="1"/>
      <c r="K7" s="1"/>
      <c r="L7" s="1"/>
      <c r="M7" s="1"/>
      <c r="N7" s="31"/>
      <c r="O7" s="31"/>
      <c r="P7" s="31"/>
      <c r="Q7" s="31"/>
      <c r="R7" s="31"/>
    </row>
    <row r="8" spans="1:18" ht="15.75" x14ac:dyDescent="0.25">
      <c r="A8" s="42" t="s">
        <v>1</v>
      </c>
      <c r="B8" s="35"/>
      <c r="C8" s="35"/>
      <c r="D8" s="35"/>
      <c r="E8" s="35"/>
      <c r="F8" s="24"/>
      <c r="G8" s="25">
        <v>218319</v>
      </c>
      <c r="H8" s="1"/>
      <c r="I8" s="4"/>
      <c r="J8" s="53"/>
      <c r="K8" s="53"/>
      <c r="L8" s="5"/>
      <c r="M8" s="1"/>
      <c r="N8" s="31"/>
      <c r="O8" s="31"/>
      <c r="P8" s="31"/>
      <c r="Q8" s="31"/>
      <c r="R8" s="43"/>
    </row>
    <row r="9" spans="1:18" ht="12" customHeight="1" thickBo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"/>
      <c r="M9" s="1"/>
      <c r="R9" s="44"/>
    </row>
    <row r="10" spans="1:18" ht="13.5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8" x14ac:dyDescent="0.2">
      <c r="A11" s="58" t="s">
        <v>25</v>
      </c>
      <c r="B11" s="58"/>
      <c r="C11" s="58"/>
      <c r="D11" s="58"/>
      <c r="E11" s="58"/>
      <c r="F11" s="1"/>
      <c r="G11" s="1"/>
      <c r="H11" s="1"/>
      <c r="I11" s="1"/>
      <c r="J11" s="1"/>
      <c r="K11" s="1"/>
      <c r="L11" s="1"/>
      <c r="M11" s="1"/>
    </row>
    <row r="12" spans="1:18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8" x14ac:dyDescent="0.2">
      <c r="A13" s="1"/>
      <c r="B13" s="1"/>
      <c r="C13" s="1"/>
      <c r="D13" s="1"/>
      <c r="E13" s="8" t="s">
        <v>2</v>
      </c>
      <c r="F13" s="1"/>
      <c r="G13" s="8" t="s">
        <v>3</v>
      </c>
      <c r="H13" s="1"/>
      <c r="I13" s="8" t="s">
        <v>4</v>
      </c>
      <c r="J13" s="1"/>
      <c r="K13" s="8" t="s">
        <v>5</v>
      </c>
      <c r="L13" s="8"/>
      <c r="M13" s="1"/>
    </row>
    <row r="14" spans="1:18" x14ac:dyDescent="0.2">
      <c r="A14" s="1"/>
      <c r="B14" s="1"/>
      <c r="C14" s="1"/>
      <c r="D14" s="1"/>
      <c r="E14" s="9"/>
      <c r="F14" s="1"/>
      <c r="G14" s="9"/>
      <c r="H14" s="1"/>
      <c r="I14" s="9"/>
      <c r="J14" s="1"/>
      <c r="K14" s="1"/>
      <c r="L14" s="1"/>
    </row>
    <row r="15" spans="1:18" ht="15" x14ac:dyDescent="0.25">
      <c r="A15" s="1"/>
      <c r="B15" s="57" t="s">
        <v>7</v>
      </c>
      <c r="C15" s="57"/>
      <c r="D15" s="1"/>
      <c r="E15" s="14">
        <v>34464</v>
      </c>
      <c r="F15" s="14"/>
      <c r="G15" s="14">
        <v>0</v>
      </c>
      <c r="H15" s="14"/>
      <c r="I15" s="14">
        <f>SUM(E15,G15)</f>
        <v>34464</v>
      </c>
      <c r="J15" s="1"/>
      <c r="K15" s="45">
        <f>SUM(I15/I21)</f>
        <v>8.3800349751691865E-4</v>
      </c>
      <c r="L15" s="1"/>
      <c r="M15" s="46">
        <f>SUM(K15*G6)</f>
        <v>182.95208557439616</v>
      </c>
    </row>
    <row r="16" spans="1:18" x14ac:dyDescent="0.2">
      <c r="A16" s="1"/>
      <c r="B16" s="1"/>
      <c r="C16" s="1"/>
      <c r="D16" s="1"/>
      <c r="E16" s="14"/>
      <c r="F16" s="14"/>
      <c r="G16" s="14"/>
      <c r="H16" s="14"/>
      <c r="I16" s="14"/>
      <c r="J16" s="1"/>
      <c r="K16" s="29"/>
      <c r="L16" s="1"/>
      <c r="M16" s="1"/>
    </row>
    <row r="17" spans="1:13" ht="15" x14ac:dyDescent="0.25">
      <c r="A17" s="1"/>
      <c r="B17" s="57" t="s">
        <v>6</v>
      </c>
      <c r="C17" s="57"/>
      <c r="D17" s="1"/>
      <c r="E17" s="47">
        <v>17469147</v>
      </c>
      <c r="F17" s="14"/>
      <c r="G17" s="47">
        <v>21770482</v>
      </c>
      <c r="H17" s="14"/>
      <c r="I17" s="47">
        <f>SUM(E17+G17)</f>
        <v>39239629</v>
      </c>
      <c r="J17" s="1"/>
      <c r="K17" s="45">
        <f>SUM(I17/I21)</f>
        <v>0.95412448767601865</v>
      </c>
      <c r="L17" s="1"/>
      <c r="M17" s="46">
        <f>SUM(K17*G6)</f>
        <v>208303.50402494072</v>
      </c>
    </row>
    <row r="18" spans="1:13" x14ac:dyDescent="0.2">
      <c r="A18" s="1"/>
      <c r="B18" s="1"/>
      <c r="C18" s="1"/>
      <c r="D18" s="1"/>
      <c r="E18" s="14"/>
      <c r="F18" s="14"/>
      <c r="G18" s="14"/>
      <c r="H18" s="14"/>
      <c r="I18" s="14"/>
      <c r="J18" s="1"/>
      <c r="K18" s="29"/>
      <c r="L18" s="1"/>
      <c r="M18" s="1"/>
    </row>
    <row r="19" spans="1:13" ht="15" x14ac:dyDescent="0.25">
      <c r="A19" s="1"/>
      <c r="B19" s="57" t="s">
        <v>8</v>
      </c>
      <c r="C19" s="57"/>
      <c r="D19" s="1"/>
      <c r="E19" s="14">
        <v>1346437</v>
      </c>
      <c r="F19" s="14"/>
      <c r="G19" s="14">
        <v>505790</v>
      </c>
      <c r="H19" s="14"/>
      <c r="I19" s="14">
        <f>SUM(E19+G19)</f>
        <v>1852227</v>
      </c>
      <c r="J19" s="1"/>
      <c r="K19" s="45">
        <f>SUM(I19/I21)</f>
        <v>4.5037508826464415E-2</v>
      </c>
      <c r="L19" s="1"/>
      <c r="M19" s="46">
        <f>SUM(K19*G6)</f>
        <v>9832.5438894848849</v>
      </c>
    </row>
    <row r="20" spans="1:13" x14ac:dyDescent="0.2">
      <c r="A20" s="1"/>
      <c r="B20" s="1"/>
      <c r="C20" s="1"/>
      <c r="D20" s="1"/>
      <c r="E20" s="10"/>
      <c r="F20" s="14"/>
      <c r="G20" s="10"/>
      <c r="H20" s="14"/>
      <c r="I20" s="10"/>
      <c r="J20" s="1"/>
      <c r="K20" s="1"/>
      <c r="L20" s="1"/>
      <c r="M20" s="1"/>
    </row>
    <row r="21" spans="1:13" x14ac:dyDescent="0.2">
      <c r="A21" s="1"/>
      <c r="B21" s="1"/>
      <c r="D21" s="7" t="s">
        <v>9</v>
      </c>
      <c r="E21" s="11">
        <f>SUM(E15:E20)</f>
        <v>18850048</v>
      </c>
      <c r="F21" s="11"/>
      <c r="G21" s="11">
        <f>SUM(G15:G20)</f>
        <v>22276272</v>
      </c>
      <c r="H21" s="11"/>
      <c r="I21" s="11">
        <f>SUM(I15:I20)</f>
        <v>41126320</v>
      </c>
      <c r="J21" s="1"/>
      <c r="K21" s="30">
        <f>SUM(K15:K19)</f>
        <v>1</v>
      </c>
      <c r="L21" s="1"/>
      <c r="M21" s="1"/>
    </row>
    <row r="22" spans="1:13" ht="13.5" thickBo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"/>
      <c r="M22" s="1"/>
    </row>
    <row r="23" spans="1:13" ht="13.5" thickTop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7" t="s">
        <v>23</v>
      </c>
      <c r="C24" s="7"/>
      <c r="D24" s="7"/>
      <c r="E24" s="1"/>
      <c r="F24" s="1"/>
      <c r="G24" s="1"/>
      <c r="H24" s="1"/>
      <c r="I24" s="1"/>
      <c r="J24" s="1"/>
      <c r="K24" s="49"/>
      <c r="L24" s="1"/>
      <c r="M24" s="1"/>
    </row>
    <row r="25" spans="1:13" x14ac:dyDescent="0.2">
      <c r="A25" s="1"/>
      <c r="B25" s="1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 x14ac:dyDescent="0.25">
      <c r="A26" s="1"/>
      <c r="B26" s="1"/>
      <c r="C26" s="1"/>
      <c r="D26" s="1"/>
      <c r="E26" s="34">
        <v>2022</v>
      </c>
      <c r="F26" s="1"/>
      <c r="G26" s="1"/>
      <c r="H26" s="1"/>
      <c r="I26" s="34">
        <v>2023</v>
      </c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 x14ac:dyDescent="0.25">
      <c r="A28" s="1"/>
      <c r="B28" s="57" t="s">
        <v>7</v>
      </c>
      <c r="C28" s="57"/>
      <c r="D28" s="4"/>
      <c r="E28" s="16">
        <v>173.54</v>
      </c>
      <c r="F28" s="22"/>
      <c r="G28" s="21"/>
      <c r="H28" s="21"/>
      <c r="I28" s="48">
        <v>182.95</v>
      </c>
      <c r="J28" s="12"/>
      <c r="K28" s="1"/>
      <c r="L28" s="27"/>
      <c r="M28" s="1"/>
    </row>
    <row r="29" spans="1:13" x14ac:dyDescent="0.2">
      <c r="A29" s="1"/>
      <c r="B29" s="1"/>
      <c r="C29" s="1"/>
      <c r="D29" s="4"/>
      <c r="E29" s="16"/>
      <c r="F29" s="22"/>
      <c r="G29" s="21"/>
      <c r="H29" s="21"/>
      <c r="I29" s="16"/>
      <c r="J29" s="12"/>
      <c r="K29" s="1"/>
      <c r="L29" s="49"/>
      <c r="M29" s="1"/>
    </row>
    <row r="30" spans="1:13" ht="15" x14ac:dyDescent="0.25">
      <c r="A30" s="1"/>
      <c r="B30" s="57" t="s">
        <v>6</v>
      </c>
      <c r="C30" s="57"/>
      <c r="D30" s="4"/>
      <c r="E30" s="16">
        <v>197613.77</v>
      </c>
      <c r="F30" s="22"/>
      <c r="G30" s="21"/>
      <c r="H30" s="21"/>
      <c r="I30" s="48">
        <v>208303.5</v>
      </c>
      <c r="J30" s="12"/>
      <c r="K30" s="1"/>
      <c r="L30" s="1"/>
      <c r="M30" s="1"/>
    </row>
    <row r="31" spans="1:13" x14ac:dyDescent="0.2">
      <c r="A31" s="1"/>
      <c r="B31" s="1"/>
      <c r="C31" s="1"/>
      <c r="D31" s="4"/>
      <c r="E31" s="16"/>
      <c r="F31" s="22"/>
      <c r="G31" s="21"/>
      <c r="H31" s="21"/>
      <c r="I31" s="16"/>
      <c r="J31" s="12"/>
      <c r="K31" s="1"/>
      <c r="L31" s="1"/>
      <c r="M31" s="1"/>
    </row>
    <row r="32" spans="1:13" ht="15" x14ac:dyDescent="0.25">
      <c r="A32" s="1"/>
      <c r="B32" s="57" t="s">
        <v>8</v>
      </c>
      <c r="C32" s="57"/>
      <c r="D32" s="4"/>
      <c r="E32" s="16">
        <v>8174.69</v>
      </c>
      <c r="F32" s="22"/>
      <c r="G32" s="21"/>
      <c r="H32" s="21"/>
      <c r="I32" s="48">
        <v>9832.5499999999993</v>
      </c>
      <c r="J32" s="12"/>
      <c r="K32" s="1"/>
      <c r="L32" s="1"/>
      <c r="M32" s="1"/>
    </row>
    <row r="33" spans="1:13" x14ac:dyDescent="0.2">
      <c r="A33" s="1"/>
      <c r="B33" s="1"/>
      <c r="C33" s="1"/>
      <c r="D33" s="1"/>
      <c r="E33" s="36"/>
      <c r="F33" s="37"/>
      <c r="G33" s="36"/>
      <c r="H33" s="36"/>
      <c r="I33" s="38"/>
      <c r="J33" s="1"/>
      <c r="K33" s="1"/>
      <c r="L33" s="1"/>
      <c r="M33" s="1"/>
    </row>
    <row r="34" spans="1:13" x14ac:dyDescent="0.2">
      <c r="A34" s="1"/>
      <c r="B34" s="1"/>
      <c r="D34" s="7" t="s">
        <v>9</v>
      </c>
      <c r="E34" s="20">
        <f>SUM(E28+E30+E32)</f>
        <v>205962</v>
      </c>
      <c r="F34" s="20"/>
      <c r="G34" s="20"/>
      <c r="H34" s="20"/>
      <c r="I34" s="23">
        <f>SUM(I28:I32)</f>
        <v>218319</v>
      </c>
      <c r="J34" s="7"/>
      <c r="K34" s="1"/>
      <c r="L34" s="1"/>
      <c r="M34" s="1"/>
    </row>
    <row r="35" spans="1:13" ht="13.5" thickBo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"/>
      <c r="M35" s="1"/>
    </row>
    <row r="36" spans="1:13" ht="13.5" thickTop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7" t="s">
        <v>26</v>
      </c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 t="s">
        <v>14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32" t="s">
        <v>10</v>
      </c>
      <c r="F39" s="3"/>
      <c r="G39" s="32" t="s">
        <v>11</v>
      </c>
      <c r="H39" s="3"/>
      <c r="I39" s="32" t="s">
        <v>12</v>
      </c>
      <c r="J39" s="3"/>
      <c r="K39" s="32" t="s">
        <v>13</v>
      </c>
      <c r="L39" s="8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41" t="s">
        <v>18</v>
      </c>
      <c r="C41" s="1"/>
      <c r="D41" s="1"/>
      <c r="E41" s="26" t="s">
        <v>28</v>
      </c>
      <c r="F41" s="26"/>
      <c r="G41" s="26" t="s">
        <v>29</v>
      </c>
      <c r="H41" s="26"/>
      <c r="I41" s="26" t="s">
        <v>30</v>
      </c>
      <c r="J41" s="26"/>
      <c r="K41" s="26" t="s">
        <v>27</v>
      </c>
      <c r="L41" s="8"/>
      <c r="M41" s="1"/>
    </row>
    <row r="42" spans="1:13" x14ac:dyDescent="0.2">
      <c r="A42" s="1"/>
      <c r="B42" s="1" t="s">
        <v>15</v>
      </c>
      <c r="C42" s="1"/>
      <c r="D42" s="1"/>
      <c r="E42" s="26"/>
      <c r="F42" s="26"/>
      <c r="G42" s="26"/>
      <c r="H42" s="26"/>
      <c r="I42" s="26"/>
      <c r="J42" s="26"/>
      <c r="K42" s="26"/>
      <c r="L42" s="8"/>
      <c r="M42" s="1"/>
    </row>
    <row r="43" spans="1:13" x14ac:dyDescent="0.2">
      <c r="A43" s="1"/>
      <c r="B43" s="1"/>
      <c r="C43" s="1"/>
      <c r="D43" s="1"/>
      <c r="E43" s="26"/>
      <c r="F43" s="26"/>
      <c r="G43" s="26"/>
      <c r="H43" s="26"/>
      <c r="I43" s="26"/>
      <c r="J43" s="26"/>
      <c r="K43" s="26"/>
      <c r="L43" s="8"/>
      <c r="M43" s="1"/>
    </row>
    <row r="44" spans="1:13" x14ac:dyDescent="0.2">
      <c r="A44" s="1"/>
      <c r="B44" s="33" t="s">
        <v>19</v>
      </c>
      <c r="C44" s="1"/>
      <c r="D44" s="1"/>
      <c r="E44" s="26" t="s">
        <v>17</v>
      </c>
      <c r="F44" s="26"/>
      <c r="G44" s="26" t="s">
        <v>20</v>
      </c>
      <c r="H44" s="26"/>
      <c r="I44" s="26" t="s">
        <v>31</v>
      </c>
      <c r="J44" s="26"/>
      <c r="K44" s="26" t="s">
        <v>22</v>
      </c>
      <c r="L44" s="8"/>
      <c r="M44" s="1"/>
    </row>
    <row r="45" spans="1:13" x14ac:dyDescent="0.2">
      <c r="A45" s="1"/>
      <c r="B45" s="1" t="s">
        <v>16</v>
      </c>
      <c r="C45" s="1"/>
      <c r="D45" s="1"/>
      <c r="E45" s="8"/>
      <c r="F45" s="8"/>
      <c r="G45" s="8"/>
      <c r="H45" s="8"/>
      <c r="I45" s="8"/>
      <c r="J45" s="8"/>
      <c r="K45" s="8"/>
      <c r="L45" s="8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3"/>
      <c r="F47" s="1"/>
      <c r="G47" s="3"/>
      <c r="H47" s="1"/>
      <c r="I47" s="3"/>
      <c r="J47" s="1"/>
      <c r="K47" s="3"/>
      <c r="L47" s="1"/>
      <c r="M47" s="1"/>
    </row>
    <row r="48" spans="1:13" ht="15" x14ac:dyDescent="0.25">
      <c r="A48" s="1"/>
      <c r="B48" s="57" t="s">
        <v>7</v>
      </c>
      <c r="C48" s="57"/>
      <c r="D48" s="4"/>
      <c r="E48" s="28">
        <v>37.619999999999997</v>
      </c>
      <c r="F48" s="16"/>
      <c r="G48" s="50">
        <f>45.74+8.11</f>
        <v>53.85</v>
      </c>
      <c r="H48" s="16"/>
      <c r="I48" s="50">
        <v>45.74</v>
      </c>
      <c r="J48" s="23"/>
      <c r="K48" s="50">
        <v>45.74</v>
      </c>
      <c r="L48" s="22"/>
      <c r="M48" s="52">
        <f>SUM(E48:K48)</f>
        <v>182.95000000000002</v>
      </c>
    </row>
    <row r="49" spans="1:13" x14ac:dyDescent="0.2">
      <c r="A49" s="1"/>
      <c r="B49" s="1"/>
      <c r="C49" s="1"/>
      <c r="D49" s="4"/>
      <c r="E49" s="15"/>
      <c r="F49" s="16"/>
      <c r="G49" s="15"/>
      <c r="H49" s="16"/>
      <c r="I49" s="15" t="s">
        <v>14</v>
      </c>
      <c r="J49" s="16"/>
      <c r="K49" s="15"/>
      <c r="L49" s="22"/>
      <c r="M49" s="8"/>
    </row>
    <row r="50" spans="1:13" ht="15" x14ac:dyDescent="0.25">
      <c r="A50" s="1"/>
      <c r="B50" s="57" t="s">
        <v>6</v>
      </c>
      <c r="C50" s="57"/>
      <c r="D50" s="4"/>
      <c r="E50" s="28">
        <v>52520.62</v>
      </c>
      <c r="F50" s="16"/>
      <c r="G50" s="50">
        <f>52075.88-444.74</f>
        <v>51631.14</v>
      </c>
      <c r="H50" s="16"/>
      <c r="I50" s="50">
        <v>52075.87</v>
      </c>
      <c r="J50" s="16"/>
      <c r="K50" s="50">
        <v>52075.87</v>
      </c>
      <c r="L50" s="22"/>
      <c r="M50" s="52">
        <f>SUM(E50:K50)</f>
        <v>208303.5</v>
      </c>
    </row>
    <row r="51" spans="1:13" x14ac:dyDescent="0.2">
      <c r="A51" s="1"/>
      <c r="B51" s="1"/>
      <c r="C51" s="1"/>
      <c r="D51" s="4"/>
      <c r="E51" s="15"/>
      <c r="F51" s="16"/>
      <c r="G51" s="15"/>
      <c r="H51" s="16"/>
      <c r="I51" s="51"/>
      <c r="J51" s="16"/>
      <c r="K51" s="15" t="s">
        <v>14</v>
      </c>
      <c r="L51" s="22"/>
      <c r="M51" s="8"/>
    </row>
    <row r="52" spans="1:13" ht="15" x14ac:dyDescent="0.25">
      <c r="A52" s="1"/>
      <c r="B52" s="57" t="s">
        <v>8</v>
      </c>
      <c r="C52" s="57"/>
      <c r="D52" s="4"/>
      <c r="E52" s="28">
        <v>2021.53</v>
      </c>
      <c r="F52" s="16"/>
      <c r="G52" s="50">
        <f>2458.13+436.61</f>
        <v>2894.7400000000002</v>
      </c>
      <c r="H52" s="16"/>
      <c r="I52" s="50">
        <v>2458.14</v>
      </c>
      <c r="J52" s="16"/>
      <c r="K52" s="50">
        <v>2458.14</v>
      </c>
      <c r="L52" s="22"/>
      <c r="M52" s="52">
        <f>SUM(E52:K52)</f>
        <v>9832.5499999999993</v>
      </c>
    </row>
    <row r="53" spans="1:13" x14ac:dyDescent="0.2">
      <c r="A53" s="1"/>
      <c r="B53" s="1"/>
      <c r="C53" s="12" t="s">
        <v>14</v>
      </c>
      <c r="D53" s="1"/>
      <c r="E53" s="17"/>
      <c r="F53" s="39"/>
      <c r="G53" s="17"/>
      <c r="H53" s="38"/>
      <c r="I53" s="17"/>
      <c r="J53" s="39"/>
      <c r="K53" s="18"/>
      <c r="L53" s="8"/>
      <c r="M53" s="8"/>
    </row>
    <row r="54" spans="1:13" x14ac:dyDescent="0.2">
      <c r="A54" s="1"/>
      <c r="B54" s="1"/>
      <c r="D54" s="40" t="s">
        <v>9</v>
      </c>
      <c r="E54" s="19">
        <f>SUM(E48:E53)</f>
        <v>54579.770000000004</v>
      </c>
      <c r="F54" s="20"/>
      <c r="G54" s="19">
        <f>SUM(G48:G53)</f>
        <v>54579.729999999996</v>
      </c>
      <c r="H54" s="20"/>
      <c r="I54" s="19">
        <f>SUM(I48:J53)</f>
        <v>54579.75</v>
      </c>
      <c r="J54" s="20"/>
      <c r="K54" s="19">
        <f>SUM(K48:K53)</f>
        <v>54579.75</v>
      </c>
      <c r="L54" s="13"/>
      <c r="M54" s="27">
        <f>SUM(M48:M52)</f>
        <v>218319</v>
      </c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x14ac:dyDescent="0.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x14ac:dyDescent="0.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x14ac:dyDescent="0.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x14ac:dyDescent="0.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x14ac:dyDescent="0.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x14ac:dyDescent="0.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x14ac:dyDescent="0.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x14ac:dyDescent="0.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x14ac:dyDescent="0.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x14ac:dyDescent="0.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x14ac:dyDescent="0.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x14ac:dyDescent="0.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x14ac:dyDescent="0.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x14ac:dyDescent="0.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x14ac:dyDescent="0.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x14ac:dyDescent="0.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1:13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1:13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1:13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1:13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1:13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1:13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1:13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1:13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1:13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1:13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1:13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1:13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1:13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1:13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1:13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1:13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1:13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1:13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1:13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1:13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1:13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1:13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1:13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1:13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1:13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1:13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1:13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1:13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1:13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1:13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1:13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1:13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1:13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1:13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1:13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1:13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1:13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1:13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1:13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1:13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1:13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1:13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1:13" x14ac:dyDescent="0.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1:13" x14ac:dyDescent="0.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1:13" x14ac:dyDescent="0.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1:13" x14ac:dyDescent="0.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1:13" x14ac:dyDescent="0.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1:13" x14ac:dyDescent="0.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1:13" x14ac:dyDescent="0.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1:13" x14ac:dyDescent="0.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1:13" x14ac:dyDescent="0.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1:13" x14ac:dyDescent="0.2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1:13" x14ac:dyDescent="0.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1:13" x14ac:dyDescent="0.2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1:13" x14ac:dyDescent="0.2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1:13" x14ac:dyDescent="0.2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1:13" x14ac:dyDescent="0.2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1:13" x14ac:dyDescent="0.2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1:13" x14ac:dyDescent="0.2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1:13" x14ac:dyDescent="0.2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1:13" x14ac:dyDescent="0.2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1:13" x14ac:dyDescent="0.2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1:13" x14ac:dyDescent="0.2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1:13" x14ac:dyDescent="0.2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1:13" x14ac:dyDescent="0.2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1:13" x14ac:dyDescent="0.2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1:13" x14ac:dyDescent="0.2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1:13" x14ac:dyDescent="0.2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1:13" x14ac:dyDescent="0.2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1:13" x14ac:dyDescent="0.2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1:13" x14ac:dyDescent="0.2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1:13" x14ac:dyDescent="0.2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x14ac:dyDescent="0.2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1:13" x14ac:dyDescent="0.2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1:13" x14ac:dyDescent="0.2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1:13" x14ac:dyDescent="0.2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1:13" x14ac:dyDescent="0.2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1:13" x14ac:dyDescent="0.2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1:13" x14ac:dyDescent="0.2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1:13" x14ac:dyDescent="0.2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1:13" x14ac:dyDescent="0.2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1:13" x14ac:dyDescent="0.2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1:13" x14ac:dyDescent="0.2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1:13" x14ac:dyDescent="0.2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1:13" x14ac:dyDescent="0.2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1:13" x14ac:dyDescent="0.2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1:13" x14ac:dyDescent="0.2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1:13" x14ac:dyDescent="0.2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1:13" x14ac:dyDescent="0.2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1:13" x14ac:dyDescent="0.2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1:13" x14ac:dyDescent="0.2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1:13" x14ac:dyDescent="0.2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1:13" x14ac:dyDescent="0.2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1:13" x14ac:dyDescent="0.2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1:13" x14ac:dyDescent="0.2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1:13" x14ac:dyDescent="0.2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1:13" x14ac:dyDescent="0.2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1:13" x14ac:dyDescent="0.2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1:13" x14ac:dyDescent="0.2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1:13" x14ac:dyDescent="0.2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1:13" x14ac:dyDescent="0.2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1:13" x14ac:dyDescent="0.2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1:13" x14ac:dyDescent="0.2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1:13" x14ac:dyDescent="0.2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1:13" x14ac:dyDescent="0.2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1:13" x14ac:dyDescent="0.2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1:13" x14ac:dyDescent="0.2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1:13" x14ac:dyDescent="0.2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1:13" x14ac:dyDescent="0.2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1:13" x14ac:dyDescent="0.2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1:13" x14ac:dyDescent="0.2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1:13" x14ac:dyDescent="0.2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1:13" x14ac:dyDescent="0.2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1:13" x14ac:dyDescent="0.2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1:13" x14ac:dyDescent="0.2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1:13" x14ac:dyDescent="0.2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1:13" x14ac:dyDescent="0.2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1:13" x14ac:dyDescent="0.2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1:13" x14ac:dyDescent="0.2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1:13" x14ac:dyDescent="0.2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1:13" x14ac:dyDescent="0.2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1:13" x14ac:dyDescent="0.2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1:13" x14ac:dyDescent="0.2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1:13" x14ac:dyDescent="0.2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1:13" x14ac:dyDescent="0.2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1:13" x14ac:dyDescent="0.2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1:13" x14ac:dyDescent="0.2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1:13" x14ac:dyDescent="0.2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1:13" x14ac:dyDescent="0.2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1:13" x14ac:dyDescent="0.2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1:13" x14ac:dyDescent="0.2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1:13" x14ac:dyDescent="0.2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1:13" x14ac:dyDescent="0.2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1:13" x14ac:dyDescent="0.2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1:13" x14ac:dyDescent="0.2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1:13" x14ac:dyDescent="0.2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1:13" x14ac:dyDescent="0.2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1:13" x14ac:dyDescent="0.2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1:13" x14ac:dyDescent="0.2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1:13" x14ac:dyDescent="0.2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1:13" x14ac:dyDescent="0.2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1:13" x14ac:dyDescent="0.2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1:13" x14ac:dyDescent="0.2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1:13" x14ac:dyDescent="0.2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1:13" x14ac:dyDescent="0.2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1:13" x14ac:dyDescent="0.2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1:13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1:13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1:13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1:13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1:13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1:13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1:13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1:13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1:13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1:13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1:13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1:13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1:13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1:13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1:13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1:13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1:13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1:13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1:13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1:13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1:13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1:13" x14ac:dyDescent="0.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1:13" x14ac:dyDescent="0.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1:13" x14ac:dyDescent="0.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1:13" x14ac:dyDescent="0.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1:13" x14ac:dyDescent="0.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1:13" x14ac:dyDescent="0.2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1:13" x14ac:dyDescent="0.2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1:13" x14ac:dyDescent="0.2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1:13" x14ac:dyDescent="0.2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1:13" x14ac:dyDescent="0.2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1:13" x14ac:dyDescent="0.2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1:13" x14ac:dyDescent="0.2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1:13" x14ac:dyDescent="0.2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1:13" x14ac:dyDescent="0.2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1:13" x14ac:dyDescent="0.2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1:13" x14ac:dyDescent="0.2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1:13" x14ac:dyDescent="0.2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1:13" x14ac:dyDescent="0.2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1:13" x14ac:dyDescent="0.2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1:13" x14ac:dyDescent="0.2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1:13" x14ac:dyDescent="0.2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1:13" x14ac:dyDescent="0.2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1:13" x14ac:dyDescent="0.2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1:13" x14ac:dyDescent="0.2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1:13" x14ac:dyDescent="0.2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1:13" x14ac:dyDescent="0.2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1:13" x14ac:dyDescent="0.2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1:13" x14ac:dyDescent="0.2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1:13" x14ac:dyDescent="0.2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1:13" x14ac:dyDescent="0.2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1:13" x14ac:dyDescent="0.2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1:13" x14ac:dyDescent="0.2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1:13" x14ac:dyDescent="0.2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1:13" x14ac:dyDescent="0.2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1:13" x14ac:dyDescent="0.2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1:13" x14ac:dyDescent="0.2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1:13" x14ac:dyDescent="0.2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1:13" x14ac:dyDescent="0.2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1:13" x14ac:dyDescent="0.2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1:13" x14ac:dyDescent="0.2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1:13" x14ac:dyDescent="0.2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1:13" x14ac:dyDescent="0.2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1:13" x14ac:dyDescent="0.2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1:13" x14ac:dyDescent="0.2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1:13" x14ac:dyDescent="0.2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1:13" x14ac:dyDescent="0.2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1:13" x14ac:dyDescent="0.2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1:13" x14ac:dyDescent="0.2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1:13" x14ac:dyDescent="0.2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1:13" x14ac:dyDescent="0.2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1:13" x14ac:dyDescent="0.2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1:13" x14ac:dyDescent="0.2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1:13" x14ac:dyDescent="0.2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1:13" x14ac:dyDescent="0.2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1:13" x14ac:dyDescent="0.2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1:13" x14ac:dyDescent="0.2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1:13" x14ac:dyDescent="0.2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1:13" x14ac:dyDescent="0.2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1:13" x14ac:dyDescent="0.2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1:13" x14ac:dyDescent="0.2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1:13" x14ac:dyDescent="0.2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1:13" x14ac:dyDescent="0.2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1:13" x14ac:dyDescent="0.2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1:13" x14ac:dyDescent="0.2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1:13" x14ac:dyDescent="0.2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1:13" x14ac:dyDescent="0.2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1:13" x14ac:dyDescent="0.2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1:13" x14ac:dyDescent="0.2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1:13" x14ac:dyDescent="0.2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1:13" x14ac:dyDescent="0.2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1:13" x14ac:dyDescent="0.2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1:13" x14ac:dyDescent="0.2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1:13" x14ac:dyDescent="0.2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1:13" x14ac:dyDescent="0.2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1:13" x14ac:dyDescent="0.2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1:13" x14ac:dyDescent="0.2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1:13" x14ac:dyDescent="0.2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1:13" x14ac:dyDescent="0.2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1:13" x14ac:dyDescent="0.2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1:13" x14ac:dyDescent="0.2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1:13" x14ac:dyDescent="0.2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1:13" x14ac:dyDescent="0.2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1:13" x14ac:dyDescent="0.2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1:13" x14ac:dyDescent="0.2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1:13" x14ac:dyDescent="0.2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1:13" x14ac:dyDescent="0.2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1:13" x14ac:dyDescent="0.2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1:13" x14ac:dyDescent="0.2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1:13" x14ac:dyDescent="0.2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1:13" x14ac:dyDescent="0.2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1:13" x14ac:dyDescent="0.2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1:13" x14ac:dyDescent="0.2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1:13" x14ac:dyDescent="0.2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1:13" x14ac:dyDescent="0.2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1:13" x14ac:dyDescent="0.2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1:13" x14ac:dyDescent="0.2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1:13" x14ac:dyDescent="0.2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1:13" x14ac:dyDescent="0.2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1:13" x14ac:dyDescent="0.2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1:13" x14ac:dyDescent="0.2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1:13" x14ac:dyDescent="0.2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1:13" x14ac:dyDescent="0.2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1:13" x14ac:dyDescent="0.2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1:13" x14ac:dyDescent="0.2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1:13" x14ac:dyDescent="0.2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1:13" x14ac:dyDescent="0.2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1:13" x14ac:dyDescent="0.2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1:13" x14ac:dyDescent="0.2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1:13" x14ac:dyDescent="0.2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1:13" x14ac:dyDescent="0.2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1:13" x14ac:dyDescent="0.2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1:13" x14ac:dyDescent="0.2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1:13" x14ac:dyDescent="0.2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1:13" x14ac:dyDescent="0.2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1:13" x14ac:dyDescent="0.2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1:13" x14ac:dyDescent="0.2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1:13" x14ac:dyDescent="0.2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1:13" x14ac:dyDescent="0.2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1:13" x14ac:dyDescent="0.2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1:13" x14ac:dyDescent="0.2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1:13" x14ac:dyDescent="0.2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1:13" x14ac:dyDescent="0.2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1:13" x14ac:dyDescent="0.2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1:13" x14ac:dyDescent="0.2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1:13" x14ac:dyDescent="0.2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1:13" x14ac:dyDescent="0.2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1:13" x14ac:dyDescent="0.2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1:13" x14ac:dyDescent="0.2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1:13" x14ac:dyDescent="0.2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1:13" x14ac:dyDescent="0.2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1:13" x14ac:dyDescent="0.2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1:13" x14ac:dyDescent="0.2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1:13" x14ac:dyDescent="0.2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1:13" x14ac:dyDescent="0.2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1:13" x14ac:dyDescent="0.2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1:13" x14ac:dyDescent="0.2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1:13" x14ac:dyDescent="0.2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1:13" x14ac:dyDescent="0.2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1:13" x14ac:dyDescent="0.2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1:13" x14ac:dyDescent="0.2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1:13" x14ac:dyDescent="0.2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1:13" x14ac:dyDescent="0.2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1:13" x14ac:dyDescent="0.2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1:13" x14ac:dyDescent="0.2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1:13" x14ac:dyDescent="0.2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1:13" x14ac:dyDescent="0.2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1:13" x14ac:dyDescent="0.2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1:13" x14ac:dyDescent="0.2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1:13" x14ac:dyDescent="0.2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1:13" x14ac:dyDescent="0.2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1:13" x14ac:dyDescent="0.2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1:13" x14ac:dyDescent="0.2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1:13" x14ac:dyDescent="0.2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1:13" x14ac:dyDescent="0.2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1:13" x14ac:dyDescent="0.2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1:13" x14ac:dyDescent="0.2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1:13" x14ac:dyDescent="0.2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1:13" x14ac:dyDescent="0.2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1:13" x14ac:dyDescent="0.2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1:13" x14ac:dyDescent="0.2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1:13" x14ac:dyDescent="0.2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1:13" x14ac:dyDescent="0.2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1:13" x14ac:dyDescent="0.2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1:13" x14ac:dyDescent="0.2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1:13" x14ac:dyDescent="0.2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1:13" x14ac:dyDescent="0.2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1:13" x14ac:dyDescent="0.2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1:13" x14ac:dyDescent="0.2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1:13" x14ac:dyDescent="0.2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1:13" x14ac:dyDescent="0.2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1:13" x14ac:dyDescent="0.2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1:13" x14ac:dyDescent="0.2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1:13" x14ac:dyDescent="0.2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1:13" x14ac:dyDescent="0.2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1:13" x14ac:dyDescent="0.2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1:13" x14ac:dyDescent="0.2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1:13" x14ac:dyDescent="0.2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1:13" x14ac:dyDescent="0.2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1:13" x14ac:dyDescent="0.2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1:13" x14ac:dyDescent="0.2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1:13" x14ac:dyDescent="0.2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1:13" x14ac:dyDescent="0.2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1:13" x14ac:dyDescent="0.2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1:13" x14ac:dyDescent="0.2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1:13" x14ac:dyDescent="0.2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1:13" x14ac:dyDescent="0.2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1:13" x14ac:dyDescent="0.2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1:13" x14ac:dyDescent="0.2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1:13" x14ac:dyDescent="0.2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1:13" x14ac:dyDescent="0.2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1:13" x14ac:dyDescent="0.2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1:13" x14ac:dyDescent="0.2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1:13" x14ac:dyDescent="0.2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1:13" x14ac:dyDescent="0.2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1:13" x14ac:dyDescent="0.2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1:13" x14ac:dyDescent="0.2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1:13" x14ac:dyDescent="0.2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1:13" x14ac:dyDescent="0.2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1:13" x14ac:dyDescent="0.2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1:13" x14ac:dyDescent="0.2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1:13" x14ac:dyDescent="0.2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1:13" x14ac:dyDescent="0.2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1:13" x14ac:dyDescent="0.2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1:13" x14ac:dyDescent="0.2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1:13" x14ac:dyDescent="0.2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1:13" x14ac:dyDescent="0.2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1:13" x14ac:dyDescent="0.2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1:13" x14ac:dyDescent="0.2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1:13" x14ac:dyDescent="0.2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1:13" x14ac:dyDescent="0.2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1:13" x14ac:dyDescent="0.2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1:13" x14ac:dyDescent="0.2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1:13" x14ac:dyDescent="0.2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1:13" x14ac:dyDescent="0.2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1:13" x14ac:dyDescent="0.2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1:13" x14ac:dyDescent="0.2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1:13" x14ac:dyDescent="0.2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1:13" x14ac:dyDescent="0.2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1:13" x14ac:dyDescent="0.2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1:13" x14ac:dyDescent="0.2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1:13" x14ac:dyDescent="0.2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1:13" x14ac:dyDescent="0.2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1:13" x14ac:dyDescent="0.2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1:13" x14ac:dyDescent="0.2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1:13" x14ac:dyDescent="0.2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1:13" x14ac:dyDescent="0.2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1:13" x14ac:dyDescent="0.2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1:13" x14ac:dyDescent="0.2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1:13" x14ac:dyDescent="0.2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1:13" x14ac:dyDescent="0.2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1:13" x14ac:dyDescent="0.2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1:13" x14ac:dyDescent="0.2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1:13" x14ac:dyDescent="0.2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1:13" x14ac:dyDescent="0.2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1:13" x14ac:dyDescent="0.2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1:13" x14ac:dyDescent="0.2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1:13" x14ac:dyDescent="0.2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1:13" x14ac:dyDescent="0.2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1:13" x14ac:dyDescent="0.2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1:13" x14ac:dyDescent="0.2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1:13" x14ac:dyDescent="0.2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1:13" x14ac:dyDescent="0.2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1:13" x14ac:dyDescent="0.2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1:13" x14ac:dyDescent="0.2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1:13" x14ac:dyDescent="0.2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1:13" x14ac:dyDescent="0.2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1:13" x14ac:dyDescent="0.2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1:13" x14ac:dyDescent="0.2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1:13" x14ac:dyDescent="0.2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1:13" x14ac:dyDescent="0.2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1:13" x14ac:dyDescent="0.2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1:13" x14ac:dyDescent="0.2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1:13" x14ac:dyDescent="0.2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1:13" x14ac:dyDescent="0.2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1:13" x14ac:dyDescent="0.2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1:13" x14ac:dyDescent="0.2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1:13" x14ac:dyDescent="0.2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1:13" x14ac:dyDescent="0.2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1:13" x14ac:dyDescent="0.2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1:13" x14ac:dyDescent="0.2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1:13" x14ac:dyDescent="0.2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1:13" x14ac:dyDescent="0.2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1:13" x14ac:dyDescent="0.2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1:13" x14ac:dyDescent="0.2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1:13" x14ac:dyDescent="0.2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1:13" x14ac:dyDescent="0.2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1:13" x14ac:dyDescent="0.2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1:13" x14ac:dyDescent="0.2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1:13" x14ac:dyDescent="0.2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1:13" x14ac:dyDescent="0.2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1:13" x14ac:dyDescent="0.2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1:13" x14ac:dyDescent="0.2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1:13" x14ac:dyDescent="0.2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1:13" x14ac:dyDescent="0.2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1:13" x14ac:dyDescent="0.2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1:13" x14ac:dyDescent="0.2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1:13" x14ac:dyDescent="0.2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1:13" x14ac:dyDescent="0.2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1:13" x14ac:dyDescent="0.2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1:13" x14ac:dyDescent="0.2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1:13" x14ac:dyDescent="0.2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1:13" x14ac:dyDescent="0.2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1:13" x14ac:dyDescent="0.2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1:13" x14ac:dyDescent="0.2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1:13" x14ac:dyDescent="0.2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1:13" x14ac:dyDescent="0.2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1:13" x14ac:dyDescent="0.2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1:13" x14ac:dyDescent="0.2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1:13" x14ac:dyDescent="0.2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1:13" x14ac:dyDescent="0.2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1:13" x14ac:dyDescent="0.2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1:13" x14ac:dyDescent="0.2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1:13" x14ac:dyDescent="0.2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1:13" x14ac:dyDescent="0.2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1:13" x14ac:dyDescent="0.2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1:13" x14ac:dyDescent="0.2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1:13" x14ac:dyDescent="0.2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1:13" x14ac:dyDescent="0.2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1:13" x14ac:dyDescent="0.2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1:13" x14ac:dyDescent="0.2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1:13" x14ac:dyDescent="0.2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1:13" x14ac:dyDescent="0.2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1:13" x14ac:dyDescent="0.2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1:13" x14ac:dyDescent="0.2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1:13" x14ac:dyDescent="0.2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1:13" x14ac:dyDescent="0.2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1:13" x14ac:dyDescent="0.2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1:13" x14ac:dyDescent="0.2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1:13" x14ac:dyDescent="0.2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1:13" x14ac:dyDescent="0.2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1:13" x14ac:dyDescent="0.2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1:13" x14ac:dyDescent="0.2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1:13" x14ac:dyDescent="0.2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1:13" x14ac:dyDescent="0.2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1:13" x14ac:dyDescent="0.2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1:13" x14ac:dyDescent="0.2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1:13" x14ac:dyDescent="0.2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1:13" x14ac:dyDescent="0.2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1:13" x14ac:dyDescent="0.2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1:13" x14ac:dyDescent="0.2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1:13" x14ac:dyDescent="0.2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1:13" x14ac:dyDescent="0.2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1:13" x14ac:dyDescent="0.2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1:13" x14ac:dyDescent="0.2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1:13" x14ac:dyDescent="0.2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1:13" x14ac:dyDescent="0.2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1:13" x14ac:dyDescent="0.2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1:13" x14ac:dyDescent="0.2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1:13" x14ac:dyDescent="0.2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1:13" x14ac:dyDescent="0.2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1:13" x14ac:dyDescent="0.2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1:13" x14ac:dyDescent="0.2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1:13" x14ac:dyDescent="0.2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1:13" x14ac:dyDescent="0.2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1:13" x14ac:dyDescent="0.2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1:13" x14ac:dyDescent="0.2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1:13" x14ac:dyDescent="0.2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1:13" x14ac:dyDescent="0.2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1:13" x14ac:dyDescent="0.2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1:13" x14ac:dyDescent="0.2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1:13" x14ac:dyDescent="0.2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1:13" x14ac:dyDescent="0.2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1:13" x14ac:dyDescent="0.2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1:13" x14ac:dyDescent="0.2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1:13" x14ac:dyDescent="0.2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1:13" x14ac:dyDescent="0.2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1:13" x14ac:dyDescent="0.2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1:13" x14ac:dyDescent="0.2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1:13" x14ac:dyDescent="0.2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1:13" x14ac:dyDescent="0.2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1:13" x14ac:dyDescent="0.2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1:13" x14ac:dyDescent="0.2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1:13" x14ac:dyDescent="0.2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1:13" x14ac:dyDescent="0.2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1:13" x14ac:dyDescent="0.2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1:13" x14ac:dyDescent="0.2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1:13" x14ac:dyDescent="0.2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1:13" x14ac:dyDescent="0.2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1:13" x14ac:dyDescent="0.2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1:13" x14ac:dyDescent="0.2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1:13" x14ac:dyDescent="0.2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1:13" x14ac:dyDescent="0.2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1:13" x14ac:dyDescent="0.2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1:13" x14ac:dyDescent="0.2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1:13" x14ac:dyDescent="0.2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1:13" x14ac:dyDescent="0.2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1:13" x14ac:dyDescent="0.2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1:13" x14ac:dyDescent="0.2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1:13" x14ac:dyDescent="0.2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1:13" x14ac:dyDescent="0.2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1:13" x14ac:dyDescent="0.2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1:13" x14ac:dyDescent="0.2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1:13" x14ac:dyDescent="0.2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1:13" x14ac:dyDescent="0.2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1:13" x14ac:dyDescent="0.2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1:13" x14ac:dyDescent="0.2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1:13" x14ac:dyDescent="0.2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1:13" x14ac:dyDescent="0.2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1:13" x14ac:dyDescent="0.2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1:13" x14ac:dyDescent="0.2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1:13" x14ac:dyDescent="0.2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1:13" x14ac:dyDescent="0.2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1:13" x14ac:dyDescent="0.2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1:13" x14ac:dyDescent="0.2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1:13" x14ac:dyDescent="0.2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1:13" x14ac:dyDescent="0.2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1:13" x14ac:dyDescent="0.2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1:13" x14ac:dyDescent="0.2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1:13" x14ac:dyDescent="0.2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1:13" x14ac:dyDescent="0.2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1:13" x14ac:dyDescent="0.2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1:13" x14ac:dyDescent="0.2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1:13" x14ac:dyDescent="0.2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1:13" x14ac:dyDescent="0.2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1:13" x14ac:dyDescent="0.2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1:13" x14ac:dyDescent="0.2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1:13" x14ac:dyDescent="0.2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1:13" x14ac:dyDescent="0.2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1:13" x14ac:dyDescent="0.2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1:13" x14ac:dyDescent="0.2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1:13" x14ac:dyDescent="0.2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1:13" x14ac:dyDescent="0.2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1:13" x14ac:dyDescent="0.2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1:13" x14ac:dyDescent="0.2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1:13" x14ac:dyDescent="0.2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1:13" x14ac:dyDescent="0.2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1:13" x14ac:dyDescent="0.2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1:13" x14ac:dyDescent="0.2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1:13" x14ac:dyDescent="0.2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1:13" x14ac:dyDescent="0.2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1:13" x14ac:dyDescent="0.2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1:13" x14ac:dyDescent="0.2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1:13" x14ac:dyDescent="0.2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1:13" x14ac:dyDescent="0.2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1:13" x14ac:dyDescent="0.2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1:13" x14ac:dyDescent="0.2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1:13" x14ac:dyDescent="0.2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1:13" x14ac:dyDescent="0.2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1:13" x14ac:dyDescent="0.2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1:13" x14ac:dyDescent="0.2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1:13" x14ac:dyDescent="0.2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1:13" x14ac:dyDescent="0.2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1:13" x14ac:dyDescent="0.2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1:13" x14ac:dyDescent="0.2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1:13" x14ac:dyDescent="0.2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1:13" x14ac:dyDescent="0.2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1:13" x14ac:dyDescent="0.2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1:13" x14ac:dyDescent="0.2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1:13" x14ac:dyDescent="0.2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1:13" x14ac:dyDescent="0.2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1:13" x14ac:dyDescent="0.2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1:13" x14ac:dyDescent="0.2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1:13" x14ac:dyDescent="0.2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1:13" x14ac:dyDescent="0.2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1:13" x14ac:dyDescent="0.2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1:13" x14ac:dyDescent="0.2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1:13" x14ac:dyDescent="0.2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1:13" x14ac:dyDescent="0.2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1:13" x14ac:dyDescent="0.2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1:13" x14ac:dyDescent="0.2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1:13" x14ac:dyDescent="0.2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1:13" x14ac:dyDescent="0.2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1:13" x14ac:dyDescent="0.2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1:13" x14ac:dyDescent="0.2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1:13" x14ac:dyDescent="0.2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1:13" x14ac:dyDescent="0.2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1:13" x14ac:dyDescent="0.2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1:13" x14ac:dyDescent="0.2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1:13" x14ac:dyDescent="0.2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1:13" x14ac:dyDescent="0.2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1:13" x14ac:dyDescent="0.2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1:13" x14ac:dyDescent="0.2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1:13" x14ac:dyDescent="0.2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1:13" x14ac:dyDescent="0.2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1:13" x14ac:dyDescent="0.2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1:13" x14ac:dyDescent="0.2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1:13" x14ac:dyDescent="0.2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1:13" x14ac:dyDescent="0.2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1:13" x14ac:dyDescent="0.2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1:13" x14ac:dyDescent="0.2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1:13" x14ac:dyDescent="0.2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1:13" x14ac:dyDescent="0.2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1:13" x14ac:dyDescent="0.2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1:13" x14ac:dyDescent="0.2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1:13" x14ac:dyDescent="0.2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1:13" x14ac:dyDescent="0.2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1:13" x14ac:dyDescent="0.2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1:13" x14ac:dyDescent="0.2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1:13" x14ac:dyDescent="0.2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1:13" x14ac:dyDescent="0.2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1:13" x14ac:dyDescent="0.2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1:13" x14ac:dyDescent="0.2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1:13" x14ac:dyDescent="0.2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1:13" x14ac:dyDescent="0.2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1:13" x14ac:dyDescent="0.2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1:13" x14ac:dyDescent="0.2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1:13" x14ac:dyDescent="0.2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1:13" x14ac:dyDescent="0.2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1:13" x14ac:dyDescent="0.2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1:13" x14ac:dyDescent="0.2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1:13" x14ac:dyDescent="0.2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1:13" x14ac:dyDescent="0.2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1:13" x14ac:dyDescent="0.2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1:13" x14ac:dyDescent="0.2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1:13" x14ac:dyDescent="0.2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1:13" x14ac:dyDescent="0.2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1:13" x14ac:dyDescent="0.2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1:13" x14ac:dyDescent="0.2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1:13" x14ac:dyDescent="0.2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1:13" x14ac:dyDescent="0.2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1:13" x14ac:dyDescent="0.2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1:13" x14ac:dyDescent="0.2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1:13" x14ac:dyDescent="0.2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1:13" x14ac:dyDescent="0.2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1:13" x14ac:dyDescent="0.2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1:13" x14ac:dyDescent="0.2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1:13" x14ac:dyDescent="0.2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1:13" x14ac:dyDescent="0.2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1:13" x14ac:dyDescent="0.2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1:13" x14ac:dyDescent="0.2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1:13" x14ac:dyDescent="0.2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1:13" x14ac:dyDescent="0.2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1:13" x14ac:dyDescent="0.2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1:13" x14ac:dyDescent="0.2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1:13" x14ac:dyDescent="0.2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1:13" x14ac:dyDescent="0.2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1:13" x14ac:dyDescent="0.2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</sheetData>
  <mergeCells count="15">
    <mergeCell ref="B50:C50"/>
    <mergeCell ref="B52:C52"/>
    <mergeCell ref="B32:C32"/>
    <mergeCell ref="B30:C30"/>
    <mergeCell ref="B28:C28"/>
    <mergeCell ref="J6:K6"/>
    <mergeCell ref="J8:K8"/>
    <mergeCell ref="B1:K1"/>
    <mergeCell ref="B2:K2"/>
    <mergeCell ref="B48:C48"/>
    <mergeCell ref="B19:C19"/>
    <mergeCell ref="B17:C17"/>
    <mergeCell ref="B15:C15"/>
    <mergeCell ref="A11:E11"/>
    <mergeCell ref="A3:K3"/>
  </mergeCells>
  <pageMargins left="0.45" right="0.2" top="0.5" bottom="0.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7E6661A6436B4497CFF9F73525E914" ma:contentTypeVersion="16" ma:contentTypeDescription="" ma:contentTypeScope="" ma:versionID="eec888ac2324251541e6b2c7c844c89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Notice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2023-02-27T08:00:00+00:00</OpenedDate>
    <SignificantOrder xmlns="dc463f71-b30c-4ab2-9473-d307f9d35888">false</SignificantOrder>
    <Date1 xmlns="dc463f71-b30c-4ab2-9473-d307f9d35888">2023-03-06T08:00:00+00:00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230143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44EA20-F78C-4166-9F80-13B058AED665}"/>
</file>

<file path=customXml/itemProps2.xml><?xml version="1.0" encoding="utf-8"?>
<ds:datastoreItem xmlns:ds="http://schemas.openxmlformats.org/officeDocument/2006/customXml" ds:itemID="{B1981C77-757C-4822-8AAA-A9B46301A675}"/>
</file>

<file path=customXml/itemProps3.xml><?xml version="1.0" encoding="utf-8"?>
<ds:datastoreItem xmlns:ds="http://schemas.openxmlformats.org/officeDocument/2006/customXml" ds:itemID="{E59CE56A-8A21-4F2D-AECB-9F978A6E1165}"/>
</file>

<file path=customXml/itemProps4.xml><?xml version="1.0" encoding="utf-8"?>
<ds:datastoreItem xmlns:ds="http://schemas.openxmlformats.org/officeDocument/2006/customXml" ds:itemID="{E849681E-8BA9-4FE5-B606-6F9654BF3D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Payments</vt:lpstr>
      <vt:lpstr>'2023 Payments'!Print_Area</vt:lpstr>
    </vt:vector>
  </TitlesOfParts>
  <Company>Douglas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CJohnson</dc:creator>
  <cp:lastModifiedBy>Booth, Avery (UTC)</cp:lastModifiedBy>
  <cp:lastPrinted>2023-03-02T16:44:17Z</cp:lastPrinted>
  <dcterms:created xsi:type="dcterms:W3CDTF">2007-01-09T19:11:09Z</dcterms:created>
  <dcterms:modified xsi:type="dcterms:W3CDTF">2023-03-06T16:23:15Z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0x0101006E56B4D1795A2E4DB2F0B01679ED314A005F7E6661A6436B4497CFF9F73525E914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