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9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-15" yWindow="-15" windowWidth="14520" windowHeight="6090" tabRatio="482" firstSheet="1" activeTab="1"/>
  </bookViews>
  <sheets>
    <sheet name="_com.sap.ip.bi.xl.hiddensheet" sheetId="64" state="veryHidden" r:id="rId1"/>
    <sheet name="Lead E" sheetId="1" r:id="rId2"/>
    <sheet name="2024_CBR_Electric" sheetId="6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C" localSheetId="2">'[1]TAX JV50167'!#REF!</definedName>
    <definedName name="\C">'[1]TAX JV50167'!#REF!</definedName>
    <definedName name="\P" localSheetId="2">'[1]TAX JV50167'!#REF!</definedName>
    <definedName name="\P">'[1]TAX JV50167'!#REF!</definedName>
    <definedName name="__123Graph_ECURRENT" localSheetId="2" hidden="1">[2]ConsolidatingPL!#REF!</definedName>
    <definedName name="__123Graph_ECURRENT" hidden="1">[2]ConsolidatingPL!#REF!</definedName>
    <definedName name="_1_190S" localSheetId="2">#REF!</definedName>
    <definedName name="_1_190S">#REF!</definedName>
    <definedName name="_2_282_FED" localSheetId="2">#REF!</definedName>
    <definedName name="_2_282_FED">#REF!</definedName>
    <definedName name="_3_282_ITD">#REF!</definedName>
    <definedName name="_4_282STATE">#REF!</definedName>
    <definedName name="_6_283">[1]YTD_TD!#REF!</definedName>
    <definedName name="_7_283S">#REF!</definedName>
    <definedName name="_8ODC_ATL">#REF!</definedName>
    <definedName name="_9ODC_BTL">#REF!</definedName>
    <definedName name="_xlnm._FilterDatabase" localSheetId="2" hidden="1">'2024_CBR_Electric'!$B$9:$J$98</definedName>
    <definedName name="_JV50621" localSheetId="2">'[1]TAX JV50167'!#REF!</definedName>
    <definedName name="_JV50621">'[1]TAX JV50167'!#REF!</definedName>
    <definedName name="_Order1" hidden="1">255</definedName>
    <definedName name="_Order2" hidden="1">255</definedName>
    <definedName name="AccessDatabase" hidden="1">"I:\COMTREL\FINICLE\TradeSummary.mdb"</definedName>
    <definedName name="Accrual" localSheetId="2">#REF!</definedName>
    <definedName name="Accrual">#REF!</definedName>
    <definedName name="AcctLookup" localSheetId="2">[3]YTD_Calculations!#REF!</definedName>
    <definedName name="AcctLookup">[3]YTD_Calculations!#REF!</definedName>
    <definedName name="actual_booked" localSheetId="2">'[4]Budget Non Property'!#REF!</definedName>
    <definedName name="actual_booked">'[4]Budget Non Property'!#REF!</definedName>
    <definedName name="Amort" localSheetId="2">#REF!</definedName>
    <definedName name="Amort">#REF!</definedName>
    <definedName name="Amt_billed_JO" localSheetId="2">#REF!</definedName>
    <definedName name="Amt_billed_JO">#REF!</definedName>
    <definedName name="applied" localSheetId="2">#REF!</definedName>
    <definedName name="applied">#REF!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localSheetId="2" hidden="1">#REF!</definedName>
    <definedName name="BEx0017DGUEDPCFJUPUZOOLJCS2B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2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CUR_MO_BAL" localSheetId="2">'[1]TAX JV50167'!#REF!</definedName>
    <definedName name="CUR_MO_BAL">'[1]TAX JV50167'!#REF!</definedName>
    <definedName name="DDRExec" localSheetId="2">[3]Maint!#REF!</definedName>
    <definedName name="DDRExec">[3]Maint!#REF!</definedName>
    <definedName name="DEF_INT_GAINS" localSheetId="2">#REF!</definedName>
    <definedName name="DEF_INT_GAINS">#REF!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PMWorkbookOptions_1">"MioAAB+LCAAAAAAABADtmmtvmzoYx99P2neIeL8AzaVZRTMxhy6oCSAg7YmqCpHEbdAIMEOa9tsfcwtQnJ6U6SBeIFUV8nPx479/GIjN/Xjd2Z0XiHzLda4ptstQHeis3Y3lPF9T++DpGzukfoy/fuHuXfR75bq/ZS/Arn4Hxzn+1atvXVPbIPCuaPpwOHQPva6LnukLhmHpf+Yzbb2FO/Ob5fiB6awhdYza/HcUhXvtdDjgOg5ch33qLtgj"</definedName>
    <definedName name="EPMWorkbookOptions_2" hidden="1">"BJ3gzoKHyFgwT8zATFpxu2TuYNzbsacA7rw9sqKuFj5ECoJPEOdbwy4uiBobN8rc+KkA6Z5ljIckyPdNb3XYrFjTe2GvRgxzQeMWeuWt6UfjQdGE8P+MlyRR+oUvn0zbh48cHXafFcN7nm2tzZxwZxeV5ihmyTUnYx0rtuk4eNbe9R2LlOnWoU+aptZmA52JtYOOH1V62jWr0i/4YC9t6x6OOYBru2gcoD3kaILho9BoFITI0uiSQAxCAF+D"</definedName>
    <definedName name="EPMWorkbookOptions_3" hidden="1">"G/PFRVaA64qmIg4u2c6Iv7GQH+QKINvfJTpWeVqgc73yfgvH+rOH0ch5AOSFpHM0yfhRjlhxfDsPGLY3YnMJSHMRxcpoA9GY4ej4gpjd92zzTUGuB1Hw9o6YxGlm+oEGbXyXws0c7lZ4sSG4FQEjOmCXOD435IdEkMfug8KrgqRPWXwJhF8GmArgtofvxVLMidxTCyITrbdvmWsHr29XjmVfUyEIFHF8p6bqvFiO/njUHH2OfLnZ/B/J08U7"</definedName>
    <definedName name="EPMWorkbookOptions_4" hidden="1">"UV8a+lIRqvPHMH28ip6PH9t0/HKqFCHUZZ2fGdghtrUgksqsAuJiImJNVV6cVcaw1xsM+v3++RheNBzDTBMihKG5JZBYZgUCgTxXeGlpAHlSfSUcXrLMaHR5PoK9ZiOYF6XIYPiW3LJHKrMSe5puACytoP7NQ3g47PU+8RTuN529oygl9IypiFtb/khlVuDvZiEBAwvM1/gJMmg2fUdJiuzxs5mRmVoASWVWAFCZ8tpffH98Gr5hs+GL5CiD"</definedName>
    <definedName name="EPMWorkbookOptions_5" hidden="1">"FzVrLXXEMqtQJ2uiLsqSViN5lw0nL5WEQN/R1AJIKrMCgKqig4WKVQbLGhEcNRvBnCiYPPw3Ay1xxDIrEKfJCxUIBgA18va92bwdJSkveZmpBZBUZgUAdXFe54se2/CdjlCOIncXDDvsRr/wtdARy6wA3Z2gavjNpU7uGr7FkSgSP2AHS9UI97tb4IhlVgDu/med3xRswzcysBqkDYywuSWOVGYV4mT11kg3Lutkr+E7GAVdym94ebPY/rZy"</definedName>
    <definedName name="EPMWorkbookOptions_6" hidden="1">"oswKPM4FXluoQq3LYMM3NFJJ4oeuIqiiPBHbT4tPORWqITtxNOlQXaE1dcfZykcN843l44mcCp8Q9LeyI3vQSQ+kFRsjP2BDE4VJZUczX2Dq+b458k3PYWI6g0jG1LtsKPofNsmscaJ/ZyLLXNlwDtFzlqHU/vVLljY59zn+F3NEwS8yKgAA"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ormtest" localSheetId="2">#REF!</definedName>
    <definedName name="formtest">#REF!</definedName>
    <definedName name="INCLUDE" localSheetId="2">#REF!</definedName>
    <definedName name="INCLUDE">#REF!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E_ID">'[5]je master'!$B$5:$F$103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st13" localSheetId="2">'[6]Diff Type'!#REF!</definedName>
    <definedName name="List13">'[6]Diff Type'!#REF!</definedName>
    <definedName name="MMASTER" localSheetId="2">#REF!</definedName>
    <definedName name="MMASTER">#REF!</definedName>
    <definedName name="Month_24as">[3]SourceInfo!$C$19</definedName>
    <definedName name="Months">[3]Maint!$A$7:$B$18</definedName>
    <definedName name="MTYPE">'[6]Diff Type'!#REF!</definedName>
    <definedName name="nmonth">[7]Conversion!$AY$2</definedName>
    <definedName name="ODCATL">[1]YTD_TD!#REF!</definedName>
    <definedName name="ODCBTL">[1]YTD_TD!#REF!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 localSheetId="2">[1]YTD_TD!#REF!</definedName>
    <definedName name="page1">[1]YTD_TD!#REF!</definedName>
    <definedName name="page2" localSheetId="2">[1]YTD_TD!#REF!</definedName>
    <definedName name="page2">[1]YTD_TD!#REF!</definedName>
    <definedName name="payments" localSheetId="2">#REF!</definedName>
    <definedName name="payments">#REF!</definedName>
    <definedName name="period">[3]SourceInfo!$C$5</definedName>
    <definedName name="PeriodCalc" localSheetId="2">#REF!</definedName>
    <definedName name="PeriodCalc">#REF!</definedName>
    <definedName name="PRIOR_MO_BAL">'[1]TAX JV50167'!#REF!</definedName>
    <definedName name="Prior_Year">[8]ATAX0599!$J$27</definedName>
    <definedName name="SAPCrosstab1">#REF!</definedName>
    <definedName name="SAPCrosstab3" localSheetId="2">#REF!</definedName>
    <definedName name="SAPCrosstab3">#REF!</definedName>
    <definedName name="sched63" localSheetId="2">[3]YTD_Calculations!#REF!</definedName>
    <definedName name="sched63">[3]YTD_Calculations!#REF!</definedName>
    <definedName name="Sched64_D" localSheetId="2">#REF!</definedName>
    <definedName name="Sched64_D">#REF!</definedName>
    <definedName name="SelectScaling" localSheetId="2">#REF!</definedName>
    <definedName name="SelectScaling">#REF!</definedName>
    <definedName name="TaxYear" localSheetId="2">#REF!</definedName>
    <definedName name="TaxYear">#REF!</definedName>
    <definedName name="we" hidden="1">{#N/A,#N/A,FALSE,"Pg 6b CustCount_Gas";#N/A,#N/A,FALSE,"QA";#N/A,#N/A,FALSE,"Report";#N/A,#N/A,FALSE,"forecast"}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_24as">[3]SourceInfo!$C$20</definedName>
    <definedName name="ytd_import">[1]YTD_TD!#REF!</definedName>
    <definedName name="YTD_THIS">'[1]TAX JV50167'!#REF!</definedName>
    <definedName name="Z_2F345B60_5100_4234_988D_0FE291C9F8EF_.wvu.FilterData" localSheetId="2" hidden="1">'2024_CBR_Electric'!$B$9:$J$97</definedName>
    <definedName name="Z_3239642F_B843_41CC_A44F_CEEFD36D98C0_.wvu.FilterData" localSheetId="2" hidden="1">'2024_CBR_Electric'!$B$9:$J$97</definedName>
    <definedName name="Z_3239642F_B843_41CC_A44F_CEEFD36D98C0_.wvu.Rows" localSheetId="2" hidden="1">'2024_CBR_Electric'!#REF!</definedName>
    <definedName name="Z_E83EA30E_529D_409C_A25B_E6747C6F6EA5_.wvu.FilterData" localSheetId="2" hidden="1">'2024_CBR_Electric'!$B$9:$J$97</definedName>
    <definedName name="Z_E83EA30E_529D_409C_A25B_E6747C6F6EA5_.wvu.Rows" localSheetId="2" hidden="1">'2024_CBR_Electric'!#REF!</definedName>
    <definedName name="Z_FAF35B1F_F6FD_4255_9D59_BFFC10E0219D_.wvu.FilterData" localSheetId="2" hidden="1">'2024_CBR_Electric'!$B$9:$J$97</definedName>
    <definedName name="Z_FAF35B1F_F6FD_4255_9D59_BFFC10E0219D_.wvu.Rows" localSheetId="2" hidden="1">'2024_CBR_Electric'!#REF!</definedName>
  </definedNames>
  <calcPr calcId="162913" concurrentManualCount="12"/>
</workbook>
</file>

<file path=xl/calcChain.xml><?xml version="1.0" encoding="utf-8"?>
<calcChain xmlns="http://schemas.openxmlformats.org/spreadsheetml/2006/main">
  <c r="C26" i="1" l="1"/>
  <c r="C25" i="1"/>
  <c r="C24" i="1"/>
  <c r="C23" i="1"/>
  <c r="F97" i="66" l="1"/>
  <c r="F131" i="66"/>
  <c r="F129" i="66"/>
  <c r="F128" i="66"/>
  <c r="E132" i="66"/>
  <c r="E134" i="66" s="1"/>
  <c r="E136" i="66" s="1"/>
  <c r="D132" i="66"/>
  <c r="C109" i="66"/>
  <c r="D117" i="66"/>
  <c r="E96" i="66"/>
  <c r="G96" i="66" s="1"/>
  <c r="D118" i="66" s="1"/>
  <c r="E95" i="66"/>
  <c r="G95" i="66" s="1"/>
  <c r="D115" i="66" s="1"/>
  <c r="E94" i="66"/>
  <c r="G94" i="66" s="1"/>
  <c r="D114" i="66" s="1"/>
  <c r="E93" i="66"/>
  <c r="G93" i="66" s="1"/>
  <c r="D116" i="66" s="1"/>
  <c r="E92" i="66"/>
  <c r="G92" i="66" s="1"/>
  <c r="D112" i="66" s="1"/>
  <c r="E91" i="66"/>
  <c r="F91" i="66" s="1"/>
  <c r="G91" i="66" s="1"/>
  <c r="E90" i="66"/>
  <c r="F90" i="66" s="1"/>
  <c r="G90" i="66" s="1"/>
  <c r="E89" i="66"/>
  <c r="F89" i="66" s="1"/>
  <c r="G89" i="66" s="1"/>
  <c r="E88" i="66"/>
  <c r="F88" i="66" s="1"/>
  <c r="G88" i="66" s="1"/>
  <c r="E87" i="66"/>
  <c r="F87" i="66" s="1"/>
  <c r="G87" i="66" s="1"/>
  <c r="E86" i="66"/>
  <c r="F86" i="66" s="1"/>
  <c r="G86" i="66" s="1"/>
  <c r="E85" i="66"/>
  <c r="F85" i="66" s="1"/>
  <c r="G85" i="66" s="1"/>
  <c r="E84" i="66"/>
  <c r="F84" i="66" s="1"/>
  <c r="G84" i="66" s="1"/>
  <c r="E83" i="66"/>
  <c r="F83" i="66" s="1"/>
  <c r="G83" i="66" s="1"/>
  <c r="E82" i="66"/>
  <c r="F82" i="66" s="1"/>
  <c r="G82" i="66" s="1"/>
  <c r="E81" i="66"/>
  <c r="F81" i="66" s="1"/>
  <c r="G81" i="66" s="1"/>
  <c r="E80" i="66"/>
  <c r="F80" i="66" s="1"/>
  <c r="G80" i="66" s="1"/>
  <c r="E79" i="66"/>
  <c r="F79" i="66" s="1"/>
  <c r="G79" i="66" s="1"/>
  <c r="E78" i="66"/>
  <c r="F78" i="66" s="1"/>
  <c r="G78" i="66" s="1"/>
  <c r="E77" i="66"/>
  <c r="F77" i="66" s="1"/>
  <c r="G77" i="66" s="1"/>
  <c r="E76" i="66"/>
  <c r="F76" i="66" s="1"/>
  <c r="G76" i="66" s="1"/>
  <c r="E75" i="66"/>
  <c r="F75" i="66" s="1"/>
  <c r="G75" i="66" s="1"/>
  <c r="E74" i="66"/>
  <c r="F74" i="66" s="1"/>
  <c r="G74" i="66" s="1"/>
  <c r="E73" i="66"/>
  <c r="F73" i="66" s="1"/>
  <c r="G73" i="66" s="1"/>
  <c r="E72" i="66"/>
  <c r="F72" i="66" s="1"/>
  <c r="G72" i="66" s="1"/>
  <c r="E71" i="66"/>
  <c r="F71" i="66" s="1"/>
  <c r="G71" i="66" s="1"/>
  <c r="E70" i="66"/>
  <c r="F70" i="66" s="1"/>
  <c r="G70" i="66" s="1"/>
  <c r="E69" i="66"/>
  <c r="F69" i="66" s="1"/>
  <c r="G69" i="66" s="1"/>
  <c r="E68" i="66"/>
  <c r="F68" i="66" s="1"/>
  <c r="G68" i="66" s="1"/>
  <c r="E67" i="66"/>
  <c r="F67" i="66" s="1"/>
  <c r="G67" i="66" s="1"/>
  <c r="E66" i="66"/>
  <c r="F66" i="66" s="1"/>
  <c r="G66" i="66" s="1"/>
  <c r="E65" i="66"/>
  <c r="F65" i="66" s="1"/>
  <c r="G65" i="66" s="1"/>
  <c r="E64" i="66"/>
  <c r="F64" i="66" s="1"/>
  <c r="G64" i="66" s="1"/>
  <c r="E63" i="66"/>
  <c r="F63" i="66" s="1"/>
  <c r="G63" i="66" s="1"/>
  <c r="E62" i="66"/>
  <c r="F62" i="66" s="1"/>
  <c r="G62" i="66" s="1"/>
  <c r="G61" i="66"/>
  <c r="F61" i="66"/>
  <c r="E61" i="66"/>
  <c r="E60" i="66"/>
  <c r="F60" i="66" s="1"/>
  <c r="G60" i="66" s="1"/>
  <c r="E59" i="66"/>
  <c r="F59" i="66" s="1"/>
  <c r="G59" i="66" s="1"/>
  <c r="E58" i="66"/>
  <c r="F58" i="66" s="1"/>
  <c r="G58" i="66" s="1"/>
  <c r="E57" i="66"/>
  <c r="F57" i="66" s="1"/>
  <c r="G57" i="66" s="1"/>
  <c r="E56" i="66"/>
  <c r="F56" i="66" s="1"/>
  <c r="G56" i="66" s="1"/>
  <c r="E55" i="66"/>
  <c r="F55" i="66" s="1"/>
  <c r="G55" i="66" s="1"/>
  <c r="E54" i="66"/>
  <c r="F54" i="66" s="1"/>
  <c r="G54" i="66" s="1"/>
  <c r="E53" i="66"/>
  <c r="F53" i="66" s="1"/>
  <c r="G53" i="66" s="1"/>
  <c r="E52" i="66"/>
  <c r="F52" i="66" s="1"/>
  <c r="G52" i="66" s="1"/>
  <c r="E51" i="66"/>
  <c r="F51" i="66" s="1"/>
  <c r="G51" i="66" s="1"/>
  <c r="E50" i="66"/>
  <c r="F50" i="66" s="1"/>
  <c r="G50" i="66" s="1"/>
  <c r="E49" i="66"/>
  <c r="F49" i="66" s="1"/>
  <c r="G49" i="66" s="1"/>
  <c r="E48" i="66"/>
  <c r="F48" i="66" s="1"/>
  <c r="G48" i="66" s="1"/>
  <c r="E47" i="66"/>
  <c r="F47" i="66" s="1"/>
  <c r="G47" i="66" s="1"/>
  <c r="E46" i="66"/>
  <c r="F46" i="66" s="1"/>
  <c r="G46" i="66" s="1"/>
  <c r="E45" i="66"/>
  <c r="F45" i="66" s="1"/>
  <c r="G45" i="66" s="1"/>
  <c r="E44" i="66"/>
  <c r="F44" i="66" s="1"/>
  <c r="G44" i="66" s="1"/>
  <c r="G43" i="66"/>
  <c r="F43" i="66"/>
  <c r="E43" i="66"/>
  <c r="F42" i="66"/>
  <c r="G42" i="66"/>
  <c r="E42" i="66"/>
  <c r="E41" i="66"/>
  <c r="F41" i="66" s="1"/>
  <c r="G41" i="66" s="1"/>
  <c r="E40" i="66"/>
  <c r="F40" i="66" s="1"/>
  <c r="G40" i="66" s="1"/>
  <c r="E39" i="66"/>
  <c r="F39" i="66" s="1"/>
  <c r="G39" i="66" s="1"/>
  <c r="E38" i="66"/>
  <c r="F38" i="66" s="1"/>
  <c r="G38" i="66" s="1"/>
  <c r="E37" i="66"/>
  <c r="F37" i="66" s="1"/>
  <c r="G37" i="66" s="1"/>
  <c r="E36" i="66"/>
  <c r="F36" i="66" s="1"/>
  <c r="G36" i="66" s="1"/>
  <c r="E35" i="66"/>
  <c r="F35" i="66"/>
  <c r="G35" i="66"/>
  <c r="E34" i="66"/>
  <c r="F34" i="66" s="1"/>
  <c r="G34" i="66" s="1"/>
  <c r="E33" i="66"/>
  <c r="F33" i="66" s="1"/>
  <c r="G33" i="66" s="1"/>
  <c r="E32" i="66"/>
  <c r="F32" i="66" s="1"/>
  <c r="G32" i="66" s="1"/>
  <c r="E31" i="66"/>
  <c r="F31" i="66"/>
  <c r="G31" i="66"/>
  <c r="E30" i="66"/>
  <c r="F30" i="66" s="1"/>
  <c r="G30" i="66" s="1"/>
  <c r="E29" i="66"/>
  <c r="F29" i="66" s="1"/>
  <c r="G29" i="66" s="1"/>
  <c r="G28" i="66"/>
  <c r="F28" i="66"/>
  <c r="E28" i="66"/>
  <c r="E27" i="66"/>
  <c r="F27" i="66" s="1"/>
  <c r="G27" i="66" s="1"/>
  <c r="E26" i="66"/>
  <c r="F26" i="66" s="1"/>
  <c r="G26" i="66" s="1"/>
  <c r="E25" i="66"/>
  <c r="F25" i="66" s="1"/>
  <c r="G25" i="66" s="1"/>
  <c r="E24" i="66"/>
  <c r="F24" i="66" s="1"/>
  <c r="G24" i="66" s="1"/>
  <c r="F23" i="66"/>
  <c r="G23" i="66"/>
  <c r="E23" i="66"/>
  <c r="E22" i="66"/>
  <c r="F22" i="66" s="1"/>
  <c r="G22" i="66" s="1"/>
  <c r="E21" i="66"/>
  <c r="F21" i="66" s="1"/>
  <c r="G21" i="66" s="1"/>
  <c r="E20" i="66"/>
  <c r="F20" i="66" s="1"/>
  <c r="G20" i="66" s="1"/>
  <c r="E19" i="66"/>
  <c r="F19" i="66" s="1"/>
  <c r="G19" i="66" s="1"/>
  <c r="E18" i="66"/>
  <c r="F18" i="66" s="1"/>
  <c r="G18" i="66" s="1"/>
  <c r="E17" i="66"/>
  <c r="F17" i="66" s="1"/>
  <c r="G17" i="66" s="1"/>
  <c r="E16" i="66"/>
  <c r="F16" i="66" s="1"/>
  <c r="G16" i="66" s="1"/>
  <c r="E15" i="66"/>
  <c r="F15" i="66" s="1"/>
  <c r="G15" i="66" s="1"/>
  <c r="E14" i="66"/>
  <c r="F14" i="66" s="1"/>
  <c r="G14" i="66" s="1"/>
  <c r="E13" i="66"/>
  <c r="F13" i="66" s="1"/>
  <c r="G13" i="66" s="1"/>
  <c r="E12" i="66"/>
  <c r="F12" i="66" s="1"/>
  <c r="G12" i="66" s="1"/>
  <c r="E11" i="66"/>
  <c r="E10" i="66"/>
  <c r="F10" i="66" s="1"/>
  <c r="D7" i="66"/>
  <c r="F132" i="66"/>
  <c r="F134" i="66"/>
  <c r="F130" i="66"/>
  <c r="G104" i="66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C27" i="1"/>
  <c r="D27" i="1" s="1"/>
  <c r="F136" i="66" l="1"/>
  <c r="D134" i="66"/>
  <c r="D136" i="66" s="1"/>
  <c r="D97" i="66"/>
  <c r="E97" i="66" s="1"/>
  <c r="G97" i="66" s="1"/>
  <c r="D113" i="66" s="1"/>
  <c r="E113" i="66" s="1"/>
  <c r="G10" i="66"/>
  <c r="F11" i="66"/>
  <c r="G11" i="66" s="1"/>
  <c r="D101" i="66"/>
  <c r="D109" i="66"/>
  <c r="D111" i="66" s="1"/>
  <c r="E118" i="66"/>
  <c r="F135" i="66"/>
  <c r="E111" i="66" l="1"/>
  <c r="D119" i="66"/>
  <c r="E101" i="66"/>
  <c r="G101" i="66" s="1"/>
  <c r="D103" i="66"/>
  <c r="E114" i="66"/>
  <c r="E115" i="66"/>
  <c r="E98" i="66"/>
  <c r="E116" i="66"/>
  <c r="D98" i="66"/>
  <c r="D102" i="66" s="1"/>
  <c r="E102" i="66" s="1"/>
  <c r="G98" i="66"/>
  <c r="E117" i="66"/>
  <c r="F98" i="66"/>
  <c r="F102" i="66" s="1"/>
  <c r="F103" i="66" s="1"/>
  <c r="F105" i="66" s="1"/>
  <c r="C17" i="1" s="1"/>
  <c r="C30" i="1" s="1"/>
  <c r="E112" i="66"/>
  <c r="G102" i="66" l="1"/>
  <c r="G103" i="66" s="1"/>
  <c r="G105" i="66" s="1"/>
  <c r="E120" i="66"/>
  <c r="E119" i="66"/>
  <c r="D122" i="66"/>
  <c r="D125" i="66" s="1"/>
  <c r="C12" i="1"/>
  <c r="E103" i="66"/>
  <c r="E105" i="66" s="1"/>
  <c r="C14" i="1" s="1"/>
  <c r="C15" i="1" s="1"/>
  <c r="D120" i="66" l="1"/>
  <c r="C29" i="1"/>
  <c r="C31" i="1" s="1"/>
  <c r="C20" i="1"/>
</calcChain>
</file>

<file path=xl/sharedStrings.xml><?xml version="1.0" encoding="utf-8"?>
<sst xmlns="http://schemas.openxmlformats.org/spreadsheetml/2006/main" count="302" uniqueCount="238">
  <si>
    <t>FEDERAL INCOME TAX</t>
  </si>
  <si>
    <t>LINE</t>
  </si>
  <si>
    <t>NO.</t>
  </si>
  <si>
    <t>DESCRIPTION</t>
  </si>
  <si>
    <t>AMOUNT</t>
  </si>
  <si>
    <t>TAXABLE INCOME</t>
  </si>
  <si>
    <t>CURRENTLY PAYABLE</t>
  </si>
  <si>
    <t>DEFERRED FIT - DEBIT</t>
  </si>
  <si>
    <t>DEFERRED FIT - CREDIT</t>
  </si>
  <si>
    <t>DEFERRED FIT - INV TAX CREDIT, NET OF AMORT.</t>
  </si>
  <si>
    <t>TOTAL RESTATED FIT</t>
  </si>
  <si>
    <t>FIT PER BOOKS:</t>
  </si>
  <si>
    <t>TOTAL CHARGED TO EXPENSE</t>
  </si>
  <si>
    <t>INCREASE(DECREASE) FIT</t>
  </si>
  <si>
    <t>INCREASE(DECREASE) DEFERRED FIT</t>
  </si>
  <si>
    <t xml:space="preserve">INCREASE(DECREASE) NOI </t>
  </si>
  <si>
    <t>PUGET SOUND ENERGY-ELECTRIC</t>
  </si>
  <si>
    <t xml:space="preserve"> </t>
  </si>
  <si>
    <t>Land Sales</t>
  </si>
  <si>
    <t>Bad Debt Expense</t>
  </si>
  <si>
    <t>Environmental Remediation</t>
  </si>
  <si>
    <t>Puget Sound Energy, Inc.</t>
  </si>
  <si>
    <t>Electric NOI</t>
  </si>
  <si>
    <t>Pretax NOI</t>
  </si>
  <si>
    <t>M Item Activity</t>
  </si>
  <si>
    <t>Colstrip Common Amortization</t>
  </si>
  <si>
    <t>Horizon Payment Amortization</t>
  </si>
  <si>
    <t>Colstrip 3&amp;4 Loss Reserves</t>
  </si>
  <si>
    <t>BPA Carrying Cost - LT</t>
  </si>
  <si>
    <t>Total Tax adjustments</t>
  </si>
  <si>
    <t>Deferred Compensation-common</t>
  </si>
  <si>
    <t>Horizon Payment</t>
  </si>
  <si>
    <t>Vacation Pay-common</t>
  </si>
  <si>
    <t>DEFERRED FIT - OTHER</t>
  </si>
  <si>
    <t>SAP Taxes</t>
  </si>
  <si>
    <t>Tax Return Key</t>
  </si>
  <si>
    <t>F-10</t>
  </si>
  <si>
    <t>N-03</t>
  </si>
  <si>
    <t>N-05</t>
  </si>
  <si>
    <t>N-11</t>
  </si>
  <si>
    <t>N-16</t>
  </si>
  <si>
    <t>N-19</t>
  </si>
  <si>
    <t>N-20</t>
  </si>
  <si>
    <t>N-31</t>
  </si>
  <si>
    <t>N-37</t>
  </si>
  <si>
    <t>N-43</t>
  </si>
  <si>
    <t>N-44</t>
  </si>
  <si>
    <t>N-46</t>
  </si>
  <si>
    <t>N-50</t>
  </si>
  <si>
    <t>N-52</t>
  </si>
  <si>
    <t>N-72</t>
  </si>
  <si>
    <t>N-73</t>
  </si>
  <si>
    <t>PT</t>
  </si>
  <si>
    <t>COMMISSION BASIS REPORT</t>
  </si>
  <si>
    <t>Description</t>
  </si>
  <si>
    <t>Major Inspection</t>
  </si>
  <si>
    <t>Colstrip 3&amp;4 Overhaul Costs - LT</t>
  </si>
  <si>
    <t>N-80</t>
  </si>
  <si>
    <t>Property Tax</t>
  </si>
  <si>
    <t>Statutory Tax</t>
  </si>
  <si>
    <t>Goldendale Minor Inspection</t>
  </si>
  <si>
    <t>Redmond West Tenant Allowances</t>
  </si>
  <si>
    <t>§162(m) limitation</t>
  </si>
  <si>
    <t>Fringe benefits nodeductible</t>
  </si>
  <si>
    <t>DEFERRED FIT - DEBIT / (CREDIT)</t>
  </si>
  <si>
    <t>Fed Taxable Income</t>
  </si>
  <si>
    <t>Total Income tax</t>
  </si>
  <si>
    <t>State Tax Benefit</t>
  </si>
  <si>
    <t>Lease Incentive</t>
  </si>
  <si>
    <t>Health Insurance - IBNR</t>
  </si>
  <si>
    <t>Conservation</t>
  </si>
  <si>
    <t>N-88</t>
  </si>
  <si>
    <t>Colstrip 1&amp;2 ARO/ARC</t>
  </si>
  <si>
    <t>N-90</t>
  </si>
  <si>
    <t>N-89</t>
  </si>
  <si>
    <t>N-91</t>
  </si>
  <si>
    <t>Electric Vehicle</t>
  </si>
  <si>
    <t>AMI Depreciation Deferral</t>
  </si>
  <si>
    <t>Green Direct Liquidated Damages</t>
  </si>
  <si>
    <t>Shuffleton - Gain on Sale</t>
  </si>
  <si>
    <t>P-08</t>
  </si>
  <si>
    <t>P-20</t>
  </si>
  <si>
    <t>P-21</t>
  </si>
  <si>
    <t>T-Grant C 1&amp;2 ARO Spent</t>
  </si>
  <si>
    <t>ADJ 3.03E</t>
  </si>
  <si>
    <t>N-97</t>
  </si>
  <si>
    <t>N-104</t>
  </si>
  <si>
    <t>N-106</t>
  </si>
  <si>
    <t>N-110</t>
  </si>
  <si>
    <t>N-111</t>
  </si>
  <si>
    <t>N-112</t>
  </si>
  <si>
    <t>N-121</t>
  </si>
  <si>
    <t>N-122</t>
  </si>
  <si>
    <t>Payroll Tax Deferral COVID-19</t>
  </si>
  <si>
    <t>GTZ Carrying Charge Deferral Tr1</t>
  </si>
  <si>
    <t>GTZ Depreciation Deferral Tr1</t>
  </si>
  <si>
    <t>Injuries and Damages</t>
  </si>
  <si>
    <t>Mint Farm Deferral</t>
  </si>
  <si>
    <t>Mint Farm Deferral_2</t>
  </si>
  <si>
    <t>Unearned Revenue</t>
  </si>
  <si>
    <t>GTZ Depreciation Deferral E Post 06/30/19</t>
  </si>
  <si>
    <t>GTZ Carrying Charge Deferral E Post 06/30/19</t>
  </si>
  <si>
    <t>PT - Plant Related</t>
  </si>
  <si>
    <t>Plant Related</t>
  </si>
  <si>
    <t>POWERTAX</t>
  </si>
  <si>
    <t>electric</t>
  </si>
  <si>
    <t>gas</t>
  </si>
  <si>
    <t>total</t>
  </si>
  <si>
    <t>normalized</t>
  </si>
  <si>
    <t>F/T</t>
  </si>
  <si>
    <t>cwip reversal</t>
  </si>
  <si>
    <t>topside</t>
  </si>
  <si>
    <t>total timing</t>
  </si>
  <si>
    <t>FAS 109</t>
  </si>
  <si>
    <t>APB 11 DIT</t>
  </si>
  <si>
    <t>FEDERAL INCOME TAX @ 21%</t>
  </si>
  <si>
    <t>✔ TZ OK</t>
  </si>
  <si>
    <t>FIT @21%</t>
  </si>
  <si>
    <t>DFIT</t>
  </si>
  <si>
    <t>Total Tax</t>
  </si>
  <si>
    <t>N-29</t>
  </si>
  <si>
    <t>N-06</t>
  </si>
  <si>
    <t>Emission Allowances</t>
  </si>
  <si>
    <t>Storm Damage 2015</t>
  </si>
  <si>
    <r>
      <rPr>
        <sz val="11"/>
        <rFont val="Calibri"/>
        <family val="2"/>
        <scheme val="minor"/>
      </rPr>
      <t>Storm 2017 Amortization Recovery</t>
    </r>
  </si>
  <si>
    <r>
      <rPr>
        <sz val="11"/>
        <rFont val="Calibri"/>
        <family val="2"/>
        <scheme val="minor"/>
      </rPr>
      <t>Storm Damage 2021</t>
    </r>
  </si>
  <si>
    <r>
      <rPr>
        <sz val="11"/>
        <rFont val="Calibri"/>
        <family val="2"/>
        <scheme val="minor"/>
      </rPr>
      <t>Storm Damage 2022</t>
    </r>
  </si>
  <si>
    <t>N-18</t>
  </si>
  <si>
    <t>West Coast Capacity Assignment</t>
  </si>
  <si>
    <t>N-136</t>
  </si>
  <si>
    <t>NWP Refund for Electric</t>
  </si>
  <si>
    <t>BNP WestCoast Cap Agreement</t>
  </si>
  <si>
    <t>N-40</t>
  </si>
  <si>
    <t>Baker Treasury Grant Deferral</t>
  </si>
  <si>
    <t>OK_repurposed to Colstrip 1&amp;2</t>
  </si>
  <si>
    <t>N-49</t>
  </si>
  <si>
    <t>Snoqualmie Treasury Grant Deferral</t>
  </si>
  <si>
    <t>N-56</t>
  </si>
  <si>
    <t>Summit Landlord Incentive-common</t>
  </si>
  <si>
    <t>N-59</t>
  </si>
  <si>
    <t>White River Reg Asset</t>
  </si>
  <si>
    <t>N-61</t>
  </si>
  <si>
    <t>Ferndale Deferrals</t>
  </si>
  <si>
    <t>N-62</t>
  </si>
  <si>
    <t xml:space="preserve">Snoqualmie Deferrals </t>
  </si>
  <si>
    <t>N-63</t>
  </si>
  <si>
    <t xml:space="preserve">Baker Upgrade Deferrals  </t>
  </si>
  <si>
    <t>N-82</t>
  </si>
  <si>
    <t>Credit Card Deferral</t>
  </si>
  <si>
    <t>N-96</t>
  </si>
  <si>
    <t>Electric Vehicle Equity Reserve</t>
  </si>
  <si>
    <t>N-33</t>
  </si>
  <si>
    <t>Staples Loyalty Incentive-common</t>
  </si>
  <si>
    <t>N-67</t>
  </si>
  <si>
    <t>Workers Compensation- IBNR</t>
  </si>
  <si>
    <t>N-95</t>
  </si>
  <si>
    <t>N-100</t>
  </si>
  <si>
    <t>Microsoft</t>
  </si>
  <si>
    <t>N-101</t>
  </si>
  <si>
    <t>GTZ Depreciation Deferral E Pre 06/30/19</t>
  </si>
  <si>
    <t>N-102</t>
  </si>
  <si>
    <t>GTZ Carrying Charge Deferral E Pre 06/30/19</t>
  </si>
  <si>
    <t>N-103</t>
  </si>
  <si>
    <t>AMI Depreciation Deferral Post 07/2019</t>
  </si>
  <si>
    <t>N-105</t>
  </si>
  <si>
    <t>Colstrip 1&amp;2 Retirement</t>
  </si>
  <si>
    <t>N-113</t>
  </si>
  <si>
    <r>
      <rPr>
        <sz val="11"/>
        <rFont val="Calibri"/>
        <family val="2"/>
        <scheme val="minor"/>
      </rPr>
      <t>AMI Depreciation Deferral 05-08/2020</t>
    </r>
  </si>
  <si>
    <t>N-27</t>
  </si>
  <si>
    <t>Amort of Reaquired Debt</t>
  </si>
  <si>
    <t>N-127</t>
  </si>
  <si>
    <r>
      <rPr>
        <sz val="11"/>
        <rFont val="Calibri"/>
        <family val="2"/>
        <scheme val="minor"/>
      </rPr>
      <t>Reg. Asset for PLR - Elect</t>
    </r>
  </si>
  <si>
    <t>N-129</t>
  </si>
  <si>
    <r>
      <rPr>
        <sz val="11"/>
        <rFont val="Calibri"/>
        <family val="2"/>
        <scheme val="minor"/>
      </rPr>
      <t>Lund Hill Liquidated Damages</t>
    </r>
  </si>
  <si>
    <t>N-130</t>
  </si>
  <si>
    <r>
      <rPr>
        <sz val="11"/>
        <rFont val="Calibri"/>
        <family val="2"/>
        <scheme val="minor"/>
      </rPr>
      <t>Reg. Filing Fee Deferral - Elect</t>
    </r>
  </si>
  <si>
    <t>P-05</t>
  </si>
  <si>
    <t>Meals &amp; Entertainment</t>
  </si>
  <si>
    <t>Total</t>
  </si>
  <si>
    <t>PTBI</t>
  </si>
  <si>
    <t>SIT net of fed benefit</t>
  </si>
  <si>
    <t>Rate Reconciliation:</t>
  </si>
  <si>
    <t>FIT Stat Rate</t>
  </si>
  <si>
    <t>Total Tax Provision</t>
  </si>
  <si>
    <t>Interest expense</t>
  </si>
  <si>
    <t>OK_no activity</t>
  </si>
  <si>
    <t>Storm Damage 2017</t>
  </si>
  <si>
    <t>Storm Damage 2018</t>
  </si>
  <si>
    <t>AMI Deferral 2022 GRC</t>
  </si>
  <si>
    <t>N-54</t>
  </si>
  <si>
    <r>
      <rPr>
        <sz val="11"/>
        <rFont val="Calibri"/>
        <family val="2"/>
        <scheme val="minor"/>
      </rPr>
      <t>AMI Deferral Debt Return E</t>
    </r>
  </si>
  <si>
    <t>N-131</t>
  </si>
  <si>
    <t>Green Direct Schedule 141A True-up Deferral</t>
  </si>
  <si>
    <t>N-132</t>
  </si>
  <si>
    <r>
      <rPr>
        <sz val="11"/>
        <rFont val="Calibri"/>
        <family val="2"/>
        <scheme val="minor"/>
      </rPr>
      <t>GTZ Carrying Charge Deferral Tr2</t>
    </r>
  </si>
  <si>
    <t>N-133</t>
  </si>
  <si>
    <r>
      <rPr>
        <sz val="11"/>
        <rFont val="Calibri"/>
        <family val="2"/>
        <scheme val="minor"/>
      </rPr>
      <t>GTZ Depreciation Deferral Tr2</t>
    </r>
  </si>
  <si>
    <t>N-135</t>
  </si>
  <si>
    <r>
      <rPr>
        <sz val="11"/>
        <rFont val="Calibri"/>
        <family val="2"/>
        <scheme val="minor"/>
      </rPr>
      <t>Decarb / Electrification Pilot Deferral</t>
    </r>
  </si>
  <si>
    <t>N-137</t>
  </si>
  <si>
    <r>
      <rPr>
        <sz val="11"/>
        <rFont val="Calibri"/>
        <family val="2"/>
        <scheme val="minor"/>
      </rPr>
      <t>AMR Regulatory Asset - E</t>
    </r>
  </si>
  <si>
    <t>N-138</t>
  </si>
  <si>
    <r>
      <rPr>
        <sz val="11"/>
        <rFont val="Calibri"/>
        <family val="2"/>
        <scheme val="minor"/>
      </rPr>
      <t>Participatory Funding Agreement - E</t>
    </r>
  </si>
  <si>
    <t>N-139</t>
  </si>
  <si>
    <t>N-140</t>
  </si>
  <si>
    <r>
      <rPr>
        <sz val="11"/>
        <rFont val="Calibri"/>
        <family val="2"/>
        <scheme val="minor"/>
      </rPr>
      <t>Wildfire Liab Insurance Deferral</t>
    </r>
  </si>
  <si>
    <t>N-15</t>
  </si>
  <si>
    <t>Temp Manual M E</t>
  </si>
  <si>
    <t>N-38</t>
  </si>
  <si>
    <t>CCA Cost Recovery - Interest E</t>
  </si>
  <si>
    <t>N-53</t>
  </si>
  <si>
    <r>
      <rPr>
        <sz val="11"/>
        <rFont val="Calibri"/>
        <family val="2"/>
        <scheme val="minor"/>
      </rPr>
      <t>Colstrip 3&amp;4 Decommission</t>
    </r>
  </si>
  <si>
    <t>N-55</t>
  </si>
  <si>
    <r>
      <rPr>
        <sz val="11"/>
        <rFont val="Calibri"/>
        <family val="2"/>
        <scheme val="minor"/>
      </rPr>
      <t>CEIP Deferral</t>
    </r>
  </si>
  <si>
    <t>N-58</t>
  </si>
  <si>
    <r>
      <rPr>
        <sz val="11"/>
        <rFont val="Calibri"/>
        <family val="2"/>
        <scheme val="minor"/>
      </rPr>
      <t>Sch141 TEP Set in Rates</t>
    </r>
  </si>
  <si>
    <t>to CBR</t>
  </si>
  <si>
    <t>LS OK 3/12/2025</t>
  </si>
  <si>
    <t>January - December 2024</t>
  </si>
  <si>
    <t>TZ OK 3/11/2025</t>
  </si>
  <si>
    <t>Storm Damage 2019</t>
  </si>
  <si>
    <t>Storm Damage 2024</t>
  </si>
  <si>
    <t>new M from 2024</t>
  </si>
  <si>
    <t>N-87</t>
  </si>
  <si>
    <r>
      <rPr>
        <sz val="11"/>
        <rFont val="Calibri"/>
        <family val="2"/>
        <scheme val="minor"/>
      </rPr>
      <t>Appaloosa Deferred Expenses</t>
    </r>
  </si>
  <si>
    <r>
      <rPr>
        <sz val="11"/>
        <rFont val="Calibri"/>
        <family val="2"/>
        <scheme val="minor"/>
      </rPr>
      <t>Sch 129D Bill Discount Deferral - E</t>
    </r>
  </si>
  <si>
    <t>N-146</t>
  </si>
  <si>
    <t>Def CFS REC Purchases - Power</t>
  </si>
  <si>
    <t>N-147</t>
  </si>
  <si>
    <t>Arrearage Recovery</t>
  </si>
  <si>
    <t>Per ETR</t>
  </si>
  <si>
    <t>Difference</t>
  </si>
  <si>
    <t>Tax Credits (30C &amp; PTC)</t>
  </si>
  <si>
    <t>Variance in PTBI, tax-effected</t>
  </si>
  <si>
    <t>*see Tab "NOI" for further reconciliation</t>
  </si>
  <si>
    <t>Unreconcilable Difference</t>
  </si>
  <si>
    <t>AR OK 3/3/25</t>
  </si>
  <si>
    <t>FOR THE TWELVE MONTHS ENDED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</si>
</sst>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;\-&quot;$&quot;#,##0"/>
    <numFmt numFmtId="168" formatCode="0.0000000"/>
    <numFmt numFmtId="169" formatCode="0.000000"/>
    <numFmt numFmtId="170" formatCode="_(* #,##0.00000_);_(* \(#,##0.00000\);_(* &quot;-&quot;??_);_(@_)"/>
    <numFmt numFmtId="171" formatCode="d\.mmm\.yy"/>
    <numFmt numFmtId="172" formatCode="#."/>
    <numFmt numFmtId="173" formatCode="&quot;$&quot;#,##0\ ;\(&quot;$&quot;#,##0\)"/>
    <numFmt numFmtId="174" formatCode="mmmm\ d\,\ yyyy"/>
    <numFmt numFmtId="175" formatCode="_(&quot;$&quot;* #,##0.0000_);_(&quot;$&quot;* \(#,##0.0000\);_(&quot;$&quot;* &quot;-&quot;????_);_(@_)"/>
    <numFmt numFmtId="176" formatCode="_(* #,##0.0_);_(* \(#,##0.0\);_(* &quot;-&quot;_);_(@_)"/>
    <numFmt numFmtId="177" formatCode="&quot;$&quot;#,##0.00"/>
    <numFmt numFmtId="178" formatCode="0000"/>
    <numFmt numFmtId="179" formatCode="000000"/>
    <numFmt numFmtId="180" formatCode="_(&quot;$&quot;* #,##0.0_);_(&quot;$&quot;* \(#,##0.0\);_(&quot;$&quot;* &quot;-&quot;??_);_(@_)"/>
    <numFmt numFmtId="181" formatCode="0.00_)"/>
    <numFmt numFmtId="182" formatCode="0.0%"/>
    <numFmt numFmtId="183" formatCode="###,000"/>
  </numFmts>
  <fonts count="1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Arial"/>
      <family val="2"/>
    </font>
    <font>
      <sz val="10"/>
      <color indexed="22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color indexed="8"/>
      <name val="Calibri"/>
      <family val="2"/>
    </font>
    <font>
      <sz val="8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24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color rgb="FFFF0000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1"/>
      <color rgb="FF0070C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color rgb="FF000000"/>
      <name val="Times New Roman"/>
      <family val="1"/>
    </font>
    <font>
      <i/>
      <sz val="11"/>
      <color theme="1"/>
      <name val="Calibri"/>
      <family val="2"/>
      <scheme val="minor"/>
    </font>
  </fonts>
  <fills count="118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72">
    <xf numFmtId="169" fontId="0" fillId="0" borderId="0">
      <alignment horizontal="left" wrapText="1"/>
    </xf>
    <xf numFmtId="169" fontId="18" fillId="0" borderId="0">
      <alignment horizontal="left" wrapText="1"/>
    </xf>
    <xf numFmtId="170" fontId="18" fillId="0" borderId="0">
      <alignment horizontal="left" wrapText="1"/>
    </xf>
    <xf numFmtId="168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69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0" fontId="22" fillId="0" borderId="0"/>
    <xf numFmtId="170" fontId="18" fillId="0" borderId="0">
      <alignment horizontal="left" wrapText="1"/>
    </xf>
    <xf numFmtId="169" fontId="18" fillId="0" borderId="0">
      <alignment horizontal="left" wrapText="1"/>
    </xf>
    <xf numFmtId="170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0" fontId="22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54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54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54" fillId="10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54" fillId="10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54" fillId="3" borderId="0" applyNumberFormat="0" applyBorder="0" applyAlignment="0" applyProtection="0"/>
    <xf numFmtId="0" fontId="35" fillId="11" borderId="0" applyNumberFormat="0" applyBorder="0" applyAlignment="0" applyProtection="0"/>
    <xf numFmtId="0" fontId="35" fillId="6" borderId="0" applyNumberFormat="0" applyBorder="0" applyAlignment="0" applyProtection="0"/>
    <xf numFmtId="0" fontId="54" fillId="12" borderId="0" applyNumberFormat="0" applyBorder="0" applyAlignment="0" applyProtection="0"/>
    <xf numFmtId="171" fontId="23" fillId="0" borderId="0" applyFill="0" applyBorder="0" applyAlignment="0"/>
    <xf numFmtId="41" fontId="18" fillId="13" borderId="0"/>
    <xf numFmtId="43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6" fillId="0" borderId="0" applyFont="0" applyFill="0" applyBorder="0" applyAlignment="0" applyProtection="0">
      <alignment wrapText="1"/>
    </xf>
    <xf numFmtId="43" fontId="58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20" fillId="0" borderId="0"/>
    <xf numFmtId="0" fontId="20" fillId="0" borderId="0"/>
    <xf numFmtId="0" fontId="26" fillId="0" borderId="0"/>
    <xf numFmtId="172" fontId="27" fillId="0" borderId="0">
      <protection locked="0"/>
    </xf>
    <xf numFmtId="0" fontId="26" fillId="0" borderId="0"/>
    <xf numFmtId="0" fontId="28" fillId="0" borderId="0" applyNumberFormat="0" applyAlignment="0">
      <alignment horizontal="left"/>
    </xf>
    <xf numFmtId="0" fontId="29" fillId="0" borderId="0" applyNumberFormat="0" applyAlignment="0"/>
    <xf numFmtId="0" fontId="20" fillId="0" borderId="0"/>
    <xf numFmtId="0" fontId="26" fillId="0" borderId="0"/>
    <xf numFmtId="0" fontId="20" fillId="0" borderId="0"/>
    <xf numFmtId="0" fontId="26" fillId="0" borderId="0"/>
    <xf numFmtId="44" fontId="1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58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169" fontId="18" fillId="0" borderId="0"/>
    <xf numFmtId="2" fontId="30" fillId="0" borderId="0" applyFont="0" applyFill="0" applyBorder="0" applyAlignment="0" applyProtection="0"/>
    <xf numFmtId="0" fontId="20" fillId="0" borderId="0"/>
    <xf numFmtId="38" fontId="14" fillId="13" borderId="0" applyNumberFormat="0" applyBorder="0" applyAlignment="0" applyProtection="0"/>
    <xf numFmtId="0" fontId="31" fillId="0" borderId="1" applyNumberFormat="0" applyAlignment="0" applyProtection="0">
      <alignment horizontal="left"/>
    </xf>
    <xf numFmtId="0" fontId="31" fillId="0" borderId="2">
      <alignment horizontal="left"/>
    </xf>
    <xf numFmtId="38" fontId="15" fillId="0" borderId="0"/>
    <xf numFmtId="40" fontId="15" fillId="0" borderId="0"/>
    <xf numFmtId="10" fontId="14" fillId="17" borderId="3" applyNumberFormat="0" applyBorder="0" applyAlignment="0" applyProtection="0"/>
    <xf numFmtId="41" fontId="32" fillId="18" borderId="4">
      <alignment horizontal="left"/>
      <protection locked="0"/>
    </xf>
    <xf numFmtId="10" fontId="32" fillId="18" borderId="4">
      <alignment horizontal="right"/>
      <protection locked="0"/>
    </xf>
    <xf numFmtId="0" fontId="14" fillId="13" borderId="0"/>
    <xf numFmtId="3" fontId="33" fillId="0" borderId="0" applyFill="0" applyBorder="0" applyAlignment="0" applyProtection="0"/>
    <xf numFmtId="44" fontId="16" fillId="0" borderId="5" applyNumberFormat="0" applyFont="0" applyAlignment="0">
      <alignment horizontal="center"/>
    </xf>
    <xf numFmtId="44" fontId="16" fillId="0" borderId="6" applyNumberFormat="0" applyFont="0" applyAlignment="0">
      <alignment horizontal="center"/>
    </xf>
    <xf numFmtId="37" fontId="34" fillId="0" borderId="0"/>
    <xf numFmtId="167" fontId="10" fillId="0" borderId="0"/>
    <xf numFmtId="0" fontId="44" fillId="0" borderId="0"/>
    <xf numFmtId="0" fontId="44" fillId="0" borderId="0"/>
    <xf numFmtId="0" fontId="47" fillId="0" borderId="0"/>
    <xf numFmtId="0" fontId="18" fillId="0" borderId="0"/>
    <xf numFmtId="0" fontId="56" fillId="0" borderId="0">
      <alignment wrapText="1"/>
    </xf>
    <xf numFmtId="0" fontId="47" fillId="0" borderId="0"/>
    <xf numFmtId="0" fontId="47" fillId="0" borderId="0"/>
    <xf numFmtId="0" fontId="58" fillId="0" borderId="0"/>
    <xf numFmtId="39" fontId="14" fillId="0" borderId="0" applyFill="0" applyBorder="0" applyAlignment="0" applyProtection="0"/>
    <xf numFmtId="0" fontId="59" fillId="0" borderId="0"/>
    <xf numFmtId="0" fontId="35" fillId="0" borderId="0"/>
    <xf numFmtId="0" fontId="18" fillId="0" borderId="0"/>
    <xf numFmtId="0" fontId="35" fillId="0" borderId="0"/>
    <xf numFmtId="0" fontId="59" fillId="0" borderId="0"/>
    <xf numFmtId="0" fontId="35" fillId="0" borderId="0"/>
    <xf numFmtId="0" fontId="59" fillId="0" borderId="0"/>
    <xf numFmtId="0" fontId="24" fillId="0" borderId="0"/>
    <xf numFmtId="0" fontId="59" fillId="0" borderId="0"/>
    <xf numFmtId="174" fontId="18" fillId="0" borderId="0">
      <alignment horizontal="left" wrapText="1"/>
    </xf>
    <xf numFmtId="0" fontId="59" fillId="0" borderId="0"/>
    <xf numFmtId="166" fontId="18" fillId="0" borderId="0">
      <alignment horizontal="left" wrapText="1"/>
    </xf>
    <xf numFmtId="0" fontId="59" fillId="0" borderId="0"/>
    <xf numFmtId="166" fontId="18" fillId="0" borderId="0">
      <alignment horizontal="left" wrapText="1"/>
    </xf>
    <xf numFmtId="0" fontId="59" fillId="0" borderId="0"/>
    <xf numFmtId="0" fontId="35" fillId="19" borderId="7" applyNumberFormat="0" applyFont="0" applyAlignment="0" applyProtection="0"/>
    <xf numFmtId="0" fontId="35" fillId="19" borderId="7" applyNumberFormat="0" applyFont="0" applyAlignment="0" applyProtection="0"/>
    <xf numFmtId="0" fontId="35" fillId="19" borderId="7" applyNumberFormat="0" applyFont="0" applyAlignment="0" applyProtection="0"/>
    <xf numFmtId="0" fontId="20" fillId="0" borderId="0"/>
    <xf numFmtId="0" fontId="20" fillId="0" borderId="0"/>
    <xf numFmtId="0" fontId="26" fillId="0" borderId="0"/>
    <xf numFmtId="10" fontId="1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8" fillId="0" borderId="0" applyFont="0" applyFill="0" applyBorder="0" applyAlignment="0" applyProtection="0"/>
    <xf numFmtId="41" fontId="18" fillId="20" borderId="4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38" fillId="0" borderId="9">
      <alignment horizontal="center"/>
    </xf>
    <xf numFmtId="3" fontId="21" fillId="0" borderId="0" applyFont="0" applyFill="0" applyBorder="0" applyAlignment="0" applyProtection="0"/>
    <xf numFmtId="0" fontId="21" fillId="21" borderId="0" applyNumberFormat="0" applyFont="0" applyBorder="0" applyAlignment="0" applyProtection="0"/>
    <xf numFmtId="0" fontId="26" fillId="0" borderId="0"/>
    <xf numFmtId="3" fontId="39" fillId="0" borderId="0" applyFill="0" applyBorder="0" applyAlignment="0" applyProtection="0"/>
    <xf numFmtId="0" fontId="40" fillId="0" borderId="0"/>
    <xf numFmtId="42" fontId="18" fillId="17" borderId="0"/>
    <xf numFmtId="42" fontId="18" fillId="17" borderId="10">
      <alignment vertical="center"/>
    </xf>
    <xf numFmtId="0" fontId="16" fillId="17" borderId="11" applyNumberFormat="0">
      <alignment horizontal="center" vertical="center" wrapText="1"/>
    </xf>
    <xf numFmtId="10" fontId="18" fillId="17" borderId="0"/>
    <xf numFmtId="175" fontId="18" fillId="17" borderId="0"/>
    <xf numFmtId="165" fontId="15" fillId="0" borderId="0" applyBorder="0" applyAlignment="0"/>
    <xf numFmtId="42" fontId="18" fillId="17" borderId="12">
      <alignment horizontal="left"/>
    </xf>
    <xf numFmtId="175" fontId="19" fillId="17" borderId="12">
      <alignment horizontal="left"/>
    </xf>
    <xf numFmtId="14" fontId="36" fillId="0" borderId="0" applyNumberFormat="0" applyFill="0" applyBorder="0" applyAlignment="0" applyProtection="0">
      <alignment horizontal="left"/>
    </xf>
    <xf numFmtId="176" fontId="18" fillId="0" borderId="0" applyFont="0" applyFill="0" applyAlignment="0">
      <alignment horizontal="right"/>
    </xf>
    <xf numFmtId="4" fontId="37" fillId="18" borderId="8" applyNumberFormat="0" applyProtection="0">
      <alignment vertical="center"/>
    </xf>
    <xf numFmtId="4" fontId="48" fillId="18" borderId="8" applyNumberFormat="0" applyProtection="0">
      <alignment vertical="center"/>
    </xf>
    <xf numFmtId="4" fontId="37" fillId="18" borderId="8" applyNumberFormat="0" applyProtection="0">
      <alignment horizontal="left" vertical="center" indent="1"/>
    </xf>
    <xf numFmtId="4" fontId="37" fillId="18" borderId="8" applyNumberFormat="0" applyProtection="0">
      <alignment horizontal="left" vertical="center" indent="1"/>
    </xf>
    <xf numFmtId="0" fontId="47" fillId="22" borderId="8" applyNumberFormat="0" applyProtection="0">
      <alignment horizontal="left" vertical="center" indent="1"/>
    </xf>
    <xf numFmtId="4" fontId="37" fillId="23" borderId="8" applyNumberFormat="0" applyProtection="0">
      <alignment horizontal="right" vertical="center"/>
    </xf>
    <xf numFmtId="4" fontId="37" fillId="24" borderId="8" applyNumberFormat="0" applyProtection="0">
      <alignment horizontal="right" vertical="center"/>
    </xf>
    <xf numFmtId="4" fontId="37" fillId="25" borderId="8" applyNumberFormat="0" applyProtection="0">
      <alignment horizontal="right" vertical="center"/>
    </xf>
    <xf numFmtId="4" fontId="37" fillId="26" borderId="8" applyNumberFormat="0" applyProtection="0">
      <alignment horizontal="right" vertical="center"/>
    </xf>
    <xf numFmtId="4" fontId="37" fillId="27" borderId="8" applyNumberFormat="0" applyProtection="0">
      <alignment horizontal="right" vertical="center"/>
    </xf>
    <xf numFmtId="4" fontId="37" fillId="28" borderId="8" applyNumberFormat="0" applyProtection="0">
      <alignment horizontal="right" vertical="center"/>
    </xf>
    <xf numFmtId="4" fontId="37" fillId="29" borderId="8" applyNumberFormat="0" applyProtection="0">
      <alignment horizontal="right" vertical="center"/>
    </xf>
    <xf numFmtId="4" fontId="37" fillId="30" borderId="8" applyNumberFormat="0" applyProtection="0">
      <alignment horizontal="right" vertical="center"/>
    </xf>
    <xf numFmtId="4" fontId="37" fillId="31" borderId="8" applyNumberFormat="0" applyProtection="0">
      <alignment horizontal="right" vertical="center"/>
    </xf>
    <xf numFmtId="4" fontId="49" fillId="32" borderId="8" applyNumberFormat="0" applyProtection="0">
      <alignment horizontal="left" vertical="center" indent="1"/>
    </xf>
    <xf numFmtId="4" fontId="37" fillId="33" borderId="13" applyNumberFormat="0" applyProtection="0">
      <alignment horizontal="left" vertical="center" indent="1"/>
    </xf>
    <xf numFmtId="4" fontId="50" fillId="34" borderId="0" applyNumberFormat="0" applyProtection="0">
      <alignment horizontal="left" vertical="center" indent="1"/>
    </xf>
    <xf numFmtId="0" fontId="47" fillId="22" borderId="8" applyNumberFormat="0" applyProtection="0">
      <alignment horizontal="left" vertical="center" indent="1"/>
    </xf>
    <xf numFmtId="4" fontId="51" fillId="33" borderId="8" applyNumberFormat="0" applyProtection="0">
      <alignment horizontal="left" vertical="center" indent="1"/>
    </xf>
    <xf numFmtId="4" fontId="51" fillId="35" borderId="8" applyNumberFormat="0" applyProtection="0">
      <alignment horizontal="left" vertical="center" indent="1"/>
    </xf>
    <xf numFmtId="0" fontId="47" fillId="35" borderId="8" applyNumberFormat="0" applyProtection="0">
      <alignment horizontal="left" vertical="center" indent="1"/>
    </xf>
    <xf numFmtId="0" fontId="47" fillId="35" borderId="8" applyNumberFormat="0" applyProtection="0">
      <alignment horizontal="left" vertical="center" indent="1"/>
    </xf>
    <xf numFmtId="0" fontId="47" fillId="36" borderId="8" applyNumberFormat="0" applyProtection="0">
      <alignment horizontal="left" vertical="center" indent="1"/>
    </xf>
    <xf numFmtId="0" fontId="47" fillId="36" borderId="8" applyNumberFormat="0" applyProtection="0">
      <alignment horizontal="left" vertical="center" indent="1"/>
    </xf>
    <xf numFmtId="0" fontId="47" fillId="13" borderId="8" applyNumberFormat="0" applyProtection="0">
      <alignment horizontal="left" vertical="center" indent="1"/>
    </xf>
    <xf numFmtId="0" fontId="47" fillId="13" borderId="8" applyNumberFormat="0" applyProtection="0">
      <alignment horizontal="left" vertical="center" indent="1"/>
    </xf>
    <xf numFmtId="0" fontId="47" fillId="22" borderId="8" applyNumberFormat="0" applyProtection="0">
      <alignment horizontal="left" vertical="center" indent="1"/>
    </xf>
    <xf numFmtId="0" fontId="47" fillId="22" borderId="8" applyNumberFormat="0" applyProtection="0">
      <alignment horizontal="left" vertical="center" indent="1"/>
    </xf>
    <xf numFmtId="0" fontId="47" fillId="37" borderId="3" applyNumberFormat="0">
      <protection locked="0"/>
    </xf>
    <xf numFmtId="4" fontId="37" fillId="38" borderId="8" applyNumberFormat="0" applyProtection="0">
      <alignment vertical="center"/>
    </xf>
    <xf numFmtId="4" fontId="48" fillId="38" borderId="8" applyNumberFormat="0" applyProtection="0">
      <alignment vertical="center"/>
    </xf>
    <xf numFmtId="4" fontId="37" fillId="38" borderId="8" applyNumberFormat="0" applyProtection="0">
      <alignment horizontal="left" vertical="center" indent="1"/>
    </xf>
    <xf numFmtId="4" fontId="37" fillId="38" borderId="8" applyNumberFormat="0" applyProtection="0">
      <alignment horizontal="left" vertical="center" indent="1"/>
    </xf>
    <xf numFmtId="4" fontId="37" fillId="33" borderId="8" applyNumberFormat="0" applyProtection="0">
      <alignment horizontal="right" vertical="center"/>
    </xf>
    <xf numFmtId="4" fontId="48" fillId="33" borderId="8" applyNumberFormat="0" applyProtection="0">
      <alignment horizontal="right" vertical="center"/>
    </xf>
    <xf numFmtId="0" fontId="47" fillId="22" borderId="8" applyNumberFormat="0" applyProtection="0">
      <alignment horizontal="left" vertical="center" indent="1"/>
    </xf>
    <xf numFmtId="0" fontId="47" fillId="22" borderId="8" applyNumberFormat="0" applyProtection="0">
      <alignment horizontal="left" vertical="center" indent="1"/>
    </xf>
    <xf numFmtId="0" fontId="52" fillId="0" borderId="0"/>
    <xf numFmtId="4" fontId="53" fillId="33" borderId="8" applyNumberFormat="0" applyProtection="0">
      <alignment horizontal="right" vertical="center"/>
    </xf>
    <xf numFmtId="39" fontId="18" fillId="39" borderId="0"/>
    <xf numFmtId="0" fontId="57" fillId="0" borderId="0" applyNumberFormat="0" applyFill="0" applyBorder="0" applyAlignment="0" applyProtection="0"/>
    <xf numFmtId="38" fontId="14" fillId="0" borderId="14"/>
    <xf numFmtId="38" fontId="15" fillId="0" borderId="12"/>
    <xf numFmtId="39" fontId="36" fillId="40" borderId="0"/>
    <xf numFmtId="169" fontId="18" fillId="0" borderId="0">
      <alignment horizontal="left" wrapText="1"/>
    </xf>
    <xf numFmtId="170" fontId="18" fillId="0" borderId="0">
      <alignment horizontal="left" wrapText="1"/>
    </xf>
    <xf numFmtId="40" fontId="41" fillId="0" borderId="0" applyBorder="0">
      <alignment horizontal="right"/>
    </xf>
    <xf numFmtId="41" fontId="17" fillId="17" borderId="0">
      <alignment horizontal="left"/>
    </xf>
    <xf numFmtId="177" fontId="42" fillId="17" borderId="0">
      <alignment horizontal="left" vertical="center"/>
    </xf>
    <xf numFmtId="0" fontId="16" fillId="17" borderId="0">
      <alignment horizontal="left" wrapText="1"/>
    </xf>
    <xf numFmtId="0" fontId="43" fillId="0" borderId="0">
      <alignment horizontal="left" vertical="center"/>
    </xf>
    <xf numFmtId="0" fontId="26" fillId="0" borderId="15"/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9" fontId="10" fillId="0" borderId="0" applyFont="0" applyFill="0" applyBorder="0" applyAlignment="0" applyProtection="0"/>
    <xf numFmtId="169" fontId="10" fillId="0" borderId="0">
      <alignment horizontal="left" wrapText="1"/>
    </xf>
    <xf numFmtId="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1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41" fontId="8" fillId="0" borderId="0" applyFont="0" applyFill="0" applyBorder="0" applyAlignment="0" applyProtection="0"/>
    <xf numFmtId="0" fontId="8" fillId="0" borderId="0"/>
    <xf numFmtId="41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10" fillId="0" borderId="0">
      <alignment horizontal="left" wrapText="1"/>
    </xf>
    <xf numFmtId="169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41" fontId="10" fillId="13" borderId="0"/>
    <xf numFmtId="41" fontId="10" fillId="13" borderId="0"/>
    <xf numFmtId="41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wrapText="1"/>
    </xf>
    <xf numFmtId="43" fontId="10" fillId="0" borderId="0" applyFont="0" applyFill="0" applyBorder="0" applyAlignment="0" applyProtection="0">
      <alignment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7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78" fillId="0" borderId="0" applyFont="0" applyFill="0" applyBorder="0" applyAlignment="0" applyProtection="0"/>
    <xf numFmtId="169" fontId="10" fillId="0" borderId="0"/>
    <xf numFmtId="169" fontId="10" fillId="0" borderId="0"/>
    <xf numFmtId="0" fontId="14" fillId="13" borderId="0"/>
    <xf numFmtId="39" fontId="14" fillId="0" borderId="0" applyFill="0" applyBorder="0" applyAlignment="0" applyProtection="0"/>
    <xf numFmtId="0" fontId="21" fillId="0" borderId="0"/>
    <xf numFmtId="0" fontId="2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wrapText="1"/>
    </xf>
    <xf numFmtId="0" fontId="10" fillId="0" borderId="0">
      <alignment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0" fontId="8" fillId="0" borderId="0"/>
    <xf numFmtId="39" fontId="14" fillId="0" borderId="0" applyFill="0" applyBorder="0" applyAlignment="0" applyProtection="0"/>
    <xf numFmtId="0" fontId="8" fillId="0" borderId="0"/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0" fontId="8" fillId="0" borderId="0"/>
    <xf numFmtId="0" fontId="8" fillId="0" borderId="0"/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0" fillId="0" borderId="0">
      <alignment horizontal="left" wrapText="1"/>
    </xf>
    <xf numFmtId="0" fontId="8" fillId="0" borderId="0"/>
    <xf numFmtId="0" fontId="8" fillId="0" borderId="0"/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0" fontId="8" fillId="0" borderId="0"/>
    <xf numFmtId="0" fontId="8" fillId="0" borderId="0"/>
    <xf numFmtId="169" fontId="10" fillId="0" borderId="0">
      <alignment horizontal="left" wrapText="1"/>
    </xf>
    <xf numFmtId="0" fontId="8" fillId="0" borderId="0"/>
    <xf numFmtId="0" fontId="8" fillId="0" borderId="0"/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0" fillId="0" borderId="0">
      <alignment horizontal="left" wrapText="1"/>
    </xf>
    <xf numFmtId="174" fontId="10" fillId="0" borderId="0">
      <alignment horizontal="left" wrapText="1"/>
    </xf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2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41" fontId="10" fillId="20" borderId="4"/>
    <xf numFmtId="41" fontId="10" fillId="20" borderId="4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0" fontId="21" fillId="21" borderId="0" applyNumberFormat="0" applyFont="0" applyBorder="0" applyAlignment="0" applyProtection="0"/>
    <xf numFmtId="42" fontId="10" fillId="17" borderId="0"/>
    <xf numFmtId="42" fontId="10" fillId="17" borderId="0"/>
    <xf numFmtId="42" fontId="10" fillId="17" borderId="10">
      <alignment vertical="center"/>
    </xf>
    <xf numFmtId="42" fontId="10" fillId="17" borderId="10">
      <alignment vertical="center"/>
    </xf>
    <xf numFmtId="0" fontId="16" fillId="17" borderId="11" applyNumberFormat="0">
      <alignment horizontal="center" vertical="center" wrapText="1"/>
    </xf>
    <xf numFmtId="10" fontId="10" fillId="17" borderId="0"/>
    <xf numFmtId="10" fontId="10" fillId="17" borderId="0"/>
    <xf numFmtId="175" fontId="10" fillId="17" borderId="0"/>
    <xf numFmtId="175" fontId="10" fillId="17" borderId="0"/>
    <xf numFmtId="165" fontId="15" fillId="0" borderId="0" applyBorder="0" applyAlignment="0"/>
    <xf numFmtId="42" fontId="10" fillId="17" borderId="12">
      <alignment horizontal="left"/>
    </xf>
    <xf numFmtId="42" fontId="10" fillId="17" borderId="12">
      <alignment horizontal="left"/>
    </xf>
    <xf numFmtId="176" fontId="10" fillId="0" borderId="0" applyFont="0" applyFill="0" applyAlignment="0">
      <alignment horizontal="right"/>
    </xf>
    <xf numFmtId="176" fontId="10" fillId="0" borderId="0" applyFont="0" applyFill="0" applyAlignment="0">
      <alignment horizontal="right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4" fontId="37" fillId="33" borderId="8" applyNumberFormat="0" applyProtection="0">
      <alignment horizontal="left" vertical="center" indent="1"/>
    </xf>
    <xf numFmtId="4" fontId="37" fillId="35" borderId="8" applyNumberFormat="0" applyProtection="0">
      <alignment horizontal="left" vertical="center" indent="1"/>
    </xf>
    <xf numFmtId="0" fontId="10" fillId="35" borderId="8" applyNumberFormat="0" applyProtection="0">
      <alignment horizontal="left" vertical="center" indent="1"/>
    </xf>
    <xf numFmtId="0" fontId="10" fillId="35" borderId="8" applyNumberFormat="0" applyProtection="0">
      <alignment horizontal="left" vertical="center" indent="1"/>
    </xf>
    <xf numFmtId="0" fontId="10" fillId="35" borderId="8" applyNumberFormat="0" applyProtection="0">
      <alignment horizontal="left" vertical="center" indent="1"/>
    </xf>
    <xf numFmtId="0" fontId="10" fillId="35" borderId="8" applyNumberFormat="0" applyProtection="0">
      <alignment horizontal="left" vertical="center" indent="1"/>
    </xf>
    <xf numFmtId="0" fontId="10" fillId="36" borderId="8" applyNumberFormat="0" applyProtection="0">
      <alignment horizontal="left" vertical="center" indent="1"/>
    </xf>
    <xf numFmtId="0" fontId="10" fillId="36" borderId="8" applyNumberFormat="0" applyProtection="0">
      <alignment horizontal="left" vertical="center" indent="1"/>
    </xf>
    <xf numFmtId="0" fontId="10" fillId="36" borderId="8" applyNumberFormat="0" applyProtection="0">
      <alignment horizontal="left" vertical="center" indent="1"/>
    </xf>
    <xf numFmtId="0" fontId="10" fillId="36" borderId="8" applyNumberFormat="0" applyProtection="0">
      <alignment horizontal="left" vertical="center" indent="1"/>
    </xf>
    <xf numFmtId="0" fontId="10" fillId="13" borderId="8" applyNumberFormat="0" applyProtection="0">
      <alignment horizontal="left" vertical="center" indent="1"/>
    </xf>
    <xf numFmtId="0" fontId="10" fillId="13" borderId="8" applyNumberFormat="0" applyProtection="0">
      <alignment horizontal="left" vertical="center" indent="1"/>
    </xf>
    <xf numFmtId="0" fontId="10" fillId="13" borderId="8" applyNumberFormat="0" applyProtection="0">
      <alignment horizontal="left" vertical="center" indent="1"/>
    </xf>
    <xf numFmtId="0" fontId="10" fillId="13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37" borderId="3" applyNumberFormat="0">
      <protection locked="0"/>
    </xf>
    <xf numFmtId="0" fontId="10" fillId="37" borderId="3" applyNumberFormat="0">
      <protection locked="0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39" fontId="10" fillId="39" borderId="0"/>
    <xf numFmtId="39" fontId="10" fillId="39" borderId="0"/>
    <xf numFmtId="170" fontId="10" fillId="0" borderId="0">
      <alignment horizontal="left" wrapText="1"/>
    </xf>
    <xf numFmtId="170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0" fontId="16" fillId="17" borderId="0">
      <alignment horizontal="left" wrapText="1"/>
    </xf>
    <xf numFmtId="0" fontId="61" fillId="0" borderId="0"/>
    <xf numFmtId="0" fontId="8" fillId="0" borderId="0"/>
    <xf numFmtId="0" fontId="8" fillId="0" borderId="0"/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78" fontId="79" fillId="0" borderId="0">
      <alignment horizontal="left"/>
    </xf>
    <xf numFmtId="179" fontId="80" fillId="0" borderId="0">
      <alignment horizontal="left"/>
    </xf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35" fillId="72" borderId="0" applyNumberFormat="0" applyBorder="0" applyAlignment="0" applyProtection="0"/>
    <xf numFmtId="0" fontId="8" fillId="49" borderId="0" applyNumberFormat="0" applyBorder="0" applyAlignment="0" applyProtection="0"/>
    <xf numFmtId="0" fontId="35" fillId="72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35" fillId="73" borderId="0" applyNumberFormat="0" applyBorder="0" applyAlignment="0" applyProtection="0"/>
    <xf numFmtId="0" fontId="8" fillId="53" borderId="0" applyNumberFormat="0" applyBorder="0" applyAlignment="0" applyProtection="0"/>
    <xf numFmtId="0" fontId="35" fillId="7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35" fillId="74" borderId="0" applyNumberFormat="0" applyBorder="0" applyAlignment="0" applyProtection="0"/>
    <xf numFmtId="0" fontId="8" fillId="57" borderId="0" applyNumberFormat="0" applyBorder="0" applyAlignment="0" applyProtection="0"/>
    <xf numFmtId="0" fontId="35" fillId="74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35" fillId="75" borderId="0" applyNumberFormat="0" applyBorder="0" applyAlignment="0" applyProtection="0"/>
    <xf numFmtId="0" fontId="8" fillId="61" borderId="0" applyNumberFormat="0" applyBorder="0" applyAlignment="0" applyProtection="0"/>
    <xf numFmtId="0" fontId="35" fillId="75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35" fillId="76" borderId="0" applyNumberFormat="0" applyBorder="0" applyAlignment="0" applyProtection="0"/>
    <xf numFmtId="0" fontId="8" fillId="65" borderId="0" applyNumberFormat="0" applyBorder="0" applyAlignment="0" applyProtection="0"/>
    <xf numFmtId="0" fontId="35" fillId="76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35" fillId="77" borderId="0" applyNumberFormat="0" applyBorder="0" applyAlignment="0" applyProtection="0"/>
    <xf numFmtId="0" fontId="8" fillId="69" borderId="0" applyNumberFormat="0" applyBorder="0" applyAlignment="0" applyProtection="0"/>
    <xf numFmtId="0" fontId="35" fillId="77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35" fillId="78" borderId="0" applyNumberFormat="0" applyBorder="0" applyAlignment="0" applyProtection="0"/>
    <xf numFmtId="0" fontId="8" fillId="50" borderId="0" applyNumberFormat="0" applyBorder="0" applyAlignment="0" applyProtection="0"/>
    <xf numFmtId="0" fontId="35" fillId="78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35" fillId="79" borderId="0" applyNumberFormat="0" applyBorder="0" applyAlignment="0" applyProtection="0"/>
    <xf numFmtId="0" fontId="8" fillId="54" borderId="0" applyNumberFormat="0" applyBorder="0" applyAlignment="0" applyProtection="0"/>
    <xf numFmtId="0" fontId="35" fillId="79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35" fillId="80" borderId="0" applyNumberFormat="0" applyBorder="0" applyAlignment="0" applyProtection="0"/>
    <xf numFmtId="0" fontId="8" fillId="58" borderId="0" applyNumberFormat="0" applyBorder="0" applyAlignment="0" applyProtection="0"/>
    <xf numFmtId="0" fontId="35" fillId="80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35" fillId="75" borderId="0" applyNumberFormat="0" applyBorder="0" applyAlignment="0" applyProtection="0"/>
    <xf numFmtId="0" fontId="8" fillId="62" borderId="0" applyNumberFormat="0" applyBorder="0" applyAlignment="0" applyProtection="0"/>
    <xf numFmtId="0" fontId="35" fillId="75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35" fillId="78" borderId="0" applyNumberFormat="0" applyBorder="0" applyAlignment="0" applyProtection="0"/>
    <xf numFmtId="0" fontId="8" fillId="66" borderId="0" applyNumberFormat="0" applyBorder="0" applyAlignment="0" applyProtection="0"/>
    <xf numFmtId="0" fontId="35" fillId="78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35" fillId="81" borderId="0" applyNumberFormat="0" applyBorder="0" applyAlignment="0" applyProtection="0"/>
    <xf numFmtId="0" fontId="8" fillId="70" borderId="0" applyNumberFormat="0" applyBorder="0" applyAlignment="0" applyProtection="0"/>
    <xf numFmtId="0" fontId="35" fillId="81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55" borderId="0" applyNumberFormat="0" applyBorder="0" applyAlignment="0" applyProtection="0"/>
    <xf numFmtId="0" fontId="77" fillId="55" borderId="0" applyNumberFormat="0" applyBorder="0" applyAlignment="0" applyProtection="0"/>
    <xf numFmtId="0" fontId="77" fillId="55" borderId="0" applyNumberFormat="0" applyBorder="0" applyAlignment="0" applyProtection="0"/>
    <xf numFmtId="0" fontId="77" fillId="55" borderId="0" applyNumberFormat="0" applyBorder="0" applyAlignment="0" applyProtection="0"/>
    <xf numFmtId="0" fontId="77" fillId="55" borderId="0" applyNumberFormat="0" applyBorder="0" applyAlignment="0" applyProtection="0"/>
    <xf numFmtId="0" fontId="77" fillId="55" borderId="0" applyNumberFormat="0" applyBorder="0" applyAlignment="0" applyProtection="0"/>
    <xf numFmtId="0" fontId="77" fillId="55" borderId="0" applyNumberFormat="0" applyBorder="0" applyAlignment="0" applyProtection="0"/>
    <xf numFmtId="0" fontId="77" fillId="59" borderId="0" applyNumberFormat="0" applyBorder="0" applyAlignment="0" applyProtection="0"/>
    <xf numFmtId="0" fontId="77" fillId="59" borderId="0" applyNumberFormat="0" applyBorder="0" applyAlignment="0" applyProtection="0"/>
    <xf numFmtId="0" fontId="77" fillId="59" borderId="0" applyNumberFormat="0" applyBorder="0" applyAlignment="0" applyProtection="0"/>
    <xf numFmtId="0" fontId="77" fillId="59" borderId="0" applyNumberFormat="0" applyBorder="0" applyAlignment="0" applyProtection="0"/>
    <xf numFmtId="0" fontId="77" fillId="59" borderId="0" applyNumberFormat="0" applyBorder="0" applyAlignment="0" applyProtection="0"/>
    <xf numFmtId="0" fontId="77" fillId="59" borderId="0" applyNumberFormat="0" applyBorder="0" applyAlignment="0" applyProtection="0"/>
    <xf numFmtId="0" fontId="77" fillId="59" borderId="0" applyNumberFormat="0" applyBorder="0" applyAlignment="0" applyProtection="0"/>
    <xf numFmtId="0" fontId="77" fillId="59" borderId="0" applyNumberFormat="0" applyBorder="0" applyAlignment="0" applyProtection="0"/>
    <xf numFmtId="0" fontId="77" fillId="63" borderId="0" applyNumberFormat="0" applyBorder="0" applyAlignment="0" applyProtection="0"/>
    <xf numFmtId="0" fontId="77" fillId="63" borderId="0" applyNumberFormat="0" applyBorder="0" applyAlignment="0" applyProtection="0"/>
    <xf numFmtId="0" fontId="77" fillId="63" borderId="0" applyNumberFormat="0" applyBorder="0" applyAlignment="0" applyProtection="0"/>
    <xf numFmtId="0" fontId="77" fillId="63" borderId="0" applyNumberFormat="0" applyBorder="0" applyAlignment="0" applyProtection="0"/>
    <xf numFmtId="0" fontId="77" fillId="63" borderId="0" applyNumberFormat="0" applyBorder="0" applyAlignment="0" applyProtection="0"/>
    <xf numFmtId="0" fontId="77" fillId="63" borderId="0" applyNumberFormat="0" applyBorder="0" applyAlignment="0" applyProtection="0"/>
    <xf numFmtId="0" fontId="77" fillId="63" borderId="0" applyNumberFormat="0" applyBorder="0" applyAlignment="0" applyProtection="0"/>
    <xf numFmtId="0" fontId="77" fillId="63" borderId="0" applyNumberFormat="0" applyBorder="0" applyAlignment="0" applyProtection="0"/>
    <xf numFmtId="0" fontId="77" fillId="67" borderId="0" applyNumberFormat="0" applyBorder="0" applyAlignment="0" applyProtection="0"/>
    <xf numFmtId="0" fontId="77" fillId="67" borderId="0" applyNumberFormat="0" applyBorder="0" applyAlignment="0" applyProtection="0"/>
    <xf numFmtId="0" fontId="77" fillId="67" borderId="0" applyNumberFormat="0" applyBorder="0" applyAlignment="0" applyProtection="0"/>
    <xf numFmtId="0" fontId="77" fillId="67" borderId="0" applyNumberFormat="0" applyBorder="0" applyAlignment="0" applyProtection="0"/>
    <xf numFmtId="0" fontId="77" fillId="67" borderId="0" applyNumberFormat="0" applyBorder="0" applyAlignment="0" applyProtection="0"/>
    <xf numFmtId="0" fontId="77" fillId="67" borderId="0" applyNumberFormat="0" applyBorder="0" applyAlignment="0" applyProtection="0"/>
    <xf numFmtId="0" fontId="77" fillId="67" borderId="0" applyNumberFormat="0" applyBorder="0" applyAlignment="0" applyProtection="0"/>
    <xf numFmtId="0" fontId="77" fillId="67" borderId="0" applyNumberFormat="0" applyBorder="0" applyAlignment="0" applyProtection="0"/>
    <xf numFmtId="0" fontId="77" fillId="71" borderId="0" applyNumberFormat="0" applyBorder="0" applyAlignment="0" applyProtection="0"/>
    <xf numFmtId="0" fontId="77" fillId="71" borderId="0" applyNumberFormat="0" applyBorder="0" applyAlignment="0" applyProtection="0"/>
    <xf numFmtId="0" fontId="77" fillId="71" borderId="0" applyNumberFormat="0" applyBorder="0" applyAlignment="0" applyProtection="0"/>
    <xf numFmtId="0" fontId="77" fillId="71" borderId="0" applyNumberFormat="0" applyBorder="0" applyAlignment="0" applyProtection="0"/>
    <xf numFmtId="0" fontId="77" fillId="71" borderId="0" applyNumberFormat="0" applyBorder="0" applyAlignment="0" applyProtection="0"/>
    <xf numFmtId="0" fontId="77" fillId="71" borderId="0" applyNumberFormat="0" applyBorder="0" applyAlignment="0" applyProtection="0"/>
    <xf numFmtId="0" fontId="77" fillId="71" borderId="0" applyNumberFormat="0" applyBorder="0" applyAlignment="0" applyProtection="0"/>
    <xf numFmtId="0" fontId="77" fillId="71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80" fillId="0" borderId="0" applyFont="0" applyFill="0" applyBorder="0" applyAlignment="0" applyProtection="0">
      <alignment horizontal="right"/>
    </xf>
    <xf numFmtId="0" fontId="71" fillId="45" borderId="20" applyNumberFormat="0" applyAlignment="0" applyProtection="0"/>
    <xf numFmtId="0" fontId="71" fillId="45" borderId="20" applyNumberFormat="0" applyAlignment="0" applyProtection="0"/>
    <xf numFmtId="0" fontId="71" fillId="45" borderId="20" applyNumberFormat="0" applyAlignment="0" applyProtection="0"/>
    <xf numFmtId="0" fontId="71" fillId="45" borderId="20" applyNumberFormat="0" applyAlignment="0" applyProtection="0"/>
    <xf numFmtId="0" fontId="71" fillId="45" borderId="20" applyNumberFormat="0" applyAlignment="0" applyProtection="0"/>
    <xf numFmtId="0" fontId="71" fillId="45" borderId="20" applyNumberFormat="0" applyAlignment="0" applyProtection="0"/>
    <xf numFmtId="0" fontId="71" fillId="45" borderId="20" applyNumberFormat="0" applyAlignment="0" applyProtection="0"/>
    <xf numFmtId="0" fontId="71" fillId="45" borderId="20" applyNumberFormat="0" applyAlignment="0" applyProtection="0"/>
    <xf numFmtId="0" fontId="73" fillId="46" borderId="23" applyNumberFormat="0" applyAlignment="0" applyProtection="0"/>
    <xf numFmtId="0" fontId="73" fillId="46" borderId="23" applyNumberFormat="0" applyAlignment="0" applyProtection="0"/>
    <xf numFmtId="0" fontId="73" fillId="46" borderId="23" applyNumberFormat="0" applyAlignment="0" applyProtection="0"/>
    <xf numFmtId="0" fontId="73" fillId="46" borderId="23" applyNumberFormat="0" applyAlignment="0" applyProtection="0"/>
    <xf numFmtId="0" fontId="73" fillId="46" borderId="23" applyNumberFormat="0" applyAlignment="0" applyProtection="0"/>
    <xf numFmtId="0" fontId="73" fillId="46" borderId="23" applyNumberFormat="0" applyAlignment="0" applyProtection="0"/>
    <xf numFmtId="0" fontId="73" fillId="46" borderId="23" applyNumberFormat="0" applyAlignment="0" applyProtection="0"/>
    <xf numFmtId="0" fontId="73" fillId="46" borderId="23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180" fontId="81" fillId="0" borderId="0" applyNumberFormat="0" applyFill="0" applyBorder="0" applyProtection="0">
      <alignment horizontal="right"/>
    </xf>
    <xf numFmtId="14" fontId="16" fillId="82" borderId="9">
      <alignment horizontal="center" vertical="center" wrapText="1"/>
    </xf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69" fillId="44" borderId="20" applyNumberFormat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181" fontId="82" fillId="0" borderId="0"/>
    <xf numFmtId="0" fontId="35" fillId="0" borderId="0"/>
    <xf numFmtId="0" fontId="35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35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47" borderId="24" applyNumberFormat="0" applyFont="0" applyAlignment="0" applyProtection="0"/>
    <xf numFmtId="0" fontId="35" fillId="19" borderId="7" applyNumberFormat="0" applyFont="0" applyAlignment="0" applyProtection="0"/>
    <xf numFmtId="0" fontId="8" fillId="47" borderId="24" applyNumberFormat="0" applyFont="0" applyAlignment="0" applyProtection="0"/>
    <xf numFmtId="0" fontId="35" fillId="19" borderId="7" applyNumberFormat="0" applyFont="0" applyAlignment="0" applyProtection="0"/>
    <xf numFmtId="0" fontId="8" fillId="47" borderId="24" applyNumberFormat="0" applyFont="0" applyAlignment="0" applyProtection="0"/>
    <xf numFmtId="0" fontId="35" fillId="19" borderId="7" applyNumberFormat="0" applyFont="0" applyAlignment="0" applyProtection="0"/>
    <xf numFmtId="0" fontId="8" fillId="47" borderId="24" applyNumberFormat="0" applyFont="0" applyAlignment="0" applyProtection="0"/>
    <xf numFmtId="0" fontId="8" fillId="47" borderId="24" applyNumberFormat="0" applyFont="0" applyAlignment="0" applyProtection="0"/>
    <xf numFmtId="0" fontId="8" fillId="47" borderId="24" applyNumberFormat="0" applyFont="0" applyAlignment="0" applyProtection="0"/>
    <xf numFmtId="0" fontId="8" fillId="47" borderId="24" applyNumberFormat="0" applyFont="0" applyAlignment="0" applyProtection="0"/>
    <xf numFmtId="0" fontId="8" fillId="47" borderId="24" applyNumberFormat="0" applyFont="0" applyAlignment="0" applyProtection="0"/>
    <xf numFmtId="0" fontId="8" fillId="47" borderId="24" applyNumberFormat="0" applyFont="0" applyAlignment="0" applyProtection="0"/>
    <xf numFmtId="0" fontId="8" fillId="47" borderId="24" applyNumberFormat="0" applyFont="0" applyAlignment="0" applyProtection="0"/>
    <xf numFmtId="0" fontId="35" fillId="47" borderId="24" applyNumberFormat="0" applyFont="0" applyAlignment="0" applyProtection="0"/>
    <xf numFmtId="0" fontId="35" fillId="47" borderId="24" applyNumberFormat="0" applyFont="0" applyAlignment="0" applyProtection="0"/>
    <xf numFmtId="0" fontId="35" fillId="47" borderId="24" applyNumberFormat="0" applyFont="0" applyAlignment="0" applyProtection="0"/>
    <xf numFmtId="0" fontId="8" fillId="47" borderId="24" applyNumberFormat="0" applyFont="0" applyAlignment="0" applyProtection="0"/>
    <xf numFmtId="0" fontId="35" fillId="19" borderId="7" applyNumberFormat="0" applyFont="0" applyAlignment="0" applyProtection="0"/>
    <xf numFmtId="0" fontId="8" fillId="47" borderId="24" applyNumberFormat="0" applyFont="0" applyAlignment="0" applyProtection="0"/>
    <xf numFmtId="0" fontId="35" fillId="19" borderId="7" applyNumberFormat="0" applyFont="0" applyAlignment="0" applyProtection="0"/>
    <xf numFmtId="0" fontId="8" fillId="47" borderId="24" applyNumberFormat="0" applyFont="0" applyAlignment="0" applyProtection="0"/>
    <xf numFmtId="0" fontId="35" fillId="19" borderId="7" applyNumberFormat="0" applyFont="0" applyAlignment="0" applyProtection="0"/>
    <xf numFmtId="0" fontId="8" fillId="47" borderId="24" applyNumberFormat="0" applyFont="0" applyAlignment="0" applyProtection="0"/>
    <xf numFmtId="0" fontId="35" fillId="19" borderId="7" applyNumberFormat="0" applyFont="0" applyAlignment="0" applyProtection="0"/>
    <xf numFmtId="0" fontId="8" fillId="47" borderId="24" applyNumberFormat="0" applyFont="0" applyAlignment="0" applyProtection="0"/>
    <xf numFmtId="0" fontId="35" fillId="19" borderId="7" applyNumberFormat="0" applyFont="0" applyAlignment="0" applyProtection="0"/>
    <xf numFmtId="0" fontId="70" fillId="45" borderId="21" applyNumberFormat="0" applyAlignment="0" applyProtection="0"/>
    <xf numFmtId="0" fontId="70" fillId="45" borderId="21" applyNumberFormat="0" applyAlignment="0" applyProtection="0"/>
    <xf numFmtId="0" fontId="70" fillId="45" borderId="21" applyNumberFormat="0" applyAlignment="0" applyProtection="0"/>
    <xf numFmtId="0" fontId="70" fillId="45" borderId="21" applyNumberFormat="0" applyAlignment="0" applyProtection="0"/>
    <xf numFmtId="0" fontId="70" fillId="45" borderId="21" applyNumberFormat="0" applyAlignment="0" applyProtection="0"/>
    <xf numFmtId="0" fontId="70" fillId="45" borderId="21" applyNumberFormat="0" applyAlignment="0" applyProtection="0"/>
    <xf numFmtId="0" fontId="70" fillId="45" borderId="21" applyNumberFormat="0" applyAlignment="0" applyProtection="0"/>
    <xf numFmtId="0" fontId="70" fillId="45" borderId="21" applyNumberFormat="0" applyAlignment="0" applyProtection="0"/>
    <xf numFmtId="182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" fontId="49" fillId="83" borderId="26" applyNumberFormat="0" applyProtection="0">
      <alignment vertical="center"/>
    </xf>
    <xf numFmtId="4" fontId="83" fillId="18" borderId="26" applyNumberFormat="0" applyProtection="0">
      <alignment vertical="center"/>
    </xf>
    <xf numFmtId="4" fontId="49" fillId="18" borderId="26" applyNumberFormat="0" applyProtection="0">
      <alignment horizontal="left" vertical="center" indent="1"/>
    </xf>
    <xf numFmtId="0" fontId="49" fillId="18" borderId="26" applyNumberFormat="0" applyProtection="0">
      <alignment horizontal="left" vertical="top" indent="1"/>
    </xf>
    <xf numFmtId="4" fontId="37" fillId="73" borderId="26" applyNumberFormat="0" applyProtection="0">
      <alignment horizontal="right" vertical="center"/>
    </xf>
    <xf numFmtId="4" fontId="37" fillId="79" borderId="26" applyNumberFormat="0" applyProtection="0">
      <alignment horizontal="right" vertical="center"/>
    </xf>
    <xf numFmtId="4" fontId="37" fillId="84" borderId="26" applyNumberFormat="0" applyProtection="0">
      <alignment horizontal="right" vertical="center"/>
    </xf>
    <xf numFmtId="4" fontId="37" fillId="81" borderId="26" applyNumberFormat="0" applyProtection="0">
      <alignment horizontal="right" vertical="center"/>
    </xf>
    <xf numFmtId="4" fontId="37" fillId="85" borderId="26" applyNumberFormat="0" applyProtection="0">
      <alignment horizontal="right" vertical="center"/>
    </xf>
    <xf numFmtId="4" fontId="37" fillId="86" borderId="26" applyNumberFormat="0" applyProtection="0">
      <alignment horizontal="right" vertical="center"/>
    </xf>
    <xf numFmtId="4" fontId="37" fillId="87" borderId="26" applyNumberFormat="0" applyProtection="0">
      <alignment horizontal="right" vertical="center"/>
    </xf>
    <xf numFmtId="4" fontId="37" fillId="88" borderId="26" applyNumberFormat="0" applyProtection="0">
      <alignment horizontal="right" vertical="center"/>
    </xf>
    <xf numFmtId="4" fontId="37" fillId="80" borderId="26" applyNumberFormat="0" applyProtection="0">
      <alignment horizontal="right" vertical="center"/>
    </xf>
    <xf numFmtId="4" fontId="49" fillId="89" borderId="27" applyNumberFormat="0" applyProtection="0">
      <alignment horizontal="left" vertical="center" indent="1"/>
    </xf>
    <xf numFmtId="4" fontId="37" fillId="90" borderId="0" applyNumberFormat="0" applyProtection="0">
      <alignment horizontal="left" vertical="center" indent="1"/>
    </xf>
    <xf numFmtId="4" fontId="37" fillId="38" borderId="26" applyNumberFormat="0" applyProtection="0">
      <alignment vertical="center"/>
    </xf>
    <xf numFmtId="4" fontId="48" fillId="38" borderId="26" applyNumberFormat="0" applyProtection="0">
      <alignment vertical="center"/>
    </xf>
    <xf numFmtId="4" fontId="37" fillId="38" borderId="26" applyNumberFormat="0" applyProtection="0">
      <alignment horizontal="left" vertical="center" indent="1"/>
    </xf>
    <xf numFmtId="0" fontId="37" fillId="38" borderId="26" applyNumberFormat="0" applyProtection="0">
      <alignment horizontal="left" vertical="top" indent="1"/>
    </xf>
    <xf numFmtId="4" fontId="37" fillId="90" borderId="26" applyNumberFormat="0" applyProtection="0">
      <alignment horizontal="right" vertical="center"/>
    </xf>
    <xf numFmtId="4" fontId="48" fillId="90" borderId="26" applyNumberFormat="0" applyProtection="0">
      <alignment horizontal="right" vertical="center"/>
    </xf>
    <xf numFmtId="4" fontId="84" fillId="91" borderId="0" applyNumberFormat="0" applyProtection="0">
      <alignment horizontal="left" vertical="center" indent="1"/>
    </xf>
    <xf numFmtId="4" fontId="53" fillId="90" borderId="26" applyNumberFormat="0" applyProtection="0">
      <alignment horizontal="right" vertical="center"/>
    </xf>
    <xf numFmtId="0" fontId="85" fillId="0" borderId="0"/>
    <xf numFmtId="0" fontId="10" fillId="0" borderId="0" applyNumberFormat="0" applyBorder="0" applyAlignment="0"/>
    <xf numFmtId="0" fontId="86" fillId="0" borderId="0" applyFill="0" applyBorder="0" applyProtection="0">
      <alignment horizontal="left" vertical="top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76" fillId="0" borderId="25" applyNumberFormat="0" applyFill="0" applyAlignment="0" applyProtection="0"/>
    <xf numFmtId="0" fontId="76" fillId="0" borderId="25" applyNumberFormat="0" applyFill="0" applyAlignment="0" applyProtection="0"/>
    <xf numFmtId="0" fontId="76" fillId="0" borderId="25" applyNumberFormat="0" applyFill="0" applyAlignment="0" applyProtection="0"/>
    <xf numFmtId="0" fontId="76" fillId="0" borderId="25" applyNumberFormat="0" applyFill="0" applyAlignment="0" applyProtection="0"/>
    <xf numFmtId="0" fontId="76" fillId="0" borderId="25" applyNumberFormat="0" applyFill="0" applyAlignment="0" applyProtection="0"/>
    <xf numFmtId="0" fontId="76" fillId="0" borderId="25" applyNumberFormat="0" applyFill="0" applyAlignment="0" applyProtection="0"/>
    <xf numFmtId="0" fontId="76" fillId="0" borderId="25" applyNumberFormat="0" applyFill="0" applyAlignment="0" applyProtection="0"/>
    <xf numFmtId="0" fontId="76" fillId="0" borderId="25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87" fillId="0" borderId="0"/>
    <xf numFmtId="0" fontId="7" fillId="49" borderId="0" applyNumberFormat="0" applyBorder="0" applyAlignment="0" applyProtection="0"/>
    <xf numFmtId="0" fontId="7" fillId="53" borderId="0" applyNumberFormat="0" applyBorder="0" applyAlignment="0" applyProtection="0"/>
    <xf numFmtId="0" fontId="7" fillId="57" borderId="0" applyNumberFormat="0" applyBorder="0" applyAlignment="0" applyProtection="0"/>
    <xf numFmtId="0" fontId="7" fillId="61" borderId="0" applyNumberFormat="0" applyBorder="0" applyAlignment="0" applyProtection="0"/>
    <xf numFmtId="0" fontId="7" fillId="65" borderId="0" applyNumberFormat="0" applyBorder="0" applyAlignment="0" applyProtection="0"/>
    <xf numFmtId="0" fontId="7" fillId="69" borderId="0" applyNumberFormat="0" applyBorder="0" applyAlignment="0" applyProtection="0"/>
    <xf numFmtId="0" fontId="7" fillId="50" borderId="0" applyNumberFormat="0" applyBorder="0" applyAlignment="0" applyProtection="0"/>
    <xf numFmtId="0" fontId="7" fillId="54" borderId="0" applyNumberFormat="0" applyBorder="0" applyAlignment="0" applyProtection="0"/>
    <xf numFmtId="0" fontId="7" fillId="58" borderId="0" applyNumberFormat="0" applyBorder="0" applyAlignment="0" applyProtection="0"/>
    <xf numFmtId="0" fontId="7" fillId="62" borderId="0" applyNumberFormat="0" applyBorder="0" applyAlignment="0" applyProtection="0"/>
    <xf numFmtId="0" fontId="7" fillId="66" borderId="0" applyNumberFormat="0" applyBorder="0" applyAlignment="0" applyProtection="0"/>
    <xf numFmtId="0" fontId="7" fillId="70" borderId="0" applyNumberFormat="0" applyBorder="0" applyAlignment="0" applyProtection="0"/>
    <xf numFmtId="0" fontId="7" fillId="0" borderId="0"/>
    <xf numFmtId="0" fontId="7" fillId="47" borderId="24" applyNumberFormat="0" applyFont="0" applyAlignment="0" applyProtection="0"/>
    <xf numFmtId="4" fontId="83" fillId="83" borderId="26" applyNumberFormat="0" applyProtection="0">
      <alignment vertical="center"/>
    </xf>
    <xf numFmtId="4" fontId="49" fillId="83" borderId="26" applyNumberFormat="0" applyProtection="0">
      <alignment horizontal="left" vertical="center" indent="1"/>
    </xf>
    <xf numFmtId="0" fontId="49" fillId="83" borderId="26" applyNumberFormat="0" applyProtection="0">
      <alignment horizontal="left" vertical="top" indent="1"/>
    </xf>
    <xf numFmtId="4" fontId="49" fillId="92" borderId="0" applyNumberFormat="0" applyProtection="0">
      <alignment horizontal="left" vertical="center" indent="1"/>
    </xf>
    <xf numFmtId="4" fontId="50" fillId="93" borderId="0" applyNumberFormat="0" applyProtection="0">
      <alignment horizontal="left" vertical="center" indent="1"/>
    </xf>
    <xf numFmtId="4" fontId="37" fillId="92" borderId="0" applyNumberFormat="0" applyProtection="0">
      <alignment horizontal="left" vertical="center" indent="1"/>
    </xf>
    <xf numFmtId="4" fontId="37" fillId="19" borderId="26" applyNumberFormat="0" applyProtection="0">
      <alignment vertical="center"/>
    </xf>
    <xf numFmtId="4" fontId="48" fillId="19" borderId="26" applyNumberFormat="0" applyProtection="0">
      <alignment vertical="center"/>
    </xf>
    <xf numFmtId="4" fontId="37" fillId="19" borderId="26" applyNumberFormat="0" applyProtection="0">
      <alignment horizontal="left" vertical="center" indent="1"/>
    </xf>
    <xf numFmtId="0" fontId="37" fillId="19" borderId="26" applyNumberFormat="0" applyProtection="0">
      <alignment horizontal="left" vertical="top" indent="1"/>
    </xf>
    <xf numFmtId="0" fontId="7" fillId="0" borderId="0"/>
    <xf numFmtId="0" fontId="7" fillId="0" borderId="0"/>
    <xf numFmtId="0" fontId="62" fillId="0" borderId="0" applyNumberFormat="0" applyFill="0" applyBorder="0" applyAlignment="0" applyProtection="0"/>
    <xf numFmtId="0" fontId="88" fillId="0" borderId="17" applyNumberFormat="0" applyFill="0" applyAlignment="0" applyProtection="0"/>
    <xf numFmtId="0" fontId="89" fillId="0" borderId="18" applyNumberFormat="0" applyFill="0" applyAlignment="0" applyProtection="0"/>
    <xf numFmtId="0" fontId="90" fillId="0" borderId="19" applyNumberFormat="0" applyFill="0" applyAlignment="0" applyProtection="0"/>
    <xf numFmtId="0" fontId="90" fillId="0" borderId="0" applyNumberFormat="0" applyFill="0" applyBorder="0" applyAlignment="0" applyProtection="0"/>
    <xf numFmtId="0" fontId="91" fillId="41" borderId="0" applyNumberFormat="0" applyBorder="0" applyAlignment="0" applyProtection="0"/>
    <xf numFmtId="0" fontId="92" fillId="42" borderId="0" applyNumberFormat="0" applyBorder="0" applyAlignment="0" applyProtection="0"/>
    <xf numFmtId="0" fontId="93" fillId="43" borderId="0" applyNumberFormat="0" applyBorder="0" applyAlignment="0" applyProtection="0"/>
    <xf numFmtId="0" fontId="94" fillId="44" borderId="20" applyNumberFormat="0" applyAlignment="0" applyProtection="0"/>
    <xf numFmtId="0" fontId="95" fillId="45" borderId="21" applyNumberFormat="0" applyAlignment="0" applyProtection="0"/>
    <xf numFmtId="0" fontId="96" fillId="45" borderId="20" applyNumberFormat="0" applyAlignment="0" applyProtection="0"/>
    <xf numFmtId="0" fontId="97" fillId="0" borderId="22" applyNumberFormat="0" applyFill="0" applyAlignment="0" applyProtection="0"/>
    <xf numFmtId="0" fontId="98" fillId="46" borderId="23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5" applyNumberFormat="0" applyFill="0" applyAlignment="0" applyProtection="0"/>
    <xf numFmtId="0" fontId="102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102" fillId="51" borderId="0" applyNumberFormat="0" applyBorder="0" applyAlignment="0" applyProtection="0"/>
    <xf numFmtId="0" fontId="102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4" borderId="0" applyNumberFormat="0" applyBorder="0" applyAlignment="0" applyProtection="0"/>
    <xf numFmtId="0" fontId="102" fillId="55" borderId="0" applyNumberFormat="0" applyBorder="0" applyAlignment="0" applyProtection="0"/>
    <xf numFmtId="0" fontId="102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102" fillId="59" borderId="0" applyNumberFormat="0" applyBorder="0" applyAlignment="0" applyProtection="0"/>
    <xf numFmtId="0" fontId="102" fillId="60" borderId="0" applyNumberFormat="0" applyBorder="0" applyAlignment="0" applyProtection="0"/>
    <xf numFmtId="0" fontId="6" fillId="61" borderId="0" applyNumberFormat="0" applyBorder="0" applyAlignment="0" applyProtection="0"/>
    <xf numFmtId="0" fontId="6" fillId="62" borderId="0" applyNumberFormat="0" applyBorder="0" applyAlignment="0" applyProtection="0"/>
    <xf numFmtId="0" fontId="102" fillId="63" borderId="0" applyNumberFormat="0" applyBorder="0" applyAlignment="0" applyProtection="0"/>
    <xf numFmtId="0" fontId="102" fillId="64" borderId="0" applyNumberFormat="0" applyBorder="0" applyAlignment="0" applyProtection="0"/>
    <xf numFmtId="0" fontId="6" fillId="65" borderId="0" applyNumberFormat="0" applyBorder="0" applyAlignment="0" applyProtection="0"/>
    <xf numFmtId="0" fontId="6" fillId="66" borderId="0" applyNumberFormat="0" applyBorder="0" applyAlignment="0" applyProtection="0"/>
    <xf numFmtId="0" fontId="102" fillId="67" borderId="0" applyNumberFormat="0" applyBorder="0" applyAlignment="0" applyProtection="0"/>
    <xf numFmtId="0" fontId="102" fillId="68" borderId="0" applyNumberFormat="0" applyBorder="0" applyAlignment="0" applyProtection="0"/>
    <xf numFmtId="0" fontId="6" fillId="69" borderId="0" applyNumberFormat="0" applyBorder="0" applyAlignment="0" applyProtection="0"/>
    <xf numFmtId="0" fontId="6" fillId="70" borderId="0" applyNumberFormat="0" applyBorder="0" applyAlignment="0" applyProtection="0"/>
    <xf numFmtId="0" fontId="102" fillId="7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47" borderId="24" applyNumberFormat="0" applyFont="0" applyAlignment="0" applyProtection="0"/>
    <xf numFmtId="0" fontId="5" fillId="0" borderId="0"/>
    <xf numFmtId="0" fontId="5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7" fillId="94" borderId="28" applyNumberFormat="0" applyAlignment="0" applyProtection="0">
      <alignment horizontal="left" vertical="center" indent="1"/>
    </xf>
    <xf numFmtId="183" fontId="108" fillId="0" borderId="29" applyNumberFormat="0" applyProtection="0">
      <alignment horizontal="right" vertical="center"/>
    </xf>
    <xf numFmtId="183" fontId="107" fillId="0" borderId="30" applyNumberFormat="0" applyProtection="0">
      <alignment horizontal="right" vertical="center"/>
    </xf>
    <xf numFmtId="183" fontId="108" fillId="95" borderId="28" applyNumberFormat="0" applyAlignment="0" applyProtection="0">
      <alignment horizontal="left" vertical="center" indent="1"/>
    </xf>
    <xf numFmtId="0" fontId="109" fillId="96" borderId="30" applyNumberFormat="0" applyAlignment="0">
      <alignment horizontal="left" vertical="center" indent="1"/>
      <protection locked="0"/>
    </xf>
    <xf numFmtId="0" fontId="109" fillId="97" borderId="30" applyNumberFormat="0" applyAlignment="0" applyProtection="0">
      <alignment horizontal="left" vertical="center" indent="1"/>
    </xf>
    <xf numFmtId="183" fontId="108" fillId="98" borderId="29" applyNumberFormat="0" applyBorder="0">
      <alignment horizontal="right" vertical="center"/>
      <protection locked="0"/>
    </xf>
    <xf numFmtId="0" fontId="109" fillId="96" borderId="30" applyNumberFormat="0" applyAlignment="0">
      <alignment horizontal="left" vertical="center" indent="1"/>
      <protection locked="0"/>
    </xf>
    <xf numFmtId="183" fontId="107" fillId="97" borderId="30" applyNumberFormat="0" applyProtection="0">
      <alignment horizontal="right" vertical="center"/>
    </xf>
    <xf numFmtId="183" fontId="107" fillId="98" borderId="30" applyNumberFormat="0" applyBorder="0">
      <alignment horizontal="right" vertical="center"/>
      <protection locked="0"/>
    </xf>
    <xf numFmtId="183" fontId="110" fillId="99" borderId="31" applyNumberFormat="0" applyBorder="0" applyAlignment="0" applyProtection="0">
      <alignment horizontal="right" vertical="center" indent="1"/>
    </xf>
    <xf numFmtId="183" fontId="111" fillId="100" borderId="31" applyNumberFormat="0" applyBorder="0" applyAlignment="0" applyProtection="0">
      <alignment horizontal="right" vertical="center" indent="1"/>
    </xf>
    <xf numFmtId="183" fontId="111" fillId="101" borderId="31" applyNumberFormat="0" applyBorder="0" applyAlignment="0" applyProtection="0">
      <alignment horizontal="right" vertical="center" indent="1"/>
    </xf>
    <xf numFmtId="183" fontId="112" fillId="102" borderId="31" applyNumberFormat="0" applyBorder="0" applyAlignment="0" applyProtection="0">
      <alignment horizontal="right" vertical="center" indent="1"/>
    </xf>
    <xf numFmtId="183" fontId="112" fillId="103" borderId="31" applyNumberFormat="0" applyBorder="0" applyAlignment="0" applyProtection="0">
      <alignment horizontal="right" vertical="center" indent="1"/>
    </xf>
    <xf numFmtId="183" fontId="112" fillId="104" borderId="31" applyNumberFormat="0" applyBorder="0" applyAlignment="0" applyProtection="0">
      <alignment horizontal="right" vertical="center" indent="1"/>
    </xf>
    <xf numFmtId="183" fontId="113" fillId="105" borderId="31" applyNumberFormat="0" applyBorder="0" applyAlignment="0" applyProtection="0">
      <alignment horizontal="right" vertical="center" indent="1"/>
    </xf>
    <xf numFmtId="183" fontId="113" fillId="106" borderId="31" applyNumberFormat="0" applyBorder="0" applyAlignment="0" applyProtection="0">
      <alignment horizontal="right" vertical="center" indent="1"/>
    </xf>
    <xf numFmtId="183" fontId="113" fillId="107" borderId="31" applyNumberFormat="0" applyBorder="0" applyAlignment="0" applyProtection="0">
      <alignment horizontal="right" vertical="center" indent="1"/>
    </xf>
    <xf numFmtId="0" fontId="114" fillId="0" borderId="28" applyNumberFormat="0" applyFont="0" applyFill="0" applyAlignment="0" applyProtection="0"/>
    <xf numFmtId="183" fontId="115" fillId="95" borderId="0" applyNumberFormat="0" applyAlignment="0" applyProtection="0">
      <alignment horizontal="left" vertical="center" indent="1"/>
    </xf>
    <xf numFmtId="0" fontId="114" fillId="0" borderId="32" applyNumberFormat="0" applyFont="0" applyFill="0" applyAlignment="0" applyProtection="0"/>
    <xf numFmtId="183" fontId="108" fillId="0" borderId="29" applyNumberFormat="0" applyFill="0" applyBorder="0" applyAlignment="0" applyProtection="0">
      <alignment horizontal="right" vertical="center"/>
    </xf>
    <xf numFmtId="183" fontId="108" fillId="95" borderId="28" applyNumberFormat="0" applyAlignment="0" applyProtection="0">
      <alignment horizontal="left" vertical="center" indent="1"/>
    </xf>
    <xf numFmtId="0" fontId="107" fillId="94" borderId="30" applyNumberFormat="0" applyAlignment="0" applyProtection="0">
      <alignment horizontal="left" vertical="center" indent="1"/>
    </xf>
    <xf numFmtId="0" fontId="109" fillId="108" borderId="28" applyNumberFormat="0" applyAlignment="0" applyProtection="0">
      <alignment horizontal="left" vertical="center" indent="1"/>
    </xf>
    <xf numFmtId="0" fontId="109" fillId="109" borderId="28" applyNumberFormat="0" applyAlignment="0" applyProtection="0">
      <alignment horizontal="left" vertical="center" indent="1"/>
    </xf>
    <xf numFmtId="0" fontId="109" fillId="110" borderId="28" applyNumberFormat="0" applyAlignment="0" applyProtection="0">
      <alignment horizontal="left" vertical="center" indent="1"/>
    </xf>
    <xf numFmtId="0" fontId="109" fillId="98" borderId="28" applyNumberFormat="0" applyAlignment="0" applyProtection="0">
      <alignment horizontal="left" vertical="center" indent="1"/>
    </xf>
    <xf numFmtId="0" fontId="109" fillId="97" borderId="30" applyNumberFormat="0" applyAlignment="0" applyProtection="0">
      <alignment horizontal="left" vertical="center" indent="1"/>
    </xf>
    <xf numFmtId="0" fontId="116" fillId="0" borderId="33" applyNumberFormat="0" applyFill="0" applyBorder="0" applyAlignment="0" applyProtection="0"/>
    <xf numFmtId="0" fontId="117" fillId="0" borderId="33" applyNumberFormat="0" applyBorder="0" applyAlignment="0" applyProtection="0"/>
    <xf numFmtId="0" fontId="116" fillId="96" borderId="30" applyNumberFormat="0" applyAlignment="0">
      <alignment horizontal="left" vertical="center" indent="1"/>
      <protection locked="0"/>
    </xf>
    <xf numFmtId="0" fontId="116" fillId="96" borderId="30" applyNumberFormat="0" applyAlignment="0">
      <alignment horizontal="left" vertical="center" indent="1"/>
      <protection locked="0"/>
    </xf>
    <xf numFmtId="0" fontId="116" fillId="97" borderId="30" applyNumberFormat="0" applyAlignment="0" applyProtection="0">
      <alignment horizontal="left" vertical="center" indent="1"/>
    </xf>
    <xf numFmtId="183" fontId="118" fillId="97" borderId="30" applyNumberFormat="0" applyProtection="0">
      <alignment horizontal="right" vertical="center"/>
    </xf>
    <xf numFmtId="183" fontId="119" fillId="98" borderId="29" applyNumberFormat="0" applyBorder="0">
      <alignment horizontal="right" vertical="center"/>
      <protection locked="0"/>
    </xf>
    <xf numFmtId="183" fontId="118" fillId="98" borderId="30" applyNumberFormat="0" applyBorder="0">
      <alignment horizontal="right" vertical="center"/>
      <protection locked="0"/>
    </xf>
    <xf numFmtId="183" fontId="108" fillId="0" borderId="29" applyNumberFormat="0" applyFill="0" applyBorder="0" applyAlignment="0" applyProtection="0">
      <alignment horizontal="right" vertical="center"/>
    </xf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121" fillId="0" borderId="0" applyNumberFormat="0" applyFill="0" applyBorder="0" applyAlignment="0" applyProtection="0"/>
    <xf numFmtId="0" fontId="122" fillId="0" borderId="17" applyNumberFormat="0" applyFill="0" applyAlignment="0" applyProtection="0"/>
    <xf numFmtId="0" fontId="123" fillId="0" borderId="18" applyNumberFormat="0" applyFill="0" applyAlignment="0" applyProtection="0"/>
    <xf numFmtId="0" fontId="124" fillId="0" borderId="19" applyNumberFormat="0" applyFill="0" applyAlignment="0" applyProtection="0"/>
    <xf numFmtId="0" fontId="124" fillId="0" borderId="0" applyNumberFormat="0" applyFill="0" applyBorder="0" applyAlignment="0" applyProtection="0"/>
    <xf numFmtId="0" fontId="125" fillId="41" borderId="0" applyNumberFormat="0" applyBorder="0" applyAlignment="0" applyProtection="0"/>
    <xf numFmtId="0" fontId="126" fillId="42" borderId="0" applyNumberFormat="0" applyBorder="0" applyAlignment="0" applyProtection="0"/>
    <xf numFmtId="0" fontId="127" fillId="43" borderId="0" applyNumberFormat="0" applyBorder="0" applyAlignment="0" applyProtection="0"/>
    <xf numFmtId="0" fontId="128" fillId="44" borderId="20" applyNumberFormat="0" applyAlignment="0" applyProtection="0"/>
    <xf numFmtId="0" fontId="129" fillId="45" borderId="21" applyNumberFormat="0" applyAlignment="0" applyProtection="0"/>
    <xf numFmtId="0" fontId="130" fillId="45" borderId="20" applyNumberFormat="0" applyAlignment="0" applyProtection="0"/>
    <xf numFmtId="0" fontId="131" fillId="0" borderId="22" applyNumberFormat="0" applyFill="0" applyAlignment="0" applyProtection="0"/>
    <xf numFmtId="0" fontId="132" fillId="46" borderId="23" applyNumberFormat="0" applyAlignment="0" applyProtection="0"/>
    <xf numFmtId="0" fontId="133" fillId="0" borderId="0" applyNumberFormat="0" applyFill="0" applyBorder="0" applyAlignment="0" applyProtection="0"/>
    <xf numFmtId="0" fontId="3" fillId="47" borderId="24" applyNumberFormat="0" applyFont="0" applyAlignment="0" applyProtection="0"/>
    <xf numFmtId="0" fontId="134" fillId="0" borderId="0" applyNumberFormat="0" applyFill="0" applyBorder="0" applyAlignment="0" applyProtection="0"/>
    <xf numFmtId="0" fontId="135" fillId="0" borderId="25" applyNumberFormat="0" applyFill="0" applyAlignment="0" applyProtection="0"/>
    <xf numFmtId="0" fontId="136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36" fillId="51" borderId="0" applyNumberFormat="0" applyBorder="0" applyAlignment="0" applyProtection="0"/>
    <xf numFmtId="0" fontId="136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136" fillId="55" borderId="0" applyNumberFormat="0" applyBorder="0" applyAlignment="0" applyProtection="0"/>
    <xf numFmtId="0" fontId="136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136" fillId="59" borderId="0" applyNumberFormat="0" applyBorder="0" applyAlignment="0" applyProtection="0"/>
    <xf numFmtId="0" fontId="136" fillId="60" borderId="0" applyNumberFormat="0" applyBorder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136" fillId="63" borderId="0" applyNumberFormat="0" applyBorder="0" applyAlignment="0" applyProtection="0"/>
    <xf numFmtId="0" fontId="136" fillId="64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136" fillId="67" borderId="0" applyNumberFormat="0" applyBorder="0" applyAlignment="0" applyProtection="0"/>
    <xf numFmtId="0" fontId="136" fillId="68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136" fillId="71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45" fillId="0" borderId="0"/>
    <xf numFmtId="9" fontId="1" fillId="0" borderId="0" applyFont="0" applyFill="0" applyBorder="0" applyAlignment="0" applyProtection="0"/>
  </cellStyleXfs>
  <cellXfs count="150">
    <xf numFmtId="0" fontId="0" fillId="0" borderId="0" xfId="0" applyNumberFormat="1" applyAlignment="1"/>
    <xf numFmtId="0" fontId="11" fillId="0" borderId="0" xfId="0" applyNumberFormat="1" applyFont="1" applyFill="1" applyAlignment="1"/>
    <xf numFmtId="0" fontId="12" fillId="0" borderId="0" xfId="0" applyNumberFormat="1" applyFont="1" applyFill="1" applyAlignment="1"/>
    <xf numFmtId="0" fontId="13" fillId="0" borderId="0" xfId="0" applyNumberFormat="1" applyFont="1" applyFill="1" applyAlignment="1">
      <alignment horizontal="right"/>
    </xf>
    <xf numFmtId="0" fontId="13" fillId="0" borderId="0" xfId="0" applyNumberFormat="1" applyFont="1" applyFill="1" applyAlignment="1"/>
    <xf numFmtId="0" fontId="13" fillId="0" borderId="16" xfId="0" quotePrefix="1" applyNumberFormat="1" applyFont="1" applyFill="1" applyBorder="1" applyAlignment="1">
      <alignment horizontal="right"/>
    </xf>
    <xf numFmtId="3" fontId="13" fillId="0" borderId="0" xfId="47" applyNumberFormat="1" applyFont="1" applyFill="1" applyAlignment="1">
      <alignment horizontal="centerContinuous"/>
    </xf>
    <xf numFmtId="0" fontId="13" fillId="0" borderId="0" xfId="0" applyNumberFormat="1" applyFont="1" applyFill="1" applyAlignment="1" applyProtection="1">
      <protection locked="0"/>
    </xf>
    <xf numFmtId="3" fontId="13" fillId="0" borderId="0" xfId="47" applyNumberFormat="1" applyFont="1" applyFill="1" applyAlignment="1"/>
    <xf numFmtId="0" fontId="13" fillId="0" borderId="0" xfId="0" applyNumberFormat="1" applyFont="1" applyFill="1" applyAlignment="1" applyProtection="1">
      <alignment horizontal="center"/>
      <protection locked="0"/>
    </xf>
    <xf numFmtId="3" fontId="13" fillId="0" borderId="0" xfId="0" applyNumberFormat="1" applyFont="1" applyFill="1" applyAlignment="1">
      <alignment horizontal="center"/>
    </xf>
    <xf numFmtId="0" fontId="13" fillId="0" borderId="11" xfId="0" applyNumberFormat="1" applyFont="1" applyFill="1" applyBorder="1" applyAlignment="1" applyProtection="1">
      <alignment horizontal="center"/>
      <protection locked="0"/>
    </xf>
    <xf numFmtId="0" fontId="13" fillId="0" borderId="11" xfId="0" applyNumberFormat="1" applyFont="1" applyFill="1" applyBorder="1" applyAlignment="1" applyProtection="1">
      <protection locked="0"/>
    </xf>
    <xf numFmtId="3" fontId="13" fillId="0" borderId="11" xfId="47" applyNumberFormat="1" applyFont="1" applyFill="1" applyBorder="1" applyAlignment="1">
      <alignment horizontal="center"/>
    </xf>
    <xf numFmtId="3" fontId="12" fillId="0" borderId="0" xfId="47" applyNumberFormat="1" applyFont="1" applyFill="1" applyAlignment="1"/>
    <xf numFmtId="0" fontId="12" fillId="0" borderId="0" xfId="0" applyNumberFormat="1" applyFont="1" applyFill="1" applyAlignment="1">
      <alignment horizontal="center"/>
    </xf>
    <xf numFmtId="164" fontId="12" fillId="0" borderId="0" xfId="0" applyNumberFormat="1" applyFont="1" applyFill="1" applyAlignment="1">
      <alignment horizontal="left"/>
    </xf>
    <xf numFmtId="0" fontId="12" fillId="0" borderId="0" xfId="0" applyNumberFormat="1" applyFont="1" applyFill="1" applyAlignment="1">
      <alignment horizontal="left"/>
    </xf>
    <xf numFmtId="0" fontId="12" fillId="0" borderId="0" xfId="0" quotePrefix="1" applyNumberFormat="1" applyFont="1" applyFill="1" applyAlignment="1">
      <alignment horizontal="left"/>
    </xf>
    <xf numFmtId="0" fontId="60" fillId="0" borderId="0" xfId="0" applyNumberFormat="1" applyFont="1" applyFill="1" applyAlignment="1"/>
    <xf numFmtId="37" fontId="12" fillId="0" borderId="0" xfId="47" applyNumberFormat="1" applyFont="1" applyFill="1" applyAlignment="1"/>
    <xf numFmtId="44" fontId="0" fillId="0" borderId="0" xfId="0" applyNumberFormat="1" applyAlignment="1"/>
    <xf numFmtId="0" fontId="60" fillId="0" borderId="0" xfId="0" applyNumberFormat="1" applyFont="1" applyFill="1" applyAlignment="1">
      <alignment horizontal="center"/>
    </xf>
    <xf numFmtId="41" fontId="12" fillId="0" borderId="11" xfId="47" applyNumberFormat="1" applyFont="1" applyFill="1" applyBorder="1" applyAlignment="1" applyProtection="1">
      <protection locked="0"/>
    </xf>
    <xf numFmtId="42" fontId="12" fillId="0" borderId="0" xfId="47" applyNumberFormat="1" applyFont="1" applyFill="1" applyAlignment="1" applyProtection="1">
      <protection locked="0"/>
    </xf>
    <xf numFmtId="41" fontId="12" fillId="0" borderId="0" xfId="47" applyNumberFormat="1" applyFont="1" applyFill="1" applyAlignment="1" applyProtection="1">
      <protection locked="0"/>
    </xf>
    <xf numFmtId="41" fontId="12" fillId="0" borderId="0" xfId="47" applyNumberFormat="1" applyFont="1" applyFill="1" applyAlignment="1"/>
    <xf numFmtId="41" fontId="12" fillId="0" borderId="0" xfId="47" applyNumberFormat="1" applyFont="1" applyFill="1" applyBorder="1" applyAlignment="1" applyProtection="1">
      <protection locked="0"/>
    </xf>
    <xf numFmtId="42" fontId="13" fillId="0" borderId="10" xfId="47" applyNumberFormat="1" applyFont="1" applyFill="1" applyBorder="1" applyAlignment="1"/>
    <xf numFmtId="42" fontId="12" fillId="0" borderId="2" xfId="47" applyNumberFormat="1" applyFont="1" applyFill="1" applyBorder="1" applyAlignment="1" applyProtection="1">
      <protection locked="0"/>
    </xf>
    <xf numFmtId="165" fontId="106" fillId="0" borderId="0" xfId="47" applyNumberFormat="1" applyFont="1" applyAlignment="1"/>
    <xf numFmtId="42" fontId="12" fillId="0" borderId="0" xfId="0" applyNumberFormat="1" applyFont="1" applyFill="1" applyAlignment="1" applyProtection="1">
      <protection locked="0"/>
    </xf>
    <xf numFmtId="41" fontId="12" fillId="0" borderId="0" xfId="0" applyNumberFormat="1" applyFont="1" applyFill="1" applyAlignment="1" applyProtection="1">
      <protection locked="0"/>
    </xf>
    <xf numFmtId="0" fontId="103" fillId="0" borderId="0" xfId="1466" applyFont="1"/>
    <xf numFmtId="0" fontId="104" fillId="0" borderId="0" xfId="1467" applyFont="1"/>
    <xf numFmtId="165" fontId="144" fillId="0" borderId="0" xfId="1468" applyNumberFormat="1" applyFont="1" applyFill="1" applyBorder="1"/>
    <xf numFmtId="0" fontId="137" fillId="0" borderId="0" xfId="1466" applyFont="1" applyFill="1"/>
    <xf numFmtId="0" fontId="1" fillId="0" borderId="0" xfId="1466" applyFont="1"/>
    <xf numFmtId="0" fontId="138" fillId="0" borderId="0" xfId="1466" applyFont="1"/>
    <xf numFmtId="165" fontId="120" fillId="0" borderId="0" xfId="1468" applyNumberFormat="1" applyFont="1" applyFill="1" applyBorder="1"/>
    <xf numFmtId="0" fontId="103" fillId="0" borderId="0" xfId="1467" applyFont="1"/>
    <xf numFmtId="0" fontId="137" fillId="0" borderId="0" xfId="1466" applyFont="1"/>
    <xf numFmtId="165" fontId="103" fillId="0" borderId="0" xfId="1468" applyNumberFormat="1" applyFont="1"/>
    <xf numFmtId="0" fontId="103" fillId="0" borderId="0" xfId="1467" applyFont="1" applyAlignment="1">
      <alignment horizontal="right"/>
    </xf>
    <xf numFmtId="165" fontId="105" fillId="0" borderId="0" xfId="1468" applyNumberFormat="1" applyFont="1" applyFill="1"/>
    <xf numFmtId="41" fontId="103" fillId="0" borderId="0" xfId="1466" applyNumberFormat="1" applyFont="1"/>
    <xf numFmtId="0" fontId="104" fillId="0" borderId="0" xfId="1467" applyFont="1" applyAlignment="1">
      <alignment horizontal="right"/>
    </xf>
    <xf numFmtId="165" fontId="137" fillId="0" borderId="0" xfId="1468" applyNumberFormat="1" applyFont="1" applyFill="1"/>
    <xf numFmtId="0" fontId="104" fillId="0" borderId="3" xfId="1467" applyFont="1" applyBorder="1" applyAlignment="1">
      <alignment horizontal="center" vertical="center" wrapText="1"/>
    </xf>
    <xf numFmtId="165" fontId="76" fillId="0" borderId="3" xfId="1468" applyNumberFormat="1" applyFont="1" applyFill="1" applyBorder="1" applyAlignment="1">
      <alignment horizontal="center" vertical="center" wrapText="1"/>
    </xf>
    <xf numFmtId="0" fontId="76" fillId="0" borderId="3" xfId="1467" applyFont="1" applyFill="1" applyBorder="1" applyAlignment="1">
      <alignment horizontal="center" vertical="center" wrapText="1"/>
    </xf>
    <xf numFmtId="0" fontId="103" fillId="0" borderId="3" xfId="1466" applyFont="1" applyFill="1" applyBorder="1" applyAlignment="1">
      <alignment horizontal="left"/>
    </xf>
    <xf numFmtId="0" fontId="103" fillId="0" borderId="3" xfId="1466" applyFont="1" applyFill="1" applyBorder="1" applyAlignment="1">
      <alignment horizontal="left" indent="1"/>
    </xf>
    <xf numFmtId="41" fontId="103" fillId="0" borderId="3" xfId="1469" applyFont="1" applyFill="1" applyBorder="1"/>
    <xf numFmtId="165" fontId="103" fillId="0" borderId="3" xfId="1468" applyNumberFormat="1" applyFont="1" applyFill="1" applyBorder="1"/>
    <xf numFmtId="0" fontId="1" fillId="0" borderId="0" xfId="1466" applyFont="1" applyFill="1"/>
    <xf numFmtId="0" fontId="138" fillId="0" borderId="0" xfId="1466" applyFont="1" applyFill="1"/>
    <xf numFmtId="0" fontId="1" fillId="0" borderId="3" xfId="1466" applyFont="1" applyFill="1" applyBorder="1" applyAlignment="1">
      <alignment horizontal="left" indent="1"/>
    </xf>
    <xf numFmtId="0" fontId="103" fillId="0" borderId="0" xfId="1466" applyFont="1" applyFill="1"/>
    <xf numFmtId="0" fontId="103" fillId="0" borderId="3" xfId="1466" applyFont="1" applyFill="1" applyBorder="1" applyAlignment="1">
      <alignment vertical="top"/>
    </xf>
    <xf numFmtId="0" fontId="139" fillId="0" borderId="3" xfId="1466" applyFont="1" applyFill="1" applyBorder="1" applyAlignment="1">
      <alignment horizontal="left" vertical="top" indent="1"/>
    </xf>
    <xf numFmtId="0" fontId="140" fillId="0" borderId="0" xfId="1466" applyFont="1" applyFill="1"/>
    <xf numFmtId="0" fontId="103" fillId="0" borderId="3" xfId="1466" applyFont="1" applyFill="1" applyBorder="1" applyAlignment="1">
      <alignment horizontal="left" vertical="top"/>
    </xf>
    <xf numFmtId="0" fontId="103" fillId="116" borderId="3" xfId="1466" applyFont="1" applyFill="1" applyBorder="1" applyAlignment="1">
      <alignment horizontal="left" vertical="top"/>
    </xf>
    <xf numFmtId="0" fontId="103" fillId="116" borderId="3" xfId="1466" applyFont="1" applyFill="1" applyBorder="1" applyAlignment="1">
      <alignment horizontal="left" vertical="top" indent="1"/>
    </xf>
    <xf numFmtId="0" fontId="141" fillId="0" borderId="0" xfId="1466" applyFont="1" applyFill="1"/>
    <xf numFmtId="0" fontId="74" fillId="0" borderId="0" xfId="1466" applyFont="1" applyFill="1"/>
    <xf numFmtId="0" fontId="103" fillId="0" borderId="43" xfId="1470" applyFont="1" applyFill="1" applyBorder="1" applyAlignment="1">
      <alignment vertical="top"/>
    </xf>
    <xf numFmtId="0" fontId="139" fillId="0" borderId="44" xfId="1470" applyFont="1" applyFill="1" applyBorder="1" applyAlignment="1">
      <alignment horizontal="left" vertical="top" indent="1"/>
    </xf>
    <xf numFmtId="0" fontId="1" fillId="0" borderId="3" xfId="1466" applyFont="1" applyFill="1" applyBorder="1"/>
    <xf numFmtId="0" fontId="1" fillId="0" borderId="3" xfId="1466" applyFont="1" applyBorder="1"/>
    <xf numFmtId="0" fontId="1" fillId="0" borderId="3" xfId="1466" applyFont="1" applyFill="1" applyBorder="1" applyAlignment="1">
      <alignment horizontal="left"/>
    </xf>
    <xf numFmtId="0" fontId="120" fillId="0" borderId="0" xfId="1466" applyFont="1" applyFill="1"/>
    <xf numFmtId="0" fontId="103" fillId="0" borderId="3" xfId="1466" applyFont="1" applyFill="1" applyBorder="1" applyAlignment="1">
      <alignment horizontal="left" vertical="top" indent="1"/>
    </xf>
    <xf numFmtId="0" fontId="1" fillId="0" borderId="0" xfId="1466"/>
    <xf numFmtId="0" fontId="1" fillId="116" borderId="3" xfId="1466" applyFont="1" applyFill="1" applyBorder="1"/>
    <xf numFmtId="0" fontId="1" fillId="116" borderId="3" xfId="1466" applyFont="1" applyFill="1" applyBorder="1" applyAlignment="1">
      <alignment horizontal="left" indent="1"/>
    </xf>
    <xf numFmtId="0" fontId="105" fillId="0" borderId="3" xfId="1467" applyFont="1" applyFill="1" applyBorder="1" applyAlignment="1">
      <alignment horizontal="left"/>
    </xf>
    <xf numFmtId="8" fontId="105" fillId="0" borderId="3" xfId="1467" applyNumberFormat="1" applyFont="1" applyFill="1" applyBorder="1" applyAlignment="1">
      <alignment horizontal="left" indent="1"/>
    </xf>
    <xf numFmtId="41" fontId="105" fillId="0" borderId="3" xfId="1469" applyFont="1" applyFill="1" applyBorder="1"/>
    <xf numFmtId="41" fontId="105" fillId="111" borderId="3" xfId="1469" applyFont="1" applyFill="1" applyBorder="1"/>
    <xf numFmtId="0" fontId="105" fillId="0" borderId="0" xfId="1466" applyFont="1" applyFill="1"/>
    <xf numFmtId="41" fontId="1" fillId="0" borderId="0" xfId="1466" applyNumberFormat="1" applyFont="1" applyFill="1"/>
    <xf numFmtId="0" fontId="1" fillId="0" borderId="0" xfId="1466" applyFill="1"/>
    <xf numFmtId="8" fontId="105" fillId="0" borderId="42" xfId="1467" applyNumberFormat="1" applyFont="1" applyFill="1" applyBorder="1" applyAlignment="1">
      <alignment horizontal="center"/>
    </xf>
    <xf numFmtId="165" fontId="1" fillId="0" borderId="10" xfId="1466" applyNumberFormat="1" applyFill="1" applyBorder="1"/>
    <xf numFmtId="165" fontId="103" fillId="0" borderId="0" xfId="1468" applyNumberFormat="1" applyFont="1" applyFill="1"/>
    <xf numFmtId="41" fontId="103" fillId="0" borderId="0" xfId="1469" applyFont="1" applyFill="1"/>
    <xf numFmtId="0" fontId="1" fillId="0" borderId="0" xfId="1467" applyBorder="1" applyAlignment="1">
      <alignment horizontal="right"/>
    </xf>
    <xf numFmtId="165" fontId="1" fillId="0" borderId="0" xfId="1466" applyNumberFormat="1" applyFill="1"/>
    <xf numFmtId="165" fontId="0" fillId="0" borderId="0" xfId="1468" applyNumberFormat="1" applyFont="1" applyFill="1"/>
    <xf numFmtId="41" fontId="0" fillId="0" borderId="11" xfId="1469" applyFont="1" applyBorder="1"/>
    <xf numFmtId="165" fontId="0" fillId="0" borderId="11" xfId="1468" applyNumberFormat="1" applyFont="1" applyBorder="1"/>
    <xf numFmtId="165" fontId="0" fillId="0" borderId="11" xfId="1468" applyNumberFormat="1" applyFont="1" applyFill="1" applyBorder="1"/>
    <xf numFmtId="41" fontId="0" fillId="0" borderId="0" xfId="1469" applyFont="1"/>
    <xf numFmtId="165" fontId="0" fillId="0" borderId="0" xfId="1468" applyNumberFormat="1" applyFont="1"/>
    <xf numFmtId="0" fontId="103" fillId="0" borderId="0" xfId="1466" applyFont="1" applyFill="1" applyBorder="1" applyAlignment="1">
      <alignment horizontal="right"/>
    </xf>
    <xf numFmtId="41" fontId="0" fillId="0" borderId="0" xfId="1469" applyFont="1" applyBorder="1"/>
    <xf numFmtId="165" fontId="103" fillId="0" borderId="10" xfId="1468" applyNumberFormat="1" applyFont="1" applyFill="1" applyBorder="1"/>
    <xf numFmtId="165" fontId="103" fillId="0" borderId="10" xfId="1469" applyNumberFormat="1" applyFont="1" applyFill="1" applyBorder="1"/>
    <xf numFmtId="165" fontId="103" fillId="112" borderId="10" xfId="1469" applyNumberFormat="1" applyFont="1" applyFill="1" applyBorder="1"/>
    <xf numFmtId="43" fontId="103" fillId="0" borderId="0" xfId="1466" applyNumberFormat="1" applyFont="1" applyFill="1"/>
    <xf numFmtId="0" fontId="103" fillId="0" borderId="0" xfId="1467" applyFont="1" applyBorder="1"/>
    <xf numFmtId="41" fontId="103" fillId="0" borderId="0" xfId="1469" applyFont="1" applyBorder="1"/>
    <xf numFmtId="165" fontId="103" fillId="0" borderId="0" xfId="1468" applyNumberFormat="1" applyFont="1" applyFill="1" applyBorder="1"/>
    <xf numFmtId="41" fontId="103" fillId="0" borderId="0" xfId="1469" applyFont="1" applyFill="1" applyBorder="1"/>
    <xf numFmtId="0" fontId="104" fillId="0" borderId="0" xfId="1467" applyFont="1" applyBorder="1" applyAlignment="1">
      <alignment horizontal="right"/>
    </xf>
    <xf numFmtId="41" fontId="103" fillId="0" borderId="0" xfId="1469" applyFont="1"/>
    <xf numFmtId="165" fontId="103" fillId="0" borderId="0" xfId="1466" applyNumberFormat="1" applyFont="1"/>
    <xf numFmtId="0" fontId="0" fillId="0" borderId="0" xfId="1467" applyFont="1" applyAlignment="1">
      <alignment horizontal="right"/>
    </xf>
    <xf numFmtId="9" fontId="103" fillId="0" borderId="11" xfId="1471" applyFont="1" applyFill="1" applyBorder="1"/>
    <xf numFmtId="165" fontId="103" fillId="0" borderId="0" xfId="1469" applyNumberFormat="1" applyFont="1" applyFill="1"/>
    <xf numFmtId="10" fontId="103" fillId="0" borderId="0" xfId="1471" applyNumberFormat="1" applyFont="1"/>
    <xf numFmtId="8" fontId="103" fillId="0" borderId="0" xfId="1467" applyNumberFormat="1" applyFont="1" applyAlignment="1">
      <alignment horizontal="right"/>
    </xf>
    <xf numFmtId="8" fontId="103" fillId="0" borderId="0" xfId="1467" applyNumberFormat="1" applyFont="1" applyFill="1" applyBorder="1" applyAlignment="1">
      <alignment horizontal="right"/>
    </xf>
    <xf numFmtId="165" fontId="103" fillId="0" borderId="0" xfId="1469" applyNumberFormat="1" applyFont="1"/>
    <xf numFmtId="0" fontId="103" fillId="0" borderId="0" xfId="1467" applyFont="1" applyBorder="1" applyAlignment="1">
      <alignment horizontal="right"/>
    </xf>
    <xf numFmtId="41" fontId="103" fillId="112" borderId="10" xfId="1469" applyFont="1" applyFill="1" applyBorder="1"/>
    <xf numFmtId="10" fontId="103" fillId="0" borderId="10" xfId="1471" applyNumberFormat="1" applyFont="1" applyBorder="1"/>
    <xf numFmtId="10" fontId="142" fillId="0" borderId="0" xfId="1471" applyNumberFormat="1" applyFont="1"/>
    <xf numFmtId="37" fontId="103" fillId="0" borderId="0" xfId="1466" applyNumberFormat="1" applyFont="1"/>
    <xf numFmtId="165" fontId="103" fillId="0" borderId="12" xfId="1466" applyNumberFormat="1" applyFont="1" applyFill="1" applyBorder="1"/>
    <xf numFmtId="165" fontId="103" fillId="0" borderId="0" xfId="1466" applyNumberFormat="1" applyFont="1" applyFill="1" applyBorder="1"/>
    <xf numFmtId="0" fontId="146" fillId="0" borderId="0" xfId="1466" applyFont="1"/>
    <xf numFmtId="0" fontId="143" fillId="0" borderId="34" xfId="1466" applyFont="1" applyBorder="1" applyAlignment="1">
      <alignment horizontal="center"/>
    </xf>
    <xf numFmtId="0" fontId="1" fillId="0" borderId="35" xfId="1466" applyFont="1" applyBorder="1" applyAlignment="1">
      <alignment horizontal="center"/>
    </xf>
    <xf numFmtId="41" fontId="0" fillId="0" borderId="35" xfId="1469" applyFont="1" applyFill="1" applyBorder="1" applyAlignment="1">
      <alignment horizontal="center"/>
    </xf>
    <xf numFmtId="9" fontId="0" fillId="0" borderId="36" xfId="1471" applyFont="1" applyFill="1" applyBorder="1" applyAlignment="1">
      <alignment horizontal="center"/>
    </xf>
    <xf numFmtId="0" fontId="1" fillId="0" borderId="37" xfId="1466" applyFont="1" applyFill="1" applyBorder="1" applyAlignment="1">
      <alignment horizontal="right"/>
    </xf>
    <xf numFmtId="41" fontId="0" fillId="113" borderId="0" xfId="1469" applyFont="1" applyFill="1" applyBorder="1"/>
    <xf numFmtId="41" fontId="0" fillId="0" borderId="38" xfId="1469" applyFont="1" applyFill="1" applyBorder="1"/>
    <xf numFmtId="0" fontId="120" fillId="0" borderId="0" xfId="1466" applyFont="1"/>
    <xf numFmtId="41" fontId="0" fillId="115" borderId="0" xfId="1469" applyFont="1" applyFill="1" applyBorder="1"/>
    <xf numFmtId="41" fontId="0" fillId="114" borderId="0" xfId="1469" applyFont="1" applyFill="1" applyBorder="1"/>
    <xf numFmtId="41" fontId="0" fillId="0" borderId="11" xfId="1469" applyFont="1" applyFill="1" applyBorder="1"/>
    <xf numFmtId="41" fontId="0" fillId="0" borderId="40" xfId="1469" applyFont="1" applyFill="1" applyBorder="1"/>
    <xf numFmtId="41" fontId="0" fillId="112" borderId="0" xfId="1469" applyFont="1" applyFill="1" applyBorder="1"/>
    <xf numFmtId="0" fontId="103" fillId="112" borderId="0" xfId="1466" applyFont="1" applyFill="1"/>
    <xf numFmtId="9" fontId="0" fillId="0" borderId="11" xfId="1471" applyFont="1" applyFill="1" applyBorder="1"/>
    <xf numFmtId="9" fontId="0" fillId="0" borderId="40" xfId="1471" applyFont="1" applyFill="1" applyBorder="1"/>
    <xf numFmtId="41" fontId="0" fillId="0" borderId="0" xfId="1469" applyFont="1" applyFill="1" applyBorder="1"/>
    <xf numFmtId="41" fontId="0" fillId="112" borderId="11" xfId="1469" applyFont="1" applyFill="1" applyBorder="1"/>
    <xf numFmtId="0" fontId="1" fillId="0" borderId="39" xfId="1466" applyFont="1" applyFill="1" applyBorder="1" applyAlignment="1">
      <alignment horizontal="right"/>
    </xf>
    <xf numFmtId="41" fontId="0" fillId="0" borderId="9" xfId="1469" applyFont="1" applyFill="1" applyBorder="1"/>
    <xf numFmtId="41" fontId="0" fillId="0" borderId="41" xfId="1469" applyFont="1" applyFill="1" applyBorder="1"/>
    <xf numFmtId="0" fontId="13" fillId="0" borderId="0" xfId="0" applyNumberFormat="1" applyFont="1" applyFill="1" applyAlignment="1" applyProtection="1">
      <alignment horizontal="center"/>
      <protection locked="0"/>
    </xf>
    <xf numFmtId="0" fontId="13" fillId="0" borderId="0" xfId="0" applyNumberFormat="1" applyFont="1" applyFill="1" applyAlignment="1">
      <alignment horizontal="center"/>
    </xf>
    <xf numFmtId="41" fontId="103" fillId="117" borderId="0" xfId="1469" applyFont="1" applyFill="1"/>
    <xf numFmtId="41" fontId="103" fillId="117" borderId="11" xfId="1469" applyFont="1" applyFill="1" applyBorder="1"/>
    <xf numFmtId="41" fontId="104" fillId="117" borderId="0" xfId="1469" applyFont="1" applyFill="1"/>
  </cellXfs>
  <cellStyles count="1472">
    <cellStyle name="_4.06E Pass Throughs" xfId="1"/>
    <cellStyle name="_4.06E Pass Throughs 2" xfId="234"/>
    <cellStyle name="_4.06E Pass Throughs 3" xfId="235"/>
    <cellStyle name="_4.13E Montana Energy Tax" xfId="2"/>
    <cellStyle name="_4.13E Montana Energy Tax 2" xfId="236"/>
    <cellStyle name="_4.13E Montana Energy Tax 3" xfId="237"/>
    <cellStyle name="_Book1" xfId="3"/>
    <cellStyle name="_Book1 (2)" xfId="4"/>
    <cellStyle name="_Book1 (2) 2" xfId="238"/>
    <cellStyle name="_Book1 (2) 3" xfId="239"/>
    <cellStyle name="_Book1 2" xfId="240"/>
    <cellStyle name="_Book1 3" xfId="241"/>
    <cellStyle name="_Book2" xfId="5"/>
    <cellStyle name="_Book2 2" xfId="242"/>
    <cellStyle name="_Book2 3" xfId="243"/>
    <cellStyle name="_Chelan Debt Forecast 12.19.05" xfId="6"/>
    <cellStyle name="_Chelan Debt Forecast 12.19.05 2" xfId="244"/>
    <cellStyle name="_Chelan Debt Forecast 12.19.05 3" xfId="245"/>
    <cellStyle name="_Costs not in AURORA 06GRC" xfId="7"/>
    <cellStyle name="_Costs not in AURORA 06GRC 2" xfId="246"/>
    <cellStyle name="_Costs not in AURORA 06GRC 3" xfId="247"/>
    <cellStyle name="_Costs not in AURORA 2006GRC 6.15.06" xfId="8"/>
    <cellStyle name="_Costs not in AURORA 2006GRC 6.15.06 2" xfId="248"/>
    <cellStyle name="_Costs not in AURORA 2006GRC 6.15.06 3" xfId="249"/>
    <cellStyle name="_Costs not in AURORA 2007 Rate Case" xfId="9"/>
    <cellStyle name="_Costs not in AURORA 2007 Rate Case 2" xfId="250"/>
    <cellStyle name="_Costs not in AURORA 2007 Rate Case 3" xfId="251"/>
    <cellStyle name="_Costs not in KWI3000 '06Budget" xfId="10"/>
    <cellStyle name="_Costs not in KWI3000 '06Budget 2" xfId="252"/>
    <cellStyle name="_Costs not in KWI3000 '06Budget 3" xfId="253"/>
    <cellStyle name="_DEM-WP (C) Power Cost 2006GRC Order" xfId="11"/>
    <cellStyle name="_DEM-WP (C) Power Cost 2006GRC Order 2" xfId="254"/>
    <cellStyle name="_DEM-WP (C) Power Cost 2006GRC Order 3" xfId="255"/>
    <cellStyle name="_DEM-WP Revised (HC) Wild Horse 2006GRC" xfId="12"/>
    <cellStyle name="_DEM-WP Revised (HC) Wild Horse 2006GRC 2" xfId="256"/>
    <cellStyle name="_DEM-WP Revised (HC) Wild Horse 2006GRC 3" xfId="257"/>
    <cellStyle name="_DEM-WP(C) Costs not in AURORA 2006GRC" xfId="13"/>
    <cellStyle name="_DEM-WP(C) Costs not in AURORA 2006GRC 2" xfId="258"/>
    <cellStyle name="_DEM-WP(C) Costs not in AURORA 2006GRC 3" xfId="259"/>
    <cellStyle name="_DEM-WP(C) Costs not in AURORA 2007GRC" xfId="14"/>
    <cellStyle name="_DEM-WP(C) Costs not in AURORA 2007GRC 2" xfId="260"/>
    <cellStyle name="_DEM-WP(C) Costs not in AURORA 2007GRC 3" xfId="261"/>
    <cellStyle name="_DEM-WP(C) Costs not in AURORA 2007PCORC-5.07Update" xfId="15"/>
    <cellStyle name="_DEM-WP(C) Costs not in AURORA 2007PCORC-5.07Update 2" xfId="262"/>
    <cellStyle name="_DEM-WP(C) Costs not in AURORA 2007PCORC-5.07Update 3" xfId="263"/>
    <cellStyle name="_DEM-WP(C) Sumas Proforma 11.5.07" xfId="16"/>
    <cellStyle name="_DEM-WP(C) Westside Hydro Data_051007" xfId="17"/>
    <cellStyle name="_DEM-WP(C) Westside Hydro Data_051007 2" xfId="264"/>
    <cellStyle name="_DEM-WP(C) Westside Hydro Data_051007 3" xfId="265"/>
    <cellStyle name="_Fuel Prices 4-14" xfId="18"/>
    <cellStyle name="_Fuel Prices 4-14 2" xfId="266"/>
    <cellStyle name="_Fuel Prices 4-14 3" xfId="267"/>
    <cellStyle name="_Power Cost Value Copy 11.30.05 gas 1.09.06 AURORA at 1.10.06" xfId="19"/>
    <cellStyle name="_Power Cost Value Copy 11.30.05 gas 1.09.06 AURORA at 1.10.06 2" xfId="268"/>
    <cellStyle name="_Power Cost Value Copy 11.30.05 gas 1.09.06 AURORA at 1.10.06 3" xfId="269"/>
    <cellStyle name="_Pro Forma Rev 07 GRC" xfId="491"/>
    <cellStyle name="_Recon to Darrin's 5.11.05 proforma" xfId="20"/>
    <cellStyle name="_Recon to Darrin's 5.11.05 proforma 2" xfId="270"/>
    <cellStyle name="_Recon to Darrin's 5.11.05 proforma 3" xfId="271"/>
    <cellStyle name="_Revenue" xfId="492"/>
    <cellStyle name="_Revenue_Data" xfId="493"/>
    <cellStyle name="_Revenue_Data_1" xfId="494"/>
    <cellStyle name="_Revenue_Data_Pro Forma Rev 09 GRC" xfId="495"/>
    <cellStyle name="_Revenue_Data_Pro Forma Rev 2010 GRC" xfId="496"/>
    <cellStyle name="_Revenue_Data_Pro Forma Rev 2010 GRC_Preliminary" xfId="497"/>
    <cellStyle name="_Revenue_Data_Revenue (Feb 09 - Jan 10)" xfId="498"/>
    <cellStyle name="_Revenue_Data_Revenue (Jan 09 - Dec 09)" xfId="499"/>
    <cellStyle name="_Revenue_Data_Revenue (Mar 09 - Feb 10)" xfId="500"/>
    <cellStyle name="_Revenue_Data_Volume Exhibit (Jan09 - Dec09)" xfId="501"/>
    <cellStyle name="_Revenue_Mins" xfId="502"/>
    <cellStyle name="_Revenue_Pro Forma Rev 07 GRC" xfId="503"/>
    <cellStyle name="_Revenue_Pro Forma Rev 08 GRC" xfId="504"/>
    <cellStyle name="_Revenue_Pro Forma Rev 09 GRC" xfId="505"/>
    <cellStyle name="_Revenue_Pro Forma Rev 2010 GRC" xfId="506"/>
    <cellStyle name="_Revenue_Pro Forma Rev 2010 GRC_Preliminary" xfId="507"/>
    <cellStyle name="_Revenue_Revenue (Feb 09 - Jan 10)" xfId="508"/>
    <cellStyle name="_Revenue_Revenue (Jan 09 - Dec 09)" xfId="509"/>
    <cellStyle name="_Revenue_Revenue (Mar 09 - Feb 10)" xfId="510"/>
    <cellStyle name="_Revenue_Sheet2" xfId="511"/>
    <cellStyle name="_Revenue_Therms Data" xfId="512"/>
    <cellStyle name="_Revenue_Therms Data Rerun" xfId="513"/>
    <cellStyle name="_Revenue_Volume Exhibit (Jan09 - Dec09)" xfId="514"/>
    <cellStyle name="_Tenaska Comparison" xfId="21"/>
    <cellStyle name="_Tenaska Comparison 2" xfId="272"/>
    <cellStyle name="_Tenaska Comparison 3" xfId="273"/>
    <cellStyle name="_Therms Data" xfId="515"/>
    <cellStyle name="_Therms Data_Pro Forma Rev 09 GRC" xfId="516"/>
    <cellStyle name="_Therms Data_Pro Forma Rev 2010 GRC" xfId="517"/>
    <cellStyle name="_Therms Data_Pro Forma Rev 2010 GRC_Preliminary" xfId="518"/>
    <cellStyle name="_Therms Data_Revenue (Feb 09 - Jan 10)" xfId="519"/>
    <cellStyle name="_Therms Data_Revenue (Jan 09 - Dec 09)" xfId="520"/>
    <cellStyle name="_Therms Data_Revenue (Mar 09 - Feb 10)" xfId="521"/>
    <cellStyle name="_Therms Data_Volume Exhibit (Jan09 - Dec09)" xfId="522"/>
    <cellStyle name="_Value Copy 11 30 05 gas 12 09 05 AURORA at 12 14 05" xfId="22"/>
    <cellStyle name="_Value Copy 11 30 05 gas 12 09 05 AURORA at 12 14 05 2" xfId="274"/>
    <cellStyle name="_Value Copy 11 30 05 gas 12 09 05 AURORA at 12 14 05 3" xfId="275"/>
    <cellStyle name="_VC 6.15.06 update on 06GRC power costs.xls Chart 1" xfId="23"/>
    <cellStyle name="_VC 6.15.06 update on 06GRC power costs.xls Chart 1 2" xfId="276"/>
    <cellStyle name="_VC 6.15.06 update on 06GRC power costs.xls Chart 1 3" xfId="277"/>
    <cellStyle name="_VC 6.15.06 update on 06GRC power costs.xls Chart 2" xfId="24"/>
    <cellStyle name="_VC 6.15.06 update on 06GRC power costs.xls Chart 2 2" xfId="278"/>
    <cellStyle name="_VC 6.15.06 update on 06GRC power costs.xls Chart 2 3" xfId="279"/>
    <cellStyle name="_VC 6.15.06 update on 06GRC power costs.xls Chart 3" xfId="25"/>
    <cellStyle name="_VC 6.15.06 update on 06GRC power costs.xls Chart 3 2" xfId="280"/>
    <cellStyle name="_VC 6.15.06 update on 06GRC power costs.xls Chart 3 3" xfId="281"/>
    <cellStyle name="0,0_x000d__x000a_NA_x000d__x000a_" xfId="26"/>
    <cellStyle name="0000" xfId="523"/>
    <cellStyle name="000000" xfId="524"/>
    <cellStyle name="20% - Accent1" xfId="1341" builtinId="30" customBuiltin="1"/>
    <cellStyle name="20% - Accent1 10" xfId="525"/>
    <cellStyle name="20% - Accent1 11" xfId="526"/>
    <cellStyle name="20% - Accent1 12" xfId="527"/>
    <cellStyle name="20% - Accent1 13" xfId="528"/>
    <cellStyle name="20% - Accent1 14" xfId="529"/>
    <cellStyle name="20% - Accent1 15" xfId="530"/>
    <cellStyle name="20% - Accent1 16" xfId="531"/>
    <cellStyle name="20% - Accent1 17" xfId="532"/>
    <cellStyle name="20% - Accent1 18" xfId="533"/>
    <cellStyle name="20% - Accent1 19" xfId="534"/>
    <cellStyle name="20% - Accent1 2" xfId="535"/>
    <cellStyle name="20% - Accent1 2 2" xfId="536"/>
    <cellStyle name="20% - Accent1 2 3" xfId="1298"/>
    <cellStyle name="20% - Accent1 20" xfId="1438"/>
    <cellStyle name="20% - Accent1 3" xfId="537"/>
    <cellStyle name="20% - Accent1 3 2" xfId="538"/>
    <cellStyle name="20% - Accent1 4" xfId="539"/>
    <cellStyle name="20% - Accent1 5" xfId="540"/>
    <cellStyle name="20% - Accent1 6" xfId="541"/>
    <cellStyle name="20% - Accent1 7" xfId="542"/>
    <cellStyle name="20% - Accent1 8" xfId="543"/>
    <cellStyle name="20% - Accent1 9" xfId="544"/>
    <cellStyle name="20% - Accent2" xfId="1345" builtinId="34" customBuiltin="1"/>
    <cellStyle name="20% - Accent2 10" xfId="545"/>
    <cellStyle name="20% - Accent2 11" xfId="546"/>
    <cellStyle name="20% - Accent2 12" xfId="547"/>
    <cellStyle name="20% - Accent2 13" xfId="548"/>
    <cellStyle name="20% - Accent2 14" xfId="549"/>
    <cellStyle name="20% - Accent2 15" xfId="550"/>
    <cellStyle name="20% - Accent2 16" xfId="551"/>
    <cellStyle name="20% - Accent2 17" xfId="552"/>
    <cellStyle name="20% - Accent2 18" xfId="553"/>
    <cellStyle name="20% - Accent2 19" xfId="554"/>
    <cellStyle name="20% - Accent2 2" xfId="555"/>
    <cellStyle name="20% - Accent2 2 2" xfId="556"/>
    <cellStyle name="20% - Accent2 2 3" xfId="1299"/>
    <cellStyle name="20% - Accent2 20" xfId="1442"/>
    <cellStyle name="20% - Accent2 3" xfId="557"/>
    <cellStyle name="20% - Accent2 3 2" xfId="558"/>
    <cellStyle name="20% - Accent2 4" xfId="559"/>
    <cellStyle name="20% - Accent2 5" xfId="560"/>
    <cellStyle name="20% - Accent2 6" xfId="561"/>
    <cellStyle name="20% - Accent2 7" xfId="562"/>
    <cellStyle name="20% - Accent2 8" xfId="563"/>
    <cellStyle name="20% - Accent2 9" xfId="564"/>
    <cellStyle name="20% - Accent3" xfId="1349" builtinId="38" customBuiltin="1"/>
    <cellStyle name="20% - Accent3 10" xfId="565"/>
    <cellStyle name="20% - Accent3 11" xfId="566"/>
    <cellStyle name="20% - Accent3 12" xfId="567"/>
    <cellStyle name="20% - Accent3 13" xfId="568"/>
    <cellStyle name="20% - Accent3 14" xfId="569"/>
    <cellStyle name="20% - Accent3 15" xfId="570"/>
    <cellStyle name="20% - Accent3 16" xfId="571"/>
    <cellStyle name="20% - Accent3 17" xfId="572"/>
    <cellStyle name="20% - Accent3 18" xfId="573"/>
    <cellStyle name="20% - Accent3 19" xfId="574"/>
    <cellStyle name="20% - Accent3 2" xfId="575"/>
    <cellStyle name="20% - Accent3 2 2" xfId="576"/>
    <cellStyle name="20% - Accent3 2 3" xfId="1300"/>
    <cellStyle name="20% - Accent3 20" xfId="1446"/>
    <cellStyle name="20% - Accent3 3" xfId="577"/>
    <cellStyle name="20% - Accent3 3 2" xfId="578"/>
    <cellStyle name="20% - Accent3 4" xfId="579"/>
    <cellStyle name="20% - Accent3 5" xfId="580"/>
    <cellStyle name="20% - Accent3 6" xfId="581"/>
    <cellStyle name="20% - Accent3 7" xfId="582"/>
    <cellStyle name="20% - Accent3 8" xfId="583"/>
    <cellStyle name="20% - Accent3 9" xfId="584"/>
    <cellStyle name="20% - Accent4" xfId="1353" builtinId="42" customBuiltin="1"/>
    <cellStyle name="20% - Accent4 10" xfId="585"/>
    <cellStyle name="20% - Accent4 11" xfId="586"/>
    <cellStyle name="20% - Accent4 12" xfId="587"/>
    <cellStyle name="20% - Accent4 13" xfId="588"/>
    <cellStyle name="20% - Accent4 14" xfId="589"/>
    <cellStyle name="20% - Accent4 15" xfId="590"/>
    <cellStyle name="20% - Accent4 16" xfId="591"/>
    <cellStyle name="20% - Accent4 17" xfId="592"/>
    <cellStyle name="20% - Accent4 18" xfId="593"/>
    <cellStyle name="20% - Accent4 19" xfId="594"/>
    <cellStyle name="20% - Accent4 2" xfId="595"/>
    <cellStyle name="20% - Accent4 2 2" xfId="596"/>
    <cellStyle name="20% - Accent4 2 3" xfId="1301"/>
    <cellStyle name="20% - Accent4 20" xfId="1450"/>
    <cellStyle name="20% - Accent4 3" xfId="597"/>
    <cellStyle name="20% - Accent4 3 2" xfId="598"/>
    <cellStyle name="20% - Accent4 4" xfId="599"/>
    <cellStyle name="20% - Accent4 5" xfId="600"/>
    <cellStyle name="20% - Accent4 6" xfId="601"/>
    <cellStyle name="20% - Accent4 7" xfId="602"/>
    <cellStyle name="20% - Accent4 8" xfId="603"/>
    <cellStyle name="20% - Accent4 9" xfId="604"/>
    <cellStyle name="20% - Accent5" xfId="1357" builtinId="46" customBuiltin="1"/>
    <cellStyle name="20% - Accent5 10" xfId="605"/>
    <cellStyle name="20% - Accent5 11" xfId="606"/>
    <cellStyle name="20% - Accent5 12" xfId="607"/>
    <cellStyle name="20% - Accent5 13" xfId="608"/>
    <cellStyle name="20% - Accent5 14" xfId="609"/>
    <cellStyle name="20% - Accent5 15" xfId="610"/>
    <cellStyle name="20% - Accent5 16" xfId="611"/>
    <cellStyle name="20% - Accent5 17" xfId="612"/>
    <cellStyle name="20% - Accent5 18" xfId="613"/>
    <cellStyle name="20% - Accent5 19" xfId="614"/>
    <cellStyle name="20% - Accent5 2" xfId="615"/>
    <cellStyle name="20% - Accent5 2 2" xfId="616"/>
    <cellStyle name="20% - Accent5 2 3" xfId="1302"/>
    <cellStyle name="20% - Accent5 20" xfId="1454"/>
    <cellStyle name="20% - Accent5 3" xfId="617"/>
    <cellStyle name="20% - Accent5 3 2" xfId="618"/>
    <cellStyle name="20% - Accent5 4" xfId="619"/>
    <cellStyle name="20% - Accent5 5" xfId="620"/>
    <cellStyle name="20% - Accent5 6" xfId="621"/>
    <cellStyle name="20% - Accent5 7" xfId="622"/>
    <cellStyle name="20% - Accent5 8" xfId="623"/>
    <cellStyle name="20% - Accent5 9" xfId="624"/>
    <cellStyle name="20% - Accent6" xfId="1361" builtinId="50" customBuiltin="1"/>
    <cellStyle name="20% - Accent6 10" xfId="625"/>
    <cellStyle name="20% - Accent6 11" xfId="626"/>
    <cellStyle name="20% - Accent6 12" xfId="627"/>
    <cellStyle name="20% - Accent6 13" xfId="628"/>
    <cellStyle name="20% - Accent6 14" xfId="629"/>
    <cellStyle name="20% - Accent6 15" xfId="630"/>
    <cellStyle name="20% - Accent6 16" xfId="631"/>
    <cellStyle name="20% - Accent6 17" xfId="632"/>
    <cellStyle name="20% - Accent6 18" xfId="633"/>
    <cellStyle name="20% - Accent6 19" xfId="634"/>
    <cellStyle name="20% - Accent6 2" xfId="635"/>
    <cellStyle name="20% - Accent6 2 2" xfId="636"/>
    <cellStyle name="20% - Accent6 2 3" xfId="1303"/>
    <cellStyle name="20% - Accent6 20" xfId="1458"/>
    <cellStyle name="20% - Accent6 3" xfId="637"/>
    <cellStyle name="20% - Accent6 3 2" xfId="638"/>
    <cellStyle name="20% - Accent6 4" xfId="639"/>
    <cellStyle name="20% - Accent6 5" xfId="640"/>
    <cellStyle name="20% - Accent6 6" xfId="641"/>
    <cellStyle name="20% - Accent6 7" xfId="642"/>
    <cellStyle name="20% - Accent6 8" xfId="643"/>
    <cellStyle name="20% - Accent6 9" xfId="644"/>
    <cellStyle name="40% - Accent1" xfId="1342" builtinId="31" customBuiltin="1"/>
    <cellStyle name="40% - Accent1 10" xfId="645"/>
    <cellStyle name="40% - Accent1 11" xfId="646"/>
    <cellStyle name="40% - Accent1 12" xfId="647"/>
    <cellStyle name="40% - Accent1 13" xfId="648"/>
    <cellStyle name="40% - Accent1 14" xfId="649"/>
    <cellStyle name="40% - Accent1 15" xfId="650"/>
    <cellStyle name="40% - Accent1 16" xfId="651"/>
    <cellStyle name="40% - Accent1 17" xfId="652"/>
    <cellStyle name="40% - Accent1 18" xfId="653"/>
    <cellStyle name="40% - Accent1 19" xfId="654"/>
    <cellStyle name="40% - Accent1 2" xfId="655"/>
    <cellStyle name="40% - Accent1 2 2" xfId="656"/>
    <cellStyle name="40% - Accent1 2 3" xfId="1304"/>
    <cellStyle name="40% - Accent1 20" xfId="1439"/>
    <cellStyle name="40% - Accent1 3" xfId="657"/>
    <cellStyle name="40% - Accent1 3 2" xfId="658"/>
    <cellStyle name="40% - Accent1 4" xfId="659"/>
    <cellStyle name="40% - Accent1 5" xfId="660"/>
    <cellStyle name="40% - Accent1 6" xfId="661"/>
    <cellStyle name="40% - Accent1 7" xfId="662"/>
    <cellStyle name="40% - Accent1 8" xfId="663"/>
    <cellStyle name="40% - Accent1 9" xfId="664"/>
    <cellStyle name="40% - Accent2" xfId="1346" builtinId="35" customBuiltin="1"/>
    <cellStyle name="40% - Accent2 10" xfId="665"/>
    <cellStyle name="40% - Accent2 11" xfId="666"/>
    <cellStyle name="40% - Accent2 12" xfId="667"/>
    <cellStyle name="40% - Accent2 13" xfId="668"/>
    <cellStyle name="40% - Accent2 14" xfId="669"/>
    <cellStyle name="40% - Accent2 15" xfId="670"/>
    <cellStyle name="40% - Accent2 16" xfId="671"/>
    <cellStyle name="40% - Accent2 17" xfId="672"/>
    <cellStyle name="40% - Accent2 18" xfId="673"/>
    <cellStyle name="40% - Accent2 19" xfId="674"/>
    <cellStyle name="40% - Accent2 2" xfId="675"/>
    <cellStyle name="40% - Accent2 2 2" xfId="676"/>
    <cellStyle name="40% - Accent2 2 3" xfId="1305"/>
    <cellStyle name="40% - Accent2 20" xfId="1443"/>
    <cellStyle name="40% - Accent2 3" xfId="677"/>
    <cellStyle name="40% - Accent2 3 2" xfId="678"/>
    <cellStyle name="40% - Accent2 4" xfId="679"/>
    <cellStyle name="40% - Accent2 5" xfId="680"/>
    <cellStyle name="40% - Accent2 6" xfId="681"/>
    <cellStyle name="40% - Accent2 7" xfId="682"/>
    <cellStyle name="40% - Accent2 8" xfId="683"/>
    <cellStyle name="40% - Accent2 9" xfId="684"/>
    <cellStyle name="40% - Accent3" xfId="1350" builtinId="39" customBuiltin="1"/>
    <cellStyle name="40% - Accent3 10" xfId="685"/>
    <cellStyle name="40% - Accent3 11" xfId="686"/>
    <cellStyle name="40% - Accent3 12" xfId="687"/>
    <cellStyle name="40% - Accent3 13" xfId="688"/>
    <cellStyle name="40% - Accent3 14" xfId="689"/>
    <cellStyle name="40% - Accent3 15" xfId="690"/>
    <cellStyle name="40% - Accent3 16" xfId="691"/>
    <cellStyle name="40% - Accent3 17" xfId="692"/>
    <cellStyle name="40% - Accent3 18" xfId="693"/>
    <cellStyle name="40% - Accent3 19" xfId="694"/>
    <cellStyle name="40% - Accent3 2" xfId="695"/>
    <cellStyle name="40% - Accent3 2 2" xfId="696"/>
    <cellStyle name="40% - Accent3 2 3" xfId="1306"/>
    <cellStyle name="40% - Accent3 20" xfId="1447"/>
    <cellStyle name="40% - Accent3 3" xfId="697"/>
    <cellStyle name="40% - Accent3 3 2" xfId="698"/>
    <cellStyle name="40% - Accent3 4" xfId="699"/>
    <cellStyle name="40% - Accent3 5" xfId="700"/>
    <cellStyle name="40% - Accent3 6" xfId="701"/>
    <cellStyle name="40% - Accent3 7" xfId="702"/>
    <cellStyle name="40% - Accent3 8" xfId="703"/>
    <cellStyle name="40% - Accent3 9" xfId="704"/>
    <cellStyle name="40% - Accent4" xfId="1354" builtinId="43" customBuiltin="1"/>
    <cellStyle name="40% - Accent4 10" xfId="705"/>
    <cellStyle name="40% - Accent4 11" xfId="706"/>
    <cellStyle name="40% - Accent4 12" xfId="707"/>
    <cellStyle name="40% - Accent4 13" xfId="708"/>
    <cellStyle name="40% - Accent4 14" xfId="709"/>
    <cellStyle name="40% - Accent4 15" xfId="710"/>
    <cellStyle name="40% - Accent4 16" xfId="711"/>
    <cellStyle name="40% - Accent4 17" xfId="712"/>
    <cellStyle name="40% - Accent4 18" xfId="713"/>
    <cellStyle name="40% - Accent4 19" xfId="714"/>
    <cellStyle name="40% - Accent4 2" xfId="715"/>
    <cellStyle name="40% - Accent4 2 2" xfId="716"/>
    <cellStyle name="40% - Accent4 2 3" xfId="1307"/>
    <cellStyle name="40% - Accent4 20" xfId="1451"/>
    <cellStyle name="40% - Accent4 3" xfId="717"/>
    <cellStyle name="40% - Accent4 3 2" xfId="718"/>
    <cellStyle name="40% - Accent4 4" xfId="719"/>
    <cellStyle name="40% - Accent4 5" xfId="720"/>
    <cellStyle name="40% - Accent4 6" xfId="721"/>
    <cellStyle name="40% - Accent4 7" xfId="722"/>
    <cellStyle name="40% - Accent4 8" xfId="723"/>
    <cellStyle name="40% - Accent4 9" xfId="724"/>
    <cellStyle name="40% - Accent5" xfId="1358" builtinId="47" customBuiltin="1"/>
    <cellStyle name="40% - Accent5 10" xfId="725"/>
    <cellStyle name="40% - Accent5 11" xfId="726"/>
    <cellStyle name="40% - Accent5 12" xfId="727"/>
    <cellStyle name="40% - Accent5 13" xfId="728"/>
    <cellStyle name="40% - Accent5 14" xfId="729"/>
    <cellStyle name="40% - Accent5 15" xfId="730"/>
    <cellStyle name="40% - Accent5 16" xfId="731"/>
    <cellStyle name="40% - Accent5 17" xfId="732"/>
    <cellStyle name="40% - Accent5 18" xfId="733"/>
    <cellStyle name="40% - Accent5 19" xfId="734"/>
    <cellStyle name="40% - Accent5 2" xfId="735"/>
    <cellStyle name="40% - Accent5 2 2" xfId="736"/>
    <cellStyle name="40% - Accent5 2 3" xfId="1308"/>
    <cellStyle name="40% - Accent5 20" xfId="1455"/>
    <cellStyle name="40% - Accent5 3" xfId="737"/>
    <cellStyle name="40% - Accent5 3 2" xfId="738"/>
    <cellStyle name="40% - Accent5 4" xfId="739"/>
    <cellStyle name="40% - Accent5 5" xfId="740"/>
    <cellStyle name="40% - Accent5 6" xfId="741"/>
    <cellStyle name="40% - Accent5 7" xfId="742"/>
    <cellStyle name="40% - Accent5 8" xfId="743"/>
    <cellStyle name="40% - Accent5 9" xfId="744"/>
    <cellStyle name="40% - Accent6" xfId="1362" builtinId="51" customBuiltin="1"/>
    <cellStyle name="40% - Accent6 10" xfId="745"/>
    <cellStyle name="40% - Accent6 11" xfId="746"/>
    <cellStyle name="40% - Accent6 12" xfId="747"/>
    <cellStyle name="40% - Accent6 13" xfId="748"/>
    <cellStyle name="40% - Accent6 14" xfId="749"/>
    <cellStyle name="40% - Accent6 15" xfId="750"/>
    <cellStyle name="40% - Accent6 16" xfId="751"/>
    <cellStyle name="40% - Accent6 17" xfId="752"/>
    <cellStyle name="40% - Accent6 18" xfId="753"/>
    <cellStyle name="40% - Accent6 19" xfId="754"/>
    <cellStyle name="40% - Accent6 2" xfId="755"/>
    <cellStyle name="40% - Accent6 2 2" xfId="756"/>
    <cellStyle name="40% - Accent6 2 3" xfId="1309"/>
    <cellStyle name="40% - Accent6 20" xfId="1459"/>
    <cellStyle name="40% - Accent6 3" xfId="757"/>
    <cellStyle name="40% - Accent6 3 2" xfId="758"/>
    <cellStyle name="40% - Accent6 4" xfId="759"/>
    <cellStyle name="40% - Accent6 5" xfId="760"/>
    <cellStyle name="40% - Accent6 6" xfId="761"/>
    <cellStyle name="40% - Accent6 7" xfId="762"/>
    <cellStyle name="40% - Accent6 8" xfId="763"/>
    <cellStyle name="40% - Accent6 9" xfId="764"/>
    <cellStyle name="60% - Accent1" xfId="1343" builtinId="32" customBuiltin="1"/>
    <cellStyle name="60% - Accent1 10" xfId="1440"/>
    <cellStyle name="60% - Accent1 2" xfId="765"/>
    <cellStyle name="60% - Accent1 3" xfId="766"/>
    <cellStyle name="60% - Accent1 4" xfId="767"/>
    <cellStyle name="60% - Accent1 5" xfId="768"/>
    <cellStyle name="60% - Accent1 6" xfId="769"/>
    <cellStyle name="60% - Accent1 7" xfId="770"/>
    <cellStyle name="60% - Accent1 8" xfId="771"/>
    <cellStyle name="60% - Accent1 9" xfId="772"/>
    <cellStyle name="60% - Accent2" xfId="1347" builtinId="36" customBuiltin="1"/>
    <cellStyle name="60% - Accent2 10" xfId="1444"/>
    <cellStyle name="60% - Accent2 2" xfId="773"/>
    <cellStyle name="60% - Accent2 3" xfId="774"/>
    <cellStyle name="60% - Accent2 4" xfId="775"/>
    <cellStyle name="60% - Accent2 5" xfId="776"/>
    <cellStyle name="60% - Accent2 6" xfId="777"/>
    <cellStyle name="60% - Accent2 7" xfId="778"/>
    <cellStyle name="60% - Accent2 8" xfId="779"/>
    <cellStyle name="60% - Accent2 9" xfId="780"/>
    <cellStyle name="60% - Accent3" xfId="1351" builtinId="40" customBuiltin="1"/>
    <cellStyle name="60% - Accent3 10" xfId="1448"/>
    <cellStyle name="60% - Accent3 2" xfId="781"/>
    <cellStyle name="60% - Accent3 3" xfId="782"/>
    <cellStyle name="60% - Accent3 4" xfId="783"/>
    <cellStyle name="60% - Accent3 5" xfId="784"/>
    <cellStyle name="60% - Accent3 6" xfId="785"/>
    <cellStyle name="60% - Accent3 7" xfId="786"/>
    <cellStyle name="60% - Accent3 8" xfId="787"/>
    <cellStyle name="60% - Accent3 9" xfId="788"/>
    <cellStyle name="60% - Accent4" xfId="1355" builtinId="44" customBuiltin="1"/>
    <cellStyle name="60% - Accent4 10" xfId="1452"/>
    <cellStyle name="60% - Accent4 2" xfId="789"/>
    <cellStyle name="60% - Accent4 3" xfId="790"/>
    <cellStyle name="60% - Accent4 4" xfId="791"/>
    <cellStyle name="60% - Accent4 5" xfId="792"/>
    <cellStyle name="60% - Accent4 6" xfId="793"/>
    <cellStyle name="60% - Accent4 7" xfId="794"/>
    <cellStyle name="60% - Accent4 8" xfId="795"/>
    <cellStyle name="60% - Accent4 9" xfId="796"/>
    <cellStyle name="60% - Accent5" xfId="1359" builtinId="48" customBuiltin="1"/>
    <cellStyle name="60% - Accent5 10" xfId="1456"/>
    <cellStyle name="60% - Accent5 2" xfId="797"/>
    <cellStyle name="60% - Accent5 3" xfId="798"/>
    <cellStyle name="60% - Accent5 4" xfId="799"/>
    <cellStyle name="60% - Accent5 5" xfId="800"/>
    <cellStyle name="60% - Accent5 6" xfId="801"/>
    <cellStyle name="60% - Accent5 7" xfId="802"/>
    <cellStyle name="60% - Accent5 8" xfId="803"/>
    <cellStyle name="60% - Accent5 9" xfId="804"/>
    <cellStyle name="60% - Accent6" xfId="1363" builtinId="52" customBuiltin="1"/>
    <cellStyle name="60% - Accent6 10" xfId="1460"/>
    <cellStyle name="60% - Accent6 2" xfId="805"/>
    <cellStyle name="60% - Accent6 3" xfId="806"/>
    <cellStyle name="60% - Accent6 4" xfId="807"/>
    <cellStyle name="60% - Accent6 5" xfId="808"/>
    <cellStyle name="60% - Accent6 6" xfId="809"/>
    <cellStyle name="60% - Accent6 7" xfId="810"/>
    <cellStyle name="60% - Accent6 8" xfId="811"/>
    <cellStyle name="60% - Accent6 9" xfId="812"/>
    <cellStyle name="Accent1" xfId="1340" builtinId="29" customBuiltin="1"/>
    <cellStyle name="Accent1 - 20%" xfId="27"/>
    <cellStyle name="Accent1 - 40%" xfId="28"/>
    <cellStyle name="Accent1 - 60%" xfId="29"/>
    <cellStyle name="Accent1 10" xfId="813"/>
    <cellStyle name="Accent1 11" xfId="814"/>
    <cellStyle name="Accent1 12" xfId="815"/>
    <cellStyle name="Accent1 13" xfId="816"/>
    <cellStyle name="Accent1 14" xfId="817"/>
    <cellStyle name="Accent1 15" xfId="818"/>
    <cellStyle name="Accent1 16" xfId="819"/>
    <cellStyle name="Accent1 17" xfId="820"/>
    <cellStyle name="Accent1 18" xfId="821"/>
    <cellStyle name="Accent1 19" xfId="822"/>
    <cellStyle name="Accent1 2" xfId="823"/>
    <cellStyle name="Accent1 20" xfId="824"/>
    <cellStyle name="Accent1 21" xfId="825"/>
    <cellStyle name="Accent1 22" xfId="826"/>
    <cellStyle name="Accent1 23" xfId="827"/>
    <cellStyle name="Accent1 24" xfId="828"/>
    <cellStyle name="Accent1 25" xfId="829"/>
    <cellStyle name="Accent1 26" xfId="830"/>
    <cellStyle name="Accent1 27" xfId="831"/>
    <cellStyle name="Accent1 28" xfId="832"/>
    <cellStyle name="Accent1 29" xfId="833"/>
    <cellStyle name="Accent1 3" xfId="834"/>
    <cellStyle name="Accent1 30" xfId="835"/>
    <cellStyle name="Accent1 31" xfId="836"/>
    <cellStyle name="Accent1 32" xfId="837"/>
    <cellStyle name="Accent1 33" xfId="838"/>
    <cellStyle name="Accent1 34" xfId="839"/>
    <cellStyle name="Accent1 35" xfId="840"/>
    <cellStyle name="Accent1 36" xfId="841"/>
    <cellStyle name="Accent1 37" xfId="842"/>
    <cellStyle name="Accent1 38" xfId="843"/>
    <cellStyle name="Accent1 39" xfId="844"/>
    <cellStyle name="Accent1 4" xfId="845"/>
    <cellStyle name="Accent1 40" xfId="846"/>
    <cellStyle name="Accent1 41" xfId="1437"/>
    <cellStyle name="Accent1 5" xfId="847"/>
    <cellStyle name="Accent1 6" xfId="848"/>
    <cellStyle name="Accent1 7" xfId="849"/>
    <cellStyle name="Accent1 8" xfId="850"/>
    <cellStyle name="Accent1 9" xfId="851"/>
    <cellStyle name="Accent2" xfId="1344" builtinId="33" customBuiltin="1"/>
    <cellStyle name="Accent2 - 20%" xfId="30"/>
    <cellStyle name="Accent2 - 40%" xfId="31"/>
    <cellStyle name="Accent2 - 60%" xfId="32"/>
    <cellStyle name="Accent2 10" xfId="852"/>
    <cellStyle name="Accent2 11" xfId="853"/>
    <cellStyle name="Accent2 12" xfId="854"/>
    <cellStyle name="Accent2 13" xfId="855"/>
    <cellStyle name="Accent2 14" xfId="856"/>
    <cellStyle name="Accent2 15" xfId="857"/>
    <cellStyle name="Accent2 16" xfId="858"/>
    <cellStyle name="Accent2 17" xfId="859"/>
    <cellStyle name="Accent2 18" xfId="860"/>
    <cellStyle name="Accent2 19" xfId="861"/>
    <cellStyle name="Accent2 2" xfId="862"/>
    <cellStyle name="Accent2 20" xfId="863"/>
    <cellStyle name="Accent2 21" xfId="864"/>
    <cellStyle name="Accent2 22" xfId="865"/>
    <cellStyle name="Accent2 23" xfId="866"/>
    <cellStyle name="Accent2 24" xfId="867"/>
    <cellStyle name="Accent2 25" xfId="868"/>
    <cellStyle name="Accent2 26" xfId="869"/>
    <cellStyle name="Accent2 27" xfId="870"/>
    <cellStyle name="Accent2 28" xfId="871"/>
    <cellStyle name="Accent2 29" xfId="872"/>
    <cellStyle name="Accent2 3" xfId="873"/>
    <cellStyle name="Accent2 30" xfId="874"/>
    <cellStyle name="Accent2 31" xfId="875"/>
    <cellStyle name="Accent2 32" xfId="876"/>
    <cellStyle name="Accent2 33" xfId="877"/>
    <cellStyle name="Accent2 34" xfId="878"/>
    <cellStyle name="Accent2 35" xfId="879"/>
    <cellStyle name="Accent2 36" xfId="880"/>
    <cellStyle name="Accent2 37" xfId="881"/>
    <cellStyle name="Accent2 38" xfId="882"/>
    <cellStyle name="Accent2 39" xfId="883"/>
    <cellStyle name="Accent2 4" xfId="884"/>
    <cellStyle name="Accent2 40" xfId="885"/>
    <cellStyle name="Accent2 41" xfId="1441"/>
    <cellStyle name="Accent2 5" xfId="886"/>
    <cellStyle name="Accent2 6" xfId="887"/>
    <cellStyle name="Accent2 7" xfId="888"/>
    <cellStyle name="Accent2 8" xfId="889"/>
    <cellStyle name="Accent2 9" xfId="890"/>
    <cellStyle name="Accent3" xfId="1348" builtinId="37" customBuiltin="1"/>
    <cellStyle name="Accent3 - 20%" xfId="33"/>
    <cellStyle name="Accent3 - 40%" xfId="34"/>
    <cellStyle name="Accent3 - 60%" xfId="35"/>
    <cellStyle name="Accent3 10" xfId="891"/>
    <cellStyle name="Accent3 11" xfId="892"/>
    <cellStyle name="Accent3 12" xfId="893"/>
    <cellStyle name="Accent3 13" xfId="894"/>
    <cellStyle name="Accent3 14" xfId="895"/>
    <cellStyle name="Accent3 15" xfId="896"/>
    <cellStyle name="Accent3 16" xfId="897"/>
    <cellStyle name="Accent3 17" xfId="898"/>
    <cellStyle name="Accent3 18" xfId="899"/>
    <cellStyle name="Accent3 19" xfId="900"/>
    <cellStyle name="Accent3 2" xfId="901"/>
    <cellStyle name="Accent3 20" xfId="902"/>
    <cellStyle name="Accent3 21" xfId="903"/>
    <cellStyle name="Accent3 22" xfId="904"/>
    <cellStyle name="Accent3 23" xfId="905"/>
    <cellStyle name="Accent3 24" xfId="906"/>
    <cellStyle name="Accent3 25" xfId="907"/>
    <cellStyle name="Accent3 26" xfId="908"/>
    <cellStyle name="Accent3 27" xfId="909"/>
    <cellStyle name="Accent3 28" xfId="910"/>
    <cellStyle name="Accent3 29" xfId="911"/>
    <cellStyle name="Accent3 3" xfId="912"/>
    <cellStyle name="Accent3 30" xfId="913"/>
    <cellStyle name="Accent3 31" xfId="914"/>
    <cellStyle name="Accent3 32" xfId="915"/>
    <cellStyle name="Accent3 33" xfId="916"/>
    <cellStyle name="Accent3 34" xfId="917"/>
    <cellStyle name="Accent3 35" xfId="918"/>
    <cellStyle name="Accent3 36" xfId="919"/>
    <cellStyle name="Accent3 37" xfId="920"/>
    <cellStyle name="Accent3 38" xfId="921"/>
    <cellStyle name="Accent3 39" xfId="922"/>
    <cellStyle name="Accent3 4" xfId="923"/>
    <cellStyle name="Accent3 40" xfId="924"/>
    <cellStyle name="Accent3 41" xfId="1445"/>
    <cellStyle name="Accent3 5" xfId="925"/>
    <cellStyle name="Accent3 6" xfId="926"/>
    <cellStyle name="Accent3 7" xfId="927"/>
    <cellStyle name="Accent3 8" xfId="928"/>
    <cellStyle name="Accent3 9" xfId="929"/>
    <cellStyle name="Accent4" xfId="1352" builtinId="41" customBuiltin="1"/>
    <cellStyle name="Accent4 - 20%" xfId="36"/>
    <cellStyle name="Accent4 - 40%" xfId="37"/>
    <cellStyle name="Accent4 - 60%" xfId="38"/>
    <cellStyle name="Accent4 10" xfId="930"/>
    <cellStyle name="Accent4 11" xfId="931"/>
    <cellStyle name="Accent4 12" xfId="932"/>
    <cellStyle name="Accent4 13" xfId="933"/>
    <cellStyle name="Accent4 14" xfId="934"/>
    <cellStyle name="Accent4 15" xfId="935"/>
    <cellStyle name="Accent4 16" xfId="936"/>
    <cellStyle name="Accent4 17" xfId="937"/>
    <cellStyle name="Accent4 18" xfId="938"/>
    <cellStyle name="Accent4 19" xfId="939"/>
    <cellStyle name="Accent4 2" xfId="940"/>
    <cellStyle name="Accent4 20" xfId="941"/>
    <cellStyle name="Accent4 21" xfId="942"/>
    <cellStyle name="Accent4 22" xfId="943"/>
    <cellStyle name="Accent4 23" xfId="944"/>
    <cellStyle name="Accent4 24" xfId="945"/>
    <cellStyle name="Accent4 25" xfId="946"/>
    <cellStyle name="Accent4 26" xfId="947"/>
    <cellStyle name="Accent4 27" xfId="948"/>
    <cellStyle name="Accent4 28" xfId="949"/>
    <cellStyle name="Accent4 29" xfId="950"/>
    <cellStyle name="Accent4 3" xfId="951"/>
    <cellStyle name="Accent4 30" xfId="952"/>
    <cellStyle name="Accent4 31" xfId="953"/>
    <cellStyle name="Accent4 32" xfId="954"/>
    <cellStyle name="Accent4 33" xfId="955"/>
    <cellStyle name="Accent4 34" xfId="956"/>
    <cellStyle name="Accent4 35" xfId="957"/>
    <cellStyle name="Accent4 36" xfId="958"/>
    <cellStyle name="Accent4 37" xfId="959"/>
    <cellStyle name="Accent4 38" xfId="960"/>
    <cellStyle name="Accent4 39" xfId="961"/>
    <cellStyle name="Accent4 4" xfId="962"/>
    <cellStyle name="Accent4 40" xfId="963"/>
    <cellStyle name="Accent4 41" xfId="1449"/>
    <cellStyle name="Accent4 5" xfId="964"/>
    <cellStyle name="Accent4 6" xfId="965"/>
    <cellStyle name="Accent4 7" xfId="966"/>
    <cellStyle name="Accent4 8" xfId="967"/>
    <cellStyle name="Accent4 9" xfId="968"/>
    <cellStyle name="Accent5" xfId="1356" builtinId="45" customBuiltin="1"/>
    <cellStyle name="Accent5 - 20%" xfId="39"/>
    <cellStyle name="Accent5 - 40%" xfId="40"/>
    <cellStyle name="Accent5 - 60%" xfId="41"/>
    <cellStyle name="Accent5 10" xfId="969"/>
    <cellStyle name="Accent5 11" xfId="970"/>
    <cellStyle name="Accent5 12" xfId="971"/>
    <cellStyle name="Accent5 13" xfId="972"/>
    <cellStyle name="Accent5 14" xfId="973"/>
    <cellStyle name="Accent5 15" xfId="974"/>
    <cellStyle name="Accent5 16" xfId="975"/>
    <cellStyle name="Accent5 17" xfId="976"/>
    <cellStyle name="Accent5 18" xfId="977"/>
    <cellStyle name="Accent5 19" xfId="978"/>
    <cellStyle name="Accent5 2" xfId="979"/>
    <cellStyle name="Accent5 20" xfId="980"/>
    <cellStyle name="Accent5 21" xfId="981"/>
    <cellStyle name="Accent5 22" xfId="982"/>
    <cellStyle name="Accent5 23" xfId="983"/>
    <cellStyle name="Accent5 24" xfId="984"/>
    <cellStyle name="Accent5 25" xfId="985"/>
    <cellStyle name="Accent5 26" xfId="986"/>
    <cellStyle name="Accent5 27" xfId="987"/>
    <cellStyle name="Accent5 28" xfId="988"/>
    <cellStyle name="Accent5 29" xfId="989"/>
    <cellStyle name="Accent5 3" xfId="990"/>
    <cellStyle name="Accent5 30" xfId="991"/>
    <cellStyle name="Accent5 31" xfId="992"/>
    <cellStyle name="Accent5 32" xfId="993"/>
    <cellStyle name="Accent5 33" xfId="994"/>
    <cellStyle name="Accent5 34" xfId="995"/>
    <cellStyle name="Accent5 35" xfId="996"/>
    <cellStyle name="Accent5 36" xfId="997"/>
    <cellStyle name="Accent5 37" xfId="998"/>
    <cellStyle name="Accent5 38" xfId="999"/>
    <cellStyle name="Accent5 39" xfId="1000"/>
    <cellStyle name="Accent5 4" xfId="1001"/>
    <cellStyle name="Accent5 40" xfId="1002"/>
    <cellStyle name="Accent5 41" xfId="1453"/>
    <cellStyle name="Accent5 5" xfId="1003"/>
    <cellStyle name="Accent5 6" xfId="1004"/>
    <cellStyle name="Accent5 7" xfId="1005"/>
    <cellStyle name="Accent5 8" xfId="1006"/>
    <cellStyle name="Accent5 9" xfId="1007"/>
    <cellStyle name="Accent6" xfId="1360" builtinId="49" customBuiltin="1"/>
    <cellStyle name="Accent6 - 20%" xfId="42"/>
    <cellStyle name="Accent6 - 40%" xfId="43"/>
    <cellStyle name="Accent6 - 60%" xfId="44"/>
    <cellStyle name="Accent6 10" xfId="1008"/>
    <cellStyle name="Accent6 11" xfId="1009"/>
    <cellStyle name="Accent6 12" xfId="1010"/>
    <cellStyle name="Accent6 13" xfId="1011"/>
    <cellStyle name="Accent6 14" xfId="1012"/>
    <cellStyle name="Accent6 15" xfId="1013"/>
    <cellStyle name="Accent6 16" xfId="1014"/>
    <cellStyle name="Accent6 17" xfId="1015"/>
    <cellStyle name="Accent6 18" xfId="1016"/>
    <cellStyle name="Accent6 19" xfId="1017"/>
    <cellStyle name="Accent6 2" xfId="1018"/>
    <cellStyle name="Accent6 20" xfId="1019"/>
    <cellStyle name="Accent6 21" xfId="1020"/>
    <cellStyle name="Accent6 22" xfId="1021"/>
    <cellStyle name="Accent6 23" xfId="1022"/>
    <cellStyle name="Accent6 24" xfId="1023"/>
    <cellStyle name="Accent6 25" xfId="1024"/>
    <cellStyle name="Accent6 26" xfId="1025"/>
    <cellStyle name="Accent6 27" xfId="1026"/>
    <cellStyle name="Accent6 28" xfId="1027"/>
    <cellStyle name="Accent6 29" xfId="1028"/>
    <cellStyle name="Accent6 3" xfId="1029"/>
    <cellStyle name="Accent6 30" xfId="1030"/>
    <cellStyle name="Accent6 31" xfId="1031"/>
    <cellStyle name="Accent6 32" xfId="1032"/>
    <cellStyle name="Accent6 33" xfId="1033"/>
    <cellStyle name="Accent6 34" xfId="1034"/>
    <cellStyle name="Accent6 35" xfId="1035"/>
    <cellStyle name="Accent6 36" xfId="1036"/>
    <cellStyle name="Accent6 37" xfId="1037"/>
    <cellStyle name="Accent6 38" xfId="1038"/>
    <cellStyle name="Accent6 39" xfId="1039"/>
    <cellStyle name="Accent6 4" xfId="1040"/>
    <cellStyle name="Accent6 40" xfId="1041"/>
    <cellStyle name="Accent6 41" xfId="1457"/>
    <cellStyle name="Accent6 5" xfId="1042"/>
    <cellStyle name="Accent6 6" xfId="1043"/>
    <cellStyle name="Accent6 7" xfId="1044"/>
    <cellStyle name="Accent6 8" xfId="1045"/>
    <cellStyle name="Accent6 9" xfId="1046"/>
    <cellStyle name="Bad" xfId="1330" builtinId="27" customBuiltin="1"/>
    <cellStyle name="Bad 10" xfId="1426"/>
    <cellStyle name="Bad 2" xfId="1047"/>
    <cellStyle name="Bad 3" xfId="1048"/>
    <cellStyle name="Bad 4" xfId="1049"/>
    <cellStyle name="Bad 5" xfId="1050"/>
    <cellStyle name="Bad 6" xfId="1051"/>
    <cellStyle name="Bad 7" xfId="1052"/>
    <cellStyle name="Bad 8" xfId="1053"/>
    <cellStyle name="Bad 9" xfId="1054"/>
    <cellStyle name="blank" xfId="1055"/>
    <cellStyle name="Calc Currency (0)" xfId="45"/>
    <cellStyle name="Calculation" xfId="1334" builtinId="22" customBuiltin="1"/>
    <cellStyle name="Calculation 10" xfId="1430"/>
    <cellStyle name="Calculation 2" xfId="1056"/>
    <cellStyle name="Calculation 3" xfId="1057"/>
    <cellStyle name="Calculation 4" xfId="1058"/>
    <cellStyle name="Calculation 5" xfId="1059"/>
    <cellStyle name="Calculation 6" xfId="1060"/>
    <cellStyle name="Calculation 7" xfId="1061"/>
    <cellStyle name="Calculation 8" xfId="1062"/>
    <cellStyle name="Calculation 9" xfId="1063"/>
    <cellStyle name="Check Cell" xfId="1336" builtinId="23" customBuiltin="1"/>
    <cellStyle name="Check Cell 10" xfId="1432"/>
    <cellStyle name="Check Cell 2" xfId="1064"/>
    <cellStyle name="Check Cell 3" xfId="1065"/>
    <cellStyle name="Check Cell 4" xfId="1066"/>
    <cellStyle name="Check Cell 5" xfId="1067"/>
    <cellStyle name="Check Cell 6" xfId="1068"/>
    <cellStyle name="Check Cell 7" xfId="1069"/>
    <cellStyle name="Check Cell 8" xfId="1070"/>
    <cellStyle name="Check Cell 9" xfId="1071"/>
    <cellStyle name="CheckCell" xfId="46"/>
    <cellStyle name="CheckCell 2" xfId="282"/>
    <cellStyle name="CheckCell 3" xfId="283"/>
    <cellStyle name="Comma" xfId="47" builtinId="3"/>
    <cellStyle name="Comma [0] 2" xfId="225"/>
    <cellStyle name="Comma [0] 2 2" xfId="230"/>
    <cellStyle name="Comma [0] 2 3" xfId="284"/>
    <cellStyle name="Comma [0] 3" xfId="232"/>
    <cellStyle name="Comma [0] 4" xfId="1371"/>
    <cellStyle name="Comma [0] 5" xfId="1376"/>
    <cellStyle name="Comma [0] 6" xfId="1464"/>
    <cellStyle name="Comma [0] 7" xfId="1469"/>
    <cellStyle name="Comma 10" xfId="1072"/>
    <cellStyle name="Comma 11" xfId="1073"/>
    <cellStyle name="Comma 12" xfId="224"/>
    <cellStyle name="Comma 13" xfId="1074"/>
    <cellStyle name="Comma 14" xfId="1075"/>
    <cellStyle name="Comma 15" xfId="1296"/>
    <cellStyle name="Comma 16" xfId="1373"/>
    <cellStyle name="Comma 17" xfId="1463"/>
    <cellStyle name="Comma 18" xfId="1468"/>
    <cellStyle name="Comma 2" xfId="48"/>
    <cellStyle name="Comma 2 2" xfId="49"/>
    <cellStyle name="Comma 2 2 2" xfId="285"/>
    <cellStyle name="Comma 2 2 3" xfId="286"/>
    <cellStyle name="Comma 2 3" xfId="287"/>
    <cellStyle name="Comma 2 4" xfId="288"/>
    <cellStyle name="Comma 21" xfId="1417"/>
    <cellStyle name="Comma 3" xfId="50"/>
    <cellStyle name="Comma 3 2" xfId="1076"/>
    <cellStyle name="Comma 3 3" xfId="1077"/>
    <cellStyle name="Comma 4" xfId="51"/>
    <cellStyle name="Comma 4 2" xfId="52"/>
    <cellStyle name="Comma 4 2 2" xfId="289"/>
    <cellStyle name="Comma 4 2 3" xfId="290"/>
    <cellStyle name="Comma 4 3" xfId="291"/>
    <cellStyle name="Comma 4 4" xfId="292"/>
    <cellStyle name="Comma 5" xfId="53"/>
    <cellStyle name="Comma 5 2" xfId="293"/>
    <cellStyle name="Comma 5 3" xfId="294"/>
    <cellStyle name="Comma 6" xfId="54"/>
    <cellStyle name="Comma 6 2" xfId="295"/>
    <cellStyle name="Comma 6 2 2" xfId="296"/>
    <cellStyle name="Comma 6 3" xfId="297"/>
    <cellStyle name="Comma 6 4" xfId="298"/>
    <cellStyle name="Comma 7" xfId="1078"/>
    <cellStyle name="Comma 8" xfId="1079"/>
    <cellStyle name="Comma 9" xfId="1080"/>
    <cellStyle name="Comma0" xfId="55"/>
    <cellStyle name="Comma0 - Style2" xfId="56"/>
    <cellStyle name="Comma0 - Style4" xfId="57"/>
    <cellStyle name="Comma0 - Style5" xfId="58"/>
    <cellStyle name="Comma0 2" xfId="299"/>
    <cellStyle name="Comma0_00COS Ind Allocators" xfId="59"/>
    <cellStyle name="Comma1 - Style1" xfId="60"/>
    <cellStyle name="Copied" xfId="61"/>
    <cellStyle name="COST1" xfId="62"/>
    <cellStyle name="Curren - Style1" xfId="63"/>
    <cellStyle name="Curren - Style2" xfId="64"/>
    <cellStyle name="Curren - Style5" xfId="65"/>
    <cellStyle name="Curren - Style6" xfId="66"/>
    <cellStyle name="Currency 10" xfId="1081"/>
    <cellStyle name="Currency 11" xfId="1082"/>
    <cellStyle name="Currency 2" xfId="67"/>
    <cellStyle name="Currency 2 2" xfId="300"/>
    <cellStyle name="Currency 2 3" xfId="301"/>
    <cellStyle name="Currency 3" xfId="68"/>
    <cellStyle name="Currency 3 2" xfId="69"/>
    <cellStyle name="Currency 3 2 2" xfId="302"/>
    <cellStyle name="Currency 3 2 3" xfId="303"/>
    <cellStyle name="Currency 3 3" xfId="304"/>
    <cellStyle name="Currency 3 4" xfId="305"/>
    <cellStyle name="Currency 4" xfId="70"/>
    <cellStyle name="Currency 4 2" xfId="306"/>
    <cellStyle name="Currency 4 2 2" xfId="307"/>
    <cellStyle name="Currency 4 3" xfId="308"/>
    <cellStyle name="Currency 4 4" xfId="309"/>
    <cellStyle name="Currency 5" xfId="310"/>
    <cellStyle name="Currency 6" xfId="1083"/>
    <cellStyle name="Currency 7" xfId="1084"/>
    <cellStyle name="Currency 8" xfId="1085"/>
    <cellStyle name="Currency 9" xfId="1086"/>
    <cellStyle name="Currency0" xfId="71"/>
    <cellStyle name="Date" xfId="72"/>
    <cellStyle name="Date 2" xfId="311"/>
    <cellStyle name="Emphasis 1" xfId="73"/>
    <cellStyle name="Emphasis 2" xfId="74"/>
    <cellStyle name="Emphasis 3" xfId="75"/>
    <cellStyle name="Entered" xfId="76"/>
    <cellStyle name="Entered 2" xfId="312"/>
    <cellStyle name="Entered 3" xfId="313"/>
    <cellStyle name="Explanatory Text" xfId="1338" builtinId="53" customBuiltin="1"/>
    <cellStyle name="Explanatory Text 10" xfId="1435"/>
    <cellStyle name="Explanatory Text 2" xfId="1087"/>
    <cellStyle name="Explanatory Text 3" xfId="1088"/>
    <cellStyle name="Explanatory Text 4" xfId="1089"/>
    <cellStyle name="Explanatory Text 5" xfId="1090"/>
    <cellStyle name="Explanatory Text 6" xfId="1091"/>
    <cellStyle name="Explanatory Text 7" xfId="1092"/>
    <cellStyle name="Explanatory Text 8" xfId="1093"/>
    <cellStyle name="Explanatory Text 9" xfId="1094"/>
    <cellStyle name="Fixed" xfId="77"/>
    <cellStyle name="Fixed3 - Style3" xfId="78"/>
    <cellStyle name="Good" xfId="1329" builtinId="26" customBuiltin="1"/>
    <cellStyle name="Good 10" xfId="1425"/>
    <cellStyle name="Good 2" xfId="1095"/>
    <cellStyle name="Good 3" xfId="1096"/>
    <cellStyle name="Good 4" xfId="1097"/>
    <cellStyle name="Good 5" xfId="1098"/>
    <cellStyle name="Good 6" xfId="1099"/>
    <cellStyle name="Good 7" xfId="1100"/>
    <cellStyle name="Good 8" xfId="1101"/>
    <cellStyle name="Good 9" xfId="1102"/>
    <cellStyle name="Grey" xfId="79"/>
    <cellStyle name="Header" xfId="1103"/>
    <cellStyle name="Header1" xfId="80"/>
    <cellStyle name="Header2" xfId="81"/>
    <cellStyle name="Heading" xfId="1104"/>
    <cellStyle name="Heading 1" xfId="1325" builtinId="16" customBuiltin="1"/>
    <cellStyle name="Heading 1 10" xfId="1421"/>
    <cellStyle name="Heading 1 2" xfId="1105"/>
    <cellStyle name="Heading 1 3" xfId="1106"/>
    <cellStyle name="Heading 1 4" xfId="1107"/>
    <cellStyle name="Heading 1 5" xfId="1108"/>
    <cellStyle name="Heading 1 6" xfId="1109"/>
    <cellStyle name="Heading 1 7" xfId="1110"/>
    <cellStyle name="Heading 1 8" xfId="1111"/>
    <cellStyle name="Heading 1 9" xfId="1112"/>
    <cellStyle name="Heading 2" xfId="1326" builtinId="17" customBuiltin="1"/>
    <cellStyle name="Heading 2 10" xfId="1422"/>
    <cellStyle name="Heading 2 2" xfId="1113"/>
    <cellStyle name="Heading 2 3" xfId="1114"/>
    <cellStyle name="Heading 2 4" xfId="1115"/>
    <cellStyle name="Heading 2 5" xfId="1116"/>
    <cellStyle name="Heading 2 6" xfId="1117"/>
    <cellStyle name="Heading 2 7" xfId="1118"/>
    <cellStyle name="Heading 2 8" xfId="1119"/>
    <cellStyle name="Heading 2 9" xfId="1120"/>
    <cellStyle name="Heading 3" xfId="1327" builtinId="18" customBuiltin="1"/>
    <cellStyle name="Heading 3 10" xfId="1423"/>
    <cellStyle name="Heading 3 2" xfId="1121"/>
    <cellStyle name="Heading 3 3" xfId="1122"/>
    <cellStyle name="Heading 3 4" xfId="1123"/>
    <cellStyle name="Heading 3 5" xfId="1124"/>
    <cellStyle name="Heading 3 6" xfId="1125"/>
    <cellStyle name="Heading 3 7" xfId="1126"/>
    <cellStyle name="Heading 3 8" xfId="1127"/>
    <cellStyle name="Heading 3 9" xfId="1128"/>
    <cellStyle name="Heading 4" xfId="1328" builtinId="19" customBuiltin="1"/>
    <cellStyle name="Heading 4 10" xfId="1424"/>
    <cellStyle name="Heading 4 2" xfId="1129"/>
    <cellStyle name="Heading 4 3" xfId="1130"/>
    <cellStyle name="Heading 4 4" xfId="1131"/>
    <cellStyle name="Heading 4 5" xfId="1132"/>
    <cellStyle name="Heading 4 6" xfId="1133"/>
    <cellStyle name="Heading 4 7" xfId="1134"/>
    <cellStyle name="Heading 4 8" xfId="1135"/>
    <cellStyle name="Heading 4 9" xfId="1136"/>
    <cellStyle name="Heading1" xfId="82"/>
    <cellStyle name="Heading2" xfId="83"/>
    <cellStyle name="Input" xfId="1332" builtinId="20" customBuiltin="1"/>
    <cellStyle name="Input [yellow]" xfId="84"/>
    <cellStyle name="Input 10" xfId="1137"/>
    <cellStyle name="Input 11" xfId="1138"/>
    <cellStyle name="Input 12" xfId="1139"/>
    <cellStyle name="Input 13" xfId="1140"/>
    <cellStyle name="Input 14" xfId="1141"/>
    <cellStyle name="Input 15" xfId="1142"/>
    <cellStyle name="Input 16" xfId="1143"/>
    <cellStyle name="Input 17" xfId="1144"/>
    <cellStyle name="Input 18" xfId="1145"/>
    <cellStyle name="Input 19" xfId="1146"/>
    <cellStyle name="Input 2" xfId="1147"/>
    <cellStyle name="Input 20" xfId="1148"/>
    <cellStyle name="Input 21" xfId="1149"/>
    <cellStyle name="Input 22" xfId="1150"/>
    <cellStyle name="Input 23" xfId="1151"/>
    <cellStyle name="Input 24" xfId="1152"/>
    <cellStyle name="Input 25" xfId="1153"/>
    <cellStyle name="Input 26" xfId="1154"/>
    <cellStyle name="Input 27" xfId="1155"/>
    <cellStyle name="Input 28" xfId="1156"/>
    <cellStyle name="Input 29" xfId="1157"/>
    <cellStyle name="Input 3" xfId="1158"/>
    <cellStyle name="Input 30" xfId="1159"/>
    <cellStyle name="Input 31" xfId="1160"/>
    <cellStyle name="Input 32" xfId="1161"/>
    <cellStyle name="Input 33" xfId="1162"/>
    <cellStyle name="Input 34" xfId="1163"/>
    <cellStyle name="Input 35" xfId="1164"/>
    <cellStyle name="Input 36" xfId="1165"/>
    <cellStyle name="Input 37" xfId="1166"/>
    <cellStyle name="Input 38" xfId="1167"/>
    <cellStyle name="Input 39" xfId="1168"/>
    <cellStyle name="Input 4" xfId="1169"/>
    <cellStyle name="Input 40" xfId="1170"/>
    <cellStyle name="Input 41" xfId="1428"/>
    <cellStyle name="Input 5" xfId="1171"/>
    <cellStyle name="Input 6" xfId="1172"/>
    <cellStyle name="Input 7" xfId="1173"/>
    <cellStyle name="Input 8" xfId="1174"/>
    <cellStyle name="Input 9" xfId="1175"/>
    <cellStyle name="Input Cells" xfId="85"/>
    <cellStyle name="Input Cells Percent" xfId="86"/>
    <cellStyle name="Lines" xfId="87"/>
    <cellStyle name="Lines 2" xfId="314"/>
    <cellStyle name="LINKED" xfId="88"/>
    <cellStyle name="Linked Cell" xfId="1335" builtinId="24" customBuiltin="1"/>
    <cellStyle name="Linked Cell 10" xfId="1431"/>
    <cellStyle name="Linked Cell 2" xfId="1176"/>
    <cellStyle name="Linked Cell 3" xfId="1177"/>
    <cellStyle name="Linked Cell 4" xfId="1178"/>
    <cellStyle name="Linked Cell 5" xfId="1179"/>
    <cellStyle name="Linked Cell 6" xfId="1180"/>
    <cellStyle name="Linked Cell 7" xfId="1181"/>
    <cellStyle name="Linked Cell 8" xfId="1182"/>
    <cellStyle name="Linked Cell 9" xfId="1183"/>
    <cellStyle name="modified border" xfId="89"/>
    <cellStyle name="modified border1" xfId="90"/>
    <cellStyle name="Neutral" xfId="1331" builtinId="28" customBuiltin="1"/>
    <cellStyle name="Neutral 10" xfId="1427"/>
    <cellStyle name="Neutral 2" xfId="1184"/>
    <cellStyle name="Neutral 3" xfId="1185"/>
    <cellStyle name="Neutral 4" xfId="1186"/>
    <cellStyle name="Neutral 5" xfId="1187"/>
    <cellStyle name="Neutral 6" xfId="1188"/>
    <cellStyle name="Neutral 7" xfId="1189"/>
    <cellStyle name="Neutral 8" xfId="1190"/>
    <cellStyle name="Neutral 9" xfId="1191"/>
    <cellStyle name="no dec" xfId="91"/>
    <cellStyle name="Normal" xfId="0" builtinId="0"/>
    <cellStyle name="Normal - Style1" xfId="92"/>
    <cellStyle name="Normal - Style1 2" xfId="1192"/>
    <cellStyle name="Normal 10" xfId="93"/>
    <cellStyle name="Normal 10 2" xfId="315"/>
    <cellStyle name="Normal 11" xfId="94"/>
    <cellStyle name="Normal 11 2" xfId="316"/>
    <cellStyle name="Normal 11 3" xfId="317"/>
    <cellStyle name="Normal 12" xfId="95"/>
    <cellStyle name="Normal 12 2" xfId="96"/>
    <cellStyle name="Normal 12 2 2" xfId="318"/>
    <cellStyle name="Normal 12 2 3" xfId="319"/>
    <cellStyle name="Normal 12 3" xfId="320"/>
    <cellStyle name="Normal 12 4" xfId="321"/>
    <cellStyle name="Normal 13" xfId="97"/>
    <cellStyle name="Normal 13 2" xfId="322"/>
    <cellStyle name="Normal 13 3" xfId="323"/>
    <cellStyle name="Normal 14" xfId="98"/>
    <cellStyle name="Normal 14 2" xfId="324"/>
    <cellStyle name="Normal 14 3" xfId="325"/>
    <cellStyle name="Normal 15" xfId="99"/>
    <cellStyle name="Normal 15 2" xfId="326"/>
    <cellStyle name="Normal 15 3" xfId="327"/>
    <cellStyle name="Normal 16" xfId="100"/>
    <cellStyle name="Normal 16 2" xfId="328"/>
    <cellStyle name="Normal 16 2 2" xfId="329"/>
    <cellStyle name="Normal 16 3" xfId="330"/>
    <cellStyle name="Normal 16 4" xfId="331"/>
    <cellStyle name="Normal 17" xfId="201"/>
    <cellStyle name="Normal 17 2" xfId="332"/>
    <cellStyle name="Normal 18" xfId="202"/>
    <cellStyle name="Normal 18 2" xfId="333"/>
    <cellStyle name="Normal 19" xfId="203"/>
    <cellStyle name="Normal 19 2" xfId="334"/>
    <cellStyle name="Normal 2" xfId="101"/>
    <cellStyle name="Normal 2 2" xfId="102"/>
    <cellStyle name="Normal 2 2 2" xfId="229"/>
    <cellStyle name="Normal 2 2 3" xfId="335"/>
    <cellStyle name="Normal 2 2 4" xfId="1370"/>
    <cellStyle name="Normal 2 2 5" xfId="1375"/>
    <cellStyle name="Normal 2 2 6" xfId="1418"/>
    <cellStyle name="Normal 2 2 7" xfId="1462"/>
    <cellStyle name="Normal 2 2 8" xfId="1467"/>
    <cellStyle name="Normal 2 3" xfId="336"/>
    <cellStyle name="Normal 2 4" xfId="1193"/>
    <cellStyle name="Normal 2 5" xfId="1194"/>
    <cellStyle name="Normal 2 6" xfId="1195"/>
    <cellStyle name="Normal 2 7" xfId="1196"/>
    <cellStyle name="Normal 2 8" xfId="1197"/>
    <cellStyle name="Normal 2_Allocation Method - Working File" xfId="103"/>
    <cellStyle name="Normal 20" xfId="227"/>
    <cellStyle name="Normal 20 2" xfId="231"/>
    <cellStyle name="Normal 20 3" xfId="337"/>
    <cellStyle name="Normal 21" xfId="204"/>
    <cellStyle name="Normal 21 2" xfId="338"/>
    <cellStyle name="Normal 22" xfId="205"/>
    <cellStyle name="Normal 22 2" xfId="339"/>
    <cellStyle name="Normal 23" xfId="206"/>
    <cellStyle name="Normal 23 2" xfId="340"/>
    <cellStyle name="Normal 24" xfId="207"/>
    <cellStyle name="Normal 24 2" xfId="341"/>
    <cellStyle name="Normal 25" xfId="228"/>
    <cellStyle name="Normal 25 2" xfId="342"/>
    <cellStyle name="Normal 25 3" xfId="343"/>
    <cellStyle name="Normal 26" xfId="208"/>
    <cellStyle name="Normal 26 2" xfId="344"/>
    <cellStyle name="Normal 27" xfId="209"/>
    <cellStyle name="Normal 27 2" xfId="345"/>
    <cellStyle name="Normal 28" xfId="210"/>
    <cellStyle name="Normal 28 2" xfId="346"/>
    <cellStyle name="Normal 29" xfId="347"/>
    <cellStyle name="Normal 29 2" xfId="348"/>
    <cellStyle name="Normal 3" xfId="104"/>
    <cellStyle name="Normal 3 2" xfId="349"/>
    <cellStyle name="Normal 3 3" xfId="350"/>
    <cellStyle name="Normal 3 4" xfId="1198"/>
    <cellStyle name="Normal 3 5" xfId="1199"/>
    <cellStyle name="Normal 3 6" xfId="1200"/>
    <cellStyle name="Normal 3 7" xfId="1310"/>
    <cellStyle name="Normal 3_Net Classified Plant" xfId="1201"/>
    <cellStyle name="Normal 30" xfId="351"/>
    <cellStyle name="Normal 30 2" xfId="352"/>
    <cellStyle name="Normal 31" xfId="353"/>
    <cellStyle name="Normal 31 2" xfId="354"/>
    <cellStyle name="Normal 32" xfId="211"/>
    <cellStyle name="Normal 32 2" xfId="355"/>
    <cellStyle name="Normal 33" xfId="356"/>
    <cellStyle name="Normal 33 2" xfId="357"/>
    <cellStyle name="Normal 34" xfId="212"/>
    <cellStyle name="Normal 34 2" xfId="358"/>
    <cellStyle name="Normal 34 3" xfId="489"/>
    <cellStyle name="Normal 35" xfId="213"/>
    <cellStyle name="Normal 35 2" xfId="359"/>
    <cellStyle name="Normal 36" xfId="214"/>
    <cellStyle name="Normal 36 2" xfId="360"/>
    <cellStyle name="Normal 36 3" xfId="490"/>
    <cellStyle name="Normal 37" xfId="215"/>
    <cellStyle name="Normal 37 2" xfId="361"/>
    <cellStyle name="Normal 38" xfId="362"/>
    <cellStyle name="Normal 38 2" xfId="363"/>
    <cellStyle name="Normal 39" xfId="216"/>
    <cellStyle name="Normal 39 2" xfId="364"/>
    <cellStyle name="Normal 4" xfId="105"/>
    <cellStyle name="Normal 4 2" xfId="106"/>
    <cellStyle name="Normal 4 2 2" xfId="365"/>
    <cellStyle name="Normal 4 2 3" xfId="366"/>
    <cellStyle name="Normal 4 3" xfId="1202"/>
    <cellStyle name="Normal 4 4" xfId="1203"/>
    <cellStyle name="Normal 4 5" xfId="1204"/>
    <cellStyle name="Normal 4 6" xfId="1205"/>
    <cellStyle name="Normal 40" xfId="222"/>
    <cellStyle name="Normal 40 2" xfId="367"/>
    <cellStyle name="Normal 41" xfId="217"/>
    <cellStyle name="Normal 41 2" xfId="368"/>
    <cellStyle name="Normal 42" xfId="218"/>
    <cellStyle name="Normal 42 2" xfId="369"/>
    <cellStyle name="Normal 43" xfId="219"/>
    <cellStyle name="Normal 43 2" xfId="370"/>
    <cellStyle name="Normal 44" xfId="220"/>
    <cellStyle name="Normal 44 2" xfId="371"/>
    <cellStyle name="Normal 45" xfId="372"/>
    <cellStyle name="Normal 45 2" xfId="373"/>
    <cellStyle name="Normal 46" xfId="374"/>
    <cellStyle name="Normal 46 2" xfId="375"/>
    <cellStyle name="Normal 47" xfId="376"/>
    <cellStyle name="Normal 47 2" xfId="377"/>
    <cellStyle name="Normal 48" xfId="378"/>
    <cellStyle name="Normal 48 2" xfId="379"/>
    <cellStyle name="Normal 49" xfId="380"/>
    <cellStyle name="Normal 49 2" xfId="381"/>
    <cellStyle name="Normal 5" xfId="107"/>
    <cellStyle name="Normal 5 2" xfId="108"/>
    <cellStyle name="Normal 5 2 2" xfId="382"/>
    <cellStyle name="Normal 5 2 3" xfId="383"/>
    <cellStyle name="Normal 5 3" xfId="1206"/>
    <cellStyle name="Normal 5 4" xfId="1207"/>
    <cellStyle name="Normal 5 5" xfId="1208"/>
    <cellStyle name="Normal 50" xfId="384"/>
    <cellStyle name="Normal 50 2" xfId="385"/>
    <cellStyle name="Normal 51" xfId="386"/>
    <cellStyle name="Normal 51 2" xfId="387"/>
    <cellStyle name="Normal 52" xfId="388"/>
    <cellStyle name="Normal 52 2" xfId="389"/>
    <cellStyle name="Normal 53" xfId="390"/>
    <cellStyle name="Normal 53 2" xfId="391"/>
    <cellStyle name="Normal 54" xfId="392"/>
    <cellStyle name="Normal 54 2" xfId="393"/>
    <cellStyle name="Normal 55" xfId="394"/>
    <cellStyle name="Normal 55 2" xfId="395"/>
    <cellStyle name="Normal 56" xfId="396"/>
    <cellStyle name="Normal 56 2" xfId="397"/>
    <cellStyle name="Normal 57" xfId="398"/>
    <cellStyle name="Normal 57 2" xfId="399"/>
    <cellStyle name="Normal 58" xfId="400"/>
    <cellStyle name="Normal 58 2" xfId="401"/>
    <cellStyle name="Normal 59" xfId="402"/>
    <cellStyle name="Normal 59 2" xfId="403"/>
    <cellStyle name="Normal 6" xfId="109"/>
    <cellStyle name="Normal 6 2" xfId="110"/>
    <cellStyle name="Normal 6 2 2" xfId="404"/>
    <cellStyle name="Normal 6 2 3" xfId="405"/>
    <cellStyle name="Normal 60" xfId="406"/>
    <cellStyle name="Normal 60 2" xfId="407"/>
    <cellStyle name="Normal 61" xfId="408"/>
    <cellStyle name="Normal 61 2" xfId="409"/>
    <cellStyle name="Normal 62" xfId="410"/>
    <cellStyle name="Normal 63" xfId="488"/>
    <cellStyle name="Normal 64" xfId="1295"/>
    <cellStyle name="Normal 65" xfId="1297"/>
    <cellStyle name="Normal 66" xfId="1364"/>
    <cellStyle name="Normal 67" xfId="1367"/>
    <cellStyle name="Normal 68" xfId="1323"/>
    <cellStyle name="Normal 69" xfId="1365"/>
    <cellStyle name="Normal 7" xfId="111"/>
    <cellStyle name="Normal 7 2" xfId="112"/>
    <cellStyle name="Normal 7 2 2" xfId="411"/>
    <cellStyle name="Normal 7 2 3" xfId="412"/>
    <cellStyle name="Normal 7 3" xfId="413"/>
    <cellStyle name="Normal 7 4" xfId="414"/>
    <cellStyle name="Normal 70" xfId="1322"/>
    <cellStyle name="Normal 71" xfId="1366"/>
    <cellStyle name="Normal 72" xfId="1369"/>
    <cellStyle name="Normal 73" xfId="1374"/>
    <cellStyle name="Normal 74" xfId="1419"/>
    <cellStyle name="Normal 75" xfId="1461"/>
    <cellStyle name="Normal 76" xfId="1466"/>
    <cellStyle name="Normal 77" xfId="1470"/>
    <cellStyle name="Normal 8" xfId="113"/>
    <cellStyle name="Normal 8 2" xfId="114"/>
    <cellStyle name="Normal 8 2 2" xfId="415"/>
    <cellStyle name="Normal 8 2 3" xfId="416"/>
    <cellStyle name="Normal 8 3" xfId="417"/>
    <cellStyle name="Normal 8 4" xfId="418"/>
    <cellStyle name="Normal 9" xfId="115"/>
    <cellStyle name="Normal 9 2" xfId="116"/>
    <cellStyle name="Normal 9 2 2" xfId="419"/>
    <cellStyle name="Normal 9 2 3" xfId="420"/>
    <cellStyle name="Normal 9 3" xfId="421"/>
    <cellStyle name="Note 10" xfId="1209"/>
    <cellStyle name="Note 10 2" xfId="1210"/>
    <cellStyle name="Note 11" xfId="1211"/>
    <cellStyle name="Note 11 2" xfId="1212"/>
    <cellStyle name="Note 12" xfId="1213"/>
    <cellStyle name="Note 12 2" xfId="1214"/>
    <cellStyle name="Note 13" xfId="1215"/>
    <cellStyle name="Note 14" xfId="1216"/>
    <cellStyle name="Note 15" xfId="1217"/>
    <cellStyle name="Note 16" xfId="1218"/>
    <cellStyle name="Note 17" xfId="1219"/>
    <cellStyle name="Note 18" xfId="1220"/>
    <cellStyle name="Note 19" xfId="1221"/>
    <cellStyle name="Note 2" xfId="117"/>
    <cellStyle name="Note 2 2" xfId="1222"/>
    <cellStyle name="Note 2 3" xfId="1311"/>
    <cellStyle name="Note 20" xfId="1368"/>
    <cellStyle name="Note 21" xfId="1434"/>
    <cellStyle name="Note 3" xfId="118"/>
    <cellStyle name="Note 3 2" xfId="1223"/>
    <cellStyle name="Note 4" xfId="119"/>
    <cellStyle name="Note 4 2" xfId="1224"/>
    <cellStyle name="Note 5" xfId="1225"/>
    <cellStyle name="Note 5 2" xfId="1226"/>
    <cellStyle name="Note 6" xfId="1227"/>
    <cellStyle name="Note 6 2" xfId="1228"/>
    <cellStyle name="Note 7" xfId="1229"/>
    <cellStyle name="Note 7 2" xfId="1230"/>
    <cellStyle name="Note 8" xfId="1231"/>
    <cellStyle name="Note 8 2" xfId="1232"/>
    <cellStyle name="Note 9" xfId="1233"/>
    <cellStyle name="Note 9 2" xfId="1234"/>
    <cellStyle name="Output" xfId="1333" builtinId="21" customBuiltin="1"/>
    <cellStyle name="Output 10" xfId="1429"/>
    <cellStyle name="Output 2" xfId="1235"/>
    <cellStyle name="Output 3" xfId="1236"/>
    <cellStyle name="Output 4" xfId="1237"/>
    <cellStyle name="Output 5" xfId="1238"/>
    <cellStyle name="Output 6" xfId="1239"/>
    <cellStyle name="Output 7" xfId="1240"/>
    <cellStyle name="Output 8" xfId="1241"/>
    <cellStyle name="Output 9" xfId="1242"/>
    <cellStyle name="Percen - Style1" xfId="120"/>
    <cellStyle name="Percen - Style2" xfId="121"/>
    <cellStyle name="Percen - Style3" xfId="122"/>
    <cellStyle name="Percent (0)" xfId="1243"/>
    <cellStyle name="Percent [2]" xfId="123"/>
    <cellStyle name="Percent 10" xfId="223"/>
    <cellStyle name="Percent 11" xfId="1372"/>
    <cellStyle name="Percent 12" xfId="1377"/>
    <cellStyle name="Percent 13" xfId="1465"/>
    <cellStyle name="Percent 14" xfId="1471"/>
    <cellStyle name="Percent 2" xfId="124"/>
    <cellStyle name="Percent 3" xfId="125"/>
    <cellStyle name="Percent 3 2" xfId="422"/>
    <cellStyle name="Percent 3 3" xfId="423"/>
    <cellStyle name="Percent 33" xfId="221"/>
    <cellStyle name="Percent 33 2" xfId="424"/>
    <cellStyle name="Percent 4" xfId="126"/>
    <cellStyle name="Percent 4 2" xfId="425"/>
    <cellStyle name="Percent 4 3" xfId="426"/>
    <cellStyle name="Percent 5" xfId="127"/>
    <cellStyle name="Percent 5 2" xfId="427"/>
    <cellStyle name="Percent 6" xfId="128"/>
    <cellStyle name="Percent 6 2" xfId="428"/>
    <cellStyle name="Percent 6 3" xfId="429"/>
    <cellStyle name="Percent 7" xfId="226"/>
    <cellStyle name="Percent 7 2" xfId="233"/>
    <cellStyle name="Percent 7 3" xfId="430"/>
    <cellStyle name="Percent 8" xfId="431"/>
    <cellStyle name="Percent 9" xfId="1244"/>
    <cellStyle name="Processing" xfId="129"/>
    <cellStyle name="Processing 2" xfId="432"/>
    <cellStyle name="Processing 3" xfId="433"/>
    <cellStyle name="PSChar" xfId="130"/>
    <cellStyle name="PSChar 2" xfId="434"/>
    <cellStyle name="PSDate" xfId="131"/>
    <cellStyle name="PSDate 2" xfId="435"/>
    <cellStyle name="PSDec" xfId="132"/>
    <cellStyle name="PSDec 2" xfId="436"/>
    <cellStyle name="PSHeading" xfId="133"/>
    <cellStyle name="PSInt" xfId="134"/>
    <cellStyle name="PSInt 2" xfId="437"/>
    <cellStyle name="PSSpacer" xfId="135"/>
    <cellStyle name="PSSpacer 2" xfId="438"/>
    <cellStyle name="purple - Style8" xfId="136"/>
    <cellStyle name="RED" xfId="137"/>
    <cellStyle name="Red - Style7" xfId="138"/>
    <cellStyle name="Report" xfId="139"/>
    <cellStyle name="Report 2" xfId="439"/>
    <cellStyle name="Report 3" xfId="440"/>
    <cellStyle name="Report Bar" xfId="140"/>
    <cellStyle name="Report Bar 2" xfId="441"/>
    <cellStyle name="Report Bar 3" xfId="442"/>
    <cellStyle name="Report Heading" xfId="141"/>
    <cellStyle name="Report Heading 2" xfId="443"/>
    <cellStyle name="Report Percent" xfId="142"/>
    <cellStyle name="Report Percent 2" xfId="444"/>
    <cellStyle name="Report Percent 3" xfId="445"/>
    <cellStyle name="Report Unit Cost" xfId="143"/>
    <cellStyle name="Report Unit Cost 2" xfId="446"/>
    <cellStyle name="Report Unit Cost 3" xfId="447"/>
    <cellStyle name="Reports" xfId="144"/>
    <cellStyle name="Reports 2" xfId="448"/>
    <cellStyle name="Reports Total" xfId="145"/>
    <cellStyle name="Reports Total 2" xfId="449"/>
    <cellStyle name="Reports Total 3" xfId="450"/>
    <cellStyle name="Reports Unit Cost Total" xfId="146"/>
    <cellStyle name="RevList" xfId="147"/>
    <cellStyle name="round100" xfId="148"/>
    <cellStyle name="round100 2" xfId="451"/>
    <cellStyle name="round100 3" xfId="452"/>
    <cellStyle name="SAPBEXaggData" xfId="149"/>
    <cellStyle name="SAPBEXaggData 2" xfId="1245"/>
    <cellStyle name="SAPBEXaggDataEmph" xfId="150"/>
    <cellStyle name="SAPBEXaggDataEmph 2" xfId="1246"/>
    <cellStyle name="SAPBEXaggDataEmph 3" xfId="1312"/>
    <cellStyle name="SAPBEXaggItem" xfId="151"/>
    <cellStyle name="SAPBEXaggItem 2" xfId="1247"/>
    <cellStyle name="SAPBEXaggItem 3" xfId="1313"/>
    <cellStyle name="SAPBEXaggItemX" xfId="152"/>
    <cellStyle name="SAPBEXaggItemX 2" xfId="1248"/>
    <cellStyle name="SAPBEXaggItemX 3" xfId="1314"/>
    <cellStyle name="SAPBEXchaText" xfId="153"/>
    <cellStyle name="SAPBEXchaText 2" xfId="453"/>
    <cellStyle name="SAPBEXchaText 3" xfId="454"/>
    <cellStyle name="SAPBEXchaText 4" xfId="1315"/>
    <cellStyle name="SAPBEXexcBad7" xfId="154"/>
    <cellStyle name="SAPBEXexcBad7 2" xfId="1249"/>
    <cellStyle name="SAPBEXexcBad8" xfId="155"/>
    <cellStyle name="SAPBEXexcBad8 2" xfId="1250"/>
    <cellStyle name="SAPBEXexcBad9" xfId="156"/>
    <cellStyle name="SAPBEXexcBad9 2" xfId="1251"/>
    <cellStyle name="SAPBEXexcCritical4" xfId="157"/>
    <cellStyle name="SAPBEXexcCritical4 2" xfId="1252"/>
    <cellStyle name="SAPBEXexcCritical5" xfId="158"/>
    <cellStyle name="SAPBEXexcCritical5 2" xfId="1253"/>
    <cellStyle name="SAPBEXexcCritical6" xfId="159"/>
    <cellStyle name="SAPBEXexcCritical6 2" xfId="1254"/>
    <cellStyle name="SAPBEXexcGood1" xfId="160"/>
    <cellStyle name="SAPBEXexcGood1 2" xfId="1255"/>
    <cellStyle name="SAPBEXexcGood2" xfId="161"/>
    <cellStyle name="SAPBEXexcGood2 2" xfId="1256"/>
    <cellStyle name="SAPBEXexcGood3" xfId="162"/>
    <cellStyle name="SAPBEXexcGood3 2" xfId="1257"/>
    <cellStyle name="SAPBEXfilterDrill" xfId="163"/>
    <cellStyle name="SAPBEXfilterDrill 2" xfId="1258"/>
    <cellStyle name="SAPBEXfilterItem" xfId="164"/>
    <cellStyle name="SAPBEXfilterItem 2" xfId="1259"/>
    <cellStyle name="SAPBEXfilterText" xfId="165"/>
    <cellStyle name="SAPBEXfilterText 2" xfId="1316"/>
    <cellStyle name="SAPBEXformats" xfId="166"/>
    <cellStyle name="SAPBEXformats 2" xfId="455"/>
    <cellStyle name="SAPBEXformats 3" xfId="456"/>
    <cellStyle name="SAPBEXheaderItem" xfId="167"/>
    <cellStyle name="SAPBEXheaderItem 2" xfId="457"/>
    <cellStyle name="SAPBEXheaderText" xfId="168"/>
    <cellStyle name="SAPBEXheaderText 2" xfId="458"/>
    <cellStyle name="SAPBEXheaderText 3" xfId="1317"/>
    <cellStyle name="SAPBEXHLevel0" xfId="169"/>
    <cellStyle name="SAPBEXHLevel0 2" xfId="459"/>
    <cellStyle name="SAPBEXHLevel0 3" xfId="460"/>
    <cellStyle name="SAPBEXHLevel0X" xfId="170"/>
    <cellStyle name="SAPBEXHLevel0X 2" xfId="461"/>
    <cellStyle name="SAPBEXHLevel0X 3" xfId="462"/>
    <cellStyle name="SAPBEXHLevel1" xfId="171"/>
    <cellStyle name="SAPBEXHLevel1 2" xfId="463"/>
    <cellStyle name="SAPBEXHLevel1 3" xfId="464"/>
    <cellStyle name="SAPBEXHLevel1X" xfId="172"/>
    <cellStyle name="SAPBEXHLevel1X 2" xfId="465"/>
    <cellStyle name="SAPBEXHLevel1X 3" xfId="466"/>
    <cellStyle name="SAPBEXHLevel2" xfId="173"/>
    <cellStyle name="SAPBEXHLevel2 2" xfId="467"/>
    <cellStyle name="SAPBEXHLevel2 3" xfId="468"/>
    <cellStyle name="SAPBEXHLevel2X" xfId="174"/>
    <cellStyle name="SAPBEXHLevel2X 2" xfId="469"/>
    <cellStyle name="SAPBEXHLevel2X 3" xfId="470"/>
    <cellStyle name="SAPBEXHLevel3" xfId="175"/>
    <cellStyle name="SAPBEXHLevel3 2" xfId="471"/>
    <cellStyle name="SAPBEXHLevel3 3" xfId="472"/>
    <cellStyle name="SAPBEXHLevel3X" xfId="176"/>
    <cellStyle name="SAPBEXHLevel3X 2" xfId="473"/>
    <cellStyle name="SAPBEXHLevel3X 3" xfId="474"/>
    <cellStyle name="SAPBEXinputData" xfId="177"/>
    <cellStyle name="SAPBEXinputData 2" xfId="475"/>
    <cellStyle name="SAPBEXinputData 3" xfId="476"/>
    <cellStyle name="SAPBEXresData" xfId="178"/>
    <cellStyle name="SAPBEXresData 2" xfId="1260"/>
    <cellStyle name="SAPBEXresData 3" xfId="1318"/>
    <cellStyle name="SAPBEXresDataEmph" xfId="179"/>
    <cellStyle name="SAPBEXresDataEmph 2" xfId="1261"/>
    <cellStyle name="SAPBEXresDataEmph 3" xfId="1319"/>
    <cellStyle name="SAPBEXresItem" xfId="180"/>
    <cellStyle name="SAPBEXresItem 2" xfId="1262"/>
    <cellStyle name="SAPBEXresItem 3" xfId="1320"/>
    <cellStyle name="SAPBEXresItemX" xfId="181"/>
    <cellStyle name="SAPBEXresItemX 2" xfId="1263"/>
    <cellStyle name="SAPBEXresItemX 3" xfId="1321"/>
    <cellStyle name="SAPBEXstdData" xfId="182"/>
    <cellStyle name="SAPBEXstdData 2" xfId="1264"/>
    <cellStyle name="SAPBEXstdDataEmph" xfId="183"/>
    <cellStyle name="SAPBEXstdDataEmph 2" xfId="1265"/>
    <cellStyle name="SAPBEXstdItem" xfId="184"/>
    <cellStyle name="SAPBEXstdItem 2" xfId="477"/>
    <cellStyle name="SAPBEXstdItem 3" xfId="478"/>
    <cellStyle name="SAPBEXstdItemX" xfId="185"/>
    <cellStyle name="SAPBEXstdItemX 2" xfId="479"/>
    <cellStyle name="SAPBEXstdItemX 3" xfId="480"/>
    <cellStyle name="SAPBEXtitle" xfId="186"/>
    <cellStyle name="SAPBEXtitle 2" xfId="1266"/>
    <cellStyle name="SAPBEXundefined" xfId="187"/>
    <cellStyle name="SAPBEXundefined 2" xfId="1267"/>
    <cellStyle name="SAPBorder" xfId="1397"/>
    <cellStyle name="SAPDataCell" xfId="1379"/>
    <cellStyle name="SAPDataRemoved" xfId="1398"/>
    <cellStyle name="SAPDataTotalCell" xfId="1380"/>
    <cellStyle name="SAPDimensionCell" xfId="1378"/>
    <cellStyle name="SAPEditableDataCell" xfId="1382"/>
    <cellStyle name="SAPEditableDataTotalCell" xfId="1385"/>
    <cellStyle name="SAPEmphasized" xfId="1408"/>
    <cellStyle name="SAPEmphasizedEditableDataCell" xfId="1410"/>
    <cellStyle name="SAPEmphasizedEditableDataTotalCell" xfId="1411"/>
    <cellStyle name="SAPEmphasizedLockedDataCell" xfId="1414"/>
    <cellStyle name="SAPEmphasizedLockedDataTotalCell" xfId="1415"/>
    <cellStyle name="SAPEmphasizedReadonlyDataCell" xfId="1412"/>
    <cellStyle name="SAPEmphasizedReadonlyDataTotalCell" xfId="1413"/>
    <cellStyle name="SAPEmphasizedTotal" xfId="1409"/>
    <cellStyle name="SAPError" xfId="1399"/>
    <cellStyle name="SAPExceptionLevel1" xfId="1388"/>
    <cellStyle name="SAPExceptionLevel2" xfId="1389"/>
    <cellStyle name="SAPExceptionLevel3" xfId="1390"/>
    <cellStyle name="SAPExceptionLevel4" xfId="1391"/>
    <cellStyle name="SAPExceptionLevel5" xfId="1392"/>
    <cellStyle name="SAPExceptionLevel6" xfId="1393"/>
    <cellStyle name="SAPExceptionLevel7" xfId="1394"/>
    <cellStyle name="SAPExceptionLevel8" xfId="1395"/>
    <cellStyle name="SAPExceptionLevel9" xfId="1396"/>
    <cellStyle name="SAPFormula" xfId="1416"/>
    <cellStyle name="SAPGroupingFillCell" xfId="1381"/>
    <cellStyle name="SAPHierarchyCell0" xfId="1403"/>
    <cellStyle name="SAPHierarchyCell1" xfId="1404"/>
    <cellStyle name="SAPHierarchyCell2" xfId="1405"/>
    <cellStyle name="SAPHierarchyCell3" xfId="1406"/>
    <cellStyle name="SAPHierarchyCell4" xfId="1407"/>
    <cellStyle name="SAPLockedDataCell" xfId="1384"/>
    <cellStyle name="SAPLockedDataTotalCell" xfId="1387"/>
    <cellStyle name="SAPMemberCell" xfId="1401"/>
    <cellStyle name="SAPMemberTotalCell" xfId="1402"/>
    <cellStyle name="SAPMessageText" xfId="1400"/>
    <cellStyle name="SAPReadonlyDataCell" xfId="1383"/>
    <cellStyle name="SAPReadonlyDataTotalCell" xfId="1386"/>
    <cellStyle name="shade" xfId="188"/>
    <cellStyle name="shade 2" xfId="481"/>
    <cellStyle name="shade 3" xfId="482"/>
    <cellStyle name="Sheet Title" xfId="189"/>
    <cellStyle name="StmtTtl1" xfId="190"/>
    <cellStyle name="StmtTtl2" xfId="191"/>
    <cellStyle name="STYL1 - Style1" xfId="192"/>
    <cellStyle name="Style 1" xfId="193"/>
    <cellStyle name="Style 1 2" xfId="194"/>
    <cellStyle name="Style 1 2 2" xfId="483"/>
    <cellStyle name="Style 1 2 3" xfId="484"/>
    <cellStyle name="Style 1 3" xfId="485"/>
    <cellStyle name="Style 1 4" xfId="486"/>
    <cellStyle name="Subtotal" xfId="195"/>
    <cellStyle name="Sub-total" xfId="196"/>
    <cellStyle name="taples Plaza" xfId="1268"/>
    <cellStyle name="Test" xfId="1269"/>
    <cellStyle name="Tickmark" xfId="1270"/>
    <cellStyle name="Title" xfId="1324" builtinId="15" customBuiltin="1"/>
    <cellStyle name="Title 10" xfId="1420"/>
    <cellStyle name="Title 2" xfId="1271"/>
    <cellStyle name="Title 3" xfId="1272"/>
    <cellStyle name="Title 4" xfId="1273"/>
    <cellStyle name="Title 5" xfId="1274"/>
    <cellStyle name="Title 6" xfId="1275"/>
    <cellStyle name="Title 7" xfId="1276"/>
    <cellStyle name="Title 8" xfId="1277"/>
    <cellStyle name="Title 9" xfId="1278"/>
    <cellStyle name="Title: Major" xfId="197"/>
    <cellStyle name="Title: Minor" xfId="198"/>
    <cellStyle name="Title: Minor 2" xfId="487"/>
    <cellStyle name="Title: Worksheet" xfId="199"/>
    <cellStyle name="Total" xfId="1339" builtinId="25" customBuiltin="1"/>
    <cellStyle name="Total 10" xfId="1436"/>
    <cellStyle name="Total 2" xfId="1279"/>
    <cellStyle name="Total 3" xfId="1280"/>
    <cellStyle name="Total 4" xfId="1281"/>
    <cellStyle name="Total 5" xfId="1282"/>
    <cellStyle name="Total 6" xfId="1283"/>
    <cellStyle name="Total 7" xfId="1284"/>
    <cellStyle name="Total 8" xfId="1285"/>
    <cellStyle name="Total 9" xfId="1286"/>
    <cellStyle name="Total4 - Style4" xfId="200"/>
    <cellStyle name="Warning Text" xfId="1337" builtinId="11" customBuiltin="1"/>
    <cellStyle name="Warning Text 10" xfId="1433"/>
    <cellStyle name="Warning Text 2" xfId="1287"/>
    <cellStyle name="Warning Text 3" xfId="1288"/>
    <cellStyle name="Warning Text 4" xfId="1289"/>
    <cellStyle name="Warning Text 5" xfId="1290"/>
    <cellStyle name="Warning Text 6" xfId="1291"/>
    <cellStyle name="Warning Text 7" xfId="1292"/>
    <cellStyle name="Warning Text 8" xfId="1293"/>
    <cellStyle name="Warning Text 9" xfId="1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2004\Taxes%20parallel%20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thernco.com\shared%20data\Workgroups\GPC%20Corporate%20Accounting\Tax%20Accounting\closing\2003\ActualTempDifferences%20aph%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2005\taxes%20lear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powerplan\GPC_master_conversion_file%20au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ross\Desktop\Puget_Beg_2012_DIT_for%20PS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powerplan\GPC_master_conversion_file%20auto%20denis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2004\atax06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4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Tax Closing Menu"/>
      <sheetName val="INPUTS"/>
      <sheetName val="Sched_D_64_Map"/>
      <sheetName val="YTD_TD Budget"/>
      <sheetName val="YTD_TD"/>
      <sheetName val="Walker Import Prior Period"/>
      <sheetName val="PENS-EST"/>
      <sheetName val="OPRB-EST"/>
      <sheetName val="CUR MO"/>
      <sheetName val="TAX JV50167"/>
      <sheetName val="SCH D DITS"/>
      <sheetName val="LAST MO YTD"/>
      <sheetName val="CU MO YTD"/>
      <sheetName val="TAX JV50168"/>
      <sheetName val="SCH G"/>
      <sheetName val="H"/>
      <sheetName val="I"/>
      <sheetName val="LAST MO YTD D"/>
      <sheetName val="CU MO YTD D"/>
      <sheetName val="COR Sch."/>
      <sheetName val="Ratecase"/>
      <sheetName val="M"/>
      <sheetName val="Prior JV"/>
      <sheetName val="JV 51404 TRD"/>
      <sheetName val="UPLOAD SHEET TRD"/>
      <sheetName val="Incremental JV"/>
      <sheetName val="JV Upload Sheet"/>
      <sheetName val="System Sheet"/>
      <sheetName val="UPLOAD SHEET"/>
      <sheetName val="REGASSET"/>
      <sheetName val="JV 51400 Reg Asset"/>
      <sheetName val="UPLOAD SHEET 51400 TRD"/>
      <sheetName val="OCI Hedge Taxes"/>
      <sheetName val="UPLOAD SHEET OCI Hedge"/>
      <sheetName val="UPLOAD TX OCI BMA LIBOR"/>
      <sheetName val="UPLOAD TX OCI SERP AM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_TD"/>
      <sheetName val="Walker Import Prior Period"/>
      <sheetName val="Walker Import Current"/>
      <sheetName val="YTD_Calculations"/>
      <sheetName val="PENS-EST"/>
      <sheetName val="OPRB-EST"/>
      <sheetName val="Budget Input"/>
      <sheetName val="SourceInfo"/>
      <sheetName val="Ma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C5">
            <v>8</v>
          </cell>
        </row>
        <row r="19">
          <cell r="C19" t="str">
            <v>August</v>
          </cell>
        </row>
        <row r="20">
          <cell r="C20">
            <v>2003</v>
          </cell>
        </row>
      </sheetData>
      <sheetData sheetId="8" refreshError="1">
        <row r="7">
          <cell r="A7">
            <v>1</v>
          </cell>
          <cell r="B7" t="str">
            <v>January</v>
          </cell>
        </row>
        <row r="8">
          <cell r="A8">
            <v>2</v>
          </cell>
          <cell r="B8" t="str">
            <v>February</v>
          </cell>
        </row>
        <row r="9">
          <cell r="A9">
            <v>3</v>
          </cell>
          <cell r="B9" t="str">
            <v>March</v>
          </cell>
        </row>
        <row r="10">
          <cell r="A10">
            <v>4</v>
          </cell>
          <cell r="B10" t="str">
            <v>April</v>
          </cell>
        </row>
        <row r="11">
          <cell r="A11">
            <v>5</v>
          </cell>
          <cell r="B11" t="str">
            <v>May</v>
          </cell>
        </row>
        <row r="12">
          <cell r="A12">
            <v>6</v>
          </cell>
          <cell r="B12" t="str">
            <v>June</v>
          </cell>
        </row>
        <row r="13">
          <cell r="A13">
            <v>7</v>
          </cell>
          <cell r="B13" t="str">
            <v>July</v>
          </cell>
        </row>
        <row r="14">
          <cell r="A14">
            <v>8</v>
          </cell>
          <cell r="B14" t="str">
            <v>August</v>
          </cell>
        </row>
        <row r="15">
          <cell r="A15">
            <v>9</v>
          </cell>
          <cell r="B15" t="str">
            <v>September</v>
          </cell>
        </row>
        <row r="16">
          <cell r="A16">
            <v>10</v>
          </cell>
          <cell r="B16" t="str">
            <v>October</v>
          </cell>
        </row>
        <row r="17">
          <cell r="A17">
            <v>11</v>
          </cell>
          <cell r="B17" t="str">
            <v>November</v>
          </cell>
        </row>
        <row r="18">
          <cell r="A18">
            <v>12</v>
          </cell>
          <cell r="B18" t="str">
            <v>December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PUTS Total"/>
      <sheetName val="INPUTS Total Prior"/>
      <sheetName val="CHG IN INPUTS"/>
      <sheetName val="INPUTS"/>
      <sheetName val="INPUTS Manual"/>
      <sheetName val="INPUTS Prop Budget"/>
      <sheetName val="INPUTS Walker"/>
      <sheetName val="INPUTS Walker Chg"/>
      <sheetName val="INPUTS Walker Old"/>
      <sheetName val="INPUTS PRIOR"/>
      <sheetName val="INPUTS BS Adj"/>
      <sheetName val="INPUTS BS Adj Auto"/>
      <sheetName val="Data From WALKER"/>
      <sheetName val="Walker Audit First DITS"/>
      <sheetName val="Walker Import First DITS"/>
      <sheetName val="Walker Audit Second DITS"/>
      <sheetName val="Walker Import Second DITS"/>
      <sheetName val="Sched_D_64_Map"/>
      <sheetName val="Budget Non Property"/>
      <sheetName val="PENS-EST"/>
      <sheetName val="OPRB-EST"/>
      <sheetName val="OPRB Import"/>
      <sheetName val="CUR MO"/>
      <sheetName val="SCH D DITS"/>
      <sheetName val="LAST MO YTD"/>
      <sheetName val="CU MO YTD"/>
      <sheetName val="SCH G"/>
      <sheetName val="H"/>
      <sheetName val="I"/>
      <sheetName val="LAST MO YTD D"/>
      <sheetName val="CU MO YTD D"/>
      <sheetName val="COR Sch."/>
      <sheetName val="Ratecase"/>
      <sheetName val="M"/>
      <sheetName val="JV 51404 TRD"/>
      <sheetName val="REGASSET"/>
      <sheetName val="JV 51400 Reg Asset"/>
      <sheetName val="FAS109 RECONCIL "/>
      <sheetName val="TAX JV50168"/>
      <sheetName val="TAX JV50167"/>
      <sheetName val="Begin Prior JV"/>
      <sheetName val="End Prior JV"/>
      <sheetName val="Incremental JV"/>
      <sheetName val="UPLOAD SHEET"/>
      <sheetName val="Walker 219"/>
      <sheetName val="OCI Hedge Amort JV50161"/>
      <sheetName val="Walker 219 BMA Libor"/>
      <sheetName val="OCI BMA Libor"/>
      <sheetName val="OCI BMA Libor JV"/>
      <sheetName val="Municipal GRT"/>
      <sheetName val="McIntosh AFUDC"/>
      <sheetName val="Ledger Reconcile"/>
      <sheetName val="answ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lan Upload"/>
      <sheetName val="PPlan Final"/>
      <sheetName val="PPlan Master"/>
      <sheetName val="Conversion"/>
      <sheetName val="Conversion into PP"/>
      <sheetName val="ConversionPerm"/>
      <sheetName val="ConversionPerm into PP"/>
      <sheetName val="ConversionIncome"/>
      <sheetName val="ConversionFT"/>
      <sheetName val="ConversionFTRollup"/>
      <sheetName val="Powertax Map"/>
      <sheetName val="je master"/>
      <sheetName val="m1 je"/>
      <sheetName val="M1 Corptax ID Mapping Draft"/>
      <sheetName val="M1 Master List"/>
      <sheetName val="CorptaxMaster"/>
      <sheetName val="Iss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JE0001</v>
          </cell>
          <cell r="C5" t="str">
            <v>DIT Prop Accel Depr &amp; Basis - ATL Fed</v>
          </cell>
          <cell r="D5" t="str">
            <v>410-101</v>
          </cell>
          <cell r="E5" t="str">
            <v>411-111</v>
          </cell>
          <cell r="F5" t="str">
            <v>282-0011</v>
          </cell>
        </row>
        <row r="6">
          <cell r="B6" t="str">
            <v>JE0002</v>
          </cell>
          <cell r="C6" t="str">
            <v>DIT Non-Prop Accel Depr &amp; Basis Diff - ATL Fed</v>
          </cell>
          <cell r="D6" t="str">
            <v>410-101</v>
          </cell>
          <cell r="E6" t="str">
            <v>411-111</v>
          </cell>
          <cell r="F6" t="str">
            <v>283-0011</v>
          </cell>
        </row>
        <row r="7">
          <cell r="B7" t="str">
            <v>JE0003</v>
          </cell>
          <cell r="C7" t="str">
            <v>DIT PCF Accel Depr &amp; Basis Diff - ATL Fed</v>
          </cell>
          <cell r="D7" t="str">
            <v>410-101</v>
          </cell>
          <cell r="E7" t="str">
            <v>411-111</v>
          </cell>
          <cell r="F7" t="str">
            <v>281-0011</v>
          </cell>
        </row>
        <row r="8">
          <cell r="B8" t="str">
            <v>JE0004</v>
          </cell>
          <cell r="C8" t="str">
            <v>DIT Prop Accel Depr &amp; Basis Diff - BTL Fed</v>
          </cell>
          <cell r="D8" t="str">
            <v>410-201</v>
          </cell>
          <cell r="E8" t="str">
            <v>411-211</v>
          </cell>
          <cell r="F8" t="str">
            <v>282-0033</v>
          </cell>
        </row>
        <row r="9">
          <cell r="B9" t="str">
            <v>JE0004</v>
          </cell>
          <cell r="C9" t="str">
            <v>DIT Prop Accel Depr &amp; Basis Diff - BTL Fed</v>
          </cell>
          <cell r="D9" t="str">
            <v>410-201</v>
          </cell>
          <cell r="E9" t="str">
            <v>411-211</v>
          </cell>
          <cell r="F9" t="str">
            <v>282-0033</v>
          </cell>
        </row>
        <row r="10">
          <cell r="B10" t="str">
            <v>JE0005</v>
          </cell>
          <cell r="C10" t="str">
            <v>DIT Non-Prop Accel Depr &amp; Basis Diff - BTL Fed</v>
          </cell>
          <cell r="D10" t="str">
            <v>410-201</v>
          </cell>
          <cell r="E10" t="str">
            <v>411-211</v>
          </cell>
          <cell r="F10" t="str">
            <v>283-0033</v>
          </cell>
        </row>
        <row r="11">
          <cell r="B11" t="str">
            <v>JE0006</v>
          </cell>
          <cell r="C11" t="str">
            <v>DIT PCF Accel Depr &amp; Basis Diff - BTL Fed</v>
          </cell>
          <cell r="D11" t="str">
            <v>410-201</v>
          </cell>
          <cell r="E11" t="str">
            <v>411-211</v>
          </cell>
          <cell r="F11" t="str">
            <v>281-0011</v>
          </cell>
        </row>
        <row r="12">
          <cell r="B12" t="str">
            <v>JE0007</v>
          </cell>
          <cell r="C12" t="str">
            <v>FAS 109 282 Fed</v>
          </cell>
          <cell r="D12" t="str">
            <v>282-0011</v>
          </cell>
          <cell r="E12" t="str">
            <v>282-0011</v>
          </cell>
          <cell r="F12" t="str">
            <v>182-00301</v>
          </cell>
        </row>
        <row r="13">
          <cell r="B13" t="str">
            <v>JE0008</v>
          </cell>
          <cell r="C13" t="str">
            <v>FAS 109 282 Gross up Fed</v>
          </cell>
          <cell r="D13" t="str">
            <v>283-0011</v>
          </cell>
          <cell r="E13" t="str">
            <v>283-0011</v>
          </cell>
          <cell r="F13" t="str">
            <v>182-00301</v>
          </cell>
        </row>
        <row r="14">
          <cell r="B14" t="str">
            <v>JE0009</v>
          </cell>
          <cell r="C14" t="str">
            <v>FAS 109 190 Fed</v>
          </cell>
          <cell r="D14" t="str">
            <v>190-01011</v>
          </cell>
          <cell r="E14" t="str">
            <v>190-01011</v>
          </cell>
          <cell r="F14" t="str">
            <v>254-00001</v>
          </cell>
        </row>
        <row r="15">
          <cell r="B15" t="str">
            <v>JE0010</v>
          </cell>
          <cell r="C15" t="str">
            <v>FAS 109 190 Gross up Fed</v>
          </cell>
          <cell r="D15" t="str">
            <v>190-01011</v>
          </cell>
          <cell r="E15" t="str">
            <v>190-01011</v>
          </cell>
          <cell r="F15" t="str">
            <v>254-00001</v>
          </cell>
        </row>
        <row r="16">
          <cell r="B16" t="str">
            <v>JE0011</v>
          </cell>
          <cell r="C16" t="str">
            <v>DIT Non-Prop Prepaids ATL Fed</v>
          </cell>
          <cell r="D16" t="str">
            <v>410-111</v>
          </cell>
          <cell r="E16" t="str">
            <v>411-101</v>
          </cell>
          <cell r="F16" t="str">
            <v>190-1011</v>
          </cell>
        </row>
        <row r="17">
          <cell r="B17" t="str">
            <v>JE0012</v>
          </cell>
          <cell r="C17" t="str">
            <v>DIT Non-Prop Prepaids BTL Fed</v>
          </cell>
          <cell r="D17" t="str">
            <v>410-211</v>
          </cell>
          <cell r="E17" t="str">
            <v>411-201</v>
          </cell>
          <cell r="F17" t="str">
            <v>190-1033</v>
          </cell>
        </row>
        <row r="18">
          <cell r="B18" t="str">
            <v>JE0012</v>
          </cell>
          <cell r="C18" t="str">
            <v>DIT Non-Prop Prepaids BTL Fed</v>
          </cell>
          <cell r="D18" t="str">
            <v>410-211</v>
          </cell>
          <cell r="E18" t="str">
            <v>411-201</v>
          </cell>
          <cell r="F18" t="str">
            <v>190-1033</v>
          </cell>
        </row>
        <row r="19">
          <cell r="B19" t="str">
            <v>JE0013</v>
          </cell>
          <cell r="C19" t="str">
            <v>DIT OCI Non-prop Fed Income FAS133</v>
          </cell>
          <cell r="D19" t="str">
            <v>410-201</v>
          </cell>
          <cell r="E19" t="str">
            <v>411-211</v>
          </cell>
          <cell r="F19" t="str">
            <v>219-300</v>
          </cell>
        </row>
        <row r="20">
          <cell r="B20" t="str">
            <v>JE0014</v>
          </cell>
          <cell r="C20" t="str">
            <v>DIT Prop Accel Depr &amp; Basis - ATL State</v>
          </cell>
          <cell r="D20" t="str">
            <v>410-151</v>
          </cell>
          <cell r="E20" t="str">
            <v>411-161</v>
          </cell>
          <cell r="F20" t="str">
            <v>282-0022</v>
          </cell>
        </row>
        <row r="21">
          <cell r="B21" t="str">
            <v>JE0015</v>
          </cell>
          <cell r="C21" t="str">
            <v>DIT Non-Prop Accel Depr &amp; Basis Diff - ATL State</v>
          </cell>
          <cell r="D21" t="str">
            <v>410-151</v>
          </cell>
          <cell r="E21" t="str">
            <v>411-161</v>
          </cell>
          <cell r="F21" t="str">
            <v>283-0022</v>
          </cell>
        </row>
        <row r="22">
          <cell r="B22" t="str">
            <v>JE0016</v>
          </cell>
          <cell r="C22" t="str">
            <v>DIT PCF Accel Depr &amp; Basis Diff - ATL State</v>
          </cell>
          <cell r="D22" t="str">
            <v>410-151</v>
          </cell>
          <cell r="E22" t="str">
            <v>411-161</v>
          </cell>
          <cell r="F22" t="str">
            <v>281-0022</v>
          </cell>
        </row>
        <row r="23">
          <cell r="B23" t="str">
            <v>JE0017</v>
          </cell>
          <cell r="C23" t="str">
            <v>DIT Prop Accel Depr &amp; Basis Diff - BTL State</v>
          </cell>
          <cell r="D23" t="str">
            <v>410-251</v>
          </cell>
          <cell r="E23" t="str">
            <v>411-261</v>
          </cell>
          <cell r="F23" t="str">
            <v>282-0044</v>
          </cell>
        </row>
        <row r="24">
          <cell r="B24" t="str">
            <v>JE0018</v>
          </cell>
          <cell r="C24" t="str">
            <v>DIT Non-Prop Accel Depr &amp; Basis Diff - BTL State</v>
          </cell>
          <cell r="D24" t="str">
            <v>410-251</v>
          </cell>
          <cell r="E24" t="str">
            <v>411-261</v>
          </cell>
          <cell r="F24" t="str">
            <v>283-0044</v>
          </cell>
        </row>
        <row r="25">
          <cell r="B25" t="str">
            <v>JE0019</v>
          </cell>
          <cell r="C25" t="str">
            <v>DIT PCF Accel Depr &amp; Basis Diff - BTL State</v>
          </cell>
          <cell r="D25" t="str">
            <v>410-251</v>
          </cell>
          <cell r="E25" t="str">
            <v>411-261</v>
          </cell>
          <cell r="F25" t="str">
            <v>281-0022</v>
          </cell>
        </row>
        <row r="26">
          <cell r="B26" t="str">
            <v>JE0020</v>
          </cell>
          <cell r="C26" t="str">
            <v>FAS 109 282 State</v>
          </cell>
          <cell r="D26" t="str">
            <v>282-0022</v>
          </cell>
          <cell r="E26" t="str">
            <v>282-0022</v>
          </cell>
          <cell r="F26" t="str">
            <v>182-00301</v>
          </cell>
        </row>
        <row r="27">
          <cell r="B27" t="str">
            <v>JE0021</v>
          </cell>
          <cell r="C27" t="str">
            <v>FAS 109 282 Gross up State</v>
          </cell>
          <cell r="D27" t="str">
            <v>283-0022</v>
          </cell>
          <cell r="E27" t="str">
            <v>283-0022</v>
          </cell>
          <cell r="F27" t="str">
            <v>182-00301</v>
          </cell>
        </row>
        <row r="28">
          <cell r="B28" t="str">
            <v>JE0022</v>
          </cell>
          <cell r="C28" t="str">
            <v>FAS 109 190 State</v>
          </cell>
          <cell r="D28" t="str">
            <v>190-01022</v>
          </cell>
          <cell r="E28" t="str">
            <v>190-01022</v>
          </cell>
          <cell r="F28" t="str">
            <v>254-00001</v>
          </cell>
        </row>
        <row r="29">
          <cell r="B29" t="str">
            <v>JE0023</v>
          </cell>
          <cell r="C29" t="str">
            <v>FAS 109 190 Gross up State</v>
          </cell>
          <cell r="D29" t="str">
            <v>190-01022</v>
          </cell>
          <cell r="E29" t="str">
            <v>190-01022</v>
          </cell>
          <cell r="F29" t="str">
            <v>254-00001</v>
          </cell>
        </row>
        <row r="30">
          <cell r="B30" t="str">
            <v>JE0024</v>
          </cell>
          <cell r="C30" t="str">
            <v>DIT Non-Prop Prepaids ATL State</v>
          </cell>
          <cell r="D30" t="str">
            <v>410-161</v>
          </cell>
          <cell r="E30" t="str">
            <v>411-151</v>
          </cell>
          <cell r="F30" t="str">
            <v>190-1022</v>
          </cell>
        </row>
        <row r="31">
          <cell r="B31" t="str">
            <v>JE0025</v>
          </cell>
          <cell r="C31" t="str">
            <v>DIT Non-Prop Prepaids BTL State</v>
          </cell>
          <cell r="D31" t="str">
            <v>410-261</v>
          </cell>
          <cell r="E31" t="str">
            <v>411-251</v>
          </cell>
          <cell r="F31" t="str">
            <v>190-1044</v>
          </cell>
        </row>
        <row r="32">
          <cell r="B32" t="str">
            <v>JE0026</v>
          </cell>
          <cell r="C32" t="str">
            <v>DIT OCI Non-prop State</v>
          </cell>
          <cell r="D32" t="str">
            <v>410-251</v>
          </cell>
          <cell r="E32" t="str">
            <v>411-261</v>
          </cell>
          <cell r="F32" t="str">
            <v>219-300</v>
          </cell>
        </row>
        <row r="33">
          <cell r="B33" t="str">
            <v>JE0027</v>
          </cell>
          <cell r="C33" t="str">
            <v>DIT Prop Accel Depr &amp; Basis - ATL Offset</v>
          </cell>
          <cell r="D33" t="str">
            <v>410-111</v>
          </cell>
          <cell r="E33" t="str">
            <v>411-101</v>
          </cell>
          <cell r="F33" t="str">
            <v>190-1011</v>
          </cell>
        </row>
        <row r="34">
          <cell r="B34" t="str">
            <v>JE0028</v>
          </cell>
          <cell r="C34" t="str">
            <v>DIT Non-Prop Accel Depr &amp; Basis Diff - ATL Offset</v>
          </cell>
          <cell r="D34" t="str">
            <v>410-111</v>
          </cell>
          <cell r="E34" t="str">
            <v>411-101</v>
          </cell>
          <cell r="F34" t="str">
            <v>190-1011</v>
          </cell>
        </row>
        <row r="35">
          <cell r="B35" t="str">
            <v>JE0029</v>
          </cell>
          <cell r="C35" t="str">
            <v>DIT PCF Accel Depr &amp; Basis Diff - ATL Offset</v>
          </cell>
          <cell r="D35" t="str">
            <v>410-111</v>
          </cell>
          <cell r="E35" t="str">
            <v>411-101</v>
          </cell>
          <cell r="F35" t="str">
            <v>190-1011</v>
          </cell>
        </row>
        <row r="36">
          <cell r="B36" t="str">
            <v>JE0030</v>
          </cell>
          <cell r="C36" t="str">
            <v>DIT Prop Accel Depr &amp; Basis Diff - BTL Offset</v>
          </cell>
          <cell r="D36" t="str">
            <v>410-211</v>
          </cell>
          <cell r="E36" t="str">
            <v>411-201</v>
          </cell>
          <cell r="F36" t="str">
            <v>190-1033</v>
          </cell>
        </row>
        <row r="37">
          <cell r="B37" t="str">
            <v>JE0031</v>
          </cell>
          <cell r="C37" t="str">
            <v>DIT Non-Prop Accel Depr &amp; Basis Diff - BTL Offset</v>
          </cell>
          <cell r="D37" t="str">
            <v>410-211</v>
          </cell>
          <cell r="E37" t="str">
            <v>411-201</v>
          </cell>
          <cell r="F37" t="str">
            <v>190-1033</v>
          </cell>
        </row>
        <row r="38">
          <cell r="B38" t="str">
            <v>JE0032</v>
          </cell>
          <cell r="C38" t="str">
            <v>DIT PCF Accel Depr &amp; Basis Diff - BTL Offset</v>
          </cell>
          <cell r="D38" t="str">
            <v>410-211</v>
          </cell>
          <cell r="E38" t="str">
            <v>411-201</v>
          </cell>
          <cell r="F38" t="str">
            <v>190-1033</v>
          </cell>
        </row>
        <row r="39">
          <cell r="B39" t="str">
            <v>JE0033</v>
          </cell>
          <cell r="C39" t="str">
            <v>DIT Balance Sheet 282 283</v>
          </cell>
          <cell r="D39" t="str">
            <v>282-0011</v>
          </cell>
          <cell r="E39" t="str">
            <v>282-0011</v>
          </cell>
          <cell r="F39" t="str">
            <v>283-0011</v>
          </cell>
        </row>
        <row r="40">
          <cell r="B40" t="str">
            <v>JE0034</v>
          </cell>
          <cell r="C40" t="str">
            <v xml:space="preserve">Current Income Tax ATL Fed </v>
          </cell>
          <cell r="D40" t="str">
            <v>409-101</v>
          </cell>
          <cell r="E40" t="str">
            <v>409-101</v>
          </cell>
          <cell r="F40" t="str">
            <v>236-504</v>
          </cell>
        </row>
        <row r="41">
          <cell r="B41" t="str">
            <v>JE0035</v>
          </cell>
          <cell r="C41" t="str">
            <v>Current Income Tax ATL State</v>
          </cell>
          <cell r="D41" t="str">
            <v>409-105</v>
          </cell>
          <cell r="E41" t="str">
            <v>409-105</v>
          </cell>
          <cell r="F41" t="str">
            <v>236-005</v>
          </cell>
        </row>
        <row r="42">
          <cell r="B42" t="str">
            <v>JE0036</v>
          </cell>
          <cell r="C42" t="str">
            <v xml:space="preserve">Current Income Tax BTL Fed </v>
          </cell>
          <cell r="D42" t="str">
            <v>409-230</v>
          </cell>
          <cell r="E42" t="str">
            <v>409-230</v>
          </cell>
          <cell r="F42" t="str">
            <v>236-504</v>
          </cell>
        </row>
        <row r="43">
          <cell r="B43" t="str">
            <v>JE0037</v>
          </cell>
          <cell r="C43" t="str">
            <v>Current Income Tax BTL State</v>
          </cell>
          <cell r="D43" t="str">
            <v>409-240</v>
          </cell>
          <cell r="E43" t="str">
            <v>409-240</v>
          </cell>
          <cell r="F43" t="str">
            <v>236-005</v>
          </cell>
        </row>
        <row r="44">
          <cell r="B44" t="str">
            <v>JE0038</v>
          </cell>
          <cell r="C44" t="str">
            <v>Current Classification ADIT Federal</v>
          </cell>
          <cell r="D44" t="str">
            <v xml:space="preserve"> 242-997</v>
          </cell>
          <cell r="E44" t="str">
            <v xml:space="preserve"> 242-997</v>
          </cell>
          <cell r="F44" t="str">
            <v xml:space="preserve"> 242-998</v>
          </cell>
        </row>
        <row r="45">
          <cell r="B45" t="str">
            <v>JE0039</v>
          </cell>
          <cell r="C45" t="str">
            <v>Current Classification ADIT State</v>
          </cell>
          <cell r="D45" t="str">
            <v xml:space="preserve"> 242-996</v>
          </cell>
          <cell r="E45" t="str">
            <v xml:space="preserve"> 242-996</v>
          </cell>
          <cell r="F45" t="str">
            <v xml:space="preserve"> 242-998</v>
          </cell>
        </row>
        <row r="46">
          <cell r="B46" t="str">
            <v>JE0040</v>
          </cell>
          <cell r="C46" t="str">
            <v>Long Term Classification ADIT Federal</v>
          </cell>
          <cell r="D46" t="str">
            <v xml:space="preserve"> 253-909</v>
          </cell>
          <cell r="E46" t="str">
            <v xml:space="preserve"> 253-909</v>
          </cell>
          <cell r="F46" t="str">
            <v xml:space="preserve"> 253-908</v>
          </cell>
        </row>
        <row r="47">
          <cell r="B47" t="str">
            <v>JE0041</v>
          </cell>
          <cell r="C47" t="str">
            <v>Long Term Classification ADIT State</v>
          </cell>
          <cell r="D47" t="str">
            <v xml:space="preserve"> 253-905</v>
          </cell>
          <cell r="E47" t="str">
            <v xml:space="preserve"> 253-905</v>
          </cell>
          <cell r="F47" t="str">
            <v xml:space="preserve"> 253-908</v>
          </cell>
        </row>
        <row r="48">
          <cell r="B48" t="str">
            <v>JE0042</v>
          </cell>
          <cell r="C48" t="str">
            <v>TRD Federal</v>
          </cell>
          <cell r="D48" t="str">
            <v>282-00011</v>
          </cell>
          <cell r="E48" t="str">
            <v>282-00011</v>
          </cell>
          <cell r="F48" t="str">
            <v>254-00001</v>
          </cell>
        </row>
        <row r="49">
          <cell r="B49" t="str">
            <v>JE0043</v>
          </cell>
          <cell r="C49" t="str">
            <v>TRD State</v>
          </cell>
          <cell r="D49" t="str">
            <v>282-00022</v>
          </cell>
          <cell r="E49" t="str">
            <v>282-00022</v>
          </cell>
          <cell r="F49" t="str">
            <v>254-00001</v>
          </cell>
        </row>
        <row r="50">
          <cell r="B50" t="str">
            <v>JE0044</v>
          </cell>
          <cell r="C50" t="str">
            <v>OCI Hedge Amort Sub 201 - FED</v>
          </cell>
          <cell r="D50" t="str">
            <v>283-00011</v>
          </cell>
          <cell r="E50" t="str">
            <v>190-01011</v>
          </cell>
          <cell r="F50" t="str">
            <v>219-00401</v>
          </cell>
        </row>
        <row r="51">
          <cell r="B51" t="str">
            <v>JE0045</v>
          </cell>
          <cell r="C51" t="str">
            <v>OCI Hedge Amort Sub 202 - FED</v>
          </cell>
          <cell r="D51" t="str">
            <v>283-00011</v>
          </cell>
          <cell r="E51" t="str">
            <v>190-01011</v>
          </cell>
          <cell r="F51" t="str">
            <v>219-00402</v>
          </cell>
        </row>
        <row r="52">
          <cell r="B52" t="str">
            <v>JE0046</v>
          </cell>
          <cell r="C52" t="str">
            <v>OCI Hedge Amort Sub 203 - FED</v>
          </cell>
          <cell r="D52" t="str">
            <v>283-00011</v>
          </cell>
          <cell r="E52" t="str">
            <v>190-01011</v>
          </cell>
          <cell r="F52" t="str">
            <v>219-00403</v>
          </cell>
        </row>
        <row r="53">
          <cell r="B53" t="str">
            <v>JE0047</v>
          </cell>
          <cell r="C53" t="str">
            <v>OCI Hedge Amort Sub 206 - FED</v>
          </cell>
          <cell r="D53" t="str">
            <v>283-00011</v>
          </cell>
          <cell r="E53" t="str">
            <v>190-01011</v>
          </cell>
          <cell r="F53" t="str">
            <v>219-00406</v>
          </cell>
        </row>
        <row r="54">
          <cell r="B54" t="str">
            <v>JE0048</v>
          </cell>
          <cell r="C54" t="str">
            <v>OCI Hedge Amort Sub 207 - FED</v>
          </cell>
          <cell r="D54" t="str">
            <v>283-00011</v>
          </cell>
          <cell r="E54" t="str">
            <v>190-01011</v>
          </cell>
          <cell r="F54" t="str">
            <v>219-00407</v>
          </cell>
        </row>
        <row r="55">
          <cell r="B55" t="str">
            <v>JE0049</v>
          </cell>
          <cell r="C55" t="str">
            <v>OCI Hedge Amort Sub 208 - FED</v>
          </cell>
          <cell r="D55" t="str">
            <v>283-00011</v>
          </cell>
          <cell r="E55" t="str">
            <v>190-01011</v>
          </cell>
          <cell r="F55" t="str">
            <v>219-00408</v>
          </cell>
        </row>
        <row r="56">
          <cell r="B56" t="str">
            <v>JE0050</v>
          </cell>
          <cell r="C56" t="str">
            <v>OCI Hedge Amort Sub 209 - FED</v>
          </cell>
          <cell r="D56" t="str">
            <v>283-00011</v>
          </cell>
          <cell r="E56" t="str">
            <v>190-01011</v>
          </cell>
          <cell r="F56" t="str">
            <v>219-00409</v>
          </cell>
        </row>
        <row r="57">
          <cell r="B57" t="str">
            <v>JE0051</v>
          </cell>
          <cell r="C57" t="str">
            <v>OCI Hedge Amort Sub 210 - FED</v>
          </cell>
          <cell r="D57" t="str">
            <v>283-00011</v>
          </cell>
          <cell r="E57" t="str">
            <v>190-01011</v>
          </cell>
          <cell r="F57" t="str">
            <v>219-00410</v>
          </cell>
        </row>
        <row r="58">
          <cell r="B58" t="str">
            <v>JE0052</v>
          </cell>
          <cell r="C58" t="str">
            <v>OCI Hedge Amort Sub 211 - FED</v>
          </cell>
          <cell r="D58" t="str">
            <v>283-00011</v>
          </cell>
          <cell r="E58" t="str">
            <v>190-01011</v>
          </cell>
          <cell r="F58" t="str">
            <v>219-00411</v>
          </cell>
        </row>
        <row r="59">
          <cell r="B59" t="str">
            <v>JE0053</v>
          </cell>
          <cell r="C59" t="str">
            <v>OCI Hedge Amort Sub 212 - FED</v>
          </cell>
          <cell r="D59" t="str">
            <v>283-00011</v>
          </cell>
          <cell r="E59" t="str">
            <v>190-01011</v>
          </cell>
          <cell r="F59" t="str">
            <v>219-00412</v>
          </cell>
        </row>
        <row r="60">
          <cell r="B60" t="str">
            <v>JE0054</v>
          </cell>
          <cell r="C60" t="str">
            <v>OCI Hedge Amort Sub 213 - FED</v>
          </cell>
          <cell r="D60" t="str">
            <v>283-00011</v>
          </cell>
          <cell r="E60" t="str">
            <v>190-01011</v>
          </cell>
          <cell r="F60" t="str">
            <v>219-00413</v>
          </cell>
        </row>
        <row r="61">
          <cell r="B61" t="str">
            <v>JE0055</v>
          </cell>
          <cell r="C61" t="str">
            <v>OCI Hedge Amort Sub 214 - FED</v>
          </cell>
          <cell r="D61" t="str">
            <v>283-00011</v>
          </cell>
          <cell r="E61" t="str">
            <v>190-01011</v>
          </cell>
          <cell r="F61" t="str">
            <v>219-00414</v>
          </cell>
        </row>
        <row r="62">
          <cell r="B62" t="str">
            <v>JE0056</v>
          </cell>
          <cell r="C62" t="str">
            <v>OCI Gain/Loss on Hedge Sub 101 - FED</v>
          </cell>
          <cell r="D62" t="str">
            <v>190-01011</v>
          </cell>
          <cell r="E62" t="str">
            <v>283-00011</v>
          </cell>
          <cell r="F62" t="str">
            <v>219-00300</v>
          </cell>
        </row>
        <row r="63">
          <cell r="B63" t="str">
            <v>JE0057</v>
          </cell>
          <cell r="C63" t="str">
            <v>OCI Hedge Amort Sub 201 - STATE</v>
          </cell>
          <cell r="D63" t="str">
            <v>283-00022</v>
          </cell>
          <cell r="E63" t="str">
            <v>190-01022</v>
          </cell>
          <cell r="F63" t="str">
            <v>219-00401</v>
          </cell>
        </row>
        <row r="64">
          <cell r="B64" t="str">
            <v>JE0058</v>
          </cell>
          <cell r="C64" t="str">
            <v>OCI Hedge Amort Sub 202 - STATE</v>
          </cell>
          <cell r="D64" t="str">
            <v>283-00022</v>
          </cell>
          <cell r="E64" t="str">
            <v>190-01022</v>
          </cell>
          <cell r="F64" t="str">
            <v>219-00402</v>
          </cell>
        </row>
        <row r="65">
          <cell r="B65" t="str">
            <v>JE0059</v>
          </cell>
          <cell r="C65" t="str">
            <v>OCI Hedge Amort Sub 203 - STATE</v>
          </cell>
          <cell r="D65" t="str">
            <v>283-00022</v>
          </cell>
          <cell r="E65" t="str">
            <v>190-01022</v>
          </cell>
          <cell r="F65" t="str">
            <v>219-00403</v>
          </cell>
        </row>
        <row r="66">
          <cell r="B66" t="str">
            <v>JE0060</v>
          </cell>
          <cell r="C66" t="str">
            <v>OCI Hedge Amort Sub 206 - STATE</v>
          </cell>
          <cell r="D66" t="str">
            <v>283-00022</v>
          </cell>
          <cell r="E66" t="str">
            <v>190-01022</v>
          </cell>
          <cell r="F66" t="str">
            <v>219-00406</v>
          </cell>
        </row>
        <row r="67">
          <cell r="B67" t="str">
            <v>JE0061</v>
          </cell>
          <cell r="C67" t="str">
            <v>OCI Hedge Amort Sub 207 - STATE</v>
          </cell>
          <cell r="D67" t="str">
            <v>283-00022</v>
          </cell>
          <cell r="E67" t="str">
            <v>190-01022</v>
          </cell>
          <cell r="F67" t="str">
            <v>219-00407</v>
          </cell>
        </row>
        <row r="68">
          <cell r="B68" t="str">
            <v>JE0062</v>
          </cell>
          <cell r="C68" t="str">
            <v>OCI Hedge Amort Sub 208 - STATE</v>
          </cell>
          <cell r="D68" t="str">
            <v>283-00022</v>
          </cell>
          <cell r="E68" t="str">
            <v>190-01022</v>
          </cell>
          <cell r="F68" t="str">
            <v>219-00408</v>
          </cell>
        </row>
        <row r="69">
          <cell r="B69" t="str">
            <v>JE0063</v>
          </cell>
          <cell r="C69" t="str">
            <v>OCI Hedge Amort Sub 209 - STATE</v>
          </cell>
          <cell r="D69" t="str">
            <v>283-00022</v>
          </cell>
          <cell r="E69" t="str">
            <v>190-01022</v>
          </cell>
          <cell r="F69" t="str">
            <v>219-00409</v>
          </cell>
        </row>
        <row r="70">
          <cell r="B70" t="str">
            <v>JE0064</v>
          </cell>
          <cell r="C70" t="str">
            <v>OCI Hedge Amort Sub 210 - STATE</v>
          </cell>
          <cell r="D70" t="str">
            <v>283-00022</v>
          </cell>
          <cell r="E70" t="str">
            <v>190-01022</v>
          </cell>
          <cell r="F70" t="str">
            <v>219-00410</v>
          </cell>
        </row>
        <row r="71">
          <cell r="B71" t="str">
            <v>JE0065</v>
          </cell>
          <cell r="C71" t="str">
            <v>OCI Hedge Amort Sub 211 - STATE</v>
          </cell>
          <cell r="D71" t="str">
            <v>283-00022</v>
          </cell>
          <cell r="E71" t="str">
            <v>190-01022</v>
          </cell>
          <cell r="F71" t="str">
            <v>219-00411</v>
          </cell>
        </row>
        <row r="72">
          <cell r="B72" t="str">
            <v>JE0066</v>
          </cell>
          <cell r="C72" t="str">
            <v>OCI Hedge Amort Sub 212 - STATE</v>
          </cell>
          <cell r="D72" t="str">
            <v>283-00022</v>
          </cell>
          <cell r="E72" t="str">
            <v>190-01022</v>
          </cell>
          <cell r="F72" t="str">
            <v>219-00412</v>
          </cell>
        </row>
        <row r="73">
          <cell r="B73" t="str">
            <v>JE0067</v>
          </cell>
          <cell r="C73" t="str">
            <v>OCI Hedge Amort Sub 213 - STATE</v>
          </cell>
          <cell r="D73" t="str">
            <v>283-00022</v>
          </cell>
          <cell r="E73" t="str">
            <v>190-01022</v>
          </cell>
          <cell r="F73" t="str">
            <v>219-00413</v>
          </cell>
        </row>
        <row r="74">
          <cell r="B74" t="str">
            <v>JE0068</v>
          </cell>
          <cell r="C74" t="str">
            <v>OCI Hedge Amort Sub 214 - STATE</v>
          </cell>
          <cell r="D74" t="str">
            <v>283-00022</v>
          </cell>
          <cell r="E74" t="str">
            <v>190-01022</v>
          </cell>
          <cell r="F74" t="str">
            <v>219-00414</v>
          </cell>
        </row>
        <row r="75">
          <cell r="B75" t="str">
            <v>JE0069</v>
          </cell>
          <cell r="C75" t="str">
            <v>OCI Gain/Loss on Hedge Sub 101 - STATE</v>
          </cell>
          <cell r="D75" t="str">
            <v>190-01022</v>
          </cell>
          <cell r="E75" t="str">
            <v>283-00022</v>
          </cell>
          <cell r="F75" t="str">
            <v>219-00300</v>
          </cell>
        </row>
        <row r="76">
          <cell r="B76" t="str">
            <v>JE0070</v>
          </cell>
          <cell r="C76" t="str">
            <v>OCI BMA Sub 204 - FED JV50167</v>
          </cell>
          <cell r="D76" t="str">
            <v>283-00011</v>
          </cell>
          <cell r="E76" t="str">
            <v>283-00011</v>
          </cell>
          <cell r="F76" t="str">
            <v>219-00404</v>
          </cell>
        </row>
        <row r="77">
          <cell r="B77" t="str">
            <v>JE0071</v>
          </cell>
          <cell r="C77" t="str">
            <v>OCI BMA Sub 100 - FED JV50167</v>
          </cell>
          <cell r="D77" t="str">
            <v>283-00011</v>
          </cell>
          <cell r="E77" t="str">
            <v>283-00011</v>
          </cell>
          <cell r="F77" t="str">
            <v>219-00300</v>
          </cell>
        </row>
        <row r="78">
          <cell r="B78" t="str">
            <v>JE0072</v>
          </cell>
          <cell r="C78" t="str">
            <v>OCI LIBOR Sub 205 - FED JV50168</v>
          </cell>
          <cell r="D78" t="str">
            <v>283-00011</v>
          </cell>
          <cell r="E78" t="str">
            <v>283-00011</v>
          </cell>
          <cell r="F78" t="str">
            <v>219-00405</v>
          </cell>
        </row>
        <row r="79">
          <cell r="B79" t="str">
            <v>JE0073</v>
          </cell>
          <cell r="C79" t="str">
            <v>OCI LIBOR Sub 100 - FED JV50168</v>
          </cell>
          <cell r="D79" t="str">
            <v>283-00011</v>
          </cell>
          <cell r="E79" t="str">
            <v>283-00011</v>
          </cell>
          <cell r="F79" t="str">
            <v>219-00300</v>
          </cell>
        </row>
        <row r="80">
          <cell r="B80" t="str">
            <v>JE0074</v>
          </cell>
          <cell r="C80" t="str">
            <v>DIT OCI Non-prop Fed Bal Sheet FAS133</v>
          </cell>
          <cell r="D80" t="str">
            <v>283-00011</v>
          </cell>
          <cell r="E80" t="str">
            <v>283-00011</v>
          </cell>
          <cell r="F80" t="str">
            <v>219-00300</v>
          </cell>
        </row>
        <row r="81">
          <cell r="B81" t="str">
            <v>JE0075</v>
          </cell>
          <cell r="C81" t="str">
            <v>OCI BMA Sub 204 - STATE JV50167</v>
          </cell>
          <cell r="D81" t="str">
            <v>283-00022</v>
          </cell>
          <cell r="E81" t="str">
            <v>283-00022</v>
          </cell>
          <cell r="F81" t="str">
            <v>219-00404</v>
          </cell>
        </row>
        <row r="82">
          <cell r="B82" t="str">
            <v>JE0076</v>
          </cell>
          <cell r="C82" t="str">
            <v>OCI BMA Sub 100 - STATE JV50167</v>
          </cell>
          <cell r="D82" t="str">
            <v>283-00022</v>
          </cell>
          <cell r="E82" t="str">
            <v>283-00022</v>
          </cell>
          <cell r="F82" t="str">
            <v>219-00300</v>
          </cell>
        </row>
        <row r="83">
          <cell r="B83" t="str">
            <v>JE0077</v>
          </cell>
          <cell r="C83" t="str">
            <v>OCI LIBOR Sub 205 - STATE JV50168</v>
          </cell>
          <cell r="D83" t="str">
            <v>283-00022</v>
          </cell>
          <cell r="E83" t="str">
            <v>283-00022</v>
          </cell>
          <cell r="F83" t="str">
            <v>219-00405</v>
          </cell>
        </row>
        <row r="84">
          <cell r="B84" t="str">
            <v>JE0078</v>
          </cell>
          <cell r="C84" t="str">
            <v>OCI LIBOR Sub 100 - STATE JV50168</v>
          </cell>
          <cell r="D84" t="str">
            <v>283-00022</v>
          </cell>
          <cell r="E84" t="str">
            <v>283-00022</v>
          </cell>
          <cell r="F84" t="str">
            <v>219-00300</v>
          </cell>
        </row>
        <row r="85">
          <cell r="B85" t="str">
            <v>JE0079</v>
          </cell>
          <cell r="C85" t="str">
            <v>DIT OCI Non-prop STATE Bal Sheet FAS133</v>
          </cell>
          <cell r="D85" t="str">
            <v>283-00022</v>
          </cell>
          <cell r="E85" t="str">
            <v>283-00022</v>
          </cell>
          <cell r="F85" t="str">
            <v>219-00300</v>
          </cell>
        </row>
        <row r="86">
          <cell r="B86" t="str">
            <v>JE0080</v>
          </cell>
          <cell r="C86" t="str">
            <v>DIT PFC FED AC190 - GPC</v>
          </cell>
          <cell r="D86" t="str">
            <v>123-09422</v>
          </cell>
          <cell r="E86" t="str">
            <v>123-09427</v>
          </cell>
          <cell r="F86" t="str">
            <v>123-09030</v>
          </cell>
        </row>
        <row r="87">
          <cell r="B87" t="str">
            <v>JE0081</v>
          </cell>
          <cell r="C87" t="str">
            <v>DIT PFC STATE AC190 - GPC</v>
          </cell>
          <cell r="D87" t="str">
            <v>123-09423</v>
          </cell>
          <cell r="E87" t="str">
            <v>123-09428</v>
          </cell>
          <cell r="F87" t="str">
            <v>123-09031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 DIT Recon"/>
      <sheetName val="Schedule M Mapping"/>
      <sheetName val="Apportionment"/>
      <sheetName val="Oper Ind"/>
      <sheetName val="Diff Type"/>
      <sheetName val="Sourc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lan Final"/>
      <sheetName val="PPlan Master"/>
      <sheetName val="Conversion"/>
      <sheetName val="Conversion into PP"/>
      <sheetName val="ConversionPerm"/>
      <sheetName val="ConversionPerm into PP"/>
      <sheetName val="ConversionIncome"/>
      <sheetName val="ConversionFT"/>
      <sheetName val="ConversionFTRollup"/>
      <sheetName val="Powertax Map"/>
      <sheetName val="je master"/>
      <sheetName val="m1 je"/>
      <sheetName val="M1 Corptax ID Mapping Draft"/>
      <sheetName val="M1 Master List"/>
      <sheetName val="CorptaxMaster"/>
      <sheetName val="Iss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AX0599"/>
      <sheetName val="atax0604"/>
      <sheetName val="TAX JV50167"/>
      <sheetName val="YTD_TD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Summary (CBR)"/>
      <sheetName val="Unallocated Detail (CBR)"/>
      <sheetName val="Common by Account (CBR)"/>
      <sheetName val="==&gt;"/>
      <sheetName val="Allocators (CBR)"/>
      <sheetName val="FM"/>
      <sheetName val="FERC 9496000"/>
      <sheetName val="Topsides Q4 24"/>
    </sheetNames>
    <sheetDataSet>
      <sheetData sheetId="0"/>
      <sheetData sheetId="1"/>
      <sheetData sheetId="2"/>
      <sheetData sheetId="3">
        <row r="285">
          <cell r="G285">
            <v>72806602.179466054</v>
          </cell>
        </row>
        <row r="287">
          <cell r="G287">
            <v>90505808.069999993</v>
          </cell>
        </row>
        <row r="288">
          <cell r="G288">
            <v>-94889944.719999999</v>
          </cell>
        </row>
        <row r="289">
          <cell r="G289">
            <v>0</v>
          </cell>
        </row>
        <row r="290">
          <cell r="G290">
            <v>-4384136.650000006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32"/>
  <sheetViews>
    <sheetView tabSelected="1" zoomScale="98" zoomScaleNormal="98" workbookViewId="0">
      <selection activeCell="J21" sqref="J21"/>
    </sheetView>
  </sheetViews>
  <sheetFormatPr defaultRowHeight="12.75"/>
  <cols>
    <col min="2" max="2" width="43" bestFit="1" customWidth="1"/>
    <col min="3" max="3" width="16.5703125" customWidth="1"/>
    <col min="4" max="4" width="14.28515625" bestFit="1" customWidth="1"/>
    <col min="5" max="7" width="12.5703125" bestFit="1" customWidth="1"/>
  </cols>
  <sheetData>
    <row r="1" spans="1:4">
      <c r="A1" s="1"/>
      <c r="B1" s="22"/>
      <c r="C1" s="3"/>
    </row>
    <row r="2" spans="1:4" ht="13.5" thickBot="1">
      <c r="A2" s="2"/>
      <c r="B2" s="2"/>
      <c r="C2" s="3"/>
    </row>
    <row r="3" spans="1:4" ht="14.25" thickTop="1" thickBot="1">
      <c r="A3" s="4"/>
      <c r="B3" s="19" t="s">
        <v>17</v>
      </c>
      <c r="C3" s="5" t="s">
        <v>84</v>
      </c>
    </row>
    <row r="4" spans="1:4" ht="13.5" thickTop="1">
      <c r="A4" s="145" t="s">
        <v>16</v>
      </c>
      <c r="B4" s="145"/>
      <c r="C4" s="145"/>
    </row>
    <row r="5" spans="1:4">
      <c r="A5" s="146" t="s">
        <v>0</v>
      </c>
      <c r="B5" s="146"/>
      <c r="C5" s="146"/>
      <c r="D5" s="4"/>
    </row>
    <row r="6" spans="1:4">
      <c r="A6" s="146" t="s">
        <v>237</v>
      </c>
      <c r="B6" s="146"/>
      <c r="C6" s="146"/>
      <c r="D6" s="6"/>
    </row>
    <row r="7" spans="1:4">
      <c r="A7" s="145" t="s">
        <v>53</v>
      </c>
      <c r="B7" s="145"/>
      <c r="C7" s="145"/>
      <c r="D7" s="6"/>
    </row>
    <row r="8" spans="1:4">
      <c r="A8" s="4"/>
      <c r="B8" s="7"/>
      <c r="C8" s="8"/>
    </row>
    <row r="9" spans="1:4">
      <c r="A9" s="9" t="s">
        <v>1</v>
      </c>
      <c r="B9" s="4"/>
      <c r="C9" s="10"/>
    </row>
    <row r="10" spans="1:4">
      <c r="A10" s="11" t="s">
        <v>2</v>
      </c>
      <c r="B10" s="12" t="s">
        <v>3</v>
      </c>
      <c r="C10" s="13" t="s">
        <v>4</v>
      </c>
    </row>
    <row r="11" spans="1:4">
      <c r="A11" s="2"/>
      <c r="B11" s="2"/>
      <c r="C11" s="14"/>
    </row>
    <row r="12" spans="1:4">
      <c r="A12" s="15">
        <v>1</v>
      </c>
      <c r="B12" s="16" t="s">
        <v>5</v>
      </c>
      <c r="C12" s="31">
        <f>'2024_CBR_Electric'!D103</f>
        <v>318885927.25017786</v>
      </c>
    </row>
    <row r="13" spans="1:4">
      <c r="A13" s="15">
        <f>A12+1</f>
        <v>2</v>
      </c>
      <c r="B13" s="17"/>
      <c r="C13" s="20"/>
    </row>
    <row r="14" spans="1:4">
      <c r="A14" s="15">
        <f t="shared" ref="A14:A19" si="0">A13+1</f>
        <v>3</v>
      </c>
      <c r="B14" s="18" t="s">
        <v>115</v>
      </c>
      <c r="C14" s="23">
        <f>'2024_CBR_Electric'!E105</f>
        <v>67713363.00253734</v>
      </c>
      <c r="D14" s="21"/>
    </row>
    <row r="15" spans="1:4">
      <c r="A15" s="15">
        <f t="shared" si="0"/>
        <v>4</v>
      </c>
      <c r="B15" s="17" t="s">
        <v>6</v>
      </c>
      <c r="C15" s="24">
        <f>+C14</f>
        <v>67713363.00253734</v>
      </c>
    </row>
    <row r="16" spans="1:4">
      <c r="A16" s="15">
        <f>A15+1</f>
        <v>5</v>
      </c>
      <c r="B16" s="17"/>
      <c r="C16" s="20"/>
    </row>
    <row r="17" spans="1:4">
      <c r="A17" s="15">
        <f t="shared" si="0"/>
        <v>6</v>
      </c>
      <c r="B17" s="2" t="s">
        <v>64</v>
      </c>
      <c r="C17" s="25">
        <f>'2024_CBR_Electric'!F105</f>
        <v>-9588881.9442100022</v>
      </c>
    </row>
    <row r="18" spans="1:4">
      <c r="A18" s="15">
        <f t="shared" si="0"/>
        <v>7</v>
      </c>
      <c r="B18" s="2" t="s">
        <v>33</v>
      </c>
      <c r="C18" s="25">
        <v>0</v>
      </c>
    </row>
    <row r="19" spans="1:4">
      <c r="A19" s="15">
        <f t="shared" si="0"/>
        <v>8</v>
      </c>
      <c r="B19" s="2" t="s">
        <v>9</v>
      </c>
      <c r="C19" s="23">
        <v>0</v>
      </c>
    </row>
    <row r="20" spans="1:4">
      <c r="A20" s="15">
        <f>A19+1</f>
        <v>9</v>
      </c>
      <c r="B20" s="2" t="s">
        <v>10</v>
      </c>
      <c r="C20" s="24">
        <f>SUM(C15:C19)</f>
        <v>58124481.05832734</v>
      </c>
    </row>
    <row r="21" spans="1:4">
      <c r="A21" s="15">
        <f>A20+1</f>
        <v>10</v>
      </c>
      <c r="B21" s="2"/>
      <c r="C21" s="20"/>
    </row>
    <row r="22" spans="1:4">
      <c r="A22" s="15">
        <f>A21+1</f>
        <v>11</v>
      </c>
      <c r="B22" s="2" t="s">
        <v>11</v>
      </c>
      <c r="C22" s="20"/>
    </row>
    <row r="23" spans="1:4">
      <c r="A23" s="15">
        <f>A22+1</f>
        <v>12</v>
      </c>
      <c r="B23" s="17" t="s">
        <v>6</v>
      </c>
      <c r="C23" s="31">
        <f>'[9]Unallocated Detail (CBR)'!$G$285</f>
        <v>72806602.179466054</v>
      </c>
    </row>
    <row r="24" spans="1:4">
      <c r="A24" s="15">
        <f>A23+1</f>
        <v>13</v>
      </c>
      <c r="B24" s="2" t="s">
        <v>7</v>
      </c>
      <c r="C24" s="32">
        <f>'[9]Unallocated Detail (CBR)'!$G$287</f>
        <v>90505808.069999993</v>
      </c>
    </row>
    <row r="25" spans="1:4">
      <c r="A25" s="15">
        <f t="shared" ref="A25:A31" si="1">A24+1</f>
        <v>14</v>
      </c>
      <c r="B25" s="2" t="s">
        <v>8</v>
      </c>
      <c r="C25" s="32">
        <f>'[9]Unallocated Detail (CBR)'!$G$288</f>
        <v>-94889944.719999999</v>
      </c>
    </row>
    <row r="26" spans="1:4">
      <c r="A26" s="15">
        <f t="shared" si="1"/>
        <v>15</v>
      </c>
      <c r="B26" s="2" t="s">
        <v>9</v>
      </c>
      <c r="C26" s="32">
        <f>'[9]Unallocated Detail (CBR)'!$G$289</f>
        <v>0</v>
      </c>
    </row>
    <row r="27" spans="1:4">
      <c r="A27" s="15">
        <f t="shared" si="1"/>
        <v>16</v>
      </c>
      <c r="B27" s="17" t="s">
        <v>12</v>
      </c>
      <c r="C27" s="29">
        <f>SUM(C23:C26)</f>
        <v>68422465.529466063</v>
      </c>
      <c r="D27" s="30">
        <f>'[9]Unallocated Detail (CBR)'!$G$290+'[9]Unallocated Detail (CBR)'!$G$285-C27</f>
        <v>0</v>
      </c>
    </row>
    <row r="28" spans="1:4">
      <c r="A28" s="15">
        <f t="shared" si="1"/>
        <v>17</v>
      </c>
      <c r="B28" s="2"/>
      <c r="C28" s="20"/>
    </row>
    <row r="29" spans="1:4">
      <c r="A29" s="15">
        <f t="shared" si="1"/>
        <v>18</v>
      </c>
      <c r="B29" s="17" t="s">
        <v>13</v>
      </c>
      <c r="C29" s="26">
        <f>C15-C23</f>
        <v>-5093239.1769287139</v>
      </c>
    </row>
    <row r="30" spans="1:4">
      <c r="A30" s="15">
        <f t="shared" si="1"/>
        <v>19</v>
      </c>
      <c r="B30" s="17" t="s">
        <v>14</v>
      </c>
      <c r="C30" s="27">
        <f>C17+C18+C19-C24-C25-C26</f>
        <v>-5204745.2942100018</v>
      </c>
    </row>
    <row r="31" spans="1:4" ht="13.5" thickBot="1">
      <c r="A31" s="15">
        <f t="shared" si="1"/>
        <v>20</v>
      </c>
      <c r="B31" s="17" t="s">
        <v>15</v>
      </c>
      <c r="C31" s="28">
        <f>-SUM(C29:C30)</f>
        <v>10297984.471138716</v>
      </c>
    </row>
    <row r="32" spans="1:4" ht="13.5" thickTop="1"/>
  </sheetData>
  <mergeCells count="4">
    <mergeCell ref="A4:C4"/>
    <mergeCell ref="A6:C6"/>
    <mergeCell ref="A7:C7"/>
    <mergeCell ref="A5:C5"/>
  </mergeCells>
  <phoneticPr fontId="14" type="noConversion"/>
  <pageMargins left="0.5" right="0.5" top="1" bottom="1" header="0.5" footer="0.5"/>
  <pageSetup scale="95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topLeftCell="A109" workbookViewId="0">
      <selection activeCell="E13" sqref="E13"/>
    </sheetView>
  </sheetViews>
  <sheetFormatPr defaultColWidth="8.85546875" defaultRowHeight="15"/>
  <cols>
    <col min="1" max="1" width="7" style="37" customWidth="1"/>
    <col min="2" max="2" width="8.85546875" style="33" customWidth="1"/>
    <col min="3" max="3" width="43.42578125" style="33" bestFit="1" customWidth="1"/>
    <col min="4" max="4" width="20.140625" style="33" bestFit="1" customWidth="1"/>
    <col min="5" max="5" width="16.42578125" style="42" bestFit="1" customWidth="1"/>
    <col min="6" max="6" width="21.7109375" style="33" customWidth="1"/>
    <col min="7" max="7" width="14.5703125" style="33" bestFit="1" customWidth="1"/>
    <col min="8" max="8" width="10.85546875" style="37" customWidth="1"/>
    <col min="9" max="9" width="29.28515625" style="38" bestFit="1" customWidth="1"/>
    <col min="10" max="10" width="14.28515625" style="37" bestFit="1" customWidth="1"/>
    <col min="11" max="11" width="15" style="37" bestFit="1" customWidth="1"/>
    <col min="12" max="12" width="12.28515625" style="37" bestFit="1" customWidth="1"/>
    <col min="13" max="16384" width="8.85546875" style="37"/>
  </cols>
  <sheetData>
    <row r="1" spans="2:10">
      <c r="C1" s="34" t="s">
        <v>21</v>
      </c>
      <c r="E1" s="35" t="s">
        <v>217</v>
      </c>
      <c r="F1" s="36"/>
    </row>
    <row r="2" spans="2:10">
      <c r="C2" s="34" t="s">
        <v>218</v>
      </c>
      <c r="E2" s="39" t="s">
        <v>219</v>
      </c>
    </row>
    <row r="3" spans="2:10">
      <c r="C3" s="40"/>
      <c r="D3" s="41"/>
    </row>
    <row r="4" spans="2:10">
      <c r="C4" s="43" t="s">
        <v>22</v>
      </c>
      <c r="D4" s="147">
        <v>300772525.33876705</v>
      </c>
      <c r="E4" s="44" t="s">
        <v>116</v>
      </c>
      <c r="F4" s="45"/>
    </row>
    <row r="5" spans="2:10">
      <c r="C5" s="43" t="s">
        <v>184</v>
      </c>
      <c r="D5" s="147"/>
      <c r="E5" s="44" t="s">
        <v>116</v>
      </c>
    </row>
    <row r="6" spans="2:10">
      <c r="C6" s="43" t="s">
        <v>34</v>
      </c>
      <c r="D6" s="148">
        <v>68422465.529466048</v>
      </c>
      <c r="E6" s="44" t="s">
        <v>116</v>
      </c>
    </row>
    <row r="7" spans="2:10">
      <c r="C7" s="46" t="s">
        <v>23</v>
      </c>
      <c r="D7" s="149">
        <f>SUM(D4:D6)</f>
        <v>369194990.86823308</v>
      </c>
      <c r="E7" s="47"/>
      <c r="F7" s="36"/>
    </row>
    <row r="8" spans="2:10">
      <c r="D8" s="40"/>
    </row>
    <row r="9" spans="2:10" ht="45">
      <c r="B9" s="48" t="s">
        <v>35</v>
      </c>
      <c r="C9" s="48" t="s">
        <v>54</v>
      </c>
      <c r="D9" s="48" t="s">
        <v>24</v>
      </c>
      <c r="E9" s="49" t="s">
        <v>117</v>
      </c>
      <c r="F9" s="50" t="s">
        <v>118</v>
      </c>
      <c r="G9" s="50" t="s">
        <v>119</v>
      </c>
    </row>
    <row r="10" spans="2:10" s="55" customFormat="1">
      <c r="B10" s="51" t="s">
        <v>120</v>
      </c>
      <c r="C10" s="52" t="s">
        <v>19</v>
      </c>
      <c r="D10" s="53">
        <v>-3776446.66</v>
      </c>
      <c r="E10" s="54">
        <f t="shared" ref="E10:E73" si="0">D10*0.21</f>
        <v>-793053.79859999998</v>
      </c>
      <c r="F10" s="53">
        <f t="shared" ref="F10:F73" si="1">-E10</f>
        <v>793053.79859999998</v>
      </c>
      <c r="G10" s="53">
        <f t="shared" ref="G10:G73" si="2">F10+E10</f>
        <v>0</v>
      </c>
      <c r="I10" s="56"/>
    </row>
    <row r="11" spans="2:10" s="55" customFormat="1">
      <c r="B11" s="51" t="s">
        <v>37</v>
      </c>
      <c r="C11" s="52" t="s">
        <v>18</v>
      </c>
      <c r="D11" s="53">
        <v>-472090.12</v>
      </c>
      <c r="E11" s="54">
        <f t="shared" si="0"/>
        <v>-99138.925199999998</v>
      </c>
      <c r="F11" s="53">
        <f t="shared" si="1"/>
        <v>99138.925199999998</v>
      </c>
      <c r="G11" s="53">
        <f t="shared" si="2"/>
        <v>0</v>
      </c>
      <c r="I11" s="56"/>
    </row>
    <row r="12" spans="2:10" s="55" customFormat="1">
      <c r="B12" s="51" t="s">
        <v>38</v>
      </c>
      <c r="C12" s="52" t="s">
        <v>20</v>
      </c>
      <c r="D12" s="53">
        <v>-313297.40000000002</v>
      </c>
      <c r="E12" s="54">
        <f t="shared" si="0"/>
        <v>-65792.453999999998</v>
      </c>
      <c r="F12" s="53">
        <f t="shared" si="1"/>
        <v>65792.453999999998</v>
      </c>
      <c r="G12" s="53">
        <f t="shared" si="2"/>
        <v>0</v>
      </c>
      <c r="I12" s="56"/>
    </row>
    <row r="13" spans="2:10" s="55" customFormat="1">
      <c r="B13" s="51" t="s">
        <v>121</v>
      </c>
      <c r="C13" s="52" t="s">
        <v>122</v>
      </c>
      <c r="D13" s="53">
        <v>0</v>
      </c>
      <c r="E13" s="54">
        <f t="shared" si="0"/>
        <v>0</v>
      </c>
      <c r="F13" s="53">
        <f t="shared" si="1"/>
        <v>0</v>
      </c>
      <c r="G13" s="53">
        <f t="shared" si="2"/>
        <v>0</v>
      </c>
      <c r="I13" s="56" t="s">
        <v>185</v>
      </c>
    </row>
    <row r="14" spans="2:10" s="55" customFormat="1">
      <c r="B14" s="51" t="s">
        <v>39</v>
      </c>
      <c r="C14" s="57" t="s">
        <v>123</v>
      </c>
      <c r="D14" s="53">
        <v>0</v>
      </c>
      <c r="E14" s="54">
        <f t="shared" si="0"/>
        <v>0</v>
      </c>
      <c r="F14" s="53">
        <f t="shared" si="1"/>
        <v>0</v>
      </c>
      <c r="G14" s="53">
        <f t="shared" si="2"/>
        <v>0</v>
      </c>
      <c r="I14" s="56" t="s">
        <v>185</v>
      </c>
    </row>
    <row r="15" spans="2:10" s="55" customFormat="1">
      <c r="B15" s="51" t="s">
        <v>39</v>
      </c>
      <c r="C15" s="57" t="s">
        <v>186</v>
      </c>
      <c r="D15" s="53">
        <v>0</v>
      </c>
      <c r="E15" s="54">
        <f t="shared" si="0"/>
        <v>0</v>
      </c>
      <c r="F15" s="53">
        <f t="shared" si="1"/>
        <v>0</v>
      </c>
      <c r="G15" s="53">
        <f t="shared" si="2"/>
        <v>0</v>
      </c>
      <c r="H15" s="58"/>
      <c r="I15" s="56" t="s">
        <v>185</v>
      </c>
      <c r="J15" s="58"/>
    </row>
    <row r="16" spans="2:10" s="55" customFormat="1">
      <c r="B16" s="51" t="s">
        <v>39</v>
      </c>
      <c r="C16" s="57" t="s">
        <v>187</v>
      </c>
      <c r="D16" s="53">
        <v>3256212.77</v>
      </c>
      <c r="E16" s="54">
        <f t="shared" si="0"/>
        <v>683804.68169999996</v>
      </c>
      <c r="F16" s="53">
        <f t="shared" si="1"/>
        <v>-683804.68169999996</v>
      </c>
      <c r="G16" s="53">
        <f t="shared" si="2"/>
        <v>0</v>
      </c>
      <c r="H16" s="58"/>
      <c r="I16" s="56"/>
      <c r="J16" s="58"/>
    </row>
    <row r="17" spans="2:10" s="55" customFormat="1">
      <c r="B17" s="51" t="s">
        <v>39</v>
      </c>
      <c r="C17" s="57" t="s">
        <v>220</v>
      </c>
      <c r="D17" s="53">
        <v>18590219.23</v>
      </c>
      <c r="E17" s="54">
        <f t="shared" si="0"/>
        <v>3903946.0383000001</v>
      </c>
      <c r="F17" s="53">
        <f t="shared" si="1"/>
        <v>-3903946.0383000001</v>
      </c>
      <c r="G17" s="53">
        <f t="shared" si="2"/>
        <v>0</v>
      </c>
      <c r="H17" s="58"/>
      <c r="I17" s="56"/>
      <c r="J17" s="58"/>
    </row>
    <row r="18" spans="2:10" s="55" customFormat="1">
      <c r="B18" s="59" t="s">
        <v>39</v>
      </c>
      <c r="C18" s="60" t="s">
        <v>124</v>
      </c>
      <c r="D18" s="53">
        <v>0</v>
      </c>
      <c r="E18" s="54">
        <f t="shared" si="0"/>
        <v>0</v>
      </c>
      <c r="F18" s="53">
        <f t="shared" si="1"/>
        <v>0</v>
      </c>
      <c r="G18" s="53">
        <f t="shared" si="2"/>
        <v>0</v>
      </c>
      <c r="H18" s="61"/>
      <c r="I18" s="56" t="s">
        <v>185</v>
      </c>
    </row>
    <row r="19" spans="2:10" s="55" customFormat="1">
      <c r="B19" s="59" t="s">
        <v>39</v>
      </c>
      <c r="C19" s="60" t="s">
        <v>125</v>
      </c>
      <c r="D19" s="53">
        <v>12398664</v>
      </c>
      <c r="E19" s="54">
        <f t="shared" si="0"/>
        <v>2603719.44</v>
      </c>
      <c r="F19" s="53">
        <f t="shared" si="1"/>
        <v>-2603719.44</v>
      </c>
      <c r="G19" s="53">
        <f t="shared" si="2"/>
        <v>0</v>
      </c>
      <c r="H19" s="61"/>
      <c r="I19" s="56"/>
    </row>
    <row r="20" spans="2:10" s="55" customFormat="1">
      <c r="B20" s="62" t="s">
        <v>39</v>
      </c>
      <c r="C20" s="60" t="s">
        <v>126</v>
      </c>
      <c r="D20" s="53">
        <v>0</v>
      </c>
      <c r="E20" s="54">
        <f t="shared" si="0"/>
        <v>0</v>
      </c>
      <c r="F20" s="53">
        <f t="shared" si="1"/>
        <v>0</v>
      </c>
      <c r="G20" s="53">
        <f t="shared" si="2"/>
        <v>0</v>
      </c>
      <c r="H20" s="61"/>
      <c r="I20" s="56" t="s">
        <v>185</v>
      </c>
    </row>
    <row r="21" spans="2:10" s="55" customFormat="1">
      <c r="B21" s="63" t="s">
        <v>39</v>
      </c>
      <c r="C21" s="64" t="s">
        <v>221</v>
      </c>
      <c r="D21" s="53">
        <v>-58922124.340000004</v>
      </c>
      <c r="E21" s="54">
        <f>D21*0.21</f>
        <v>-12373646.111400001</v>
      </c>
      <c r="F21" s="53">
        <f>-E21</f>
        <v>12373646.111400001</v>
      </c>
      <c r="G21" s="53">
        <f>F21+E21</f>
        <v>0</v>
      </c>
      <c r="I21" s="65" t="s">
        <v>222</v>
      </c>
    </row>
    <row r="22" spans="2:10" s="55" customFormat="1">
      <c r="B22" s="51" t="s">
        <v>40</v>
      </c>
      <c r="C22" s="52" t="s">
        <v>30</v>
      </c>
      <c r="D22" s="53">
        <v>375695.01</v>
      </c>
      <c r="E22" s="54">
        <f t="shared" si="0"/>
        <v>78895.952099999995</v>
      </c>
      <c r="F22" s="53">
        <f t="shared" si="1"/>
        <v>-78895.952099999995</v>
      </c>
      <c r="G22" s="53">
        <f t="shared" si="2"/>
        <v>0</v>
      </c>
      <c r="I22" s="56"/>
    </row>
    <row r="23" spans="2:10" s="55" customFormat="1">
      <c r="B23" s="51" t="s">
        <v>127</v>
      </c>
      <c r="C23" s="52" t="s">
        <v>128</v>
      </c>
      <c r="D23" s="53">
        <v>0</v>
      </c>
      <c r="E23" s="54">
        <f t="shared" si="0"/>
        <v>0</v>
      </c>
      <c r="F23" s="53">
        <f t="shared" si="1"/>
        <v>0</v>
      </c>
      <c r="G23" s="53">
        <f t="shared" si="2"/>
        <v>0</v>
      </c>
      <c r="I23" s="56" t="s">
        <v>185</v>
      </c>
    </row>
    <row r="24" spans="2:10" s="55" customFormat="1">
      <c r="B24" s="51" t="s">
        <v>41</v>
      </c>
      <c r="C24" s="52" t="s">
        <v>31</v>
      </c>
      <c r="D24" s="53">
        <v>0</v>
      </c>
      <c r="E24" s="54">
        <f t="shared" si="0"/>
        <v>0</v>
      </c>
      <c r="F24" s="53">
        <f t="shared" si="1"/>
        <v>0</v>
      </c>
      <c r="G24" s="53">
        <f t="shared" si="2"/>
        <v>0</v>
      </c>
      <c r="I24" s="56" t="s">
        <v>185</v>
      </c>
    </row>
    <row r="25" spans="2:10" s="55" customFormat="1">
      <c r="B25" s="51" t="s">
        <v>41</v>
      </c>
      <c r="C25" s="52" t="s">
        <v>26</v>
      </c>
      <c r="D25" s="53">
        <v>0</v>
      </c>
      <c r="E25" s="54">
        <f t="shared" si="0"/>
        <v>0</v>
      </c>
      <c r="F25" s="53">
        <f t="shared" si="1"/>
        <v>0</v>
      </c>
      <c r="G25" s="53">
        <f t="shared" si="2"/>
        <v>0</v>
      </c>
      <c r="I25" s="56" t="s">
        <v>185</v>
      </c>
    </row>
    <row r="26" spans="2:10" s="55" customFormat="1">
      <c r="B26" s="51" t="s">
        <v>42</v>
      </c>
      <c r="C26" s="52" t="s">
        <v>27</v>
      </c>
      <c r="D26" s="53">
        <v>0</v>
      </c>
      <c r="E26" s="54">
        <f t="shared" si="0"/>
        <v>0</v>
      </c>
      <c r="F26" s="53">
        <f t="shared" si="1"/>
        <v>0</v>
      </c>
      <c r="G26" s="53">
        <f t="shared" si="2"/>
        <v>0</v>
      </c>
      <c r="I26" s="56" t="s">
        <v>185</v>
      </c>
    </row>
    <row r="27" spans="2:10" s="55" customFormat="1">
      <c r="B27" s="51" t="s">
        <v>129</v>
      </c>
      <c r="C27" s="52" t="s">
        <v>130</v>
      </c>
      <c r="D27" s="53">
        <v>0</v>
      </c>
      <c r="E27" s="54">
        <f t="shared" si="0"/>
        <v>0</v>
      </c>
      <c r="F27" s="53">
        <f t="shared" si="1"/>
        <v>0</v>
      </c>
      <c r="G27" s="53">
        <f t="shared" si="2"/>
        <v>0</v>
      </c>
      <c r="I27" s="56" t="s">
        <v>185</v>
      </c>
    </row>
    <row r="28" spans="2:10" s="55" customFormat="1">
      <c r="B28" s="51" t="s">
        <v>120</v>
      </c>
      <c r="C28" s="52" t="s">
        <v>131</v>
      </c>
      <c r="D28" s="53">
        <v>0</v>
      </c>
      <c r="E28" s="54">
        <f t="shared" si="0"/>
        <v>0</v>
      </c>
      <c r="F28" s="53">
        <f t="shared" si="1"/>
        <v>0</v>
      </c>
      <c r="G28" s="53">
        <f t="shared" si="2"/>
        <v>0</v>
      </c>
      <c r="I28" s="56" t="s">
        <v>185</v>
      </c>
    </row>
    <row r="29" spans="2:10" s="55" customFormat="1">
      <c r="B29" s="51" t="s">
        <v>43</v>
      </c>
      <c r="C29" s="52" t="s">
        <v>32</v>
      </c>
      <c r="D29" s="53">
        <v>401534.35</v>
      </c>
      <c r="E29" s="54">
        <f t="shared" si="0"/>
        <v>84322.213499999998</v>
      </c>
      <c r="F29" s="53">
        <f t="shared" si="1"/>
        <v>-84322.213499999998</v>
      </c>
      <c r="G29" s="53">
        <f t="shared" si="2"/>
        <v>0</v>
      </c>
      <c r="I29" s="56"/>
    </row>
    <row r="30" spans="2:10" s="55" customFormat="1">
      <c r="B30" s="51" t="s">
        <v>44</v>
      </c>
      <c r="C30" s="52" t="s">
        <v>68</v>
      </c>
      <c r="D30" s="53">
        <v>-1225454.99</v>
      </c>
      <c r="E30" s="54">
        <f t="shared" si="0"/>
        <v>-257345.54789999998</v>
      </c>
      <c r="F30" s="53">
        <f t="shared" si="1"/>
        <v>257345.54789999998</v>
      </c>
      <c r="G30" s="53">
        <f t="shared" si="2"/>
        <v>0</v>
      </c>
      <c r="I30" s="56"/>
    </row>
    <row r="31" spans="2:10" s="55" customFormat="1">
      <c r="B31" s="51" t="s">
        <v>132</v>
      </c>
      <c r="C31" s="52" t="s">
        <v>133</v>
      </c>
      <c r="D31" s="53">
        <v>0</v>
      </c>
      <c r="E31" s="54">
        <f t="shared" si="0"/>
        <v>0</v>
      </c>
      <c r="F31" s="53">
        <f t="shared" si="1"/>
        <v>0</v>
      </c>
      <c r="G31" s="53">
        <f t="shared" si="2"/>
        <v>0</v>
      </c>
      <c r="I31" s="56" t="s">
        <v>134</v>
      </c>
    </row>
    <row r="32" spans="2:10" s="55" customFormat="1">
      <c r="B32" s="51" t="s">
        <v>45</v>
      </c>
      <c r="C32" s="52" t="s">
        <v>96</v>
      </c>
      <c r="D32" s="53">
        <v>542500</v>
      </c>
      <c r="E32" s="54">
        <f t="shared" si="0"/>
        <v>113925</v>
      </c>
      <c r="F32" s="53">
        <f t="shared" si="1"/>
        <v>-113925</v>
      </c>
      <c r="G32" s="53">
        <f t="shared" si="2"/>
        <v>0</v>
      </c>
      <c r="I32" s="56"/>
    </row>
    <row r="33" spans="2:9" s="55" customFormat="1">
      <c r="B33" s="51" t="s">
        <v>46</v>
      </c>
      <c r="C33" s="52" t="s">
        <v>69</v>
      </c>
      <c r="D33" s="53">
        <v>-201976.27</v>
      </c>
      <c r="E33" s="54">
        <f t="shared" si="0"/>
        <v>-42415.016699999993</v>
      </c>
      <c r="F33" s="53">
        <f t="shared" si="1"/>
        <v>42415.016699999993</v>
      </c>
      <c r="G33" s="53">
        <f t="shared" si="2"/>
        <v>0</v>
      </c>
      <c r="I33" s="56"/>
    </row>
    <row r="34" spans="2:9" s="55" customFormat="1">
      <c r="B34" s="51" t="s">
        <v>47</v>
      </c>
      <c r="C34" s="52" t="s">
        <v>28</v>
      </c>
      <c r="D34" s="53">
        <v>687420</v>
      </c>
      <c r="E34" s="54">
        <f t="shared" si="0"/>
        <v>144358.19999999998</v>
      </c>
      <c r="F34" s="53">
        <f t="shared" si="1"/>
        <v>-144358.19999999998</v>
      </c>
      <c r="G34" s="53">
        <f t="shared" si="2"/>
        <v>0</v>
      </c>
      <c r="I34" s="56"/>
    </row>
    <row r="35" spans="2:9" s="55" customFormat="1">
      <c r="B35" s="51" t="s">
        <v>135</v>
      </c>
      <c r="C35" s="52" t="s">
        <v>136</v>
      </c>
      <c r="D35" s="53">
        <v>0</v>
      </c>
      <c r="E35" s="54">
        <f t="shared" si="0"/>
        <v>0</v>
      </c>
      <c r="F35" s="53">
        <f t="shared" si="1"/>
        <v>0</v>
      </c>
      <c r="G35" s="53">
        <f t="shared" si="2"/>
        <v>0</v>
      </c>
      <c r="I35" s="56" t="s">
        <v>134</v>
      </c>
    </row>
    <row r="36" spans="2:9" s="55" customFormat="1">
      <c r="B36" s="51" t="s">
        <v>48</v>
      </c>
      <c r="C36" s="52" t="s">
        <v>70</v>
      </c>
      <c r="D36" s="53">
        <v>-35323276.049999997</v>
      </c>
      <c r="E36" s="54">
        <f t="shared" si="0"/>
        <v>-7417887.9704999989</v>
      </c>
      <c r="F36" s="53">
        <f t="shared" si="1"/>
        <v>7417887.9704999989</v>
      </c>
      <c r="G36" s="53">
        <f t="shared" si="2"/>
        <v>0</v>
      </c>
      <c r="H36" s="58"/>
      <c r="I36" s="56"/>
    </row>
    <row r="37" spans="2:9" s="55" customFormat="1">
      <c r="B37" s="51" t="s">
        <v>49</v>
      </c>
      <c r="C37" s="52" t="s">
        <v>97</v>
      </c>
      <c r="D37" s="53">
        <v>2885052</v>
      </c>
      <c r="E37" s="54">
        <f t="shared" si="0"/>
        <v>605860.91999999993</v>
      </c>
      <c r="F37" s="53">
        <f t="shared" si="1"/>
        <v>-605860.91999999993</v>
      </c>
      <c r="G37" s="53">
        <f t="shared" si="2"/>
        <v>0</v>
      </c>
      <c r="H37" s="58"/>
      <c r="I37" s="56"/>
    </row>
    <row r="38" spans="2:9" s="55" customFormat="1">
      <c r="B38" s="51" t="s">
        <v>49</v>
      </c>
      <c r="C38" s="52" t="s">
        <v>98</v>
      </c>
      <c r="D38" s="53">
        <v>-884723.52</v>
      </c>
      <c r="E38" s="54">
        <f t="shared" si="0"/>
        <v>-185791.93919999999</v>
      </c>
      <c r="F38" s="53">
        <f t="shared" si="1"/>
        <v>185791.93919999999</v>
      </c>
      <c r="G38" s="53">
        <f t="shared" si="2"/>
        <v>0</v>
      </c>
      <c r="H38" s="58"/>
      <c r="I38" s="56"/>
    </row>
    <row r="39" spans="2:9" s="55" customFormat="1">
      <c r="B39" s="51" t="s">
        <v>137</v>
      </c>
      <c r="C39" s="52" t="s">
        <v>138</v>
      </c>
      <c r="D39" s="53">
        <v>0</v>
      </c>
      <c r="E39" s="54">
        <f t="shared" si="0"/>
        <v>0</v>
      </c>
      <c r="F39" s="53">
        <f t="shared" si="1"/>
        <v>0</v>
      </c>
      <c r="G39" s="53">
        <f t="shared" si="2"/>
        <v>0</v>
      </c>
      <c r="I39" s="56" t="s">
        <v>185</v>
      </c>
    </row>
    <row r="40" spans="2:9" s="55" customFormat="1">
      <c r="B40" s="51" t="s">
        <v>139</v>
      </c>
      <c r="C40" s="52" t="s">
        <v>140</v>
      </c>
      <c r="D40" s="53">
        <v>0</v>
      </c>
      <c r="E40" s="54">
        <f t="shared" si="0"/>
        <v>0</v>
      </c>
      <c r="F40" s="53">
        <f t="shared" si="1"/>
        <v>0</v>
      </c>
      <c r="G40" s="53">
        <f t="shared" si="2"/>
        <v>0</v>
      </c>
      <c r="H40" s="58"/>
      <c r="I40" s="56" t="s">
        <v>185</v>
      </c>
    </row>
    <row r="41" spans="2:9" s="55" customFormat="1">
      <c r="B41" s="51" t="s">
        <v>141</v>
      </c>
      <c r="C41" s="52" t="s">
        <v>142</v>
      </c>
      <c r="D41" s="53">
        <v>0</v>
      </c>
      <c r="E41" s="54">
        <f t="shared" si="0"/>
        <v>0</v>
      </c>
      <c r="F41" s="53">
        <f t="shared" si="1"/>
        <v>0</v>
      </c>
      <c r="G41" s="53">
        <f t="shared" si="2"/>
        <v>0</v>
      </c>
      <c r="H41" s="58"/>
      <c r="I41" s="56" t="s">
        <v>185</v>
      </c>
    </row>
    <row r="42" spans="2:9" s="55" customFormat="1">
      <c r="B42" s="51" t="s">
        <v>143</v>
      </c>
      <c r="C42" s="52" t="s">
        <v>144</v>
      </c>
      <c r="D42" s="53">
        <v>0</v>
      </c>
      <c r="E42" s="54">
        <f t="shared" si="0"/>
        <v>0</v>
      </c>
      <c r="F42" s="53">
        <f t="shared" si="1"/>
        <v>0</v>
      </c>
      <c r="G42" s="53">
        <f t="shared" si="2"/>
        <v>0</v>
      </c>
      <c r="I42" s="56" t="s">
        <v>185</v>
      </c>
    </row>
    <row r="43" spans="2:9" s="55" customFormat="1">
      <c r="B43" s="51" t="s">
        <v>145</v>
      </c>
      <c r="C43" s="52" t="s">
        <v>146</v>
      </c>
      <c r="D43" s="53">
        <v>0</v>
      </c>
      <c r="E43" s="54">
        <f t="shared" si="0"/>
        <v>0</v>
      </c>
      <c r="F43" s="53">
        <f t="shared" si="1"/>
        <v>0</v>
      </c>
      <c r="G43" s="53">
        <f t="shared" si="2"/>
        <v>0</v>
      </c>
      <c r="H43" s="66"/>
      <c r="I43" s="56" t="s">
        <v>185</v>
      </c>
    </row>
    <row r="44" spans="2:9" s="55" customFormat="1">
      <c r="B44" s="51" t="s">
        <v>50</v>
      </c>
      <c r="C44" s="52" t="s">
        <v>55</v>
      </c>
      <c r="D44" s="53">
        <v>5923.22</v>
      </c>
      <c r="E44" s="54">
        <f t="shared" si="0"/>
        <v>1243.8761999999999</v>
      </c>
      <c r="F44" s="53">
        <f t="shared" si="1"/>
        <v>-1243.8761999999999</v>
      </c>
      <c r="G44" s="53">
        <f t="shared" si="2"/>
        <v>0</v>
      </c>
      <c r="H44" s="58"/>
      <c r="I44" s="56"/>
    </row>
    <row r="45" spans="2:9" s="55" customFormat="1">
      <c r="B45" s="51" t="s">
        <v>51</v>
      </c>
      <c r="C45" s="52" t="s">
        <v>56</v>
      </c>
      <c r="D45" s="53">
        <v>404259.13</v>
      </c>
      <c r="E45" s="54">
        <f t="shared" si="0"/>
        <v>84894.417300000001</v>
      </c>
      <c r="F45" s="53">
        <f t="shared" si="1"/>
        <v>-84894.417300000001</v>
      </c>
      <c r="G45" s="53">
        <f t="shared" si="2"/>
        <v>0</v>
      </c>
      <c r="H45" s="58"/>
      <c r="I45" s="56"/>
    </row>
    <row r="46" spans="2:9" s="55" customFormat="1">
      <c r="B46" s="51" t="s">
        <v>57</v>
      </c>
      <c r="C46" s="52" t="s">
        <v>58</v>
      </c>
      <c r="D46" s="53">
        <v>843480</v>
      </c>
      <c r="E46" s="54">
        <f t="shared" si="0"/>
        <v>177130.8</v>
      </c>
      <c r="F46" s="53">
        <f t="shared" si="1"/>
        <v>-177130.8</v>
      </c>
      <c r="G46" s="53">
        <f t="shared" si="2"/>
        <v>0</v>
      </c>
      <c r="H46" s="58"/>
      <c r="I46" s="56"/>
    </row>
    <row r="47" spans="2:9" s="55" customFormat="1">
      <c r="B47" s="67" t="s">
        <v>223</v>
      </c>
      <c r="C47" s="68" t="s">
        <v>224</v>
      </c>
      <c r="D47" s="53">
        <v>679256.51</v>
      </c>
      <c r="E47" s="54">
        <f t="shared" si="0"/>
        <v>142643.8671</v>
      </c>
      <c r="F47" s="53">
        <f t="shared" si="1"/>
        <v>-142643.8671</v>
      </c>
      <c r="G47" s="53">
        <f t="shared" si="2"/>
        <v>0</v>
      </c>
      <c r="H47" s="58"/>
      <c r="I47" s="56"/>
    </row>
    <row r="48" spans="2:9" s="55" customFormat="1">
      <c r="B48" s="51" t="s">
        <v>71</v>
      </c>
      <c r="C48" s="52" t="s">
        <v>72</v>
      </c>
      <c r="D48" s="53">
        <v>-4141937.52</v>
      </c>
      <c r="E48" s="54">
        <f t="shared" si="0"/>
        <v>-869806.87919999997</v>
      </c>
      <c r="F48" s="53">
        <f t="shared" si="1"/>
        <v>869806.87919999997</v>
      </c>
      <c r="G48" s="53">
        <f t="shared" si="2"/>
        <v>0</v>
      </c>
      <c r="H48" s="58"/>
      <c r="I48" s="56"/>
    </row>
    <row r="49" spans="2:12" s="55" customFormat="1">
      <c r="B49" s="69" t="s">
        <v>147</v>
      </c>
      <c r="C49" s="52" t="s">
        <v>148</v>
      </c>
      <c r="D49" s="53">
        <v>0</v>
      </c>
      <c r="E49" s="54">
        <f t="shared" si="0"/>
        <v>0</v>
      </c>
      <c r="F49" s="53">
        <f t="shared" si="1"/>
        <v>0</v>
      </c>
      <c r="G49" s="53">
        <f t="shared" si="2"/>
        <v>0</v>
      </c>
      <c r="H49" s="58"/>
      <c r="I49" s="56" t="s">
        <v>185</v>
      </c>
    </row>
    <row r="50" spans="2:12" s="55" customFormat="1">
      <c r="B50" s="70" t="s">
        <v>73</v>
      </c>
      <c r="C50" s="52" t="s">
        <v>60</v>
      </c>
      <c r="D50" s="53">
        <v>0</v>
      </c>
      <c r="E50" s="54">
        <f t="shared" si="0"/>
        <v>0</v>
      </c>
      <c r="F50" s="53">
        <f t="shared" si="1"/>
        <v>0</v>
      </c>
      <c r="G50" s="53">
        <f t="shared" si="2"/>
        <v>0</v>
      </c>
      <c r="H50" s="58"/>
      <c r="I50" s="56" t="s">
        <v>185</v>
      </c>
    </row>
    <row r="51" spans="2:12" s="55" customFormat="1">
      <c r="B51" s="70" t="s">
        <v>149</v>
      </c>
      <c r="C51" s="52" t="s">
        <v>150</v>
      </c>
      <c r="D51" s="53">
        <v>143869.07999999999</v>
      </c>
      <c r="E51" s="54">
        <f t="shared" si="0"/>
        <v>30212.506799999996</v>
      </c>
      <c r="F51" s="53">
        <f t="shared" si="1"/>
        <v>-30212.506799999996</v>
      </c>
      <c r="G51" s="53">
        <f t="shared" si="2"/>
        <v>0</v>
      </c>
      <c r="H51" s="58"/>
      <c r="I51" s="56"/>
    </row>
    <row r="52" spans="2:12" s="55" customFormat="1">
      <c r="B52" s="70" t="s">
        <v>74</v>
      </c>
      <c r="C52" s="52" t="s">
        <v>61</v>
      </c>
      <c r="D52" s="53">
        <v>-88500.94</v>
      </c>
      <c r="E52" s="54">
        <f t="shared" si="0"/>
        <v>-18585.197400000001</v>
      </c>
      <c r="F52" s="53">
        <f t="shared" si="1"/>
        <v>18585.197400000001</v>
      </c>
      <c r="G52" s="53">
        <f t="shared" si="2"/>
        <v>0</v>
      </c>
      <c r="H52" s="58"/>
      <c r="I52" s="56"/>
    </row>
    <row r="53" spans="2:12" s="55" customFormat="1">
      <c r="B53" s="51" t="s">
        <v>151</v>
      </c>
      <c r="C53" s="52" t="s">
        <v>152</v>
      </c>
      <c r="D53" s="53">
        <v>0</v>
      </c>
      <c r="E53" s="54">
        <f t="shared" si="0"/>
        <v>0</v>
      </c>
      <c r="F53" s="53">
        <f t="shared" si="1"/>
        <v>0</v>
      </c>
      <c r="G53" s="53">
        <f t="shared" si="2"/>
        <v>0</v>
      </c>
      <c r="H53" s="58"/>
      <c r="I53" s="56" t="s">
        <v>185</v>
      </c>
    </row>
    <row r="54" spans="2:12" s="55" customFormat="1">
      <c r="B54" s="51" t="s">
        <v>75</v>
      </c>
      <c r="C54" s="52" t="s">
        <v>99</v>
      </c>
      <c r="D54" s="53">
        <v>-128604.43</v>
      </c>
      <c r="E54" s="54">
        <f t="shared" si="0"/>
        <v>-27006.930299999996</v>
      </c>
      <c r="F54" s="53">
        <f t="shared" si="1"/>
        <v>27006.930299999996</v>
      </c>
      <c r="G54" s="53">
        <f t="shared" si="2"/>
        <v>0</v>
      </c>
      <c r="H54" s="58"/>
      <c r="I54" s="56"/>
    </row>
    <row r="55" spans="2:12" s="55" customFormat="1">
      <c r="B55" s="51" t="s">
        <v>153</v>
      </c>
      <c r="C55" s="52" t="s">
        <v>154</v>
      </c>
      <c r="D55" s="53">
        <v>-206147.18</v>
      </c>
      <c r="E55" s="54">
        <f t="shared" si="0"/>
        <v>-43290.907799999994</v>
      </c>
      <c r="F55" s="53">
        <f t="shared" si="1"/>
        <v>43290.907799999994</v>
      </c>
      <c r="G55" s="53">
        <f t="shared" si="2"/>
        <v>0</v>
      </c>
      <c r="H55" s="58"/>
      <c r="I55" s="56" t="s">
        <v>185</v>
      </c>
    </row>
    <row r="56" spans="2:12" s="55" customFormat="1">
      <c r="B56" s="59" t="s">
        <v>155</v>
      </c>
      <c r="C56" s="57" t="s">
        <v>76</v>
      </c>
      <c r="D56" s="53">
        <v>1953888</v>
      </c>
      <c r="E56" s="54">
        <f t="shared" si="0"/>
        <v>410316.48</v>
      </c>
      <c r="F56" s="53">
        <f t="shared" si="1"/>
        <v>-410316.48</v>
      </c>
      <c r="G56" s="53">
        <f t="shared" si="2"/>
        <v>0</v>
      </c>
      <c r="H56" s="58"/>
      <c r="I56" s="56"/>
    </row>
    <row r="57" spans="2:12" s="55" customFormat="1">
      <c r="B57" s="71" t="s">
        <v>85</v>
      </c>
      <c r="C57" s="57" t="s">
        <v>77</v>
      </c>
      <c r="D57" s="53">
        <v>0</v>
      </c>
      <c r="E57" s="54">
        <f t="shared" si="0"/>
        <v>0</v>
      </c>
      <c r="F57" s="53">
        <f t="shared" si="1"/>
        <v>0</v>
      </c>
      <c r="G57" s="53">
        <f t="shared" si="2"/>
        <v>0</v>
      </c>
      <c r="H57" s="58"/>
      <c r="I57" s="56" t="s">
        <v>185</v>
      </c>
    </row>
    <row r="58" spans="2:12" s="55" customFormat="1">
      <c r="B58" s="71" t="s">
        <v>156</v>
      </c>
      <c r="C58" s="57" t="s">
        <v>157</v>
      </c>
      <c r="D58" s="53">
        <v>-8158.44</v>
      </c>
      <c r="E58" s="54">
        <f t="shared" si="0"/>
        <v>-1713.2723999999998</v>
      </c>
      <c r="F58" s="53">
        <f t="shared" si="1"/>
        <v>1713.2723999999998</v>
      </c>
      <c r="G58" s="53">
        <f t="shared" si="2"/>
        <v>0</v>
      </c>
      <c r="H58" s="58"/>
      <c r="I58" s="56"/>
      <c r="L58" s="72"/>
    </row>
    <row r="59" spans="2:12" s="55" customFormat="1">
      <c r="B59" s="71" t="s">
        <v>158</v>
      </c>
      <c r="C59" s="57" t="s">
        <v>159</v>
      </c>
      <c r="D59" s="53">
        <v>0</v>
      </c>
      <c r="E59" s="54">
        <f t="shared" si="0"/>
        <v>0</v>
      </c>
      <c r="F59" s="53">
        <f t="shared" si="1"/>
        <v>0</v>
      </c>
      <c r="G59" s="53">
        <f t="shared" si="2"/>
        <v>0</v>
      </c>
      <c r="H59" s="58"/>
      <c r="I59" s="56" t="s">
        <v>185</v>
      </c>
    </row>
    <row r="60" spans="2:12" s="55" customFormat="1">
      <c r="B60" s="71" t="s">
        <v>160</v>
      </c>
      <c r="C60" s="57" t="s">
        <v>161</v>
      </c>
      <c r="D60" s="53">
        <v>0</v>
      </c>
      <c r="E60" s="54">
        <f t="shared" si="0"/>
        <v>0</v>
      </c>
      <c r="F60" s="53">
        <f t="shared" si="1"/>
        <v>0</v>
      </c>
      <c r="G60" s="53">
        <f t="shared" si="2"/>
        <v>0</v>
      </c>
      <c r="H60" s="58"/>
      <c r="I60" s="56" t="s">
        <v>185</v>
      </c>
    </row>
    <row r="61" spans="2:12" s="55" customFormat="1">
      <c r="B61" s="71" t="s">
        <v>162</v>
      </c>
      <c r="C61" s="57" t="s">
        <v>163</v>
      </c>
      <c r="D61" s="53">
        <v>0</v>
      </c>
      <c r="E61" s="54">
        <f t="shared" si="0"/>
        <v>0</v>
      </c>
      <c r="F61" s="53">
        <f t="shared" si="1"/>
        <v>0</v>
      </c>
      <c r="G61" s="53">
        <f t="shared" si="2"/>
        <v>0</v>
      </c>
      <c r="H61" s="58"/>
      <c r="I61" s="56" t="s">
        <v>185</v>
      </c>
    </row>
    <row r="62" spans="2:12" s="55" customFormat="1">
      <c r="B62" s="71" t="s">
        <v>86</v>
      </c>
      <c r="C62" s="57" t="s">
        <v>78</v>
      </c>
      <c r="D62" s="53">
        <v>-1375943.6799999999</v>
      </c>
      <c r="E62" s="54">
        <f t="shared" si="0"/>
        <v>-288948.1728</v>
      </c>
      <c r="F62" s="53">
        <f t="shared" si="1"/>
        <v>288948.1728</v>
      </c>
      <c r="G62" s="53">
        <f t="shared" si="2"/>
        <v>0</v>
      </c>
      <c r="H62" s="58"/>
      <c r="I62" s="56"/>
    </row>
    <row r="63" spans="2:12" s="55" customFormat="1">
      <c r="B63" s="71" t="s">
        <v>164</v>
      </c>
      <c r="C63" s="57" t="s">
        <v>165</v>
      </c>
      <c r="D63" s="53">
        <v>0</v>
      </c>
      <c r="E63" s="54">
        <f t="shared" si="0"/>
        <v>0</v>
      </c>
      <c r="F63" s="53">
        <f t="shared" si="1"/>
        <v>0</v>
      </c>
      <c r="G63" s="53">
        <f t="shared" si="2"/>
        <v>0</v>
      </c>
      <c r="H63" s="58"/>
      <c r="I63" s="56" t="s">
        <v>134</v>
      </c>
    </row>
    <row r="64" spans="2:12" s="55" customFormat="1">
      <c r="B64" s="71" t="s">
        <v>87</v>
      </c>
      <c r="C64" s="57" t="s">
        <v>79</v>
      </c>
      <c r="D64" s="53">
        <v>8918.0400000000009</v>
      </c>
      <c r="E64" s="54">
        <f t="shared" si="0"/>
        <v>1872.7884000000001</v>
      </c>
      <c r="F64" s="53">
        <f t="shared" si="1"/>
        <v>-1872.7884000000001</v>
      </c>
      <c r="G64" s="53">
        <f t="shared" si="2"/>
        <v>0</v>
      </c>
      <c r="H64" s="58"/>
      <c r="I64" s="56"/>
    </row>
    <row r="65" spans="1:10" s="55" customFormat="1">
      <c r="B65" s="69" t="s">
        <v>88</v>
      </c>
      <c r="C65" s="57" t="s">
        <v>100</v>
      </c>
      <c r="D65" s="53">
        <v>0</v>
      </c>
      <c r="E65" s="54">
        <f t="shared" si="0"/>
        <v>0</v>
      </c>
      <c r="F65" s="53">
        <f t="shared" si="1"/>
        <v>0</v>
      </c>
      <c r="G65" s="53">
        <f t="shared" si="2"/>
        <v>0</v>
      </c>
      <c r="H65" s="58"/>
      <c r="I65" s="56" t="s">
        <v>185</v>
      </c>
    </row>
    <row r="66" spans="1:10" s="55" customFormat="1">
      <c r="B66" s="69" t="s">
        <v>89</v>
      </c>
      <c r="C66" s="57" t="s">
        <v>101</v>
      </c>
      <c r="D66" s="53">
        <v>0</v>
      </c>
      <c r="E66" s="54">
        <f t="shared" si="0"/>
        <v>0</v>
      </c>
      <c r="F66" s="53">
        <f t="shared" si="1"/>
        <v>0</v>
      </c>
      <c r="G66" s="53">
        <f t="shared" si="2"/>
        <v>0</v>
      </c>
      <c r="H66" s="58"/>
      <c r="I66" s="56" t="s">
        <v>185</v>
      </c>
    </row>
    <row r="67" spans="1:10" s="55" customFormat="1">
      <c r="B67" s="69" t="s">
        <v>90</v>
      </c>
      <c r="C67" s="57" t="s">
        <v>93</v>
      </c>
      <c r="D67" s="53">
        <v>0</v>
      </c>
      <c r="E67" s="54">
        <f t="shared" si="0"/>
        <v>0</v>
      </c>
      <c r="F67" s="53">
        <f t="shared" si="1"/>
        <v>0</v>
      </c>
      <c r="G67" s="53">
        <f t="shared" si="2"/>
        <v>0</v>
      </c>
      <c r="H67" s="58"/>
      <c r="I67" s="56" t="s">
        <v>185</v>
      </c>
    </row>
    <row r="68" spans="1:10" s="55" customFormat="1">
      <c r="B68" s="69" t="s">
        <v>91</v>
      </c>
      <c r="C68" s="57" t="s">
        <v>94</v>
      </c>
      <c r="D68" s="53">
        <v>173622</v>
      </c>
      <c r="E68" s="54">
        <f t="shared" si="0"/>
        <v>36460.619999999995</v>
      </c>
      <c r="F68" s="53">
        <f t="shared" si="1"/>
        <v>-36460.619999999995</v>
      </c>
      <c r="G68" s="53">
        <f t="shared" si="2"/>
        <v>0</v>
      </c>
      <c r="H68" s="58"/>
      <c r="I68" s="56"/>
    </row>
    <row r="69" spans="1:10" s="55" customFormat="1">
      <c r="B69" s="69" t="s">
        <v>92</v>
      </c>
      <c r="C69" s="57" t="s">
        <v>95</v>
      </c>
      <c r="D69" s="53">
        <v>3914117.64</v>
      </c>
      <c r="E69" s="54">
        <f t="shared" si="0"/>
        <v>821964.70440000005</v>
      </c>
      <c r="F69" s="53">
        <f t="shared" si="1"/>
        <v>-821964.70440000005</v>
      </c>
      <c r="G69" s="53">
        <f t="shared" si="2"/>
        <v>0</v>
      </c>
      <c r="H69" s="58"/>
      <c r="I69" s="56"/>
    </row>
    <row r="70" spans="1:10" s="55" customFormat="1">
      <c r="B70" s="59" t="s">
        <v>166</v>
      </c>
      <c r="C70" s="60" t="s">
        <v>167</v>
      </c>
      <c r="D70" s="53">
        <v>0</v>
      </c>
      <c r="E70" s="54">
        <f t="shared" si="0"/>
        <v>0</v>
      </c>
      <c r="F70" s="53">
        <f t="shared" si="1"/>
        <v>0</v>
      </c>
      <c r="G70" s="53">
        <f t="shared" si="2"/>
        <v>0</v>
      </c>
      <c r="H70" s="61"/>
      <c r="I70" s="56" t="s">
        <v>185</v>
      </c>
    </row>
    <row r="71" spans="1:10" s="55" customFormat="1">
      <c r="B71" s="59" t="s">
        <v>168</v>
      </c>
      <c r="C71" s="73" t="s">
        <v>169</v>
      </c>
      <c r="D71" s="53">
        <v>0</v>
      </c>
      <c r="E71" s="54">
        <f t="shared" si="0"/>
        <v>0</v>
      </c>
      <c r="F71" s="53">
        <f t="shared" si="1"/>
        <v>0</v>
      </c>
      <c r="G71" s="53">
        <f t="shared" si="2"/>
        <v>0</v>
      </c>
      <c r="H71" s="61"/>
      <c r="I71" s="56" t="s">
        <v>185</v>
      </c>
    </row>
    <row r="72" spans="1:10" s="74" customFormat="1">
      <c r="A72" s="55"/>
      <c r="B72" s="59" t="s">
        <v>170</v>
      </c>
      <c r="C72" s="60" t="s">
        <v>171</v>
      </c>
      <c r="D72" s="53">
        <v>0</v>
      </c>
      <c r="E72" s="54">
        <f t="shared" si="0"/>
        <v>0</v>
      </c>
      <c r="F72" s="53">
        <f t="shared" si="1"/>
        <v>0</v>
      </c>
      <c r="G72" s="53">
        <f t="shared" si="2"/>
        <v>0</v>
      </c>
      <c r="H72" s="56"/>
      <c r="I72" s="56" t="s">
        <v>185</v>
      </c>
      <c r="J72" s="55"/>
    </row>
    <row r="73" spans="1:10" s="55" customFormat="1">
      <c r="B73" s="62" t="s">
        <v>172</v>
      </c>
      <c r="C73" s="60" t="s">
        <v>173</v>
      </c>
      <c r="D73" s="53">
        <v>0</v>
      </c>
      <c r="E73" s="54">
        <f t="shared" si="0"/>
        <v>0</v>
      </c>
      <c r="F73" s="53">
        <f t="shared" si="1"/>
        <v>0</v>
      </c>
      <c r="G73" s="53">
        <f t="shared" si="2"/>
        <v>0</v>
      </c>
      <c r="I73" s="56" t="s">
        <v>185</v>
      </c>
    </row>
    <row r="74" spans="1:10" s="55" customFormat="1">
      <c r="B74" s="62" t="s">
        <v>174</v>
      </c>
      <c r="C74" s="60" t="s">
        <v>175</v>
      </c>
      <c r="D74" s="53">
        <v>-8629685.6099999994</v>
      </c>
      <c r="E74" s="54">
        <f t="shared" ref="E74" si="3">D74*0.21</f>
        <v>-1812233.9780999997</v>
      </c>
      <c r="F74" s="53">
        <f t="shared" ref="F74" si="4">-E74</f>
        <v>1812233.9780999997</v>
      </c>
      <c r="G74" s="53">
        <f t="shared" ref="G74" si="5">F74+E74</f>
        <v>0</v>
      </c>
      <c r="I74" s="65"/>
    </row>
    <row r="75" spans="1:10" s="55" customFormat="1">
      <c r="B75" s="62" t="s">
        <v>162</v>
      </c>
      <c r="C75" s="73" t="s">
        <v>188</v>
      </c>
      <c r="D75" s="53">
        <v>1830246.6</v>
      </c>
      <c r="E75" s="54">
        <f>D75*0.21</f>
        <v>384351.78600000002</v>
      </c>
      <c r="F75" s="53">
        <f>-E75</f>
        <v>-384351.78600000002</v>
      </c>
      <c r="G75" s="53">
        <f>F75+E75</f>
        <v>0</v>
      </c>
      <c r="I75" s="65"/>
    </row>
    <row r="76" spans="1:10" s="55" customFormat="1">
      <c r="B76" s="62" t="s">
        <v>189</v>
      </c>
      <c r="C76" s="73" t="s">
        <v>190</v>
      </c>
      <c r="D76" s="53">
        <v>2606703</v>
      </c>
      <c r="E76" s="54">
        <f>D76*0.21</f>
        <v>547407.63</v>
      </c>
      <c r="F76" s="53">
        <f>-E76</f>
        <v>-547407.63</v>
      </c>
      <c r="G76" s="53">
        <f>F76+E76</f>
        <v>0</v>
      </c>
      <c r="I76" s="65"/>
    </row>
    <row r="77" spans="1:10" s="55" customFormat="1">
      <c r="B77" s="62" t="s">
        <v>191</v>
      </c>
      <c r="C77" s="60" t="s">
        <v>192</v>
      </c>
      <c r="D77" s="53">
        <v>907870.09</v>
      </c>
      <c r="E77" s="54">
        <f t="shared" ref="E77:E97" si="6">D77*0.21</f>
        <v>190652.71889999998</v>
      </c>
      <c r="F77" s="53">
        <f t="shared" ref="F77:F91" si="7">-E77</f>
        <v>-190652.71889999998</v>
      </c>
      <c r="G77" s="53">
        <f t="shared" ref="G77:G91" si="8">F77+E77</f>
        <v>0</v>
      </c>
      <c r="I77" s="65"/>
    </row>
    <row r="78" spans="1:10" s="55" customFormat="1">
      <c r="B78" s="62" t="s">
        <v>193</v>
      </c>
      <c r="C78" s="60" t="s">
        <v>194</v>
      </c>
      <c r="D78" s="53">
        <v>94836</v>
      </c>
      <c r="E78" s="54">
        <f t="shared" si="6"/>
        <v>19915.559999999998</v>
      </c>
      <c r="F78" s="53">
        <f t="shared" si="7"/>
        <v>-19915.559999999998</v>
      </c>
      <c r="G78" s="53">
        <f t="shared" si="8"/>
        <v>0</v>
      </c>
      <c r="I78" s="65"/>
    </row>
    <row r="79" spans="1:10" s="55" customFormat="1">
      <c r="B79" s="62" t="s">
        <v>195</v>
      </c>
      <c r="C79" s="60" t="s">
        <v>196</v>
      </c>
      <c r="D79" s="53">
        <v>2787552</v>
      </c>
      <c r="E79" s="54">
        <f t="shared" si="6"/>
        <v>585385.91999999993</v>
      </c>
      <c r="F79" s="53">
        <f t="shared" si="7"/>
        <v>-585385.91999999993</v>
      </c>
      <c r="G79" s="53">
        <f t="shared" si="8"/>
        <v>0</v>
      </c>
      <c r="I79" s="65"/>
    </row>
    <row r="80" spans="1:10" s="55" customFormat="1">
      <c r="B80" s="62" t="s">
        <v>197</v>
      </c>
      <c r="C80" s="60" t="s">
        <v>198</v>
      </c>
      <c r="D80" s="53">
        <v>-11334715.199999999</v>
      </c>
      <c r="E80" s="54">
        <f t="shared" si="6"/>
        <v>-2380290.1919999998</v>
      </c>
      <c r="F80" s="53">
        <f t="shared" si="7"/>
        <v>2380290.1919999998</v>
      </c>
      <c r="G80" s="53">
        <f t="shared" si="8"/>
        <v>0</v>
      </c>
      <c r="I80" s="65"/>
    </row>
    <row r="81" spans="2:9" s="55" customFormat="1">
      <c r="B81" s="62" t="s">
        <v>199</v>
      </c>
      <c r="C81" s="60" t="s">
        <v>200</v>
      </c>
      <c r="D81" s="53">
        <v>18513238.329999998</v>
      </c>
      <c r="E81" s="54">
        <f t="shared" si="6"/>
        <v>3887780.0492999996</v>
      </c>
      <c r="F81" s="53">
        <f t="shared" si="7"/>
        <v>-3887780.0492999996</v>
      </c>
      <c r="G81" s="53">
        <f t="shared" si="8"/>
        <v>0</v>
      </c>
      <c r="I81" s="65"/>
    </row>
    <row r="82" spans="2:9" s="55" customFormat="1">
      <c r="B82" s="62" t="s">
        <v>201</v>
      </c>
      <c r="C82" s="60" t="s">
        <v>202</v>
      </c>
      <c r="D82" s="53">
        <v>87036.27</v>
      </c>
      <c r="E82" s="54">
        <f t="shared" si="6"/>
        <v>18277.616699999999</v>
      </c>
      <c r="F82" s="53">
        <f t="shared" si="7"/>
        <v>-18277.616699999999</v>
      </c>
      <c r="G82" s="53">
        <f t="shared" si="8"/>
        <v>0</v>
      </c>
      <c r="I82" s="65"/>
    </row>
    <row r="83" spans="2:9" s="55" customFormat="1">
      <c r="B83" s="62" t="s">
        <v>203</v>
      </c>
      <c r="C83" s="60" t="s">
        <v>225</v>
      </c>
      <c r="D83" s="53">
        <v>3969591</v>
      </c>
      <c r="E83" s="54">
        <f t="shared" si="6"/>
        <v>833614.11</v>
      </c>
      <c r="F83" s="53">
        <f t="shared" si="7"/>
        <v>-833614.11</v>
      </c>
      <c r="G83" s="53">
        <f t="shared" si="8"/>
        <v>0</v>
      </c>
      <c r="I83" s="65"/>
    </row>
    <row r="84" spans="2:9" s="55" customFormat="1">
      <c r="B84" s="62" t="s">
        <v>204</v>
      </c>
      <c r="C84" s="60" t="s">
        <v>205</v>
      </c>
      <c r="D84" s="53">
        <v>-9943512</v>
      </c>
      <c r="E84" s="54">
        <f t="shared" si="6"/>
        <v>-2088137.52</v>
      </c>
      <c r="F84" s="53">
        <f t="shared" si="7"/>
        <v>2088137.52</v>
      </c>
      <c r="G84" s="53">
        <f t="shared" si="8"/>
        <v>0</v>
      </c>
      <c r="I84" s="65"/>
    </row>
    <row r="85" spans="2:9" s="55" customFormat="1">
      <c r="B85" s="62" t="s">
        <v>206</v>
      </c>
      <c r="C85" s="60" t="s">
        <v>207</v>
      </c>
      <c r="D85" s="53">
        <v>7396070.3200000003</v>
      </c>
      <c r="E85" s="54">
        <f t="shared" si="6"/>
        <v>1553174.7672000001</v>
      </c>
      <c r="F85" s="53">
        <f t="shared" si="7"/>
        <v>-1553174.7672000001</v>
      </c>
      <c r="G85" s="53">
        <f t="shared" si="8"/>
        <v>0</v>
      </c>
      <c r="I85" s="65"/>
    </row>
    <row r="86" spans="2:9" s="55" customFormat="1">
      <c r="B86" s="62" t="s">
        <v>208</v>
      </c>
      <c r="C86" s="60" t="s">
        <v>209</v>
      </c>
      <c r="D86" s="53">
        <v>-57784.34</v>
      </c>
      <c r="E86" s="54">
        <f t="shared" si="6"/>
        <v>-12134.711399999998</v>
      </c>
      <c r="F86" s="53">
        <f t="shared" si="7"/>
        <v>12134.711399999998</v>
      </c>
      <c r="G86" s="53">
        <f t="shared" si="8"/>
        <v>0</v>
      </c>
      <c r="I86" s="65"/>
    </row>
    <row r="87" spans="2:9" s="55" customFormat="1">
      <c r="B87" s="62" t="s">
        <v>210</v>
      </c>
      <c r="C87" s="60" t="s">
        <v>211</v>
      </c>
      <c r="D87" s="53">
        <v>-10083698.300000001</v>
      </c>
      <c r="E87" s="54">
        <f t="shared" si="6"/>
        <v>-2117576.6430000002</v>
      </c>
      <c r="F87" s="53">
        <f t="shared" si="7"/>
        <v>2117576.6430000002</v>
      </c>
      <c r="G87" s="53">
        <f t="shared" si="8"/>
        <v>0</v>
      </c>
      <c r="I87" s="65"/>
    </row>
    <row r="88" spans="2:9" s="55" customFormat="1">
      <c r="B88" s="62" t="s">
        <v>212</v>
      </c>
      <c r="C88" s="60" t="s">
        <v>213</v>
      </c>
      <c r="D88" s="53">
        <v>2828243.05</v>
      </c>
      <c r="E88" s="54">
        <f t="shared" si="6"/>
        <v>593931.04049999989</v>
      </c>
      <c r="F88" s="53">
        <f t="shared" si="7"/>
        <v>-593931.04049999989</v>
      </c>
      <c r="G88" s="53">
        <f t="shared" si="8"/>
        <v>0</v>
      </c>
      <c r="I88" s="65"/>
    </row>
    <row r="89" spans="2:9" s="55" customFormat="1">
      <c r="B89" s="62" t="s">
        <v>214</v>
      </c>
      <c r="C89" s="60" t="s">
        <v>215</v>
      </c>
      <c r="D89" s="53">
        <v>-906583.23</v>
      </c>
      <c r="E89" s="54">
        <f t="shared" si="6"/>
        <v>-190382.47829999999</v>
      </c>
      <c r="F89" s="53">
        <f t="shared" si="7"/>
        <v>190382.47829999999</v>
      </c>
      <c r="G89" s="53">
        <f t="shared" si="8"/>
        <v>0</v>
      </c>
      <c r="I89" s="65"/>
    </row>
    <row r="90" spans="2:9" s="55" customFormat="1">
      <c r="B90" s="75" t="s">
        <v>226</v>
      </c>
      <c r="C90" s="76" t="s">
        <v>227</v>
      </c>
      <c r="D90" s="53">
        <v>-1523677.4</v>
      </c>
      <c r="E90" s="54">
        <f t="shared" si="6"/>
        <v>-319972.25399999996</v>
      </c>
      <c r="F90" s="53">
        <f t="shared" si="7"/>
        <v>319972.25399999996</v>
      </c>
      <c r="G90" s="53">
        <f t="shared" si="8"/>
        <v>0</v>
      </c>
      <c r="I90" s="65" t="s">
        <v>222</v>
      </c>
    </row>
    <row r="91" spans="2:9" s="55" customFormat="1">
      <c r="B91" s="75" t="s">
        <v>228</v>
      </c>
      <c r="C91" s="76" t="s">
        <v>229</v>
      </c>
      <c r="D91" s="53">
        <v>-1045459.68</v>
      </c>
      <c r="E91" s="54">
        <f t="shared" si="6"/>
        <v>-219546.53280000002</v>
      </c>
      <c r="F91" s="53">
        <f t="shared" si="7"/>
        <v>219546.53280000002</v>
      </c>
      <c r="G91" s="53">
        <f t="shared" si="8"/>
        <v>0</v>
      </c>
      <c r="I91" s="65" t="s">
        <v>222</v>
      </c>
    </row>
    <row r="92" spans="2:9" s="55" customFormat="1">
      <c r="B92" s="77" t="s">
        <v>36</v>
      </c>
      <c r="C92" s="78" t="s">
        <v>25</v>
      </c>
      <c r="D92" s="79">
        <v>326629.53000000003</v>
      </c>
      <c r="E92" s="54">
        <f t="shared" si="6"/>
        <v>68592.201300000001</v>
      </c>
      <c r="F92" s="80">
        <v>0</v>
      </c>
      <c r="G92" s="79">
        <f t="shared" ref="G92:G96" si="9">E92</f>
        <v>68592.201300000001</v>
      </c>
      <c r="H92" s="81" t="s">
        <v>116</v>
      </c>
      <c r="I92" s="56"/>
    </row>
    <row r="93" spans="2:9" s="55" customFormat="1">
      <c r="B93" s="77" t="s">
        <v>176</v>
      </c>
      <c r="C93" s="78" t="s">
        <v>177</v>
      </c>
      <c r="D93" s="79">
        <v>318574.021924</v>
      </c>
      <c r="E93" s="54">
        <f t="shared" si="6"/>
        <v>66900.544604039998</v>
      </c>
      <c r="F93" s="80">
        <v>0</v>
      </c>
      <c r="G93" s="79">
        <f t="shared" si="9"/>
        <v>66900.544604039998</v>
      </c>
      <c r="H93" s="81" t="s">
        <v>116</v>
      </c>
      <c r="I93" s="56"/>
    </row>
    <row r="94" spans="2:9" s="55" customFormat="1">
      <c r="B94" s="77" t="s">
        <v>80</v>
      </c>
      <c r="C94" s="78" t="s">
        <v>62</v>
      </c>
      <c r="D94" s="79">
        <v>2252857.13</v>
      </c>
      <c r="E94" s="54">
        <f t="shared" si="6"/>
        <v>473099.99729999993</v>
      </c>
      <c r="F94" s="80">
        <v>0</v>
      </c>
      <c r="G94" s="79">
        <f t="shared" si="9"/>
        <v>473099.99729999993</v>
      </c>
      <c r="H94" s="81" t="s">
        <v>116</v>
      </c>
      <c r="I94" s="56"/>
    </row>
    <row r="95" spans="2:9" s="55" customFormat="1">
      <c r="B95" s="77" t="s">
        <v>81</v>
      </c>
      <c r="C95" s="78" t="s">
        <v>63</v>
      </c>
      <c r="D95" s="79">
        <v>1363298.2874801499</v>
      </c>
      <c r="E95" s="54">
        <f t="shared" si="6"/>
        <v>286292.64037083148</v>
      </c>
      <c r="F95" s="80">
        <v>0</v>
      </c>
      <c r="G95" s="79">
        <f t="shared" si="9"/>
        <v>286292.64037083148</v>
      </c>
      <c r="H95" s="81" t="s">
        <v>116</v>
      </c>
      <c r="I95" s="56"/>
    </row>
    <row r="96" spans="2:9" s="55" customFormat="1">
      <c r="B96" s="77" t="s">
        <v>82</v>
      </c>
      <c r="C96" s="78" t="s">
        <v>83</v>
      </c>
      <c r="D96" s="79">
        <v>-3794362.76</v>
      </c>
      <c r="E96" s="54">
        <f t="shared" si="6"/>
        <v>-796816.17959999992</v>
      </c>
      <c r="F96" s="80"/>
      <c r="G96" s="79">
        <f t="shared" si="9"/>
        <v>-796816.17959999992</v>
      </c>
      <c r="H96" s="81" t="s">
        <v>116</v>
      </c>
      <c r="I96" s="56"/>
    </row>
    <row r="97" spans="2:12" s="55" customFormat="1">
      <c r="B97" s="77" t="s">
        <v>52</v>
      </c>
      <c r="C97" s="78" t="s">
        <v>102</v>
      </c>
      <c r="D97" s="79">
        <f>D132</f>
        <v>11531719.832540635</v>
      </c>
      <c r="E97" s="54">
        <f t="shared" si="6"/>
        <v>2421661.1648335331</v>
      </c>
      <c r="F97" s="79">
        <f>D135</f>
        <v>-22673515.672809999</v>
      </c>
      <c r="G97" s="79">
        <f>SUM(E97:F97)</f>
        <v>-20251854.507976465</v>
      </c>
      <c r="H97" s="81" t="s">
        <v>116</v>
      </c>
      <c r="I97" s="56"/>
      <c r="J97" s="82"/>
      <c r="K97" s="82"/>
      <c r="L97" s="82"/>
    </row>
    <row r="98" spans="2:12" s="83" customFormat="1" ht="15.75" thickBot="1">
      <c r="C98" s="84" t="s">
        <v>178</v>
      </c>
      <c r="D98" s="85">
        <f>SUM(D10:D97)</f>
        <v>-50309063.618055195</v>
      </c>
      <c r="E98" s="85">
        <f>SUM(E10:E97)</f>
        <v>-10564903.359791594</v>
      </c>
      <c r="F98" s="85">
        <f>SUM(F10:F97)</f>
        <v>-9588881.9442100022</v>
      </c>
      <c r="G98" s="85">
        <f>SUM(G10:G97)</f>
        <v>-20153785.304001592</v>
      </c>
      <c r="I98" s="36"/>
    </row>
    <row r="99" spans="2:12" s="55" customFormat="1" ht="15.75" thickTop="1">
      <c r="B99" s="58"/>
      <c r="C99" s="58"/>
      <c r="D99" s="58"/>
      <c r="E99" s="86"/>
      <c r="F99" s="87"/>
      <c r="G99" s="58"/>
      <c r="I99" s="56"/>
    </row>
    <row r="100" spans="2:12" s="55" customFormat="1">
      <c r="B100" s="58"/>
      <c r="C100" s="58"/>
      <c r="D100" s="58"/>
      <c r="E100" s="86"/>
      <c r="F100" s="87"/>
      <c r="G100" s="58"/>
      <c r="I100" s="56"/>
    </row>
    <row r="101" spans="2:12" s="83" customFormat="1">
      <c r="C101" s="88" t="s">
        <v>179</v>
      </c>
      <c r="D101" s="89">
        <f>D7</f>
        <v>369194990.86823308</v>
      </c>
      <c r="E101" s="90">
        <f>D101*0.21</f>
        <v>77530948.082328945</v>
      </c>
      <c r="G101" s="90">
        <f>SUM(E101:F101)</f>
        <v>77530948.082328945</v>
      </c>
      <c r="I101" s="36"/>
    </row>
    <row r="102" spans="2:12" s="74" customFormat="1">
      <c r="C102" s="88" t="s">
        <v>29</v>
      </c>
      <c r="D102" s="91">
        <f>D98</f>
        <v>-50309063.618055195</v>
      </c>
      <c r="E102" s="92">
        <f>D102*0.21</f>
        <v>-10564903.35979159</v>
      </c>
      <c r="F102" s="91">
        <f>F98</f>
        <v>-9588881.9442100022</v>
      </c>
      <c r="G102" s="93">
        <f>SUM(E102:F102)</f>
        <v>-20153785.304001592</v>
      </c>
      <c r="I102" s="36"/>
    </row>
    <row r="103" spans="2:12" s="74" customFormat="1">
      <c r="C103" s="43" t="s">
        <v>65</v>
      </c>
      <c r="D103" s="94">
        <f>SUM(D101:D102)</f>
        <v>318885927.25017786</v>
      </c>
      <c r="E103" s="95">
        <f>D103*0.21</f>
        <v>66966044.722537346</v>
      </c>
      <c r="F103" s="94">
        <f>F102</f>
        <v>-9588881.9442100022</v>
      </c>
      <c r="G103" s="90">
        <f>SUM(G101:G102)</f>
        <v>57377162.778327353</v>
      </c>
      <c r="I103" s="36"/>
    </row>
    <row r="104" spans="2:12" s="74" customFormat="1">
      <c r="C104" s="96" t="s">
        <v>180</v>
      </c>
      <c r="E104" s="86">
        <v>747318.28</v>
      </c>
      <c r="F104" s="97">
        <v>0</v>
      </c>
      <c r="G104" s="90">
        <f>SUM(E104:F104)</f>
        <v>747318.28</v>
      </c>
      <c r="I104" s="41"/>
    </row>
    <row r="105" spans="2:12" s="74" customFormat="1" ht="15.75" thickBot="1">
      <c r="C105" s="96" t="s">
        <v>66</v>
      </c>
      <c r="E105" s="98">
        <f>SUM(E103:E104)</f>
        <v>67713363.00253734</v>
      </c>
      <c r="F105" s="99">
        <f>SUM(F103:F104)</f>
        <v>-9588881.9442100022</v>
      </c>
      <c r="G105" s="100">
        <f>SUM(G103:G104)</f>
        <v>58124481.058327354</v>
      </c>
      <c r="I105" s="41"/>
    </row>
    <row r="106" spans="2:12" s="55" customFormat="1" ht="15.75" thickTop="1">
      <c r="B106" s="58"/>
      <c r="C106" s="58"/>
      <c r="D106" s="101"/>
      <c r="E106" s="86"/>
      <c r="F106" s="87"/>
      <c r="G106" s="58"/>
      <c r="I106" s="56"/>
    </row>
    <row r="107" spans="2:12" s="33" customFormat="1">
      <c r="C107" s="102"/>
      <c r="D107" s="103"/>
      <c r="E107" s="104"/>
      <c r="F107" s="105"/>
      <c r="H107" s="37"/>
      <c r="I107" s="38"/>
      <c r="J107" s="37"/>
    </row>
    <row r="108" spans="2:12" s="33" customFormat="1">
      <c r="C108" s="106" t="s">
        <v>181</v>
      </c>
      <c r="D108" s="107"/>
      <c r="E108" s="42"/>
      <c r="H108" s="37"/>
      <c r="I108" s="38"/>
      <c r="J108" s="37"/>
    </row>
    <row r="109" spans="2:12" s="33" customFormat="1">
      <c r="C109" s="43" t="str">
        <f>C101</f>
        <v>PTBI</v>
      </c>
      <c r="D109" s="87">
        <f>D7</f>
        <v>369194990.86823308</v>
      </c>
      <c r="E109" s="47"/>
      <c r="F109" s="108"/>
      <c r="H109" s="37"/>
      <c r="I109" s="38"/>
      <c r="J109" s="37"/>
    </row>
    <row r="110" spans="2:12" s="33" customFormat="1">
      <c r="C110" s="109" t="s">
        <v>182</v>
      </c>
      <c r="D110" s="110">
        <v>0.21</v>
      </c>
      <c r="E110" s="47"/>
      <c r="H110" s="37"/>
      <c r="I110" s="38"/>
      <c r="J110" s="37"/>
    </row>
    <row r="111" spans="2:12" s="33" customFormat="1">
      <c r="C111" s="43" t="s">
        <v>59</v>
      </c>
      <c r="D111" s="111">
        <f>D109*21%</f>
        <v>77530948.082328945</v>
      </c>
      <c r="E111" s="112">
        <f t="shared" ref="E111:E118" si="10">D111/$D$109</f>
        <v>0.21</v>
      </c>
      <c r="H111" s="37"/>
      <c r="I111" s="38"/>
      <c r="J111" s="37"/>
    </row>
    <row r="112" spans="2:12" s="33" customFormat="1">
      <c r="C112" s="113" t="s">
        <v>25</v>
      </c>
      <c r="D112" s="87">
        <f>G92</f>
        <v>68592.201300000001</v>
      </c>
      <c r="E112" s="112">
        <f t="shared" si="10"/>
        <v>1.8578854804799015E-4</v>
      </c>
      <c r="H112" s="37"/>
      <c r="I112" s="38"/>
      <c r="J112" s="37"/>
    </row>
    <row r="113" spans="3:10" s="33" customFormat="1">
      <c r="C113" s="114" t="s">
        <v>103</v>
      </c>
      <c r="D113" s="87">
        <f>G97</f>
        <v>-20251854.507976465</v>
      </c>
      <c r="E113" s="112">
        <f t="shared" si="10"/>
        <v>-5.4854087972186001E-2</v>
      </c>
      <c r="H113" s="37"/>
      <c r="I113" s="38"/>
      <c r="J113" s="37"/>
    </row>
    <row r="114" spans="3:10" s="33" customFormat="1">
      <c r="C114" s="114" t="s">
        <v>62</v>
      </c>
      <c r="D114" s="87">
        <f>G94</f>
        <v>473099.99729999993</v>
      </c>
      <c r="E114" s="112">
        <f t="shared" si="10"/>
        <v>1.2814366635566052E-3</v>
      </c>
      <c r="H114" s="37"/>
      <c r="I114" s="38"/>
      <c r="J114" s="37"/>
    </row>
    <row r="115" spans="3:10" s="33" customFormat="1">
      <c r="C115" s="114" t="s">
        <v>63</v>
      </c>
      <c r="D115" s="87">
        <f>G95</f>
        <v>286292.64037083148</v>
      </c>
      <c r="E115" s="112">
        <f t="shared" si="10"/>
        <v>7.7545104200238261E-4</v>
      </c>
      <c r="H115" s="37"/>
      <c r="I115" s="38"/>
      <c r="J115" s="37"/>
    </row>
    <row r="116" spans="3:10" s="33" customFormat="1">
      <c r="C116" s="114" t="s">
        <v>177</v>
      </c>
      <c r="D116" s="87">
        <f>+G93</f>
        <v>66900.544604039998</v>
      </c>
      <c r="E116" s="112">
        <f t="shared" si="10"/>
        <v>1.8120653383381634E-4</v>
      </c>
      <c r="H116" s="37"/>
      <c r="I116" s="38"/>
      <c r="J116" s="37"/>
    </row>
    <row r="117" spans="3:10" s="33" customFormat="1">
      <c r="C117" s="113" t="s">
        <v>67</v>
      </c>
      <c r="D117" s="115">
        <f>E104</f>
        <v>747318.28</v>
      </c>
      <c r="E117" s="112">
        <f t="shared" si="10"/>
        <v>2.0241831511379317E-3</v>
      </c>
      <c r="H117" s="37"/>
      <c r="I117" s="38"/>
      <c r="J117" s="37"/>
    </row>
    <row r="118" spans="3:10" s="33" customFormat="1">
      <c r="C118" s="113" t="s">
        <v>83</v>
      </c>
      <c r="D118" s="115">
        <f>G96</f>
        <v>-796816.17959999992</v>
      </c>
      <c r="E118" s="112">
        <f t="shared" si="10"/>
        <v>-2.1582529538825357E-3</v>
      </c>
      <c r="H118" s="37"/>
      <c r="I118" s="38"/>
      <c r="J118" s="37"/>
    </row>
    <row r="119" spans="3:10" s="33" customFormat="1" ht="15.75" thickBot="1">
      <c r="C119" s="116" t="s">
        <v>183</v>
      </c>
      <c r="D119" s="117">
        <f>SUM(D111:D118)</f>
        <v>58124481.058327347</v>
      </c>
      <c r="E119" s="118">
        <f>D119/D109</f>
        <v>0.15743572501251016</v>
      </c>
      <c r="H119" s="37"/>
      <c r="I119" s="38"/>
      <c r="J119" s="37"/>
    </row>
    <row r="120" spans="3:10" s="33" customFormat="1" ht="15.75" thickTop="1">
      <c r="D120" s="107">
        <f>D119-G105</f>
        <v>0</v>
      </c>
      <c r="E120" s="119">
        <f>D119/D109</f>
        <v>0.15743572501251016</v>
      </c>
      <c r="H120" s="37"/>
      <c r="I120" s="38"/>
      <c r="J120" s="37"/>
    </row>
    <row r="121" spans="3:10">
      <c r="C121" s="116" t="s">
        <v>230</v>
      </c>
      <c r="D121" s="120">
        <v>58743937.32</v>
      </c>
    </row>
    <row r="122" spans="3:10">
      <c r="C122" s="116" t="s">
        <v>231</v>
      </c>
      <c r="D122" s="121">
        <f>D121-D119</f>
        <v>619456.26167265326</v>
      </c>
      <c r="E122" s="37"/>
    </row>
    <row r="123" spans="3:10">
      <c r="C123" s="116" t="s">
        <v>232</v>
      </c>
      <c r="D123" s="122">
        <v>261331.00000000003</v>
      </c>
      <c r="E123" s="37"/>
    </row>
    <row r="124" spans="3:10">
      <c r="C124" s="116" t="s">
        <v>233</v>
      </c>
      <c r="D124" s="120">
        <v>-880787.26582494914</v>
      </c>
      <c r="E124" s="123" t="s">
        <v>234</v>
      </c>
    </row>
    <row r="125" spans="3:10">
      <c r="C125" s="116" t="s">
        <v>235</v>
      </c>
      <c r="D125" s="121">
        <f>SUM(D122:D124)</f>
        <v>-4.1522958781570196E-3</v>
      </c>
      <c r="E125" s="33"/>
    </row>
    <row r="126" spans="3:10" ht="15.75" thickBot="1">
      <c r="E126" s="33"/>
    </row>
    <row r="127" spans="3:10" s="33" customFormat="1">
      <c r="C127" s="124" t="s">
        <v>104</v>
      </c>
      <c r="D127" s="125" t="s">
        <v>105</v>
      </c>
      <c r="E127" s="126" t="s">
        <v>106</v>
      </c>
      <c r="F127" s="127" t="s">
        <v>107</v>
      </c>
      <c r="H127" s="37"/>
      <c r="I127" s="38"/>
      <c r="J127" s="37"/>
    </row>
    <row r="128" spans="3:10" s="33" customFormat="1">
      <c r="C128" s="128" t="s">
        <v>108</v>
      </c>
      <c r="D128" s="129">
        <v>107969122.2514762</v>
      </c>
      <c r="E128" s="129">
        <v>59892025.319952384</v>
      </c>
      <c r="F128" s="130">
        <f>SUBTOTAL(9,D128:E128)</f>
        <v>167861147.5714286</v>
      </c>
      <c r="G128" s="131" t="s">
        <v>236</v>
      </c>
    </row>
    <row r="129" spans="3:7" s="33" customFormat="1">
      <c r="C129" s="128" t="s">
        <v>109</v>
      </c>
      <c r="D129" s="132">
        <v>-99199162.804607183</v>
      </c>
      <c r="E129" s="132">
        <v>-39474783.036821388</v>
      </c>
      <c r="F129" s="130">
        <f>SUBTOTAL(9,D129:E129)</f>
        <v>-138673945.84142858</v>
      </c>
      <c r="G129" s="131" t="s">
        <v>236</v>
      </c>
    </row>
    <row r="130" spans="3:7" s="33" customFormat="1">
      <c r="C130" s="128" t="s">
        <v>110</v>
      </c>
      <c r="D130" s="133">
        <v>2761760.3856716193</v>
      </c>
      <c r="E130" s="133">
        <v>2615527.7686140952</v>
      </c>
      <c r="F130" s="130">
        <f>SUM(D130:E130)</f>
        <v>5377288.154285714</v>
      </c>
      <c r="G130" s="131" t="s">
        <v>236</v>
      </c>
    </row>
    <row r="131" spans="3:7" s="33" customFormat="1">
      <c r="C131" s="128" t="s">
        <v>111</v>
      </c>
      <c r="D131" s="134"/>
      <c r="E131" s="134"/>
      <c r="F131" s="135">
        <f>SUM(D131:E131)</f>
        <v>0</v>
      </c>
    </row>
    <row r="132" spans="3:7" s="33" customFormat="1">
      <c r="C132" s="128" t="s">
        <v>112</v>
      </c>
      <c r="D132" s="136">
        <f>SUM(D128:D131)</f>
        <v>11531719.832540635</v>
      </c>
      <c r="E132" s="136">
        <f>SUM(E128:E131)</f>
        <v>23032770.051745091</v>
      </c>
      <c r="F132" s="130">
        <f>SUM(F128:F131)</f>
        <v>34564489.884285733</v>
      </c>
      <c r="G132" s="137" t="s">
        <v>216</v>
      </c>
    </row>
    <row r="133" spans="3:7" s="33" customFormat="1">
      <c r="C133" s="128"/>
      <c r="D133" s="138">
        <v>0.21</v>
      </c>
      <c r="E133" s="138">
        <v>0.21</v>
      </c>
      <c r="F133" s="139">
        <v>0.21</v>
      </c>
    </row>
    <row r="134" spans="3:7" s="33" customFormat="1">
      <c r="C134" s="128" t="s">
        <v>113</v>
      </c>
      <c r="D134" s="140">
        <f>D132*D133</f>
        <v>2421661.1648335331</v>
      </c>
      <c r="E134" s="140">
        <f>E132*E133</f>
        <v>4836881.710866469</v>
      </c>
      <c r="F134" s="130">
        <f>F132*F133</f>
        <v>7258542.8757000035</v>
      </c>
    </row>
    <row r="135" spans="3:7" s="33" customFormat="1">
      <c r="C135" s="128" t="s">
        <v>114</v>
      </c>
      <c r="D135" s="141">
        <v>-22673515.672809999</v>
      </c>
      <c r="E135" s="141">
        <v>-12577325.317190001</v>
      </c>
      <c r="F135" s="135">
        <f>SUM(D135:E135)</f>
        <v>-35250840.990000002</v>
      </c>
      <c r="G135" s="137" t="s">
        <v>216</v>
      </c>
    </row>
    <row r="136" spans="3:7" s="33" customFormat="1" ht="15.75" thickBot="1">
      <c r="C136" s="142" t="s">
        <v>109</v>
      </c>
      <c r="D136" s="143">
        <f>SUM(D134:D135)</f>
        <v>-20251854.507976465</v>
      </c>
      <c r="E136" s="143">
        <f>SUM(E134:E135)</f>
        <v>-7740443.6063235318</v>
      </c>
      <c r="F136" s="144">
        <f>SUM(F134:F135)</f>
        <v>-27992298.114299998</v>
      </c>
    </row>
    <row r="137" spans="3:7" s="33" customFormat="1">
      <c r="E137" s="42"/>
    </row>
  </sheetData>
  <autoFilter ref="B9:J98"/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FC112CBC298CC4D8D30AFC02D6F87A6" ma:contentTypeVersion="19" ma:contentTypeDescription="" ma:contentTypeScope="" ma:versionID="1e799e0b47f3798d776541c2d160076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250210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049D8B5-B192-47B1-9395-32A02E60C4CA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9AE6FDC6-ED65-4D65-944F-F8832BFC9446}"/>
</file>

<file path=customXml/itemProps3.xml><?xml version="1.0" encoding="utf-8"?>
<ds:datastoreItem xmlns:ds="http://schemas.openxmlformats.org/officeDocument/2006/customXml" ds:itemID="{C32AA9C5-0CB6-4ED9-9EB4-EA9AA39287ED}"/>
</file>

<file path=customXml/itemProps4.xml><?xml version="1.0" encoding="utf-8"?>
<ds:datastoreItem xmlns:ds="http://schemas.openxmlformats.org/officeDocument/2006/customXml" ds:itemID="{4E9C69E1-BF55-4207-8E99-98110759B7E2}"/>
</file>

<file path=customXml/itemProps5.xml><?xml version="1.0" encoding="utf-8"?>
<ds:datastoreItem xmlns:ds="http://schemas.openxmlformats.org/officeDocument/2006/customXml" ds:itemID="{54C54094-B386-4E10-A78A-C59811C0A5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Lead E</vt:lpstr>
      <vt:lpstr>2024_CBR_Electric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Kellogg, Anh</cp:lastModifiedBy>
  <cp:lastPrinted>2018-03-13T23:20:23Z</cp:lastPrinted>
  <dcterms:created xsi:type="dcterms:W3CDTF">2005-09-20T18:46:18Z</dcterms:created>
  <dcterms:modified xsi:type="dcterms:W3CDTF">2025-03-28T16:30:10Z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0x0101006E56B4D1795A2E4DB2F0B01679ED314A00BFC112CBC298CC4D8D30AFC02D6F87A6</vt:lpwstr>
  </property>
  <property fmtid="{D5CDD505-2E9C-101B-9397-08002B2CF9AE}" pid="4" name="_docset_NoMedatataSyncRequired">
    <vt:lpwstr>False</vt:lpwstr>
  </property>
</Properties>
</file>