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 - rate filing\2025 01-01 Commodity &amp; Disposal Filing - IN PROCESS\to submit by 11-15-24 at latest\"/>
    </mc:Choice>
  </mc:AlternateContent>
  <xr:revisionPtr revIDLastSave="0" documentId="13_ncr:1_{931C78AD-E7CA-42A4-A69D-B735F870E38A}" xr6:coauthVersionLast="36" xr6:coauthVersionMax="36" xr10:uidLastSave="{00000000-0000-0000-0000-000000000000}"/>
  <bookViews>
    <workbookView xWindow="0" yWindow="45" windowWidth="15570" windowHeight="11820" activeTab="1" xr2:uid="{00000000-000D-0000-FFFF-FFFF00000000}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Multi'!$A$1:$J$54</definedName>
    <definedName name="_xlnm.Print_Area" localSheetId="0">'G-14 Residential'!$A$1:$J$54</definedName>
  </definedNames>
  <calcPr calcId="191029"/>
</workbook>
</file>

<file path=xl/calcChain.xml><?xml version="1.0" encoding="utf-8"?>
<calcChain xmlns="http://schemas.openxmlformats.org/spreadsheetml/2006/main">
  <c r="E8" i="2" l="1"/>
  <c r="E9" i="2"/>
  <c r="E12" i="2"/>
  <c r="E13" i="2"/>
  <c r="E14" i="2"/>
  <c r="E15" i="2"/>
  <c r="E16" i="2"/>
  <c r="B14" i="6"/>
  <c r="B13" i="6"/>
  <c r="B12" i="6"/>
  <c r="B11" i="6"/>
  <c r="B10" i="6"/>
  <c r="B9" i="6"/>
  <c r="E8" i="1"/>
  <c r="E9" i="1"/>
  <c r="E12" i="1"/>
  <c r="E13" i="1"/>
  <c r="E14" i="1"/>
  <c r="E15" i="1"/>
  <c r="E16" i="1"/>
  <c r="E17" i="1"/>
  <c r="C22" i="5"/>
  <c r="B15" i="5"/>
  <c r="B14" i="5"/>
  <c r="B13" i="5"/>
  <c r="B12" i="5"/>
  <c r="B11" i="5"/>
  <c r="B10" i="5"/>
  <c r="C22" i="2"/>
  <c r="G35" i="2" s="1"/>
  <c r="B19" i="6" l="1"/>
  <c r="B18" i="6"/>
  <c r="E21" i="2"/>
  <c r="E20" i="2"/>
  <c r="E19" i="2"/>
  <c r="E18" i="2"/>
  <c r="E17" i="2"/>
  <c r="E21" i="1"/>
  <c r="E20" i="1"/>
  <c r="E19" i="1"/>
  <c r="E18" i="1"/>
  <c r="E22" i="2" l="1"/>
  <c r="E22" i="1"/>
  <c r="B8" i="6"/>
  <c r="C10" i="2" l="1"/>
  <c r="G30" i="2" s="1"/>
  <c r="C22" i="1"/>
  <c r="G35" i="1" s="1"/>
  <c r="G36" i="1" s="1"/>
  <c r="C10" i="1"/>
  <c r="G30" i="1" l="1"/>
  <c r="G31" i="1" s="1"/>
  <c r="H36" i="1" s="1"/>
  <c r="C24" i="1"/>
  <c r="H45" i="1" s="1"/>
  <c r="B16" i="6"/>
  <c r="B15" i="6"/>
  <c r="B16" i="5"/>
  <c r="B9" i="5"/>
  <c r="B8" i="5"/>
  <c r="G17" i="1" l="1"/>
  <c r="G16" i="1"/>
  <c r="G8" i="1"/>
  <c r="B17" i="5"/>
  <c r="G12" i="1" l="1"/>
  <c r="G9" i="1"/>
  <c r="E10" i="1"/>
  <c r="E24" i="1" s="1"/>
  <c r="B19" i="5"/>
  <c r="G24" i="1" l="1"/>
  <c r="H27" i="1"/>
  <c r="H38" i="1" s="1"/>
  <c r="H46" i="1" s="1"/>
  <c r="B17" i="6"/>
  <c r="B18" i="5"/>
  <c r="G15" i="1" l="1"/>
  <c r="G14" i="1"/>
  <c r="G13" i="1" l="1"/>
  <c r="C22" i="6" l="1"/>
  <c r="D22" i="5" l="1"/>
  <c r="G14" i="2" l="1"/>
  <c r="G15" i="2"/>
  <c r="G13" i="2"/>
  <c r="G12" i="2" l="1"/>
  <c r="C24" i="2" l="1"/>
  <c r="H45" i="2" s="1"/>
  <c r="G36" i="2"/>
  <c r="G21" i="2"/>
  <c r="G20" i="2"/>
  <c r="G19" i="2"/>
  <c r="G18" i="2"/>
  <c r="G31" i="2"/>
  <c r="H36" i="2" l="1"/>
  <c r="G21" i="1"/>
  <c r="G20" i="1"/>
  <c r="G19" i="1"/>
  <c r="G18" i="1"/>
  <c r="H48" i="1" l="1"/>
  <c r="H51" i="1" l="1"/>
  <c r="J51" i="1" s="1"/>
  <c r="J48" i="1"/>
  <c r="D22" i="6" l="1"/>
  <c r="J54" i="1" l="1"/>
  <c r="G17" i="2" l="1"/>
  <c r="G9" i="2" l="1"/>
  <c r="G16" i="2"/>
  <c r="G8" i="2"/>
  <c r="E10" i="2" l="1"/>
  <c r="E24" i="2" s="1"/>
  <c r="G24" i="2" l="1"/>
  <c r="H51" i="2" s="1"/>
  <c r="J51" i="2" s="1"/>
  <c r="H27" i="2"/>
  <c r="H38" i="2" s="1"/>
  <c r="H46" i="2" s="1"/>
  <c r="H48" i="2" s="1"/>
  <c r="J48" i="2" s="1"/>
  <c r="J54" i="2" l="1"/>
  <c r="J57" i="2" s="1"/>
  <c r="J5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1/1/2025 will include November 2023 to October 2024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"residential customer count" file</t>
        </r>
      </text>
    </comment>
    <comment ref="G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fililing, cell G34
</t>
        </r>
      </text>
    </comment>
    <comment ref="G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filing, cell G24
</t>
        </r>
      </text>
    </comment>
    <comment ref="J54" authorId="0" shapeId="0" xr:uid="{B127E16C-3E7D-4697-9A9B-CC3BCE34B941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Item 100 - page 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A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1/1/2025 will include November 2023 to October 2024</t>
        </r>
      </text>
    </comment>
    <comment ref="C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Multi Family 
Revenue File</t>
        </r>
      </text>
    </comment>
    <comment ref="G2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cell G34</t>
        </r>
      </text>
    </comment>
    <comment ref="G3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G24</t>
        </r>
      </text>
    </comment>
    <comment ref="J54" authorId="0" shapeId="0" xr:uid="{89709346-B546-42AE-9B9B-A0B876B56B98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Item 105 - page 28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Review against monthly Laut's Prices</t>
        </r>
      </text>
    </comment>
    <comment ref="D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Positive number on Laut = negative number (loss) here</t>
        </r>
      </text>
    </comment>
  </commentList>
</comments>
</file>

<file path=xl/sharedStrings.xml><?xml version="1.0" encoding="utf-8"?>
<sst xmlns="http://schemas.openxmlformats.org/spreadsheetml/2006/main" count="132" uniqueCount="68">
  <si>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</si>
  <si>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</si>
  <si>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</si>
  <si>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</si>
  <si>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</si>
  <si>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</si>
  <si>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</si>
  <si>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</si>
  <si>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</si>
  <si>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</si>
  <si>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</si>
  <si>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</si>
  <si>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</si>
  <si>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</si>
  <si>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</si>
  <si>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</si>
  <si>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</si>
  <si>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</si>
  <si>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</si>
  <si>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</si>
  <si>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</si>
  <si>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</si>
  <si>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</si>
  <si>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 xml:space="preserve"> </t>
  </si>
  <si>
    <t>per 32 G</t>
  </si>
  <si>
    <t>per yard</t>
  </si>
  <si>
    <t>per Yard MF</t>
  </si>
  <si>
    <t>Curbside Mixed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</si>
  <si>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</si>
  <si>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</si>
  <si>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</si>
  <si>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</si>
  <si>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</si>
  <si>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</si>
  <si>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</si>
  <si>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</si>
  <si>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</si>
  <si>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</si>
  <si>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</si>
  <si>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</si>
  <si>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12 month running average BASE CREDIT</t>
  </si>
  <si>
    <t>Total Customers</t>
  </si>
  <si>
    <t>Total Yards</t>
  </si>
  <si>
    <t>January 1, 2024 Commodity Price Adjustment</t>
  </si>
  <si>
    <t>For the 12 months ending October 31, 2024</t>
  </si>
  <si>
    <t>Yards from 11/23-12/23</t>
  </si>
  <si>
    <t>Yards from 01/24-10/24</t>
  </si>
  <si>
    <t>2024 True-up Calculation</t>
  </si>
  <si>
    <t>2024 monthly True-up Charge</t>
  </si>
  <si>
    <t>2024 Projected Credit</t>
  </si>
  <si>
    <t>January 1, 2025 Commodity Price Adjustment</t>
  </si>
  <si>
    <t>Customers from 11/23-12/23</t>
  </si>
  <si>
    <t>Customers from 1/24-10/24</t>
  </si>
  <si>
    <t>Nov - Dec 2023</t>
  </si>
  <si>
    <t>Jan 24 - October 24</t>
  </si>
  <si>
    <t>November 2023 - October 2024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</si>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</sst>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5">
    <xf numFmtId="0" fontId="0" fillId="0" borderId="0" xfId="0"/>
    <xf numFmtId="2" fontId="0" fillId="0" borderId="0" xfId="0" applyNumberFormat="1"/>
    <xf numFmtId="0" fontId="8" fillId="0" borderId="0" xfId="1"/>
    <xf numFmtId="2" fontId="8" fillId="0" borderId="0" xfId="1" applyNumberFormat="1"/>
    <xf numFmtId="0" fontId="6" fillId="0" borderId="0" xfId="4" applyFill="1"/>
    <xf numFmtId="0" fontId="8" fillId="0" borderId="0" xfId="1" applyFont="1"/>
    <xf numFmtId="43" fontId="6" fillId="0" borderId="0" xfId="4" applyNumberFormat="1" applyFill="1"/>
    <xf numFmtId="0" fontId="9" fillId="0" borderId="1" xfId="4" applyFont="1" applyFill="1" applyBorder="1" applyAlignment="1">
      <alignment horizontal="center"/>
    </xf>
    <xf numFmtId="43" fontId="0" fillId="0" borderId="0" xfId="5" applyFont="1" applyFill="1"/>
    <xf numFmtId="43" fontId="0" fillId="0" borderId="4" xfId="5" applyFont="1" applyFill="1" applyBorder="1"/>
    <xf numFmtId="0" fontId="7" fillId="0" borderId="0" xfId="2" applyFill="1"/>
    <xf numFmtId="0" fontId="0" fillId="0" borderId="0" xfId="0" applyFill="1"/>
    <xf numFmtId="0" fontId="8" fillId="0" borderId="0" xfId="0" applyFont="1"/>
    <xf numFmtId="41" fontId="8" fillId="0" borderId="0" xfId="1" applyNumberFormat="1"/>
    <xf numFmtId="2" fontId="0" fillId="0" borderId="0" xfId="0" applyNumberFormat="1" applyFill="1"/>
    <xf numFmtId="0" fontId="4" fillId="0" borderId="0" xfId="4" applyFont="1" applyFill="1"/>
    <xf numFmtId="0" fontId="10" fillId="0" borderId="0" xfId="0" applyFont="1" applyFill="1"/>
    <xf numFmtId="2" fontId="10" fillId="0" borderId="0" xfId="0" applyNumberFormat="1" applyFont="1" applyFill="1"/>
    <xf numFmtId="0" fontId="8" fillId="0" borderId="0" xfId="1" applyFill="1"/>
    <xf numFmtId="2" fontId="8" fillId="0" borderId="0" xfId="1" applyNumberFormat="1" applyFill="1"/>
    <xf numFmtId="0" fontId="8" fillId="0" borderId="0" xfId="0" applyFont="1" applyFill="1"/>
    <xf numFmtId="164" fontId="0" fillId="0" borderId="0" xfId="9" applyNumberFormat="1" applyFont="1" applyFill="1"/>
    <xf numFmtId="43" fontId="0" fillId="0" borderId="0" xfId="9" applyFont="1"/>
    <xf numFmtId="164" fontId="0" fillId="0" borderId="0" xfId="9" applyNumberFormat="1" applyFont="1"/>
    <xf numFmtId="43" fontId="8" fillId="0" borderId="0" xfId="9" applyFont="1"/>
    <xf numFmtId="164" fontId="8" fillId="0" borderId="0" xfId="9" applyNumberFormat="1" applyFont="1"/>
    <xf numFmtId="0" fontId="0" fillId="0" borderId="3" xfId="0" applyFill="1" applyBorder="1" applyAlignment="1">
      <alignment horizontal="center"/>
    </xf>
    <xf numFmtId="0" fontId="3" fillId="0" borderId="0" xfId="4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1" applyBorder="1" applyAlignment="1">
      <alignment horizontal="center"/>
    </xf>
    <xf numFmtId="165" fontId="0" fillId="0" borderId="0" xfId="9" applyNumberFormat="1" applyFont="1"/>
    <xf numFmtId="165" fontId="0" fillId="0" borderId="0" xfId="0" applyNumberFormat="1"/>
    <xf numFmtId="0" fontId="8" fillId="0" borderId="3" xfId="1" applyBorder="1"/>
    <xf numFmtId="0" fontId="8" fillId="0" borderId="0" xfId="1" applyAlignment="1">
      <alignment horizontal="center"/>
    </xf>
    <xf numFmtId="0" fontId="0" fillId="0" borderId="3" xfId="0" applyFill="1" applyBorder="1"/>
    <xf numFmtId="164" fontId="0" fillId="0" borderId="3" xfId="9" applyNumberFormat="1" applyFont="1" applyFill="1" applyBorder="1"/>
    <xf numFmtId="0" fontId="0" fillId="0" borderId="3" xfId="0" applyBorder="1"/>
    <xf numFmtId="43" fontId="0" fillId="0" borderId="3" xfId="9" applyFont="1" applyBorder="1"/>
    <xf numFmtId="43" fontId="8" fillId="0" borderId="3" xfId="9" applyFont="1" applyBorder="1"/>
    <xf numFmtId="2" fontId="8" fillId="0" borderId="3" xfId="1" applyNumberFormat="1" applyBorder="1"/>
    <xf numFmtId="0" fontId="10" fillId="0" borderId="0" xfId="0" applyFont="1" applyFill="1" applyAlignment="1">
      <alignment horizontal="center"/>
    </xf>
    <xf numFmtId="164" fontId="10" fillId="0" borderId="5" xfId="9" applyNumberFormat="1" applyFont="1" applyFill="1" applyBorder="1"/>
    <xf numFmtId="0" fontId="10" fillId="0" borderId="5" xfId="0" applyFont="1" applyFill="1" applyBorder="1"/>
    <xf numFmtId="0" fontId="10" fillId="0" borderId="5" xfId="0" applyFont="1" applyBorder="1"/>
    <xf numFmtId="43" fontId="10" fillId="0" borderId="5" xfId="9" applyFont="1" applyBorder="1"/>
    <xf numFmtId="43" fontId="10" fillId="0" borderId="0" xfId="9" applyFont="1"/>
    <xf numFmtId="41" fontId="10" fillId="0" borderId="5" xfId="1" applyNumberFormat="1" applyFont="1" applyBorder="1"/>
    <xf numFmtId="0" fontId="10" fillId="0" borderId="5" xfId="1" applyFont="1" applyBorder="1"/>
    <xf numFmtId="2" fontId="10" fillId="0" borderId="5" xfId="1" applyNumberFormat="1" applyFont="1" applyBorder="1"/>
    <xf numFmtId="0" fontId="10" fillId="0" borderId="0" xfId="1" applyFont="1"/>
    <xf numFmtId="0" fontId="9" fillId="0" borderId="2" xfId="4" applyFont="1" applyFill="1" applyBorder="1" applyAlignment="1">
      <alignment horizontal="center"/>
    </xf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8" fillId="2" borderId="0" xfId="9" applyFont="1" applyFill="1"/>
    <xf numFmtId="0" fontId="0" fillId="0" borderId="0" xfId="0" applyFill="1" applyBorder="1"/>
    <xf numFmtId="164" fontId="0" fillId="0" borderId="0" xfId="9" applyNumberFormat="1" applyFont="1" applyFill="1" applyBorder="1"/>
    <xf numFmtId="0" fontId="0" fillId="0" borderId="0" xfId="0" applyBorder="1"/>
    <xf numFmtId="43" fontId="0" fillId="0" borderId="0" xfId="9" applyFont="1" applyBorder="1"/>
    <xf numFmtId="0" fontId="14" fillId="0" borderId="3" xfId="0" applyFont="1" applyFill="1" applyBorder="1"/>
    <xf numFmtId="43" fontId="0" fillId="0" borderId="0" xfId="9" applyFont="1" applyFill="1"/>
    <xf numFmtId="43" fontId="0" fillId="0" borderId="3" xfId="9" applyFont="1" applyFill="1" applyBorder="1"/>
    <xf numFmtId="43" fontId="0" fillId="0" borderId="0" xfId="9" applyFont="1" applyFill="1" applyBorder="1"/>
    <xf numFmtId="43" fontId="8" fillId="0" borderId="0" xfId="9" applyFont="1" applyFill="1"/>
    <xf numFmtId="0" fontId="8" fillId="0" borderId="3" xfId="1" applyFill="1" applyBorder="1"/>
    <xf numFmtId="43" fontId="8" fillId="0" borderId="3" xfId="9" applyFont="1" applyFill="1" applyBorder="1"/>
    <xf numFmtId="2" fontId="8" fillId="0" borderId="3" xfId="1" applyNumberFormat="1" applyFill="1" applyBorder="1"/>
    <xf numFmtId="41" fontId="8" fillId="0" borderId="0" xfId="1" applyNumberFormat="1" applyFill="1"/>
    <xf numFmtId="0" fontId="8" fillId="0" borderId="0" xfId="1" applyBorder="1"/>
    <xf numFmtId="43" fontId="8" fillId="0" borderId="0" xfId="9" applyFont="1" applyBorder="1"/>
    <xf numFmtId="2" fontId="8" fillId="0" borderId="0" xfId="1" applyNumberFormat="1" applyBorder="1"/>
    <xf numFmtId="0" fontId="8" fillId="0" borderId="0" xfId="1" applyFill="1" applyBorder="1"/>
    <xf numFmtId="43" fontId="8" fillId="0" borderId="0" xfId="9" applyFont="1" applyFill="1" applyBorder="1"/>
    <xf numFmtId="2" fontId="8" fillId="0" borderId="0" xfId="1" applyNumberFormat="1" applyFill="1" applyBorder="1"/>
    <xf numFmtId="0" fontId="0" fillId="0" borderId="0" xfId="0" applyAlignment="1"/>
    <xf numFmtId="43" fontId="0" fillId="3" borderId="0" xfId="6" applyFont="1" applyFill="1"/>
    <xf numFmtId="43" fontId="8" fillId="3" borderId="0" xfId="6" applyFont="1" applyFill="1"/>
    <xf numFmtId="0" fontId="2" fillId="0" borderId="1" xfId="4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5" fillId="3" borderId="0" xfId="9" applyNumberFormat="1" applyFont="1" applyFill="1"/>
    <xf numFmtId="164" fontId="0" fillId="3" borderId="3" xfId="9" applyNumberFormat="1" applyFont="1" applyFill="1" applyBorder="1"/>
    <xf numFmtId="164" fontId="0" fillId="3" borderId="0" xfId="9" applyNumberFormat="1" applyFont="1" applyFill="1"/>
    <xf numFmtId="164" fontId="0" fillId="3" borderId="0" xfId="9" applyNumberFormat="1" applyFont="1" applyFill="1" applyBorder="1"/>
    <xf numFmtId="164" fontId="5" fillId="3" borderId="0" xfId="9" applyNumberFormat="1" applyFont="1" applyFill="1" applyBorder="1"/>
    <xf numFmtId="43" fontId="0" fillId="3" borderId="8" xfId="5" applyFont="1" applyFill="1" applyBorder="1"/>
    <xf numFmtId="43" fontId="0" fillId="3" borderId="6" xfId="5" applyFont="1" applyFill="1" applyBorder="1"/>
    <xf numFmtId="0" fontId="1" fillId="0" borderId="0" xfId="4" applyFont="1" applyFill="1"/>
    <xf numFmtId="49" fontId="1" fillId="0" borderId="0" xfId="4" applyNumberFormat="1" applyFont="1" applyFill="1"/>
    <xf numFmtId="41" fontId="8" fillId="3" borderId="0" xfId="1" applyNumberFormat="1" applyFill="1"/>
    <xf numFmtId="41" fontId="8" fillId="3" borderId="3" xfId="1" applyNumberFormat="1" applyFill="1" applyBorder="1"/>
    <xf numFmtId="41" fontId="8" fillId="3" borderId="0" xfId="1" applyNumberFormat="1" applyFill="1" applyBorder="1"/>
    <xf numFmtId="43" fontId="0" fillId="4" borderId="1" xfId="9" applyFont="1" applyFill="1" applyBorder="1"/>
    <xf numFmtId="43" fontId="8" fillId="4" borderId="0" xfId="9" applyFont="1" applyFill="1"/>
  </cellXfs>
  <cellStyles count="10">
    <cellStyle name="Comma" xfId="9" builtinId="3"/>
    <cellStyle name="Comma 2" xfId="3" xr:uid="{00000000-0005-0000-0000-000001000000}"/>
    <cellStyle name="Comma 2 2" xfId="5" xr:uid="{00000000-0005-0000-0000-000002000000}"/>
    <cellStyle name="Comma 2 2 2" xfId="8" xr:uid="{00000000-0005-0000-0000-000003000000}"/>
    <cellStyle name="Comma 3" xfId="6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3 2" xfId="4" xr:uid="{00000000-0005-0000-0000-000008000000}"/>
    <cellStyle name="Normal 3 2 2" xfId="7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56"/>
  <sheetViews>
    <sheetView topLeftCell="C22" workbookViewId="0">
      <selection activeCell="F55" sqref="F55"/>
    </sheetView>
  </sheetViews>
  <sheetFormatPr defaultRowHeight="12.75" x14ac:dyDescent="0.2"/>
  <cols>
    <col min="2" max="2" width="13.85546875" customWidth="1"/>
    <col min="3" max="3" width="11.28515625" bestFit="1" customWidth="1"/>
    <col min="4" max="4" width="10.42578125" customWidth="1"/>
    <col min="5" max="5" width="14.5703125" customWidth="1"/>
    <col min="7" max="8" width="14.28515625" bestFit="1" customWidth="1"/>
    <col min="9" max="9" width="6" customWidth="1"/>
    <col min="10" max="10" width="9.28515625" bestFit="1" customWidth="1"/>
  </cols>
  <sheetData>
    <row r="1" spans="1:10" x14ac:dyDescent="0.2">
      <c r="A1" t="s">
        <v>0</v>
      </c>
    </row>
    <row r="2" spans="1:10" x14ac:dyDescent="0.2">
      <c r="A2" s="20" t="s">
        <v>44</v>
      </c>
    </row>
    <row r="3" spans="1:10" x14ac:dyDescent="0.2">
      <c r="A3" t="s">
        <v>21</v>
      </c>
    </row>
    <row r="4" spans="1:10" x14ac:dyDescent="0.2">
      <c r="B4" s="76"/>
      <c r="C4" s="76"/>
      <c r="D4" s="76"/>
      <c r="E4" s="76"/>
      <c r="F4" s="76"/>
      <c r="G4" s="76"/>
    </row>
    <row r="5" spans="1:10" x14ac:dyDescent="0.2">
      <c r="G5" s="28" t="s">
        <v>3</v>
      </c>
    </row>
    <row r="6" spans="1:10" x14ac:dyDescent="0.2">
      <c r="A6" s="11"/>
      <c r="B6" s="11"/>
      <c r="C6" s="11"/>
      <c r="D6" s="11"/>
      <c r="E6" s="29" t="s">
        <v>3</v>
      </c>
      <c r="G6" s="28" t="s">
        <v>4</v>
      </c>
    </row>
    <row r="7" spans="1:10" x14ac:dyDescent="0.2">
      <c r="A7" s="61"/>
      <c r="B7" s="36" t="s">
        <v>7</v>
      </c>
      <c r="C7" s="26" t="s">
        <v>5</v>
      </c>
      <c r="D7" s="36"/>
      <c r="E7" s="80" t="s">
        <v>18</v>
      </c>
      <c r="F7" s="38"/>
      <c r="G7" s="30" t="s">
        <v>6</v>
      </c>
    </row>
    <row r="8" spans="1:10" ht="15" x14ac:dyDescent="0.25">
      <c r="A8" s="11"/>
      <c r="B8" s="11" t="s">
        <v>34</v>
      </c>
      <c r="C8" s="81">
        <v>24926</v>
      </c>
      <c r="D8" s="11"/>
      <c r="E8" s="21">
        <f>'Single Family Commodities'!D8</f>
        <v>-67281.75</v>
      </c>
      <c r="F8" s="11"/>
      <c r="G8" s="62">
        <f>+E8/C8</f>
        <v>-2.6992598090347428</v>
      </c>
    </row>
    <row r="9" spans="1:10" x14ac:dyDescent="0.2">
      <c r="A9" s="11"/>
      <c r="B9" s="11" t="s">
        <v>35</v>
      </c>
      <c r="C9" s="82">
        <v>24763</v>
      </c>
      <c r="D9" s="36"/>
      <c r="E9" s="37">
        <f>'Single Family Commodities'!D9</f>
        <v>-60071.5</v>
      </c>
      <c r="F9" s="36"/>
      <c r="G9" s="63">
        <f>+E9/C9</f>
        <v>-2.4258571255502162</v>
      </c>
    </row>
    <row r="10" spans="1:10" x14ac:dyDescent="0.2">
      <c r="A10" s="20" t="s">
        <v>53</v>
      </c>
      <c r="B10" s="11"/>
      <c r="C10" s="21">
        <f>+C9+C8</f>
        <v>49689</v>
      </c>
      <c r="D10" s="11"/>
      <c r="E10" s="21">
        <f>+E9+E8</f>
        <v>-127353.25</v>
      </c>
      <c r="F10" s="11"/>
      <c r="G10" s="62"/>
    </row>
    <row r="11" spans="1:10" x14ac:dyDescent="0.2">
      <c r="A11" s="11"/>
      <c r="B11" s="11"/>
      <c r="C11" s="21"/>
      <c r="D11" s="11"/>
      <c r="E11" s="21"/>
      <c r="F11" s="11"/>
      <c r="G11" s="62"/>
    </row>
    <row r="12" spans="1:10" x14ac:dyDescent="0.2">
      <c r="A12" s="11"/>
      <c r="B12" s="11" t="s">
        <v>36</v>
      </c>
      <c r="C12" s="83">
        <v>24742</v>
      </c>
      <c r="D12" s="11"/>
      <c r="E12" s="21">
        <f>'Single Family Commodities'!D10</f>
        <v>-57212.87</v>
      </c>
      <c r="F12" s="11"/>
      <c r="G12" s="62">
        <f t="shared" ref="G12:G15" si="0">+E12/C12</f>
        <v>-2.3123785466009217</v>
      </c>
    </row>
    <row r="13" spans="1:10" x14ac:dyDescent="0.2">
      <c r="A13" s="11"/>
      <c r="B13" s="11" t="s">
        <v>37</v>
      </c>
      <c r="C13" s="84">
        <v>24714</v>
      </c>
      <c r="D13" s="57"/>
      <c r="E13" s="58">
        <f>'Single Family Commodities'!D11</f>
        <v>-51116.02</v>
      </c>
      <c r="F13" s="57"/>
      <c r="G13" s="64">
        <f t="shared" si="0"/>
        <v>-2.0683021769037793</v>
      </c>
    </row>
    <row r="14" spans="1:10" x14ac:dyDescent="0.2">
      <c r="A14" s="11"/>
      <c r="B14" s="11" t="s">
        <v>38</v>
      </c>
      <c r="C14" s="84">
        <v>24687</v>
      </c>
      <c r="D14" s="57"/>
      <c r="E14" s="58">
        <f>'Single Family Commodities'!D12</f>
        <v>-46713.47</v>
      </c>
      <c r="F14" s="57"/>
      <c r="G14" s="64">
        <f t="shared" si="0"/>
        <v>-1.8922295135091345</v>
      </c>
    </row>
    <row r="15" spans="1:10" x14ac:dyDescent="0.2">
      <c r="A15" s="11"/>
      <c r="B15" s="11" t="s">
        <v>39</v>
      </c>
      <c r="C15" s="84">
        <v>24947</v>
      </c>
      <c r="D15" s="57"/>
      <c r="E15" s="58">
        <f>'Single Family Commodities'!D13</f>
        <v>-45583.53</v>
      </c>
      <c r="F15" s="57"/>
      <c r="G15" s="64">
        <f t="shared" si="0"/>
        <v>-1.8272148955786267</v>
      </c>
    </row>
    <row r="16" spans="1:10" ht="15" x14ac:dyDescent="0.25">
      <c r="A16" s="11"/>
      <c r="B16" s="11" t="s">
        <v>28</v>
      </c>
      <c r="C16" s="85">
        <v>25134</v>
      </c>
      <c r="D16" s="57"/>
      <c r="E16" s="58">
        <f>'Single Family Commodities'!D14</f>
        <v>-46096.95</v>
      </c>
      <c r="F16" s="57"/>
      <c r="G16" s="64">
        <f>+E16/C16</f>
        <v>-1.8340475053712102</v>
      </c>
      <c r="H16" s="22"/>
      <c r="I16" s="1"/>
      <c r="J16" s="1"/>
    </row>
    <row r="17" spans="1:11" x14ac:dyDescent="0.2">
      <c r="A17" s="11"/>
      <c r="B17" t="s">
        <v>29</v>
      </c>
      <c r="C17" s="84">
        <v>25281</v>
      </c>
      <c r="D17" s="57"/>
      <c r="E17" s="58">
        <f>'Single Family Commodities'!D15</f>
        <v>-34967.56</v>
      </c>
      <c r="F17" s="59"/>
      <c r="G17" s="60">
        <f>+E17/C17</f>
        <v>-1.3831557295993038</v>
      </c>
      <c r="H17" s="22"/>
      <c r="I17" s="1"/>
      <c r="J17" s="1"/>
    </row>
    <row r="18" spans="1:11" x14ac:dyDescent="0.2">
      <c r="A18" s="11"/>
      <c r="B18" t="s">
        <v>30</v>
      </c>
      <c r="C18" s="84">
        <v>25368</v>
      </c>
      <c r="D18" s="57"/>
      <c r="E18" s="58">
        <f>'Single Family Commodities'!D16</f>
        <v>-43427.49</v>
      </c>
      <c r="F18" s="59"/>
      <c r="G18" s="60">
        <f t="shared" ref="G18:G21" si="1">+E18/C18</f>
        <v>-1.7119004257332071</v>
      </c>
      <c r="H18" s="22"/>
      <c r="I18" s="1"/>
      <c r="J18" s="1"/>
    </row>
    <row r="19" spans="1:11" x14ac:dyDescent="0.2">
      <c r="A19" s="11"/>
      <c r="B19" t="s">
        <v>31</v>
      </c>
      <c r="C19" s="84">
        <v>25420</v>
      </c>
      <c r="D19" s="57"/>
      <c r="E19" s="58">
        <f>'Single Family Commodities'!D17</f>
        <v>-46223.710000000006</v>
      </c>
      <c r="F19" s="59"/>
      <c r="G19" s="60">
        <f t="shared" si="1"/>
        <v>-1.8183992918961449</v>
      </c>
      <c r="H19" s="22"/>
      <c r="I19" s="1"/>
      <c r="J19" s="1"/>
      <c r="K19" s="1"/>
    </row>
    <row r="20" spans="1:11" x14ac:dyDescent="0.2">
      <c r="A20" s="11"/>
      <c r="B20" t="s">
        <v>32</v>
      </c>
      <c r="C20" s="84">
        <v>25420</v>
      </c>
      <c r="D20" s="57"/>
      <c r="E20" s="58">
        <f>'Single Family Commodities'!D18</f>
        <v>-37970.230000000003</v>
      </c>
      <c r="F20" s="59"/>
      <c r="G20" s="60">
        <f t="shared" si="1"/>
        <v>-1.4937147915027538</v>
      </c>
      <c r="H20" s="22"/>
      <c r="I20" s="1"/>
      <c r="J20" s="1"/>
    </row>
    <row r="21" spans="1:11" x14ac:dyDescent="0.2">
      <c r="A21" s="11"/>
      <c r="B21" t="s">
        <v>33</v>
      </c>
      <c r="C21" s="82">
        <v>25466</v>
      </c>
      <c r="D21" s="36"/>
      <c r="E21" s="37">
        <f>'Single Family Commodities'!D19</f>
        <v>-43729.71</v>
      </c>
      <c r="F21" s="38"/>
      <c r="G21" s="39">
        <f t="shared" si="1"/>
        <v>-1.7171801617843399</v>
      </c>
      <c r="H21" s="22"/>
      <c r="I21" s="1"/>
      <c r="J21" s="1"/>
    </row>
    <row r="22" spans="1:11" x14ac:dyDescent="0.2">
      <c r="A22" s="12" t="s">
        <v>54</v>
      </c>
      <c r="B22" s="11"/>
      <c r="C22" s="21">
        <f>SUM(C12:C21)</f>
        <v>251179</v>
      </c>
      <c r="D22" s="11"/>
      <c r="E22" s="21">
        <f>SUM(E12:E21)</f>
        <v>-453041.54</v>
      </c>
      <c r="G22" s="22"/>
      <c r="H22" s="22"/>
      <c r="I22" s="1"/>
      <c r="J22" s="1"/>
    </row>
    <row r="23" spans="1:11" x14ac:dyDescent="0.2">
      <c r="A23" s="11"/>
      <c r="B23" s="11"/>
      <c r="C23" s="21"/>
      <c r="D23" s="11"/>
      <c r="E23" s="21"/>
      <c r="G23" s="22"/>
      <c r="H23" s="22"/>
      <c r="I23" s="1"/>
      <c r="J23" s="1"/>
    </row>
    <row r="24" spans="1:11" ht="13.5" thickBot="1" x14ac:dyDescent="0.25">
      <c r="B24" s="42" t="s">
        <v>2</v>
      </c>
      <c r="C24" s="43">
        <f>C22+C10</f>
        <v>300868</v>
      </c>
      <c r="D24" s="44"/>
      <c r="E24" s="43">
        <f>E22+E10</f>
        <v>-580394.79</v>
      </c>
      <c r="F24" s="45"/>
      <c r="G24" s="46">
        <f>+E24/C24</f>
        <v>-1.9290678636478458</v>
      </c>
      <c r="H24" s="47"/>
      <c r="I24" s="1"/>
      <c r="J24" s="1"/>
    </row>
    <row r="25" spans="1:11" ht="13.5" thickTop="1" x14ac:dyDescent="0.2">
      <c r="A25" s="11"/>
      <c r="B25" s="11"/>
      <c r="C25" s="11"/>
      <c r="D25" s="11"/>
      <c r="E25" s="14"/>
      <c r="G25" s="22"/>
      <c r="H25" s="22"/>
      <c r="I25" s="1"/>
      <c r="J25" s="1"/>
    </row>
    <row r="26" spans="1:11" x14ac:dyDescent="0.2">
      <c r="A26" s="11"/>
      <c r="B26" s="16" t="s">
        <v>8</v>
      </c>
      <c r="C26" s="11"/>
      <c r="D26" s="11"/>
      <c r="E26" s="14"/>
      <c r="G26" s="22"/>
      <c r="H26" s="22"/>
      <c r="I26" s="1"/>
      <c r="J26" s="1"/>
    </row>
    <row r="27" spans="1:11" x14ac:dyDescent="0.2">
      <c r="A27" s="11"/>
      <c r="B27" s="11"/>
      <c r="C27" s="11"/>
      <c r="D27" s="11" t="s">
        <v>9</v>
      </c>
      <c r="E27" s="14"/>
      <c r="G27" s="22"/>
      <c r="H27" s="22">
        <f>+E24</f>
        <v>-580394.79</v>
      </c>
      <c r="I27" s="1"/>
      <c r="J27" s="1"/>
    </row>
    <row r="28" spans="1:11" x14ac:dyDescent="0.2">
      <c r="A28" s="11"/>
      <c r="B28" s="11"/>
      <c r="C28" s="11"/>
      <c r="D28" s="11"/>
      <c r="E28" s="14"/>
      <c r="G28" s="22"/>
      <c r="H28" s="22"/>
      <c r="I28" s="1"/>
      <c r="J28" s="1"/>
    </row>
    <row r="29" spans="1:11" x14ac:dyDescent="0.2">
      <c r="A29" s="11"/>
      <c r="B29" s="11" t="s">
        <v>10</v>
      </c>
      <c r="C29" s="11"/>
      <c r="D29" s="11"/>
      <c r="E29" s="14"/>
      <c r="G29" s="77">
        <v>-2.27</v>
      </c>
      <c r="H29" s="22"/>
      <c r="I29" s="1"/>
      <c r="J29" s="1"/>
    </row>
    <row r="30" spans="1:11" x14ac:dyDescent="0.2">
      <c r="A30" s="11"/>
      <c r="B30" s="11"/>
      <c r="C30" s="12" t="s">
        <v>51</v>
      </c>
      <c r="D30" s="11"/>
      <c r="E30" s="14"/>
      <c r="G30" s="23">
        <f>+C10</f>
        <v>49689</v>
      </c>
      <c r="H30" s="22"/>
      <c r="I30" s="1"/>
      <c r="J30" s="1"/>
    </row>
    <row r="31" spans="1:11" x14ac:dyDescent="0.2">
      <c r="A31" s="11"/>
      <c r="B31" s="11" t="s">
        <v>11</v>
      </c>
      <c r="C31" s="11"/>
      <c r="D31" s="11"/>
      <c r="E31" s="14"/>
      <c r="G31" s="22">
        <f>+G30*G29</f>
        <v>-112794.03</v>
      </c>
      <c r="H31" s="22"/>
      <c r="I31" s="1"/>
      <c r="J31" s="1"/>
    </row>
    <row r="32" spans="1:11" x14ac:dyDescent="0.2">
      <c r="A32" s="11"/>
      <c r="B32" s="11"/>
      <c r="C32" s="11"/>
      <c r="D32" s="11"/>
      <c r="E32" s="14"/>
      <c r="G32" s="22"/>
      <c r="H32" s="22"/>
      <c r="I32" s="1"/>
      <c r="J32" s="1"/>
    </row>
    <row r="33" spans="1:10" x14ac:dyDescent="0.2">
      <c r="A33" s="11"/>
      <c r="B33" s="11"/>
      <c r="C33" s="11"/>
      <c r="D33" s="11"/>
      <c r="E33" s="14"/>
      <c r="G33" s="22"/>
      <c r="H33" s="22"/>
      <c r="I33" s="1"/>
      <c r="J33" s="1"/>
    </row>
    <row r="34" spans="1:10" x14ac:dyDescent="0.2">
      <c r="A34" s="11"/>
      <c r="B34" s="11" t="s">
        <v>10</v>
      </c>
      <c r="C34" s="11"/>
      <c r="D34" s="11"/>
      <c r="E34" s="14"/>
      <c r="F34" s="11"/>
      <c r="G34" s="77">
        <v>-2.78</v>
      </c>
      <c r="H34" s="22"/>
      <c r="I34" s="1"/>
      <c r="J34" s="1"/>
    </row>
    <row r="35" spans="1:10" x14ac:dyDescent="0.2">
      <c r="A35" s="11"/>
      <c r="B35" s="11"/>
      <c r="C35" s="12" t="s">
        <v>52</v>
      </c>
      <c r="D35" s="11"/>
      <c r="E35" s="14"/>
      <c r="G35" s="23">
        <f>+C22</f>
        <v>251179</v>
      </c>
      <c r="H35" s="22"/>
      <c r="I35" s="1"/>
      <c r="J35" s="1"/>
    </row>
    <row r="36" spans="1:10" x14ac:dyDescent="0.2">
      <c r="B36" t="s">
        <v>11</v>
      </c>
      <c r="E36" s="1"/>
      <c r="G36" s="22">
        <f>+G35*G34</f>
        <v>-698277.62</v>
      </c>
      <c r="H36" s="22">
        <f>+G36+G31</f>
        <v>-811071.65</v>
      </c>
      <c r="I36" s="1"/>
      <c r="J36" s="1"/>
    </row>
    <row r="37" spans="1:10" x14ac:dyDescent="0.2">
      <c r="E37" s="1"/>
      <c r="G37" s="22"/>
      <c r="H37" s="22"/>
      <c r="I37" s="1"/>
      <c r="J37" s="1"/>
    </row>
    <row r="38" spans="1:10" x14ac:dyDescent="0.2">
      <c r="B38" t="s">
        <v>12</v>
      </c>
      <c r="E38" s="1"/>
      <c r="G38" s="22"/>
      <c r="H38" s="22">
        <f>+H27-H36</f>
        <v>230676.86</v>
      </c>
      <c r="I38" s="1"/>
      <c r="J38" s="1"/>
    </row>
    <row r="39" spans="1:10" x14ac:dyDescent="0.2">
      <c r="E39" s="1"/>
      <c r="G39" s="22"/>
      <c r="H39" s="22"/>
      <c r="I39" s="1"/>
      <c r="J39" s="1"/>
    </row>
    <row r="40" spans="1:10" x14ac:dyDescent="0.2">
      <c r="E40" s="1"/>
      <c r="G40" s="22"/>
      <c r="H40" s="22"/>
      <c r="I40" s="1"/>
      <c r="J40" s="22"/>
    </row>
    <row r="41" spans="1:10" x14ac:dyDescent="0.2">
      <c r="B41" s="12" t="s">
        <v>50</v>
      </c>
      <c r="E41" s="1"/>
      <c r="G41" s="22"/>
      <c r="H41" s="22"/>
      <c r="I41" s="1"/>
      <c r="J41" s="22"/>
    </row>
    <row r="42" spans="1:10" x14ac:dyDescent="0.2">
      <c r="E42" s="1"/>
      <c r="G42" s="22"/>
      <c r="H42" s="22"/>
      <c r="I42" s="1"/>
      <c r="J42" s="22"/>
    </row>
    <row r="43" spans="1:10" x14ac:dyDescent="0.2">
      <c r="B43" s="12" t="s">
        <v>47</v>
      </c>
      <c r="E43" s="1"/>
      <c r="G43" s="22"/>
      <c r="H43" s="22"/>
      <c r="I43" s="1"/>
      <c r="J43" s="22"/>
    </row>
    <row r="44" spans="1:10" x14ac:dyDescent="0.2">
      <c r="E44" s="1"/>
      <c r="G44" s="22"/>
      <c r="H44" s="22"/>
      <c r="I44" s="1"/>
      <c r="J44" s="22"/>
    </row>
    <row r="45" spans="1:10" x14ac:dyDescent="0.2">
      <c r="D45" s="12" t="s">
        <v>41</v>
      </c>
      <c r="E45" s="1"/>
      <c r="G45" s="22"/>
      <c r="H45" s="23">
        <f>+C24</f>
        <v>300868</v>
      </c>
      <c r="I45" s="1"/>
      <c r="J45" s="22"/>
    </row>
    <row r="46" spans="1:10" x14ac:dyDescent="0.2">
      <c r="D46" t="s">
        <v>12</v>
      </c>
      <c r="E46" s="1"/>
      <c r="G46" s="22"/>
      <c r="H46" s="22">
        <f>+H38</f>
        <v>230676.86</v>
      </c>
      <c r="I46" s="1"/>
      <c r="J46" s="22"/>
    </row>
    <row r="47" spans="1:10" x14ac:dyDescent="0.2">
      <c r="E47" s="1"/>
      <c r="G47" s="22"/>
      <c r="H47" s="22"/>
      <c r="I47" s="1"/>
      <c r="J47" s="22"/>
    </row>
    <row r="48" spans="1:10" x14ac:dyDescent="0.2">
      <c r="D48" s="12" t="s">
        <v>48</v>
      </c>
      <c r="E48" s="1"/>
      <c r="G48" s="22"/>
      <c r="H48" s="32">
        <f>+H46/H45</f>
        <v>0.76670453487908319</v>
      </c>
      <c r="I48" s="33"/>
      <c r="J48" s="32">
        <f>+H48</f>
        <v>0.76670453487908319</v>
      </c>
    </row>
    <row r="49" spans="2:10" x14ac:dyDescent="0.2">
      <c r="E49" s="1"/>
      <c r="G49" s="22"/>
      <c r="H49" s="22"/>
      <c r="I49" s="1"/>
      <c r="J49" s="22"/>
    </row>
    <row r="50" spans="2:10" x14ac:dyDescent="0.2">
      <c r="B50" s="12" t="s">
        <v>49</v>
      </c>
      <c r="E50" s="1"/>
      <c r="G50" s="22"/>
      <c r="H50" s="22"/>
      <c r="I50" s="1"/>
      <c r="J50" s="22"/>
    </row>
    <row r="51" spans="2:10" x14ac:dyDescent="0.2">
      <c r="B51" s="16" t="s">
        <v>40</v>
      </c>
      <c r="C51" s="16"/>
      <c r="D51" s="16"/>
      <c r="E51" s="17"/>
      <c r="G51" s="22"/>
      <c r="H51" s="22">
        <f>G24</f>
        <v>-1.9290678636478458</v>
      </c>
      <c r="I51" s="1"/>
      <c r="J51" s="22">
        <f>+H51</f>
        <v>-1.9290678636478458</v>
      </c>
    </row>
    <row r="52" spans="2:10" x14ac:dyDescent="0.2">
      <c r="C52" s="11"/>
      <c r="D52" s="11"/>
      <c r="E52" s="14"/>
      <c r="G52" s="22"/>
      <c r="H52" s="22"/>
      <c r="I52" s="1"/>
      <c r="J52" s="22"/>
    </row>
    <row r="53" spans="2:10" x14ac:dyDescent="0.2">
      <c r="E53" s="1"/>
      <c r="G53" s="22"/>
      <c r="H53" s="22"/>
      <c r="I53" s="1"/>
      <c r="J53" s="22"/>
    </row>
    <row r="54" spans="2:10" x14ac:dyDescent="0.2">
      <c r="B54" s="12" t="s">
        <v>50</v>
      </c>
      <c r="E54" s="1"/>
      <c r="G54" s="1"/>
      <c r="H54" s="1"/>
      <c r="I54" s="1"/>
      <c r="J54" s="93">
        <f>+J51+J48</f>
        <v>-1.1623633287687625</v>
      </c>
    </row>
    <row r="55" spans="2:10" x14ac:dyDescent="0.2">
      <c r="E55" s="1"/>
      <c r="G55" s="1"/>
      <c r="H55" s="1"/>
      <c r="I55" s="1"/>
      <c r="J55" s="22"/>
    </row>
    <row r="56" spans="2:10" x14ac:dyDescent="0.2">
      <c r="E56" s="1"/>
      <c r="G56" s="1"/>
      <c r="H56" s="1"/>
      <c r="I56" s="1"/>
      <c r="J56" s="22"/>
    </row>
    <row r="57" spans="2:10" x14ac:dyDescent="0.2">
      <c r="E57" s="1"/>
      <c r="G57" s="1"/>
      <c r="H57" s="1"/>
      <c r="I57" s="1"/>
      <c r="J57" s="22"/>
    </row>
    <row r="58" spans="2:10" x14ac:dyDescent="0.2">
      <c r="E58" s="1"/>
    </row>
    <row r="59" spans="2:10" x14ac:dyDescent="0.2">
      <c r="E59" s="1"/>
    </row>
    <row r="60" spans="2:10" x14ac:dyDescent="0.2">
      <c r="E60" s="1"/>
    </row>
    <row r="61" spans="2:10" x14ac:dyDescent="0.2">
      <c r="E61" s="1"/>
    </row>
    <row r="62" spans="2:10" x14ac:dyDescent="0.2">
      <c r="E62" s="1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</sheetData>
  <pageMargins left="0.75" right="0.75" top="1" bottom="1" header="0.5" footer="0.5"/>
  <pageSetup scale="81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67"/>
  <sheetViews>
    <sheetView tabSelected="1" topLeftCell="B28" workbookViewId="0">
      <selection activeCell="F59" sqref="F59"/>
    </sheetView>
  </sheetViews>
  <sheetFormatPr defaultColWidth="9.140625" defaultRowHeight="12.75" x14ac:dyDescent="0.2"/>
  <cols>
    <col min="1" max="1" width="10" style="2" customWidth="1"/>
    <col min="2" max="2" width="12.85546875" style="2" customWidth="1"/>
    <col min="3" max="3" width="13.42578125" style="2" customWidth="1"/>
    <col min="4" max="4" width="7.5703125" style="2" customWidth="1"/>
    <col min="5" max="5" width="16.140625" style="2" customWidth="1"/>
    <col min="6" max="6" width="7.28515625" style="2" customWidth="1"/>
    <col min="7" max="7" width="14.28515625" style="2" customWidth="1"/>
    <col min="8" max="8" width="12.28515625" style="2" customWidth="1"/>
    <col min="9" max="9" width="2.7109375" style="2" customWidth="1"/>
    <col min="10" max="10" width="6.28515625" style="2" bestFit="1" customWidth="1"/>
    <col min="11" max="11" width="11.28515625" style="2" bestFit="1" customWidth="1"/>
    <col min="12" max="16384" width="9.140625" style="2"/>
  </cols>
  <sheetData>
    <row r="1" spans="1:12" x14ac:dyDescent="0.2">
      <c r="A1" s="5" t="s">
        <v>0</v>
      </c>
    </row>
    <row r="2" spans="1:12" x14ac:dyDescent="0.2">
      <c r="A2" s="2" t="s">
        <v>44</v>
      </c>
    </row>
    <row r="3" spans="1:12" x14ac:dyDescent="0.2">
      <c r="A3" s="2" t="s">
        <v>22</v>
      </c>
    </row>
    <row r="5" spans="1:12" x14ac:dyDescent="0.2">
      <c r="G5" s="35" t="s">
        <v>3</v>
      </c>
    </row>
    <row r="6" spans="1:12" x14ac:dyDescent="0.2">
      <c r="E6" s="35" t="s">
        <v>3</v>
      </c>
      <c r="G6" s="35" t="s">
        <v>4</v>
      </c>
    </row>
    <row r="7" spans="1:12" x14ac:dyDescent="0.2">
      <c r="A7" s="61"/>
      <c r="B7" s="36" t="s">
        <v>7</v>
      </c>
      <c r="C7" s="31" t="s">
        <v>20</v>
      </c>
      <c r="E7" s="31" t="s">
        <v>18</v>
      </c>
      <c r="G7" s="31" t="s">
        <v>6</v>
      </c>
    </row>
    <row r="8" spans="1:12" x14ac:dyDescent="0.2">
      <c r="A8" s="11"/>
      <c r="B8" s="11" t="s">
        <v>34</v>
      </c>
      <c r="C8" s="90">
        <v>19620.43</v>
      </c>
      <c r="D8" s="18"/>
      <c r="E8" s="65">
        <f>'Multi Family Commodities'!D8</f>
        <v>-16461.48</v>
      </c>
      <c r="F8" s="19"/>
      <c r="G8" s="65">
        <f>+E8/C8</f>
        <v>-0.83899690271823801</v>
      </c>
      <c r="H8" s="18"/>
    </row>
    <row r="9" spans="1:12" x14ac:dyDescent="0.2">
      <c r="A9" s="11"/>
      <c r="B9" s="11" t="s">
        <v>35</v>
      </c>
      <c r="C9" s="91">
        <v>19725.5</v>
      </c>
      <c r="D9" s="66"/>
      <c r="E9" s="67">
        <f>'Multi Family Commodities'!D9</f>
        <v>-14139.75</v>
      </c>
      <c r="F9" s="68"/>
      <c r="G9" s="67">
        <f>+E9/C9</f>
        <v>-0.71682593597120481</v>
      </c>
      <c r="H9" s="18"/>
    </row>
    <row r="10" spans="1:12" x14ac:dyDescent="0.2">
      <c r="A10" s="20" t="s">
        <v>53</v>
      </c>
      <c r="B10" s="11"/>
      <c r="C10" s="69">
        <f>+C9+C8</f>
        <v>39345.93</v>
      </c>
      <c r="D10" s="18"/>
      <c r="E10" s="65">
        <f>+E9+E8</f>
        <v>-30601.23</v>
      </c>
      <c r="F10" s="19"/>
      <c r="G10" s="65"/>
      <c r="H10" s="18"/>
    </row>
    <row r="11" spans="1:12" x14ac:dyDescent="0.2">
      <c r="A11" s="11"/>
      <c r="B11" s="18"/>
      <c r="C11" s="69"/>
      <c r="D11" s="18"/>
      <c r="E11" s="65"/>
      <c r="F11" s="19"/>
      <c r="G11" s="65"/>
      <c r="H11" s="18"/>
    </row>
    <row r="12" spans="1:12" x14ac:dyDescent="0.2">
      <c r="A12" s="11"/>
      <c r="B12" s="18" t="s">
        <v>36</v>
      </c>
      <c r="C12" s="92">
        <v>19735.86</v>
      </c>
      <c r="D12" s="73"/>
      <c r="E12" s="74">
        <f>'Multi Family Commodities'!D10</f>
        <v>-14597.33</v>
      </c>
      <c r="F12" s="75"/>
      <c r="G12" s="74">
        <f t="shared" ref="G12:G15" si="0">+E12/C12</f>
        <v>-0.73963485756384573</v>
      </c>
      <c r="H12" s="18"/>
    </row>
    <row r="13" spans="1:12" x14ac:dyDescent="0.2">
      <c r="A13" s="11"/>
      <c r="B13" s="18" t="s">
        <v>37</v>
      </c>
      <c r="C13" s="92">
        <v>19750</v>
      </c>
      <c r="D13" s="73"/>
      <c r="E13" s="74">
        <f>'Multi Family Commodities'!D11</f>
        <v>-13151.380000000001</v>
      </c>
      <c r="F13" s="75"/>
      <c r="G13" s="74">
        <f t="shared" si="0"/>
        <v>-0.66589265822784816</v>
      </c>
      <c r="H13" s="18"/>
    </row>
    <row r="14" spans="1:12" x14ac:dyDescent="0.2">
      <c r="A14" s="11"/>
      <c r="B14" s="18" t="s">
        <v>38</v>
      </c>
      <c r="C14" s="92">
        <v>19891.439999999999</v>
      </c>
      <c r="D14" s="73"/>
      <c r="E14" s="74">
        <f>'Multi Family Commodities'!D12</f>
        <v>-9814.7099999999991</v>
      </c>
      <c r="F14" s="75"/>
      <c r="G14" s="74">
        <f t="shared" si="0"/>
        <v>-0.49341374983409947</v>
      </c>
      <c r="H14" s="18"/>
    </row>
    <row r="15" spans="1:12" x14ac:dyDescent="0.2">
      <c r="A15" s="11"/>
      <c r="B15" s="18" t="s">
        <v>39</v>
      </c>
      <c r="C15" s="92">
        <v>20084.689999999999</v>
      </c>
      <c r="D15" s="73"/>
      <c r="E15" s="74">
        <f>'Multi Family Commodities'!D13</f>
        <v>-9592.7100000000009</v>
      </c>
      <c r="F15" s="75"/>
      <c r="G15" s="74">
        <f t="shared" si="0"/>
        <v>-0.47761304755014899</v>
      </c>
      <c r="H15" s="18"/>
    </row>
    <row r="16" spans="1:12" x14ac:dyDescent="0.2">
      <c r="B16" s="2" t="s">
        <v>28</v>
      </c>
      <c r="C16" s="92">
        <v>20306.57</v>
      </c>
      <c r="D16" s="70"/>
      <c r="E16" s="71">
        <f>'Multi Family Commodities'!D14</f>
        <v>-8897.24</v>
      </c>
      <c r="F16" s="72"/>
      <c r="G16" s="71">
        <f>+E16/C16</f>
        <v>-0.43814588086515843</v>
      </c>
      <c r="H16" s="24"/>
      <c r="I16" s="3"/>
      <c r="J16" s="3"/>
      <c r="K16" s="3"/>
      <c r="L16" s="3"/>
    </row>
    <row r="17" spans="1:12" x14ac:dyDescent="0.2">
      <c r="B17" s="2" t="s">
        <v>29</v>
      </c>
      <c r="C17" s="92">
        <v>20415.990000000002</v>
      </c>
      <c r="D17" s="70"/>
      <c r="E17" s="71">
        <f>'Multi Family Commodities'!D15</f>
        <v>-6827.16</v>
      </c>
      <c r="F17" s="72"/>
      <c r="G17" s="71">
        <f>+E17/C17</f>
        <v>-0.33440259326145827</v>
      </c>
      <c r="H17" s="24"/>
      <c r="I17" s="3"/>
      <c r="J17" s="3"/>
      <c r="K17" s="3"/>
      <c r="L17" s="3"/>
    </row>
    <row r="18" spans="1:12" x14ac:dyDescent="0.2">
      <c r="A18" s="11"/>
      <c r="B18" s="2" t="s">
        <v>30</v>
      </c>
      <c r="C18" s="92">
        <v>19682.11</v>
      </c>
      <c r="D18" s="70"/>
      <c r="E18" s="71">
        <f>'Multi Family Commodities'!D16</f>
        <v>-7268.4299999999994</v>
      </c>
      <c r="F18" s="72"/>
      <c r="G18" s="71">
        <f t="shared" ref="G18:G21" si="1">+E18/C18</f>
        <v>-0.36929119896189988</v>
      </c>
      <c r="H18" s="24"/>
      <c r="I18" s="3"/>
      <c r="J18" s="3"/>
      <c r="K18" s="3"/>
      <c r="L18" s="3"/>
    </row>
    <row r="19" spans="1:12" x14ac:dyDescent="0.2">
      <c r="A19" s="11"/>
      <c r="B19" s="2" t="s">
        <v>31</v>
      </c>
      <c r="C19" s="90">
        <v>20051.98</v>
      </c>
      <c r="E19" s="24">
        <f>'Multi Family Commodities'!D17</f>
        <v>-10339.26</v>
      </c>
      <c r="F19" s="3"/>
      <c r="G19" s="24">
        <f t="shared" si="1"/>
        <v>-0.51562289609305423</v>
      </c>
      <c r="H19" s="24"/>
      <c r="I19" s="3"/>
      <c r="J19" s="3"/>
      <c r="K19" s="3"/>
      <c r="L19" s="3"/>
    </row>
    <row r="20" spans="1:12" x14ac:dyDescent="0.2">
      <c r="A20" s="11"/>
      <c r="B20" s="2" t="s">
        <v>32</v>
      </c>
      <c r="C20" s="90">
        <v>20142.21</v>
      </c>
      <c r="E20" s="24">
        <f>'Multi Family Commodities'!D18</f>
        <v>-9678.6</v>
      </c>
      <c r="F20" s="3"/>
      <c r="G20" s="24">
        <f t="shared" si="1"/>
        <v>-0.48051331010847376</v>
      </c>
      <c r="H20" s="24"/>
      <c r="I20" s="3"/>
      <c r="J20" s="3"/>
      <c r="K20" s="3"/>
      <c r="L20" s="3"/>
    </row>
    <row r="21" spans="1:12" x14ac:dyDescent="0.2">
      <c r="A21" s="11"/>
      <c r="B21" s="2" t="s">
        <v>33</v>
      </c>
      <c r="C21" s="91">
        <v>20225.11</v>
      </c>
      <c r="D21" s="34"/>
      <c r="E21" s="40">
        <f>'Multi Family Commodities'!D19</f>
        <v>-12708.58</v>
      </c>
      <c r="F21" s="41"/>
      <c r="G21" s="40">
        <f t="shared" si="1"/>
        <v>-0.62835653304234185</v>
      </c>
      <c r="H21" s="24"/>
      <c r="I21" s="3"/>
      <c r="J21" s="3"/>
      <c r="K21" s="3"/>
      <c r="L21" s="3"/>
    </row>
    <row r="22" spans="1:12" x14ac:dyDescent="0.2">
      <c r="A22" s="12" t="s">
        <v>54</v>
      </c>
      <c r="C22" s="13">
        <f>SUM(C12:C21)</f>
        <v>200285.96000000002</v>
      </c>
      <c r="E22" s="24">
        <f>SUM(E12:E21)</f>
        <v>-102875.4</v>
      </c>
      <c r="F22" s="3"/>
      <c r="G22" s="24"/>
      <c r="H22" s="24"/>
      <c r="I22" s="3"/>
      <c r="J22" s="3"/>
      <c r="K22" s="3"/>
      <c r="L22" s="3"/>
    </row>
    <row r="23" spans="1:12" x14ac:dyDescent="0.2">
      <c r="C23" s="13"/>
      <c r="E23" s="24"/>
      <c r="F23" s="3"/>
      <c r="G23" s="24"/>
      <c r="H23" s="24"/>
      <c r="I23" s="3"/>
      <c r="J23" s="3"/>
      <c r="K23" s="3"/>
      <c r="L23" s="3"/>
    </row>
    <row r="24" spans="1:12" ht="13.5" thickBot="1" x14ac:dyDescent="0.25">
      <c r="B24" s="42" t="s">
        <v>2</v>
      </c>
      <c r="C24" s="48">
        <f>C22+C10</f>
        <v>239631.89</v>
      </c>
      <c r="D24" s="49"/>
      <c r="E24" s="46">
        <f>E22+E10</f>
        <v>-133476.63</v>
      </c>
      <c r="F24" s="50"/>
      <c r="G24" s="46">
        <f>+E24/C24</f>
        <v>-0.55700695762988806</v>
      </c>
      <c r="H24" s="24"/>
      <c r="I24" s="3"/>
      <c r="J24" s="3"/>
      <c r="K24" s="3"/>
      <c r="L24" s="3"/>
    </row>
    <row r="25" spans="1:12" ht="13.5" thickTop="1" x14ac:dyDescent="0.2">
      <c r="E25" s="3"/>
      <c r="F25" s="3"/>
      <c r="G25" s="24"/>
      <c r="H25" s="24"/>
      <c r="I25" s="3"/>
      <c r="J25" s="3"/>
      <c r="K25" s="3"/>
      <c r="L25" s="3"/>
    </row>
    <row r="26" spans="1:12" x14ac:dyDescent="0.2">
      <c r="B26" s="51" t="s">
        <v>8</v>
      </c>
      <c r="C26" s="51"/>
      <c r="D26" s="51"/>
      <c r="E26" s="3"/>
      <c r="F26" s="3"/>
      <c r="G26" s="24"/>
      <c r="H26" s="24"/>
      <c r="I26" s="3"/>
      <c r="J26" s="3"/>
      <c r="K26" s="3"/>
      <c r="L26" s="3"/>
    </row>
    <row r="27" spans="1:12" x14ac:dyDescent="0.2">
      <c r="D27" s="2" t="s">
        <v>9</v>
      </c>
      <c r="E27" s="3"/>
      <c r="F27" s="3"/>
      <c r="G27" s="24"/>
      <c r="H27" s="24">
        <f>+E24</f>
        <v>-133476.63</v>
      </c>
      <c r="I27" s="3"/>
      <c r="J27" s="3"/>
      <c r="K27" s="3"/>
      <c r="L27" s="3"/>
    </row>
    <row r="28" spans="1:12" x14ac:dyDescent="0.2">
      <c r="E28" s="3"/>
      <c r="F28" s="3"/>
      <c r="G28" s="24"/>
      <c r="H28" s="24"/>
      <c r="I28" s="3"/>
      <c r="J28" s="3"/>
      <c r="K28" s="3"/>
      <c r="L28" s="3"/>
    </row>
    <row r="29" spans="1:12" x14ac:dyDescent="0.2">
      <c r="B29" s="2" t="s">
        <v>13</v>
      </c>
      <c r="E29" s="3"/>
      <c r="F29" s="3"/>
      <c r="G29" s="78">
        <v>-0.77</v>
      </c>
      <c r="H29" s="24"/>
      <c r="I29" s="3"/>
      <c r="J29" s="3"/>
      <c r="K29" s="3"/>
      <c r="L29" s="3"/>
    </row>
    <row r="30" spans="1:12" x14ac:dyDescent="0.2">
      <c r="C30" s="2" t="s">
        <v>45</v>
      </c>
      <c r="E30" s="3"/>
      <c r="F30" s="3"/>
      <c r="G30" s="25">
        <f>C10</f>
        <v>39345.93</v>
      </c>
      <c r="H30" s="3"/>
      <c r="I30" s="3"/>
      <c r="J30" s="3"/>
      <c r="K30" s="3"/>
      <c r="L30" s="3"/>
    </row>
    <row r="31" spans="1:12" x14ac:dyDescent="0.2">
      <c r="B31" s="2" t="s">
        <v>11</v>
      </c>
      <c r="E31" s="3"/>
      <c r="F31" s="3"/>
      <c r="G31" s="24">
        <f>+G30*G29</f>
        <v>-30296.366099999999</v>
      </c>
      <c r="H31" s="3"/>
      <c r="I31" s="3"/>
      <c r="J31" s="3"/>
      <c r="K31" s="3"/>
      <c r="L31" s="3"/>
    </row>
    <row r="32" spans="1:12" x14ac:dyDescent="0.2">
      <c r="E32" s="3"/>
      <c r="F32" s="3"/>
      <c r="G32" s="3"/>
      <c r="H32" s="3"/>
      <c r="I32" s="3"/>
      <c r="J32" s="3"/>
      <c r="K32" s="3"/>
      <c r="L32" s="3"/>
    </row>
    <row r="33" spans="2:12" x14ac:dyDescent="0.2">
      <c r="E33" s="3"/>
      <c r="F33" s="3"/>
      <c r="G33" s="3"/>
      <c r="H33" s="3"/>
      <c r="I33" s="3"/>
      <c r="J33" s="3"/>
      <c r="K33" s="3"/>
      <c r="L33" s="3"/>
    </row>
    <row r="34" spans="2:12" x14ac:dyDescent="0.2">
      <c r="B34" s="18" t="s">
        <v>13</v>
      </c>
      <c r="C34" s="18"/>
      <c r="D34" s="18"/>
      <c r="E34" s="19"/>
      <c r="F34" s="19"/>
      <c r="G34" s="78">
        <v>-1.06</v>
      </c>
      <c r="H34" s="3"/>
      <c r="I34" s="3"/>
      <c r="J34" s="3"/>
      <c r="K34" s="3"/>
      <c r="L34" s="3"/>
    </row>
    <row r="35" spans="2:12" x14ac:dyDescent="0.2">
      <c r="C35" s="2" t="s">
        <v>46</v>
      </c>
      <c r="E35" s="3"/>
      <c r="F35" s="24"/>
      <c r="G35" s="24">
        <f>C22</f>
        <v>200285.96000000002</v>
      </c>
      <c r="H35" s="24"/>
      <c r="I35" s="3"/>
      <c r="J35" s="3"/>
      <c r="K35" s="3"/>
      <c r="L35" s="3"/>
    </row>
    <row r="36" spans="2:12" x14ac:dyDescent="0.2">
      <c r="B36" s="2" t="s">
        <v>11</v>
      </c>
      <c r="E36" s="3"/>
      <c r="F36" s="24"/>
      <c r="G36" s="24">
        <f>+G35*G34</f>
        <v>-212303.11760000003</v>
      </c>
      <c r="H36" s="24">
        <f>+G36+G31</f>
        <v>-242599.48370000004</v>
      </c>
      <c r="I36" s="3"/>
      <c r="J36" s="3"/>
      <c r="K36" s="3"/>
      <c r="L36" s="3"/>
    </row>
    <row r="37" spans="2:12" x14ac:dyDescent="0.2">
      <c r="E37" s="3"/>
      <c r="F37" s="24"/>
      <c r="G37" s="24"/>
      <c r="H37" s="24"/>
      <c r="I37" s="3"/>
      <c r="J37" s="3"/>
      <c r="K37" s="3"/>
      <c r="L37" s="3"/>
    </row>
    <row r="38" spans="2:12" x14ac:dyDescent="0.2">
      <c r="B38" s="2" t="s">
        <v>12</v>
      </c>
      <c r="E38" s="3"/>
      <c r="F38" s="24"/>
      <c r="G38" s="24"/>
      <c r="H38" s="24">
        <f>+H27-H36</f>
        <v>109122.85370000004</v>
      </c>
      <c r="I38" s="3"/>
      <c r="J38" s="3"/>
      <c r="K38" s="3"/>
      <c r="L38" s="3"/>
    </row>
    <row r="39" spans="2:12" x14ac:dyDescent="0.2">
      <c r="E39" s="3"/>
      <c r="F39" s="3"/>
      <c r="G39" s="3"/>
      <c r="H39" s="3"/>
      <c r="I39" s="3"/>
      <c r="J39" s="3"/>
      <c r="K39" s="3"/>
      <c r="L39" s="3"/>
    </row>
    <row r="40" spans="2:12" x14ac:dyDescent="0.2">
      <c r="E40" s="3"/>
      <c r="F40" s="3"/>
      <c r="G40" s="3"/>
      <c r="H40" s="3"/>
      <c r="I40" s="3"/>
      <c r="J40" s="3"/>
      <c r="K40" s="3"/>
      <c r="L40" s="3"/>
    </row>
    <row r="41" spans="2:12" x14ac:dyDescent="0.2">
      <c r="B41" s="2" t="s">
        <v>43</v>
      </c>
      <c r="E41" s="3"/>
      <c r="F41" s="3"/>
      <c r="G41" s="3"/>
      <c r="H41" s="3"/>
      <c r="I41" s="3"/>
      <c r="J41" s="3"/>
      <c r="K41" s="3"/>
      <c r="L41" s="3"/>
    </row>
    <row r="42" spans="2:12" x14ac:dyDescent="0.2">
      <c r="E42" s="3"/>
      <c r="F42" s="3"/>
      <c r="G42" s="3"/>
      <c r="H42" s="3"/>
      <c r="I42" s="3"/>
      <c r="J42" s="3"/>
      <c r="K42" s="3"/>
      <c r="L42" s="3"/>
    </row>
    <row r="43" spans="2:12" x14ac:dyDescent="0.2">
      <c r="B43" s="2" t="s">
        <v>47</v>
      </c>
      <c r="E43" s="3"/>
      <c r="F43" s="3"/>
      <c r="G43" s="3"/>
      <c r="H43" s="3"/>
      <c r="I43" s="3"/>
      <c r="J43" s="3"/>
      <c r="K43" s="3"/>
      <c r="L43" s="3"/>
    </row>
    <row r="44" spans="2:12" x14ac:dyDescent="0.2">
      <c r="E44" s="3"/>
      <c r="F44" s="3"/>
      <c r="G44" s="3"/>
      <c r="H44" s="3"/>
      <c r="I44" s="3"/>
      <c r="J44" s="3"/>
      <c r="K44" s="3"/>
      <c r="L44" s="3"/>
    </row>
    <row r="45" spans="2:12" x14ac:dyDescent="0.2">
      <c r="D45" s="5" t="s">
        <v>42</v>
      </c>
      <c r="E45" s="3"/>
      <c r="F45" s="3"/>
      <c r="G45" s="3"/>
      <c r="H45" s="56">
        <f>+C24</f>
        <v>239631.89</v>
      </c>
      <c r="I45" s="24"/>
      <c r="J45" s="24"/>
      <c r="K45" s="3"/>
      <c r="L45" s="3"/>
    </row>
    <row r="46" spans="2:12" x14ac:dyDescent="0.2">
      <c r="D46" s="2" t="s">
        <v>12</v>
      </c>
      <c r="E46" s="3"/>
      <c r="F46" s="3"/>
      <c r="G46" s="3"/>
      <c r="H46" s="24">
        <f>+H38</f>
        <v>109122.85370000004</v>
      </c>
      <c r="I46" s="24"/>
      <c r="K46" s="3"/>
      <c r="L46" s="3"/>
    </row>
    <row r="47" spans="2:12" x14ac:dyDescent="0.2">
      <c r="E47" s="3"/>
      <c r="F47" s="3"/>
      <c r="G47" s="3"/>
      <c r="H47" s="24"/>
      <c r="I47" s="24"/>
      <c r="J47" s="24"/>
      <c r="K47" s="3"/>
      <c r="L47" s="3"/>
    </row>
    <row r="48" spans="2:12" x14ac:dyDescent="0.2">
      <c r="D48" s="2" t="s">
        <v>48</v>
      </c>
      <c r="E48" s="3"/>
      <c r="F48" s="3"/>
      <c r="G48" s="3"/>
      <c r="H48" s="24">
        <f>+H46/H45</f>
        <v>0.45537701054730251</v>
      </c>
      <c r="I48" s="24"/>
      <c r="J48" s="24">
        <f>+H48</f>
        <v>0.45537701054730251</v>
      </c>
      <c r="K48" s="3"/>
      <c r="L48" s="3"/>
    </row>
    <row r="49" spans="2:13" x14ac:dyDescent="0.2">
      <c r="E49" s="3"/>
      <c r="F49" s="3"/>
      <c r="G49" s="3"/>
      <c r="H49" s="24"/>
      <c r="I49" s="24"/>
      <c r="J49" s="24"/>
      <c r="K49" s="3"/>
      <c r="L49" s="3"/>
    </row>
    <row r="50" spans="2:13" x14ac:dyDescent="0.2">
      <c r="B50" s="2" t="s">
        <v>49</v>
      </c>
      <c r="E50" s="3"/>
      <c r="F50" s="3"/>
      <c r="G50" s="3"/>
      <c r="H50" s="24"/>
      <c r="I50" s="24"/>
      <c r="J50" s="24"/>
      <c r="K50" s="3"/>
      <c r="L50" s="3"/>
    </row>
    <row r="51" spans="2:13" x14ac:dyDescent="0.2">
      <c r="B51" s="16" t="s">
        <v>40</v>
      </c>
      <c r="C51" s="18"/>
      <c r="D51" s="18"/>
      <c r="E51" s="19"/>
      <c r="F51" s="3"/>
      <c r="G51" s="3"/>
      <c r="H51" s="24">
        <f>G24</f>
        <v>-0.55700695762988806</v>
      </c>
      <c r="I51" s="24"/>
      <c r="J51" s="24">
        <f>+H51</f>
        <v>-0.55700695762988806</v>
      </c>
      <c r="K51" s="3"/>
      <c r="L51" s="3"/>
    </row>
    <row r="52" spans="2:13" x14ac:dyDescent="0.2">
      <c r="E52" s="3"/>
      <c r="F52" s="3"/>
      <c r="G52" s="3"/>
      <c r="H52" s="24"/>
      <c r="I52" s="24"/>
      <c r="J52" s="24"/>
      <c r="K52" s="3"/>
      <c r="L52" s="3"/>
    </row>
    <row r="53" spans="2:13" x14ac:dyDescent="0.2">
      <c r="E53" s="3"/>
      <c r="F53" s="3"/>
      <c r="G53" s="3"/>
      <c r="H53" s="24"/>
      <c r="I53" s="24"/>
      <c r="J53" s="24"/>
      <c r="K53" s="3"/>
      <c r="L53" s="3"/>
    </row>
    <row r="54" spans="2:13" x14ac:dyDescent="0.2">
      <c r="B54" s="2" t="s">
        <v>50</v>
      </c>
      <c r="E54" s="3"/>
      <c r="F54" s="3"/>
      <c r="G54" s="3"/>
      <c r="H54" s="24"/>
      <c r="I54" s="24"/>
      <c r="J54" s="94">
        <f>+J51+J48</f>
        <v>-0.10162994708258555</v>
      </c>
      <c r="K54" s="2" t="s">
        <v>25</v>
      </c>
      <c r="M54" s="24"/>
    </row>
    <row r="55" spans="2:13" x14ac:dyDescent="0.2">
      <c r="E55" s="3"/>
      <c r="F55" s="3"/>
      <c r="G55" s="3"/>
      <c r="H55" s="24"/>
      <c r="I55" s="24"/>
      <c r="J55" s="24"/>
      <c r="M55" s="24"/>
    </row>
    <row r="56" spans="2:13" x14ac:dyDescent="0.2">
      <c r="E56" s="3"/>
      <c r="F56" s="3"/>
      <c r="G56" s="3"/>
      <c r="H56" s="24"/>
      <c r="I56" s="24"/>
      <c r="J56" s="24">
        <f>J54*0.22</f>
        <v>-2.235858835816882E-2</v>
      </c>
      <c r="K56" s="3" t="s">
        <v>24</v>
      </c>
    </row>
    <row r="57" spans="2:13" x14ac:dyDescent="0.2">
      <c r="E57" s="3"/>
      <c r="F57" s="3"/>
      <c r="G57" s="1"/>
      <c r="H57" s="1"/>
      <c r="I57" s="24"/>
      <c r="J57" s="24">
        <f>J54*2.75</f>
        <v>-0.27948235447711023</v>
      </c>
      <c r="K57" s="2" t="s">
        <v>26</v>
      </c>
    </row>
    <row r="58" spans="2:13" x14ac:dyDescent="0.2">
      <c r="E58" s="3"/>
      <c r="F58" s="3"/>
      <c r="G58" s="3"/>
      <c r="H58" s="3"/>
      <c r="I58" s="3"/>
      <c r="J58" s="3"/>
    </row>
    <row r="59" spans="2:13" x14ac:dyDescent="0.2">
      <c r="E59" s="3"/>
      <c r="F59" s="3"/>
      <c r="G59" s="3"/>
      <c r="H59" s="3"/>
      <c r="I59" s="3"/>
      <c r="J59" s="3"/>
    </row>
    <row r="60" spans="2:13" x14ac:dyDescent="0.2">
      <c r="E60" s="3"/>
      <c r="F60" s="3"/>
      <c r="G60" s="3"/>
      <c r="H60" s="3"/>
      <c r="I60" s="3"/>
      <c r="J60" s="3"/>
    </row>
    <row r="61" spans="2:13" x14ac:dyDescent="0.2">
      <c r="E61" s="3"/>
      <c r="F61" s="3"/>
      <c r="G61" s="3"/>
      <c r="H61" s="3"/>
      <c r="I61" s="3"/>
      <c r="J61" s="3"/>
    </row>
    <row r="62" spans="2:13" x14ac:dyDescent="0.2">
      <c r="E62" s="3"/>
      <c r="F62" s="3"/>
      <c r="G62" s="3"/>
      <c r="H62" s="3"/>
      <c r="I62" s="3"/>
      <c r="J62" s="3"/>
    </row>
    <row r="63" spans="2:13" x14ac:dyDescent="0.2">
      <c r="E63" s="3"/>
      <c r="F63" s="3"/>
      <c r="G63" s="3"/>
      <c r="H63" s="3"/>
      <c r="I63" s="3"/>
      <c r="J63" s="3"/>
    </row>
    <row r="64" spans="2:13" x14ac:dyDescent="0.2">
      <c r="E64" s="3"/>
      <c r="F64" s="3"/>
      <c r="G64" s="3"/>
      <c r="H64" s="3"/>
      <c r="I64" s="3"/>
      <c r="J64" s="3"/>
    </row>
    <row r="65" spans="5:10" x14ac:dyDescent="0.2">
      <c r="E65" s="3"/>
      <c r="F65" s="3"/>
      <c r="G65" s="3"/>
      <c r="H65" s="3"/>
      <c r="I65" s="3"/>
      <c r="J65" s="3"/>
    </row>
    <row r="66" spans="5:10" x14ac:dyDescent="0.2">
      <c r="E66" s="3"/>
      <c r="F66" s="3"/>
      <c r="G66" s="3"/>
      <c r="H66" s="3"/>
      <c r="I66" s="3"/>
      <c r="J66" s="3"/>
    </row>
    <row r="67" spans="5:10" x14ac:dyDescent="0.2">
      <c r="E67" s="3"/>
      <c r="F67" s="3"/>
      <c r="G67" s="3"/>
      <c r="H67" s="3"/>
      <c r="I67" s="3"/>
      <c r="J67" s="3"/>
    </row>
    <row r="68" spans="5:10" x14ac:dyDescent="0.2">
      <c r="E68" s="3"/>
      <c r="F68" s="3"/>
      <c r="G68" s="3"/>
      <c r="H68" s="3"/>
      <c r="I68" s="3"/>
      <c r="J68" s="3"/>
    </row>
    <row r="69" spans="5:10" x14ac:dyDescent="0.2">
      <c r="E69" s="3"/>
      <c r="F69" s="3"/>
      <c r="G69" s="3"/>
      <c r="H69" s="3"/>
      <c r="I69" s="3"/>
      <c r="J69" s="3"/>
    </row>
    <row r="70" spans="5:10" x14ac:dyDescent="0.2">
      <c r="E70" s="3"/>
      <c r="F70" s="3"/>
      <c r="G70" s="3"/>
      <c r="H70" s="3"/>
      <c r="I70" s="3"/>
      <c r="J70" s="3"/>
    </row>
    <row r="71" spans="5:10" x14ac:dyDescent="0.2">
      <c r="E71" s="3"/>
      <c r="F71" s="3"/>
      <c r="G71" s="3"/>
      <c r="H71" s="3"/>
      <c r="I71" s="3"/>
      <c r="J71" s="3"/>
    </row>
    <row r="72" spans="5:10" x14ac:dyDescent="0.2">
      <c r="E72" s="3"/>
      <c r="F72" s="3"/>
      <c r="G72" s="3"/>
      <c r="H72" s="3"/>
      <c r="I72" s="3"/>
      <c r="J72" s="3"/>
    </row>
    <row r="73" spans="5:10" x14ac:dyDescent="0.2">
      <c r="E73" s="3"/>
      <c r="F73" s="3"/>
      <c r="G73" s="3"/>
      <c r="H73" s="3"/>
      <c r="I73" s="3"/>
      <c r="J73" s="3"/>
    </row>
    <row r="74" spans="5:10" x14ac:dyDescent="0.2">
      <c r="E74" s="3"/>
      <c r="F74" s="3"/>
      <c r="G74" s="3"/>
      <c r="H74" s="3"/>
      <c r="I74" s="3"/>
      <c r="J74" s="3"/>
    </row>
    <row r="75" spans="5:10" x14ac:dyDescent="0.2">
      <c r="E75" s="3"/>
      <c r="F75" s="3"/>
      <c r="G75" s="3"/>
      <c r="H75" s="3"/>
      <c r="I75" s="3"/>
      <c r="J75" s="3"/>
    </row>
    <row r="76" spans="5:10" x14ac:dyDescent="0.2">
      <c r="E76" s="3"/>
      <c r="F76" s="3"/>
      <c r="G76" s="3"/>
      <c r="H76" s="3"/>
      <c r="I76" s="3"/>
      <c r="J76" s="3"/>
    </row>
    <row r="77" spans="5:10" x14ac:dyDescent="0.2">
      <c r="E77" s="3"/>
      <c r="F77" s="3"/>
      <c r="G77" s="3"/>
      <c r="H77" s="3"/>
      <c r="I77" s="3"/>
      <c r="J77" s="3"/>
    </row>
    <row r="78" spans="5:10" x14ac:dyDescent="0.2">
      <c r="E78" s="3"/>
      <c r="F78" s="3"/>
      <c r="G78" s="3"/>
      <c r="H78" s="3"/>
      <c r="I78" s="3"/>
      <c r="J78" s="3"/>
    </row>
    <row r="79" spans="5:10" x14ac:dyDescent="0.2">
      <c r="E79" s="3"/>
      <c r="F79" s="3"/>
      <c r="G79" s="3"/>
      <c r="H79" s="3"/>
      <c r="I79" s="3"/>
      <c r="J79" s="3"/>
    </row>
    <row r="80" spans="5:10" x14ac:dyDescent="0.2">
      <c r="E80" s="3"/>
      <c r="F80" s="3"/>
      <c r="G80" s="3"/>
      <c r="H80" s="3"/>
      <c r="I80" s="3"/>
      <c r="J80" s="3"/>
    </row>
    <row r="81" spans="5:10" x14ac:dyDescent="0.2">
      <c r="E81" s="3"/>
      <c r="F81" s="3"/>
      <c r="G81" s="3"/>
      <c r="H81" s="3"/>
      <c r="I81" s="3"/>
      <c r="J81" s="3"/>
    </row>
    <row r="82" spans="5:10" x14ac:dyDescent="0.2">
      <c r="E82" s="3"/>
      <c r="F82" s="3"/>
      <c r="G82" s="3"/>
      <c r="H82" s="3"/>
      <c r="I82" s="3"/>
      <c r="J82" s="3"/>
    </row>
    <row r="83" spans="5:10" x14ac:dyDescent="0.2">
      <c r="E83" s="3"/>
      <c r="F83" s="3"/>
      <c r="G83" s="3"/>
      <c r="H83" s="3"/>
      <c r="I83" s="3"/>
      <c r="J83" s="3"/>
    </row>
    <row r="84" spans="5:10" x14ac:dyDescent="0.2">
      <c r="E84" s="3"/>
      <c r="F84" s="3"/>
      <c r="G84" s="3"/>
      <c r="H84" s="3"/>
      <c r="I84" s="3"/>
      <c r="J84" s="3"/>
    </row>
    <row r="85" spans="5:10" x14ac:dyDescent="0.2">
      <c r="E85" s="3"/>
      <c r="F85" s="3"/>
      <c r="G85" s="3"/>
      <c r="H85" s="3"/>
      <c r="I85" s="3"/>
      <c r="J85" s="3"/>
    </row>
    <row r="86" spans="5:10" x14ac:dyDescent="0.2">
      <c r="E86" s="3"/>
      <c r="F86" s="3"/>
      <c r="G86" s="3"/>
      <c r="H86" s="3"/>
      <c r="I86" s="3"/>
      <c r="J86" s="3"/>
    </row>
    <row r="87" spans="5:10" x14ac:dyDescent="0.2">
      <c r="E87" s="3"/>
      <c r="F87" s="3"/>
      <c r="G87" s="3"/>
      <c r="H87" s="3"/>
      <c r="I87" s="3"/>
      <c r="J87" s="3"/>
    </row>
    <row r="88" spans="5:10" x14ac:dyDescent="0.2">
      <c r="E88" s="3"/>
      <c r="F88" s="3"/>
      <c r="G88" s="3"/>
      <c r="H88" s="3"/>
      <c r="I88" s="3"/>
      <c r="J88" s="3"/>
    </row>
    <row r="89" spans="5:10" x14ac:dyDescent="0.2">
      <c r="E89" s="3"/>
      <c r="F89" s="3"/>
      <c r="G89" s="3"/>
      <c r="H89" s="3"/>
      <c r="I89" s="3"/>
      <c r="J89" s="3"/>
    </row>
    <row r="90" spans="5:10" x14ac:dyDescent="0.2">
      <c r="E90" s="3"/>
      <c r="F90" s="3"/>
      <c r="G90" s="3"/>
      <c r="H90" s="3"/>
      <c r="I90" s="3"/>
      <c r="J90" s="3"/>
    </row>
    <row r="91" spans="5:10" x14ac:dyDescent="0.2">
      <c r="E91" s="3"/>
      <c r="F91" s="3"/>
      <c r="G91" s="3"/>
      <c r="H91" s="3"/>
      <c r="I91" s="3"/>
      <c r="J91" s="3"/>
    </row>
    <row r="92" spans="5:10" x14ac:dyDescent="0.2">
      <c r="E92" s="3"/>
      <c r="F92" s="3"/>
      <c r="G92" s="3"/>
      <c r="H92" s="3"/>
      <c r="I92" s="3"/>
      <c r="J92" s="3"/>
    </row>
    <row r="93" spans="5:10" x14ac:dyDescent="0.2">
      <c r="E93" s="3"/>
      <c r="F93" s="3"/>
      <c r="G93" s="3"/>
      <c r="H93" s="3"/>
      <c r="I93" s="3"/>
      <c r="J93" s="3"/>
    </row>
    <row r="94" spans="5:10" x14ac:dyDescent="0.2">
      <c r="E94" s="3"/>
      <c r="F94" s="3"/>
      <c r="G94" s="3"/>
      <c r="H94" s="3"/>
      <c r="I94" s="3"/>
      <c r="J94" s="3"/>
    </row>
    <row r="95" spans="5:10" x14ac:dyDescent="0.2">
      <c r="E95" s="3"/>
      <c r="F95" s="3"/>
      <c r="G95" s="3"/>
      <c r="H95" s="3"/>
      <c r="I95" s="3"/>
      <c r="J95" s="3"/>
    </row>
    <row r="96" spans="5:10" x14ac:dyDescent="0.2">
      <c r="E96" s="3"/>
      <c r="F96" s="3"/>
      <c r="G96" s="3"/>
      <c r="H96" s="3"/>
      <c r="I96" s="3"/>
      <c r="J96" s="3"/>
    </row>
    <row r="97" spans="5:10" x14ac:dyDescent="0.2">
      <c r="E97" s="3"/>
      <c r="F97" s="3"/>
      <c r="G97" s="3"/>
      <c r="H97" s="3"/>
      <c r="I97" s="3"/>
      <c r="J97" s="3"/>
    </row>
    <row r="98" spans="5:10" x14ac:dyDescent="0.2">
      <c r="E98" s="3"/>
      <c r="F98" s="3"/>
      <c r="G98" s="3"/>
      <c r="H98" s="3"/>
      <c r="I98" s="3"/>
      <c r="J98" s="3"/>
    </row>
    <row r="99" spans="5:10" x14ac:dyDescent="0.2">
      <c r="E99" s="3"/>
      <c r="F99" s="3"/>
      <c r="G99" s="3"/>
      <c r="H99" s="3"/>
      <c r="I99" s="3"/>
      <c r="J99" s="3"/>
    </row>
    <row r="100" spans="5:10" x14ac:dyDescent="0.2">
      <c r="E100" s="3"/>
      <c r="F100" s="3"/>
      <c r="G100" s="3"/>
      <c r="H100" s="3"/>
      <c r="I100" s="3"/>
      <c r="J100" s="3"/>
    </row>
    <row r="101" spans="5:10" x14ac:dyDescent="0.2">
      <c r="E101" s="3"/>
      <c r="F101" s="3"/>
      <c r="G101" s="3"/>
      <c r="H101" s="3"/>
      <c r="I101" s="3"/>
      <c r="J101" s="3"/>
    </row>
    <row r="102" spans="5:10" x14ac:dyDescent="0.2">
      <c r="E102" s="3"/>
      <c r="F102" s="3"/>
      <c r="G102" s="3"/>
      <c r="H102" s="3"/>
      <c r="I102" s="3"/>
      <c r="J102" s="3"/>
    </row>
    <row r="103" spans="5:10" x14ac:dyDescent="0.2">
      <c r="E103" s="3"/>
      <c r="F103" s="3"/>
      <c r="G103" s="3"/>
      <c r="H103" s="3"/>
      <c r="I103" s="3"/>
      <c r="J103" s="3"/>
    </row>
    <row r="104" spans="5:10" x14ac:dyDescent="0.2">
      <c r="E104" s="3"/>
      <c r="F104" s="3"/>
      <c r="G104" s="3"/>
      <c r="H104" s="3"/>
      <c r="I104" s="3"/>
      <c r="J104" s="3"/>
    </row>
    <row r="105" spans="5:10" x14ac:dyDescent="0.2">
      <c r="E105" s="3"/>
      <c r="F105" s="3"/>
      <c r="G105" s="3"/>
      <c r="H105" s="3"/>
      <c r="I105" s="3"/>
      <c r="J105" s="3"/>
    </row>
    <row r="106" spans="5:10" x14ac:dyDescent="0.2">
      <c r="E106" s="3"/>
      <c r="F106" s="3"/>
      <c r="G106" s="3"/>
      <c r="H106" s="3"/>
      <c r="I106" s="3"/>
      <c r="J106" s="3"/>
    </row>
    <row r="107" spans="5:10" x14ac:dyDescent="0.2">
      <c r="E107" s="3"/>
      <c r="F107" s="3"/>
      <c r="G107" s="3"/>
      <c r="H107" s="3"/>
      <c r="I107" s="3"/>
      <c r="J107" s="3"/>
    </row>
    <row r="108" spans="5:10" x14ac:dyDescent="0.2">
      <c r="E108" s="3"/>
      <c r="F108" s="3"/>
      <c r="G108" s="3"/>
      <c r="H108" s="3"/>
      <c r="I108" s="3"/>
      <c r="J108" s="3"/>
    </row>
    <row r="109" spans="5:10" x14ac:dyDescent="0.2">
      <c r="E109" s="3"/>
      <c r="F109" s="3"/>
      <c r="G109" s="3"/>
      <c r="H109" s="3"/>
      <c r="I109" s="3"/>
      <c r="J109" s="3"/>
    </row>
    <row r="110" spans="5:10" x14ac:dyDescent="0.2">
      <c r="E110" s="3"/>
      <c r="F110" s="3"/>
      <c r="G110" s="3"/>
      <c r="H110" s="3"/>
      <c r="I110" s="3"/>
      <c r="J110" s="3"/>
    </row>
    <row r="111" spans="5:10" x14ac:dyDescent="0.2">
      <c r="E111" s="3"/>
      <c r="F111" s="3"/>
      <c r="G111" s="3"/>
      <c r="H111" s="3"/>
      <c r="I111" s="3"/>
      <c r="J111" s="3"/>
    </row>
    <row r="112" spans="5:10" x14ac:dyDescent="0.2">
      <c r="E112" s="3"/>
      <c r="F112" s="3"/>
      <c r="G112" s="3"/>
      <c r="H112" s="3"/>
      <c r="I112" s="3"/>
      <c r="J112" s="3"/>
    </row>
    <row r="113" spans="5:10" x14ac:dyDescent="0.2">
      <c r="E113" s="3"/>
      <c r="F113" s="3"/>
      <c r="G113" s="3"/>
      <c r="H113" s="3"/>
      <c r="I113" s="3"/>
      <c r="J113" s="3"/>
    </row>
    <row r="114" spans="5:10" x14ac:dyDescent="0.2">
      <c r="E114" s="3"/>
      <c r="F114" s="3"/>
      <c r="G114" s="3"/>
      <c r="H114" s="3"/>
      <c r="I114" s="3"/>
      <c r="J114" s="3"/>
    </row>
    <row r="115" spans="5:10" x14ac:dyDescent="0.2">
      <c r="E115" s="3"/>
      <c r="F115" s="3"/>
      <c r="G115" s="3"/>
      <c r="H115" s="3"/>
      <c r="I115" s="3"/>
      <c r="J115" s="3"/>
    </row>
    <row r="116" spans="5:10" x14ac:dyDescent="0.2">
      <c r="E116" s="3"/>
      <c r="F116" s="3"/>
      <c r="G116" s="3"/>
      <c r="H116" s="3"/>
      <c r="I116" s="3"/>
      <c r="J116" s="3"/>
    </row>
    <row r="117" spans="5:10" x14ac:dyDescent="0.2">
      <c r="E117" s="3"/>
      <c r="F117" s="3"/>
      <c r="G117" s="3"/>
      <c r="H117" s="3"/>
      <c r="I117" s="3"/>
      <c r="J117" s="3"/>
    </row>
    <row r="118" spans="5:10" x14ac:dyDescent="0.2">
      <c r="E118" s="3"/>
      <c r="F118" s="3"/>
      <c r="G118" s="3"/>
      <c r="H118" s="3"/>
      <c r="I118" s="3"/>
      <c r="J118" s="3"/>
    </row>
    <row r="119" spans="5:10" x14ac:dyDescent="0.2">
      <c r="E119" s="3"/>
      <c r="F119" s="3"/>
      <c r="G119" s="3"/>
      <c r="H119" s="3"/>
      <c r="I119" s="3"/>
      <c r="J119" s="3"/>
    </row>
    <row r="120" spans="5:10" x14ac:dyDescent="0.2">
      <c r="E120" s="3"/>
      <c r="F120" s="3"/>
      <c r="G120" s="3"/>
      <c r="H120" s="3"/>
      <c r="I120" s="3"/>
      <c r="J120" s="3"/>
    </row>
    <row r="121" spans="5:10" x14ac:dyDescent="0.2">
      <c r="E121" s="3"/>
      <c r="F121" s="3"/>
      <c r="G121" s="3"/>
      <c r="H121" s="3"/>
      <c r="I121" s="3"/>
      <c r="J121" s="3"/>
    </row>
    <row r="122" spans="5:10" x14ac:dyDescent="0.2">
      <c r="E122" s="3"/>
      <c r="F122" s="3"/>
      <c r="G122" s="3"/>
      <c r="H122" s="3"/>
      <c r="I122" s="3"/>
      <c r="J122" s="3"/>
    </row>
    <row r="123" spans="5:10" x14ac:dyDescent="0.2">
      <c r="E123" s="3"/>
      <c r="F123" s="3"/>
      <c r="G123" s="3"/>
      <c r="H123" s="3"/>
      <c r="I123" s="3"/>
      <c r="J123" s="3"/>
    </row>
    <row r="124" spans="5:10" x14ac:dyDescent="0.2">
      <c r="E124" s="3"/>
      <c r="F124" s="3"/>
      <c r="G124" s="3"/>
      <c r="H124" s="3"/>
      <c r="I124" s="3"/>
      <c r="J124" s="3"/>
    </row>
    <row r="125" spans="5:10" x14ac:dyDescent="0.2">
      <c r="E125" s="3"/>
      <c r="F125" s="3"/>
      <c r="G125" s="3"/>
      <c r="H125" s="3"/>
      <c r="I125" s="3"/>
      <c r="J125" s="3"/>
    </row>
    <row r="126" spans="5:10" x14ac:dyDescent="0.2">
      <c r="E126" s="3"/>
      <c r="F126" s="3"/>
      <c r="G126" s="3"/>
      <c r="H126" s="3"/>
      <c r="I126" s="3"/>
      <c r="J126" s="3"/>
    </row>
    <row r="127" spans="5:10" x14ac:dyDescent="0.2">
      <c r="E127" s="3"/>
      <c r="F127" s="3"/>
      <c r="G127" s="3"/>
      <c r="H127" s="3"/>
      <c r="I127" s="3"/>
      <c r="J127" s="3"/>
    </row>
    <row r="128" spans="5:10" x14ac:dyDescent="0.2">
      <c r="E128" s="3"/>
      <c r="F128" s="3"/>
      <c r="G128" s="3"/>
      <c r="H128" s="3"/>
      <c r="I128" s="3"/>
      <c r="J128" s="3"/>
    </row>
    <row r="129" spans="5:10" x14ac:dyDescent="0.2">
      <c r="E129" s="3"/>
      <c r="F129" s="3"/>
      <c r="G129" s="3"/>
      <c r="H129" s="3"/>
      <c r="I129" s="3"/>
      <c r="J129" s="3"/>
    </row>
    <row r="130" spans="5:10" x14ac:dyDescent="0.2">
      <c r="E130" s="3"/>
      <c r="F130" s="3"/>
      <c r="G130" s="3"/>
      <c r="H130" s="3"/>
      <c r="I130" s="3"/>
      <c r="J130" s="3"/>
    </row>
    <row r="131" spans="5:10" x14ac:dyDescent="0.2">
      <c r="E131" s="3"/>
      <c r="F131" s="3"/>
      <c r="G131" s="3"/>
      <c r="H131" s="3"/>
      <c r="I131" s="3"/>
      <c r="J131" s="3"/>
    </row>
    <row r="132" spans="5:10" x14ac:dyDescent="0.2">
      <c r="E132" s="3"/>
      <c r="F132" s="3"/>
      <c r="G132" s="3"/>
      <c r="H132" s="3"/>
      <c r="I132" s="3"/>
      <c r="J132" s="3"/>
    </row>
    <row r="133" spans="5:10" x14ac:dyDescent="0.2">
      <c r="E133" s="3"/>
      <c r="F133" s="3"/>
      <c r="G133" s="3"/>
      <c r="H133" s="3"/>
      <c r="I133" s="3"/>
      <c r="J133" s="3"/>
    </row>
    <row r="134" spans="5:10" x14ac:dyDescent="0.2">
      <c r="E134" s="3"/>
      <c r="F134" s="3"/>
      <c r="G134" s="3"/>
      <c r="H134" s="3"/>
      <c r="I134" s="3"/>
      <c r="J134" s="3"/>
    </row>
    <row r="135" spans="5:10" x14ac:dyDescent="0.2">
      <c r="E135" s="3"/>
      <c r="F135" s="3"/>
      <c r="G135" s="3"/>
      <c r="H135" s="3"/>
      <c r="I135" s="3"/>
      <c r="J135" s="3"/>
    </row>
    <row r="136" spans="5:10" x14ac:dyDescent="0.2">
      <c r="E136" s="3"/>
      <c r="F136" s="3"/>
      <c r="G136" s="3"/>
      <c r="H136" s="3"/>
      <c r="I136" s="3"/>
      <c r="J136" s="3"/>
    </row>
    <row r="137" spans="5:10" x14ac:dyDescent="0.2">
      <c r="E137" s="3"/>
      <c r="F137" s="3"/>
      <c r="G137" s="3"/>
      <c r="H137" s="3"/>
      <c r="I137" s="3"/>
      <c r="J137" s="3"/>
    </row>
    <row r="138" spans="5:10" x14ac:dyDescent="0.2">
      <c r="E138" s="3"/>
      <c r="F138" s="3"/>
      <c r="G138" s="3"/>
      <c r="H138" s="3"/>
      <c r="I138" s="3"/>
      <c r="J138" s="3"/>
    </row>
    <row r="139" spans="5:10" x14ac:dyDescent="0.2">
      <c r="E139" s="3"/>
      <c r="F139" s="3"/>
      <c r="G139" s="3"/>
      <c r="H139" s="3"/>
      <c r="I139" s="3"/>
      <c r="J139" s="3"/>
    </row>
    <row r="140" spans="5:10" x14ac:dyDescent="0.2">
      <c r="E140" s="3"/>
      <c r="F140" s="3"/>
      <c r="G140" s="3"/>
      <c r="H140" s="3"/>
      <c r="I140" s="3"/>
      <c r="J140" s="3"/>
    </row>
    <row r="141" spans="5:10" x14ac:dyDescent="0.2">
      <c r="E141" s="3"/>
      <c r="F141" s="3"/>
      <c r="G141" s="3"/>
      <c r="H141" s="3"/>
      <c r="I141" s="3"/>
      <c r="J141" s="3"/>
    </row>
    <row r="142" spans="5:10" x14ac:dyDescent="0.2">
      <c r="E142" s="3"/>
      <c r="F142" s="3"/>
      <c r="G142" s="3"/>
      <c r="H142" s="3"/>
      <c r="I142" s="3"/>
      <c r="J142" s="3"/>
    </row>
    <row r="143" spans="5:10" x14ac:dyDescent="0.2">
      <c r="E143" s="3"/>
      <c r="F143" s="3"/>
      <c r="G143" s="3"/>
      <c r="H143" s="3"/>
      <c r="I143" s="3"/>
      <c r="J143" s="3"/>
    </row>
    <row r="144" spans="5:10" x14ac:dyDescent="0.2">
      <c r="E144" s="3"/>
      <c r="F144" s="3"/>
      <c r="G144" s="3"/>
      <c r="H144" s="3"/>
      <c r="I144" s="3"/>
      <c r="J144" s="3"/>
    </row>
    <row r="145" spans="5:10" x14ac:dyDescent="0.2">
      <c r="E145" s="3"/>
      <c r="F145" s="3"/>
      <c r="G145" s="3"/>
      <c r="H145" s="3"/>
      <c r="I145" s="3"/>
      <c r="J145" s="3"/>
    </row>
    <row r="146" spans="5:10" x14ac:dyDescent="0.2">
      <c r="E146" s="3"/>
      <c r="F146" s="3"/>
      <c r="G146" s="3"/>
      <c r="H146" s="3"/>
      <c r="I146" s="3"/>
      <c r="J146" s="3"/>
    </row>
    <row r="147" spans="5:10" x14ac:dyDescent="0.2">
      <c r="E147" s="3"/>
      <c r="F147" s="3"/>
      <c r="G147" s="3"/>
      <c r="H147" s="3"/>
      <c r="I147" s="3"/>
      <c r="J147" s="3"/>
    </row>
    <row r="148" spans="5:10" x14ac:dyDescent="0.2">
      <c r="E148" s="3"/>
      <c r="F148" s="3"/>
      <c r="G148" s="3"/>
      <c r="H148" s="3"/>
      <c r="I148" s="3"/>
      <c r="J148" s="3"/>
    </row>
    <row r="149" spans="5:10" x14ac:dyDescent="0.2">
      <c r="E149" s="3"/>
      <c r="F149" s="3"/>
      <c r="G149" s="3"/>
      <c r="H149" s="3"/>
      <c r="I149" s="3"/>
      <c r="J149" s="3"/>
    </row>
    <row r="150" spans="5:10" x14ac:dyDescent="0.2">
      <c r="E150" s="3"/>
      <c r="F150" s="3"/>
      <c r="G150" s="3"/>
      <c r="H150" s="3"/>
      <c r="I150" s="3"/>
      <c r="J150" s="3"/>
    </row>
    <row r="151" spans="5:10" x14ac:dyDescent="0.2">
      <c r="E151" s="3"/>
      <c r="F151" s="3"/>
      <c r="G151" s="3"/>
      <c r="H151" s="3"/>
      <c r="I151" s="3"/>
      <c r="J151" s="3"/>
    </row>
    <row r="152" spans="5:10" x14ac:dyDescent="0.2">
      <c r="E152" s="3"/>
      <c r="F152" s="3"/>
      <c r="G152" s="3"/>
      <c r="H152" s="3"/>
      <c r="I152" s="3"/>
      <c r="J152" s="3"/>
    </row>
    <row r="153" spans="5:10" x14ac:dyDescent="0.2">
      <c r="E153" s="3"/>
      <c r="F153" s="3"/>
      <c r="G153" s="3"/>
      <c r="H153" s="3"/>
      <c r="I153" s="3"/>
      <c r="J153" s="3"/>
    </row>
    <row r="154" spans="5:10" x14ac:dyDescent="0.2">
      <c r="E154" s="3"/>
      <c r="F154" s="3"/>
      <c r="G154" s="3"/>
      <c r="H154" s="3"/>
      <c r="I154" s="3"/>
      <c r="J154" s="3"/>
    </row>
    <row r="155" spans="5:10" x14ac:dyDescent="0.2">
      <c r="E155" s="3"/>
      <c r="F155" s="3"/>
      <c r="G155" s="3"/>
      <c r="H155" s="3"/>
      <c r="I155" s="3"/>
      <c r="J155" s="3"/>
    </row>
    <row r="156" spans="5:10" x14ac:dyDescent="0.2">
      <c r="E156" s="3"/>
      <c r="F156" s="3"/>
      <c r="G156" s="3"/>
      <c r="H156" s="3"/>
      <c r="I156" s="3"/>
      <c r="J156" s="3"/>
    </row>
    <row r="157" spans="5:10" x14ac:dyDescent="0.2">
      <c r="E157" s="3"/>
      <c r="F157" s="3"/>
      <c r="G157" s="3"/>
      <c r="H157" s="3"/>
      <c r="I157" s="3"/>
      <c r="J157" s="3"/>
    </row>
    <row r="158" spans="5:10" x14ac:dyDescent="0.2">
      <c r="E158" s="3"/>
      <c r="F158" s="3"/>
      <c r="G158" s="3"/>
      <c r="H158" s="3"/>
      <c r="I158" s="3"/>
      <c r="J158" s="3"/>
    </row>
    <row r="159" spans="5:10" x14ac:dyDescent="0.2">
      <c r="E159" s="3"/>
      <c r="F159" s="3"/>
      <c r="G159" s="3"/>
      <c r="H159" s="3"/>
      <c r="I159" s="3"/>
      <c r="J159" s="3"/>
    </row>
    <row r="160" spans="5:10" x14ac:dyDescent="0.2">
      <c r="E160" s="3"/>
      <c r="F160" s="3"/>
      <c r="G160" s="3"/>
      <c r="H160" s="3"/>
      <c r="I160" s="3"/>
      <c r="J160" s="3"/>
    </row>
    <row r="161" spans="5:10" x14ac:dyDescent="0.2">
      <c r="E161" s="3"/>
      <c r="F161" s="3"/>
      <c r="G161" s="3"/>
      <c r="H161" s="3"/>
      <c r="I161" s="3"/>
      <c r="J161" s="3"/>
    </row>
    <row r="162" spans="5:10" x14ac:dyDescent="0.2">
      <c r="E162" s="3"/>
      <c r="F162" s="3"/>
      <c r="G162" s="3"/>
      <c r="H162" s="3"/>
      <c r="I162" s="3"/>
      <c r="J162" s="3"/>
    </row>
    <row r="163" spans="5:10" x14ac:dyDescent="0.2">
      <c r="E163" s="3"/>
      <c r="F163" s="3"/>
      <c r="G163" s="3"/>
      <c r="H163" s="3"/>
      <c r="I163" s="3"/>
      <c r="J163" s="3"/>
    </row>
    <row r="164" spans="5:10" x14ac:dyDescent="0.2">
      <c r="E164" s="3"/>
      <c r="F164" s="3"/>
      <c r="G164" s="3"/>
      <c r="H164" s="3"/>
      <c r="I164" s="3"/>
      <c r="J164" s="3"/>
    </row>
    <row r="165" spans="5:10" x14ac:dyDescent="0.2">
      <c r="E165" s="3"/>
      <c r="F165" s="3"/>
      <c r="G165" s="3"/>
      <c r="H165" s="3"/>
      <c r="I165" s="3"/>
      <c r="J165" s="3"/>
    </row>
    <row r="166" spans="5:10" x14ac:dyDescent="0.2">
      <c r="E166" s="3"/>
      <c r="F166" s="3"/>
      <c r="G166" s="3"/>
      <c r="H166" s="3"/>
      <c r="I166" s="3"/>
      <c r="J166" s="3"/>
    </row>
    <row r="167" spans="5:10" x14ac:dyDescent="0.2">
      <c r="E167" s="3"/>
      <c r="F167" s="3"/>
      <c r="G167" s="3"/>
      <c r="H167" s="3"/>
      <c r="I167" s="3"/>
      <c r="J167" s="3"/>
    </row>
  </sheetData>
  <pageMargins left="0.75" right="0.75" top="1" bottom="1" header="0.5" footer="0.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E33"/>
  <sheetViews>
    <sheetView zoomScaleNormal="100" workbookViewId="0">
      <selection activeCell="D19" sqref="C19:D19"/>
    </sheetView>
  </sheetViews>
  <sheetFormatPr defaultColWidth="9.140625" defaultRowHeight="15" x14ac:dyDescent="0.25"/>
  <cols>
    <col min="1" max="1" width="16.42578125" style="4" customWidth="1"/>
    <col min="2" max="2" width="17.28515625" style="4" customWidth="1"/>
    <col min="3" max="3" width="15.5703125" style="4" customWidth="1"/>
    <col min="4" max="4" width="19.140625" style="4" customWidth="1"/>
    <col min="5" max="5" width="9.7109375" style="4" bestFit="1" customWidth="1"/>
    <col min="6" max="16384" width="9.140625" style="4"/>
  </cols>
  <sheetData>
    <row r="1" spans="1:5" x14ac:dyDescent="0.25">
      <c r="A1" s="4" t="s">
        <v>14</v>
      </c>
    </row>
    <row r="2" spans="1:5" x14ac:dyDescent="0.25">
      <c r="A2" s="4" t="s">
        <v>1</v>
      </c>
    </row>
    <row r="3" spans="1:5" x14ac:dyDescent="0.25">
      <c r="A3" s="4" t="s">
        <v>19</v>
      </c>
    </row>
    <row r="4" spans="1:5" x14ac:dyDescent="0.25">
      <c r="A4" s="88" t="s">
        <v>55</v>
      </c>
    </row>
    <row r="6" spans="1:5" x14ac:dyDescent="0.25">
      <c r="B6" s="52" t="s">
        <v>16</v>
      </c>
      <c r="C6" s="52" t="s">
        <v>17</v>
      </c>
      <c r="D6" s="52" t="s">
        <v>18</v>
      </c>
    </row>
    <row r="7" spans="1:5" x14ac:dyDescent="0.25">
      <c r="B7" s="79" t="s">
        <v>27</v>
      </c>
      <c r="C7" s="79" t="s">
        <v>27</v>
      </c>
      <c r="D7" s="79" t="s">
        <v>27</v>
      </c>
    </row>
    <row r="8" spans="1:5" x14ac:dyDescent="0.25">
      <c r="A8" s="89" t="s">
        <v>56</v>
      </c>
      <c r="B8" s="55">
        <f t="shared" ref="B8:B19" si="0">D8/C8</f>
        <v>-163.22202275539169</v>
      </c>
      <c r="C8" s="86">
        <v>412.21</v>
      </c>
      <c r="D8" s="86">
        <v>-67281.75</v>
      </c>
      <c r="E8" s="6"/>
    </row>
    <row r="9" spans="1:5" x14ac:dyDescent="0.25">
      <c r="A9" s="89" t="s">
        <v>57</v>
      </c>
      <c r="B9" s="53">
        <f t="shared" si="0"/>
        <v>-150.39682539682539</v>
      </c>
      <c r="C9" s="87">
        <v>399.42</v>
      </c>
      <c r="D9" s="87">
        <v>-60071.5</v>
      </c>
      <c r="E9" s="6"/>
    </row>
    <row r="10" spans="1:5" x14ac:dyDescent="0.25">
      <c r="A10" s="89" t="s">
        <v>58</v>
      </c>
      <c r="B10" s="53">
        <f t="shared" si="0"/>
        <v>-141.81961727232166</v>
      </c>
      <c r="C10" s="87">
        <v>403.41999999999996</v>
      </c>
      <c r="D10" s="87">
        <v>-57212.87</v>
      </c>
    </row>
    <row r="11" spans="1:5" x14ac:dyDescent="0.25">
      <c r="A11" s="89" t="s">
        <v>59</v>
      </c>
      <c r="B11" s="53">
        <f t="shared" si="0"/>
        <v>-137.20579787947926</v>
      </c>
      <c r="C11" s="87">
        <v>372.55</v>
      </c>
      <c r="D11" s="87">
        <v>-51116.02</v>
      </c>
    </row>
    <row r="12" spans="1:5" x14ac:dyDescent="0.25">
      <c r="A12" s="89" t="s">
        <v>60</v>
      </c>
      <c r="B12" s="53">
        <f t="shared" si="0"/>
        <v>-130.45904432094281</v>
      </c>
      <c r="C12" s="87">
        <v>358.07000000000005</v>
      </c>
      <c r="D12" s="87">
        <v>-46713.47</v>
      </c>
    </row>
    <row r="13" spans="1:5" x14ac:dyDescent="0.25">
      <c r="A13" s="89" t="s">
        <v>61</v>
      </c>
      <c r="B13" s="53">
        <f t="shared" si="0"/>
        <v>-130.41005321279397</v>
      </c>
      <c r="C13" s="87">
        <v>349.53999999999996</v>
      </c>
      <c r="D13" s="87">
        <v>-45583.53</v>
      </c>
    </row>
    <row r="14" spans="1:5" x14ac:dyDescent="0.25">
      <c r="A14" s="89" t="s">
        <v>62</v>
      </c>
      <c r="B14" s="53">
        <f t="shared" si="0"/>
        <v>-130.82344761039846</v>
      </c>
      <c r="C14" s="87">
        <v>352.35999999999996</v>
      </c>
      <c r="D14" s="87">
        <v>-46096.95</v>
      </c>
    </row>
    <row r="15" spans="1:5" x14ac:dyDescent="0.25">
      <c r="A15" s="89" t="s">
        <v>63</v>
      </c>
      <c r="B15" s="53">
        <f t="shared" si="0"/>
        <v>-123.06454564651229</v>
      </c>
      <c r="C15" s="87">
        <v>284.14</v>
      </c>
      <c r="D15" s="87">
        <v>-34967.56</v>
      </c>
    </row>
    <row r="16" spans="1:5" x14ac:dyDescent="0.25">
      <c r="A16" s="89" t="s">
        <v>64</v>
      </c>
      <c r="B16" s="53">
        <f t="shared" si="0"/>
        <v>-122.95438844847112</v>
      </c>
      <c r="C16" s="87">
        <v>353.2</v>
      </c>
      <c r="D16" s="87">
        <v>-43427.49</v>
      </c>
      <c r="E16" s="6"/>
    </row>
    <row r="17" spans="1:5" x14ac:dyDescent="0.25">
      <c r="A17" s="89" t="s">
        <v>65</v>
      </c>
      <c r="B17" s="53">
        <f t="shared" si="0"/>
        <v>-132.34983708132194</v>
      </c>
      <c r="C17" s="87">
        <v>349.25399999999996</v>
      </c>
      <c r="D17" s="87">
        <v>-46223.710000000006</v>
      </c>
      <c r="E17" s="6"/>
    </row>
    <row r="18" spans="1:5" x14ac:dyDescent="0.25">
      <c r="A18" s="89" t="s">
        <v>66</v>
      </c>
      <c r="B18" s="53">
        <f t="shared" si="0"/>
        <v>-134.65575572735656</v>
      </c>
      <c r="C18" s="87">
        <v>281.98</v>
      </c>
      <c r="D18" s="87">
        <v>-37970.230000000003</v>
      </c>
      <c r="E18" s="6"/>
    </row>
    <row r="19" spans="1:5" x14ac:dyDescent="0.25">
      <c r="A19" s="89" t="s">
        <v>67</v>
      </c>
      <c r="B19" s="53">
        <f t="shared" si="0"/>
        <v>-145.07899276756683</v>
      </c>
      <c r="C19" s="87">
        <v>301.42</v>
      </c>
      <c r="D19" s="87">
        <v>-43729.71</v>
      </c>
      <c r="E19" s="6"/>
    </row>
    <row r="20" spans="1:5" x14ac:dyDescent="0.25">
      <c r="A20" s="15"/>
      <c r="B20" s="54"/>
      <c r="C20" s="54"/>
      <c r="D20" s="54"/>
      <c r="E20" s="6"/>
    </row>
    <row r="21" spans="1:5" x14ac:dyDescent="0.25">
      <c r="B21" s="8"/>
      <c r="C21" s="8"/>
      <c r="D21" s="8"/>
    </row>
    <row r="22" spans="1:5" ht="15.75" thickBot="1" x14ac:dyDescent="0.3">
      <c r="B22" s="8"/>
      <c r="C22" s="9">
        <f>SUM(C8:C21)</f>
        <v>4217.5639999999994</v>
      </c>
      <c r="D22" s="9">
        <f t="shared" ref="D22" si="1">SUM(D8:D21)</f>
        <v>-580394.79</v>
      </c>
    </row>
    <row r="23" spans="1:5" ht="15.75" thickTop="1" x14ac:dyDescent="0.25">
      <c r="B23" s="8"/>
      <c r="C23" s="8"/>
    </row>
    <row r="24" spans="1:5" x14ac:dyDescent="0.25">
      <c r="B24" s="8"/>
      <c r="C24" s="8"/>
    </row>
    <row r="25" spans="1:5" x14ac:dyDescent="0.25">
      <c r="B25" s="8"/>
      <c r="C25" s="8"/>
    </row>
    <row r="26" spans="1:5" x14ac:dyDescent="0.25">
      <c r="B26" s="8"/>
      <c r="C26" s="8"/>
    </row>
    <row r="33" spans="2:2" x14ac:dyDescent="0.25">
      <c r="B33" s="27" t="s">
        <v>23</v>
      </c>
    </row>
  </sheetData>
  <pageMargins left="0.7" right="0.7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26"/>
  <sheetViews>
    <sheetView zoomScaleNormal="100" workbookViewId="0">
      <selection activeCell="C32" sqref="C32"/>
    </sheetView>
  </sheetViews>
  <sheetFormatPr defaultColWidth="9.140625" defaultRowHeight="15" x14ac:dyDescent="0.25"/>
  <cols>
    <col min="1" max="1" width="16.42578125" style="4" customWidth="1"/>
    <col min="2" max="4" width="15.140625" style="4" bestFit="1" customWidth="1"/>
    <col min="5" max="5" width="9.7109375" style="4" bestFit="1" customWidth="1"/>
    <col min="6" max="16384" width="9.140625" style="4"/>
  </cols>
  <sheetData>
    <row r="1" spans="1:4" x14ac:dyDescent="0.25">
      <c r="A1" s="4" t="s">
        <v>14</v>
      </c>
    </row>
    <row r="2" spans="1:4" x14ac:dyDescent="0.25">
      <c r="A2" s="4" t="s">
        <v>1</v>
      </c>
    </row>
    <row r="3" spans="1:4" x14ac:dyDescent="0.25">
      <c r="A3" s="10" t="s">
        <v>15</v>
      </c>
    </row>
    <row r="4" spans="1:4" x14ac:dyDescent="0.25">
      <c r="A4" s="88" t="s">
        <v>55</v>
      </c>
    </row>
    <row r="6" spans="1:4" x14ac:dyDescent="0.25">
      <c r="B6" s="7" t="s">
        <v>16</v>
      </c>
      <c r="C6" s="7" t="s">
        <v>17</v>
      </c>
      <c r="D6" s="7" t="s">
        <v>18</v>
      </c>
    </row>
    <row r="7" spans="1:4" x14ac:dyDescent="0.25">
      <c r="B7" s="79" t="s">
        <v>27</v>
      </c>
      <c r="C7" s="79" t="s">
        <v>27</v>
      </c>
      <c r="D7" s="79" t="s">
        <v>27</v>
      </c>
    </row>
    <row r="8" spans="1:4" x14ac:dyDescent="0.25">
      <c r="A8" s="89" t="s">
        <v>56</v>
      </c>
      <c r="B8" s="53">
        <f t="shared" ref="B8:B19" si="0">D8/C8</f>
        <v>-96.28848853532989</v>
      </c>
      <c r="C8" s="87">
        <v>170.96</v>
      </c>
      <c r="D8" s="87">
        <v>-16461.48</v>
      </c>
    </row>
    <row r="9" spans="1:4" x14ac:dyDescent="0.25">
      <c r="A9" s="89" t="s">
        <v>57</v>
      </c>
      <c r="B9" s="53">
        <f t="shared" si="0"/>
        <v>-85.066478161472745</v>
      </c>
      <c r="C9" s="87">
        <v>166.22</v>
      </c>
      <c r="D9" s="87">
        <v>-14139.75</v>
      </c>
    </row>
    <row r="10" spans="1:4" x14ac:dyDescent="0.25">
      <c r="A10" s="89" t="s">
        <v>58</v>
      </c>
      <c r="B10" s="53">
        <f t="shared" si="0"/>
        <v>-79.928434539779886</v>
      </c>
      <c r="C10" s="87">
        <v>182.63</v>
      </c>
      <c r="D10" s="87">
        <v>-14597.33</v>
      </c>
    </row>
    <row r="11" spans="1:4" x14ac:dyDescent="0.25">
      <c r="A11" s="89" t="s">
        <v>59</v>
      </c>
      <c r="B11" s="53">
        <f t="shared" si="0"/>
        <v>-74.617758865248234</v>
      </c>
      <c r="C11" s="87">
        <v>176.25</v>
      </c>
      <c r="D11" s="87">
        <v>-13151.380000000001</v>
      </c>
    </row>
    <row r="12" spans="1:4" x14ac:dyDescent="0.25">
      <c r="A12" s="89" t="s">
        <v>60</v>
      </c>
      <c r="B12" s="53">
        <f t="shared" si="0"/>
        <v>-65.227021997740408</v>
      </c>
      <c r="C12" s="87">
        <v>150.47</v>
      </c>
      <c r="D12" s="87">
        <v>-9814.7099999999991</v>
      </c>
    </row>
    <row r="13" spans="1:4" x14ac:dyDescent="0.25">
      <c r="A13" s="89" t="s">
        <v>61</v>
      </c>
      <c r="B13" s="53">
        <f t="shared" si="0"/>
        <v>-63.047716069668105</v>
      </c>
      <c r="C13" s="87">
        <v>152.14999999999998</v>
      </c>
      <c r="D13" s="87">
        <v>-9592.7100000000009</v>
      </c>
    </row>
    <row r="14" spans="1:4" x14ac:dyDescent="0.25">
      <c r="A14" s="89" t="s">
        <v>62</v>
      </c>
      <c r="B14" s="53">
        <f t="shared" si="0"/>
        <v>-56.880450070323491</v>
      </c>
      <c r="C14" s="87">
        <v>156.41999999999999</v>
      </c>
      <c r="D14" s="87">
        <v>-8897.24</v>
      </c>
    </row>
    <row r="15" spans="1:4" x14ac:dyDescent="0.25">
      <c r="A15" s="89" t="s">
        <v>63</v>
      </c>
      <c r="B15" s="53">
        <f t="shared" si="0"/>
        <v>-48.505577264653638</v>
      </c>
      <c r="C15" s="87">
        <v>140.75</v>
      </c>
      <c r="D15" s="87">
        <v>-6827.16</v>
      </c>
    </row>
    <row r="16" spans="1:4" x14ac:dyDescent="0.25">
      <c r="A16" s="89" t="s">
        <v>64</v>
      </c>
      <c r="B16" s="53">
        <f t="shared" si="0"/>
        <v>-47.54647739909727</v>
      </c>
      <c r="C16" s="87">
        <v>152.87</v>
      </c>
      <c r="D16" s="87">
        <v>-7268.4299999999994</v>
      </c>
    </row>
    <row r="17" spans="1:4" x14ac:dyDescent="0.25">
      <c r="A17" s="89" t="s">
        <v>65</v>
      </c>
      <c r="B17" s="53">
        <f t="shared" si="0"/>
        <v>-61.75642097718314</v>
      </c>
      <c r="C17" s="87">
        <v>167.42</v>
      </c>
      <c r="D17" s="87">
        <v>-10339.26</v>
      </c>
    </row>
    <row r="18" spans="1:4" x14ac:dyDescent="0.25">
      <c r="A18" s="89" t="s">
        <v>66</v>
      </c>
      <c r="B18" s="53">
        <f t="shared" si="0"/>
        <v>-65.105610117045615</v>
      </c>
      <c r="C18" s="87">
        <v>148.66</v>
      </c>
      <c r="D18" s="87">
        <v>-9678.6</v>
      </c>
    </row>
    <row r="19" spans="1:4" x14ac:dyDescent="0.25">
      <c r="A19" s="89" t="s">
        <v>67</v>
      </c>
      <c r="B19" s="53">
        <f t="shared" si="0"/>
        <v>-77.2229446436167</v>
      </c>
      <c r="C19" s="87">
        <v>164.57</v>
      </c>
      <c r="D19" s="87">
        <v>-12708.58</v>
      </c>
    </row>
    <row r="20" spans="1:4" x14ac:dyDescent="0.25">
      <c r="A20" s="15"/>
      <c r="B20" s="54"/>
      <c r="C20" s="54"/>
      <c r="D20" s="54"/>
    </row>
    <row r="21" spans="1:4" x14ac:dyDescent="0.25">
      <c r="B21" s="8"/>
      <c r="C21" s="8"/>
      <c r="D21" s="8"/>
    </row>
    <row r="22" spans="1:4" ht="15.75" thickBot="1" x14ac:dyDescent="0.3">
      <c r="B22" s="8"/>
      <c r="C22" s="9">
        <f>SUM(C8:C21)</f>
        <v>1929.37</v>
      </c>
      <c r="D22" s="9">
        <f t="shared" ref="D22" si="1">SUM(D8:D21)</f>
        <v>-133476.63</v>
      </c>
    </row>
    <row r="23" spans="1:4" ht="15.75" thickTop="1" x14ac:dyDescent="0.25">
      <c r="B23" s="8"/>
      <c r="C23" s="8"/>
    </row>
    <row r="24" spans="1:4" x14ac:dyDescent="0.25">
      <c r="B24" s="8"/>
      <c r="C24" s="8"/>
    </row>
    <row r="25" spans="1:4" x14ac:dyDescent="0.25">
      <c r="B25" s="8"/>
      <c r="C25" s="8"/>
    </row>
    <row r="26" spans="1:4" x14ac:dyDescent="0.25">
      <c r="B26" s="8"/>
      <c r="C26" s="8"/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3B92065A6E0C54AB201C7F1825619C1" ma:contentTypeVersion="15" ma:contentTypeDescription="" ma:contentTypeScope="" ma:versionID="99a6d68e1e295a652d8318e5c1e83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2024-11-13T08:00:00+00:00</OpenedDate>
    <SignificantOrder xmlns="dc463f71-b30c-4ab2-9473-d307f9d35888">false</SignificantOrder>
    <Date1 xmlns="dc463f71-b30c-4ab2-9473-d307f9d35888">2024-11-13T08:00:00+00:00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240918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4473B7-61B9-4852-A6C1-BF4850BD2FD1}"/>
</file>

<file path=customXml/itemProps2.xml><?xml version="1.0" encoding="utf-8"?>
<ds:datastoreItem xmlns:ds="http://schemas.openxmlformats.org/officeDocument/2006/customXml" ds:itemID="{263D2DB1-A6F8-4F07-89A0-B79883626379}"/>
</file>

<file path=customXml/itemProps3.xml><?xml version="1.0" encoding="utf-8"?>
<ds:datastoreItem xmlns:ds="http://schemas.openxmlformats.org/officeDocument/2006/customXml" ds:itemID="{C262E42C-CDB1-4F23-991B-01435AAF206C}"/>
</file>

<file path=customXml/itemProps4.xml><?xml version="1.0" encoding="utf-8"?>
<ds:datastoreItem xmlns:ds="http://schemas.openxmlformats.org/officeDocument/2006/customXml" ds:itemID="{1350E389-778F-4C63-9A60-D757A3CD15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Sara Campbell</cp:lastModifiedBy>
  <cp:lastPrinted>2020-11-03T21:03:13Z</cp:lastPrinted>
  <dcterms:created xsi:type="dcterms:W3CDTF">2011-05-13T18:16:28Z</dcterms:created>
  <dcterms:modified xsi:type="dcterms:W3CDTF">2024-11-06T00:46:54Z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0x0101006E56B4D1795A2E4DB2F0B01679ED314A00B3B92065A6E0C54AB201C7F1825619C1</vt:lpwstr>
  </property>
</Properties>
</file>