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Colstrip Reporting\Annual Reports (required by 2017 GRC)\2024 Report\Draft\"/>
    </mc:Choice>
  </mc:AlternateContent>
  <bookViews>
    <workbookView xWindow="0" yWindow="0" windowWidth="23040" windowHeight="9204"/>
  </bookViews>
  <sheets>
    <sheet name="Plant Site Report Alt 4B" sheetId="1" r:id="rId1"/>
    <sheet name="Units1&amp;2 Int Remedy Eval Alt 10" sheetId="2" r:id="rId2"/>
    <sheet name="Units 3&amp;4 Remedy Eval Alt 4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\" hidden="1">#REF!</definedName>
    <definedName name="\\\" hidden="1">#REF!</definedName>
    <definedName name="\\\\" hidden="1">#REF!</definedName>
    <definedName name="___________________www1" hidden="1">{#N/A,#N/A,FALSE,"schA"}</definedName>
    <definedName name="__________________www1" hidden="1">{#N/A,#N/A,FALSE,"schA"}</definedName>
    <definedName name="_________________www1" hidden="1">{#N/A,#N/A,FALSE,"schA"}</definedName>
    <definedName name="________________www1" hidden="1">{#N/A,#N/A,FALSE,"schA"}</definedName>
    <definedName name="_______________www1" hidden="1">{#N/A,#N/A,FALSE,"schA"}</definedName>
    <definedName name="_____________www1" hidden="1">{#N/A,#N/A,FALSE,"schA"}</definedName>
    <definedName name="___________www1" hidden="1">{#N/A,#N/A,FALSE,"schA"}</definedName>
    <definedName name="__________www1" hidden="1">{#N/A,#N/A,FALSE,"schA"}</definedName>
    <definedName name="_________www1" hidden="1">{#N/A,#N/A,FALSE,"schA"}</definedName>
    <definedName name="_______www1" hidden="1">{#N/A,#N/A,FALSE,"schA"}</definedName>
    <definedName name="______www1" hidden="1">{#N/A,#N/A,FALSE,"schA"}</definedName>
    <definedName name="_____www1" hidden="1">{#N/A,#N/A,FALSE,"schA"}</definedName>
    <definedName name="____www1" hidden="1">{#N/A,#N/A,FALSE,"schA"}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C" hidden="1">#REF!</definedName>
    <definedName name="__123Graph_D" hidden="1">#REF!</definedName>
    <definedName name="__123Graph_E" hidden="1">#REF!</definedName>
    <definedName name="__123Graph_ECURRENT" hidden="1">[2]ConsolidatingPL!#REF!</definedName>
    <definedName name="__123Graph_F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www1" hidden="1">{#N/A,#N/A,FALSE,"schA"}</definedName>
    <definedName name="_1__123Graph_ABUDG6_D_ESCRPR" hidden="1">#REF!</definedName>
    <definedName name="_1__123Graph_ACHART_1" hidden="1">[3]BalanceSheet!#REF!</definedName>
    <definedName name="_10__123Graph_BCHART_2" hidden="1">[4]RAB!#REF!</definedName>
    <definedName name="_10__123Graph_CCHART_6" hidden="1">#REF!</definedName>
    <definedName name="_10__123Graph_DCHART_2" hidden="1">[4]RAB!#REF!</definedName>
    <definedName name="_10__123Graph_XBUDG6_Dtons_inv" hidden="1">#REF!</definedName>
    <definedName name="_10__123Graph_XCHART_1" hidden="1">[3]BalanceSheet!#REF!</definedName>
    <definedName name="_11__123Graph_CCHART_1" hidden="1">[5]BalanceSheet!#REF!</definedName>
    <definedName name="_11__123Graph_CCHART_7" hidden="1">#REF!</definedName>
    <definedName name="_11__123Graph_XCHART_1" hidden="1">[5]BalanceSheet!#REF!</definedName>
    <definedName name="_11__123Graph_XCHART_2" hidden="1">[6]RAB!#REF!</definedName>
    <definedName name="_12__123Graph_BCHART_1" hidden="1">[3]BalanceSheet!#REF!</definedName>
    <definedName name="_12__123Graph_CCHART_2" hidden="1">[4]RAB!#REF!</definedName>
    <definedName name="_12__123Graph_LBL_ACHART_17" hidden="1">#REF!</definedName>
    <definedName name="_12__123Graph_XCHART_2" hidden="1">[4]RAB!#REF!</definedName>
    <definedName name="_12__123Graph_XCHART_3" hidden="1">[6]RAB!#REF!</definedName>
    <definedName name="_13__123Graph_DCHART_1" hidden="1">[5]BalanceSheet!#REF!</definedName>
    <definedName name="_13__123Graph_LBL_CCHART_17" hidden="1">#REF!</definedName>
    <definedName name="_13__123Graph_XCHART_3" hidden="1">[4]RAB!#REF!</definedName>
    <definedName name="_14__123Graph_DCHART_2" hidden="1">[4]RAB!#REF!</definedName>
    <definedName name="_14__123Graph_XCHART_1" hidden="1">#REF!</definedName>
    <definedName name="_15__123Graph_BCHART_2" hidden="1">[6]RAB!#REF!</definedName>
    <definedName name="_15__123Graph_XCHART_1" hidden="1">[5]BalanceSheet!#REF!</definedName>
    <definedName name="_15__123Graph_XCHART_7" hidden="1">#REF!</definedName>
    <definedName name="_16__123Graph_XCHART_2" hidden="1">[4]RAB!#REF!</definedName>
    <definedName name="_17__123Graph_XCHART_3" hidden="1">[4]RAB!#REF!</definedName>
    <definedName name="_18__123Graph_CCHART_1" hidden="1">[3]BalanceSheet!#REF!</definedName>
    <definedName name="_2__123Graph_ABUDG6_Dtons_inv" hidden="1">[7]Quant!#REF!</definedName>
    <definedName name="_2__123Graph_ACHART_1" hidden="1">[5]BalanceSheet!#REF!</definedName>
    <definedName name="_2__123Graph_ACHART_17" hidden="1">#REF!</definedName>
    <definedName name="_2__123Graph_ACHART_2" hidden="1">[6]RAB!#REF!</definedName>
    <definedName name="_21__123Graph_CCHART_2" hidden="1">[6]RAB!#REF!</definedName>
    <definedName name="_24__123Graph_DCHART_1" hidden="1">[3]BalanceSheet!#REF!</definedName>
    <definedName name="_27__123Graph_DCHART_2" hidden="1">[6]RAB!#REF!</definedName>
    <definedName name="_3__123Graph_ABUDG6_Dtons_inv" hidden="1">#REF!</definedName>
    <definedName name="_3__123Graph_ACHART_1" hidden="1">[3]BalanceSheet!#REF!</definedName>
    <definedName name="_3__123Graph_ACHART_2" hidden="1">[4]RAB!#REF!</definedName>
    <definedName name="_3__123Graph_ACHART_3" hidden="1">[6]RAB!#REF!</definedName>
    <definedName name="_3__123Graph_ACHART_6" hidden="1">#REF!</definedName>
    <definedName name="_3__123Graph_BBUDG6_D_ESCRPR" hidden="1">[8]Quant!$D$72:$O$72</definedName>
    <definedName name="_30__123Graph_XCHART_1" hidden="1">[3]BalanceSheet!#REF!</definedName>
    <definedName name="_33__123Graph_XCHART_2" hidden="1">[6]RAB!#REF!</definedName>
    <definedName name="_36__123Graph_XCHART_3" hidden="1">[6]RAB!#REF!</definedName>
    <definedName name="_4__123Graph_ABUDG6_Dtons_inv" hidden="1">[9]Quant!#REF!</definedName>
    <definedName name="_4__123Graph_ACHART_3" hidden="1">[4]RAB!#REF!</definedName>
    <definedName name="_4__123Graph_ACHART_7" hidden="1">#REF!</definedName>
    <definedName name="_4__123Graph_BBUDG6_D_ESCRPR" hidden="1">#REF!</definedName>
    <definedName name="_4__123Graph_BBUDG6_Dtons_inv" hidden="1">[8]Quant!$D$9:$O$9</definedName>
    <definedName name="_4__123Graph_BCHART_1" hidden="1">[3]BalanceSheet!#REF!</definedName>
    <definedName name="_5__123Graph_BBUDG6_D_ESCRPR" hidden="1">#REF!</definedName>
    <definedName name="_5__123Graph_BBUDG6_Dtons_inv" hidden="1">#REF!</definedName>
    <definedName name="_5__123Graph_BCHART_1" hidden="1">[5]BalanceSheet!#REF!</definedName>
    <definedName name="_5__123Graph_BCHART_2" hidden="1">[6]RAB!#REF!</definedName>
    <definedName name="_5__123Graph_CBUDG6_D_ESCRPR" hidden="1">[8]Quant!$D$100:$O$100</definedName>
    <definedName name="_6__123Graph_ACHART_1" hidden="1">[5]BalanceSheet!#REF!</definedName>
    <definedName name="_6__123Graph_ACHART_2" hidden="1">[6]RAB!#REF!</definedName>
    <definedName name="_6__123Graph_BBUDG6_Dtons_inv" hidden="1">#REF!</definedName>
    <definedName name="_6__123Graph_BCHART_2" hidden="1">[4]RAB!#REF!</definedName>
    <definedName name="_6__123Graph_BCHART_6" hidden="1">#REF!</definedName>
    <definedName name="_6__123Graph_CBUDG6_D_ESCRPR" hidden="1">#REF!</definedName>
    <definedName name="_6__123Graph_CCHART_1" hidden="1">[3]BalanceSheet!#REF!</definedName>
    <definedName name="_6__123Graph_DBUDG6_D_ESCRPR" hidden="1">[8]Quant!$D$88:$O$88</definedName>
    <definedName name="_7__123Graph_ACHART_2" hidden="1">[4]RAB!#REF!</definedName>
    <definedName name="_7__123Graph_BCHART_7" hidden="1">#REF!</definedName>
    <definedName name="_7__123Graph_CBUDG6_D_ESCRPR" hidden="1">#REF!</definedName>
    <definedName name="_7__123Graph_CCHART_1" hidden="1">[5]BalanceSheet!#REF!</definedName>
    <definedName name="_7__123Graph_CCHART_2" hidden="1">[6]RAB!#REF!</definedName>
    <definedName name="_7__123Graph_DBUDG6_D_ESCRPR" hidden="1">#REF!</definedName>
    <definedName name="_7__123Graph_XBUDG6_D_ESCRPR" hidden="1">[8]Quant!$D$5:$O$5</definedName>
    <definedName name="_8__123Graph_ACHART_3" hidden="1">[4]RAB!#REF!</definedName>
    <definedName name="_8__123Graph_CCHART_1" hidden="1">#REF!</definedName>
    <definedName name="_8__123Graph_CCHART_2" hidden="1">[4]RAB!#REF!</definedName>
    <definedName name="_8__123Graph_DBUDG6_D_ESCRPR" hidden="1">#REF!</definedName>
    <definedName name="_8__123Graph_DCHART_1" hidden="1">[3]BalanceSheet!#REF!</definedName>
    <definedName name="_8__123Graph_XBUDG6_D_ESCRPR" hidden="1">#REF!</definedName>
    <definedName name="_8__123Graph_XBUDG6_Dtons_inv" hidden="1">[8]Quant!$D$5:$O$5</definedName>
    <definedName name="_9__123Graph_ACHART_3" hidden="1">[6]RAB!#REF!</definedName>
    <definedName name="_9__123Graph_BCHART_1" hidden="1">[5]BalanceSheet!#REF!</definedName>
    <definedName name="_9__123Graph_CCHART_17" hidden="1">#REF!</definedName>
    <definedName name="_9__123Graph_DCHART_1" hidden="1">[5]BalanceSheet!#REF!</definedName>
    <definedName name="_9__123Graph_DCHART_2" hidden="1">[6]RAB!#REF!</definedName>
    <definedName name="_9__123Graph_XBUDG6_D_ESCRPR" hidden="1">#REF!</definedName>
    <definedName name="_9__123Graph_XBUDG6_Dtons_inv" hidden="1">#REF!</definedName>
    <definedName name="_bdm.4996288830324A2E9C0C14D0B13DFDED.edm" hidden="1">#REF!</definedName>
    <definedName name="_bdm.5FEA241AF452408FA6272F43995710CF.edm" hidden="1">#REF!</definedName>
    <definedName name="_bdm.8FBDAE30198A48AAB0506CDA364ED033.edm" hidden="1">#REF!</definedName>
    <definedName name="_bdm.ACB4AACE936A4187B162314E3CE43694.edm" hidden="1">#REF!</definedName>
    <definedName name="_bdm.BD1318922AA44505A9A68DFCE24A436B.edm" hidden="1">#REF!</definedName>
    <definedName name="_bdm.C698AE0AA4CB482EA8BF369466794727.edm" hidden="1">#REF!</definedName>
    <definedName name="_bdm.FA38BC8B3FC048AEBF6A70EAFF9FCD67.edm" hidden="1">#REF!</definedName>
    <definedName name="_Fill" hidden="1">#REF!</definedName>
    <definedName name="_Key1" hidden="1">#REF!</definedName>
    <definedName name="_Key2" hidden="1">#REF!</definedName>
    <definedName name="_Order1">255</definedName>
    <definedName name="_Order2">255</definedName>
    <definedName name="_Parse_In" hidden="1">#REF!</definedName>
    <definedName name="_Parse_Out" hidden="1">#REF!</definedName>
    <definedName name="_Sort" hidden="1">#REF!</definedName>
    <definedName name="_www1" hidden="1">{#N/A,#N/A,FALSE,"schA"}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>"I:\COMTREL\FINICLE\TradeSummary.mdb"</definedName>
    <definedName name="agrewgrewtrew" hidden="1">#REF!</definedName>
    <definedName name="anscount">1</definedName>
    <definedName name="AS2DocOpenMode">"AS2DocumentEdit"</definedName>
    <definedName name="AsSoldExcRev" hidden="1">{#N/A,#N/A,FALSE,"Sum6 (1)"}</definedName>
    <definedName name="BL" hidden="1">{#N/A,#N/A,FALSE,"Cover Sheet";"Use of Equipment",#N/A,FALSE,"Area C";"Equipment Hours",#N/A,FALSE,"All";"Summary",#N/A,FALSE,"All"}</definedName>
    <definedName name="BLA" hidden="1">#REF!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[10]CAL!$B$9:$F$141</definedName>
    <definedName name="CBSpin">'[11]3.  Spin-Off Active ColStrip'!$A$10</definedName>
    <definedName name="CBWorkbookPriority">-1894858854</definedName>
    <definedName name="CCC" hidden="1">{#N/A,#N/A,FALSE,"Sum6 (1)"}</definedName>
    <definedName name="CCR_CAPEX">[10]CCR!$A$4:$E$43</definedName>
    <definedName name="CIQWBGuid">"533dd5ee-2992-4878-a6fe-10c93711618f"</definedName>
    <definedName name="CoalStrategyStress">[10]CoalCosts!$G$48:$DV$50</definedName>
    <definedName name="Company">'[12]Named Ranges G'!$B$2</definedName>
    <definedName name="CONSOL">'[13]Colstrip Consol.'!$B$7:$EH$200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DELTA" hidden="1">{#N/A,#N/A,FALSE,"Sum6 (1)"}</definedName>
    <definedName name="dfdddd" hidden="1">{#N/A,#N/A,FALSE,"schA"}</definedName>
    <definedName name="DFIT" hidden="1">{#N/A,#N/A,FALSE,"Coversheet";#N/A,#N/A,FALSE,"QA"}</definedName>
    <definedName name="drh" hidden="1">[6]RAB!#REF!</definedName>
    <definedName name="dsafdascxxxx" hidden="1">[6]RAB!#REF!</definedName>
    <definedName name="dsgewrewqfddf" hidden="1">[4]RAB!#REF!</definedName>
    <definedName name="ery" hidden="1">[3]BalanceSheet!#REF!</definedName>
    <definedName name="ewtrqereqrtewq" hidden="1">#REF!</definedName>
    <definedName name="fdsafs" hidden="1">#REF!</definedName>
    <definedName name="ffff" hidden="1">{#N/A,#N/A,FALSE,"schA"}</definedName>
    <definedName name="FIT">'[12]Named Ranges G'!$B$10</definedName>
    <definedName name="fqgyukytnsfa" hidden="1">[6]RAB!#REF!</definedName>
    <definedName name="fwgewsravcdd" hidden="1">#REF!</definedName>
    <definedName name="gary" hidden="1">{#N/A,#N/A,FALSE,"Cover Sheet";"Use of Equipment",#N/A,FALSE,"Area C";"Equipment Hours",#N/A,FALSE,"All";"Summary",#N/A,FALSE,"All"}</definedName>
    <definedName name="gdsfhgfjyu" hidden="1">[4]RAB!#REF!</definedName>
    <definedName name="gewgrewgq2r" hidden="1">[3]BalanceSheet!#REF!</definedName>
    <definedName name="gfdysdfdsa" hidden="1">[6]RAB!#REF!</definedName>
    <definedName name="gregrewqwqd" hidden="1">[5]BalanceSheet!#REF!</definedName>
    <definedName name="gret4331" hidden="1">[5]BalanceSheet!#REF!</definedName>
    <definedName name="grewgrewt4" hidden="1">#REF!</definedName>
    <definedName name="grewgtrewuykd" hidden="1">[4]RAB!#REF!</definedName>
    <definedName name="grewtetewqtq" hidden="1">#REF!</definedName>
    <definedName name="grewtreqrewq" hidden="1">[3]BalanceSheet!#REF!</definedName>
    <definedName name="grewtrr" hidden="1">[4]RAB!#REF!</definedName>
    <definedName name="grewtrwqqqfew" hidden="1">#REF!</definedName>
    <definedName name="grwtrewtwq" hidden="1">[4]RAB!#REF!</definedName>
    <definedName name="gwtrewtrewvcdxsd" hidden="1">#REF!</definedName>
    <definedName name="gwtrwrete" hidden="1">[3]BalanceSheet!#REF!</definedName>
    <definedName name="h" hidden="1">[6]RAB!#REF!</definedName>
    <definedName name="hdtry" hidden="1">[3]BalanceSheet!#REF!</definedName>
    <definedName name="hgfh" hidden="1">[3]BalanceSheet!#REF!</definedName>
    <definedName name="hrdhtrytrfdd" hidden="1">[4]RAB!#REF!</definedName>
    <definedName name="hrt" hidden="1">[6]RAB!#REF!</definedName>
    <definedName name="HTML_CodePage">1252</definedName>
    <definedName name="HTML_Control" localSheetId="2">{"'JAN99'!$A$1:$M$66"}</definedName>
    <definedName name="HTML_Control">{"'JAN99'!$A$1:$M$66"}</definedName>
    <definedName name="HTML_Description">""</definedName>
    <definedName name="HTML_Email">""</definedName>
    <definedName name="HTML_Header">""</definedName>
    <definedName name="HTML_LastUpdate">"2/24/1999"</definedName>
    <definedName name="HTML_LineAfter">FALSE</definedName>
    <definedName name="HTML_LineBefore">FALSE</definedName>
    <definedName name="HTML_Name">"Ron Grimsrud"</definedName>
    <definedName name="HTML_OBDlg2">TRUE</definedName>
    <definedName name="HTML_OBDlg4">TRUE</definedName>
    <definedName name="HTML_OS">0</definedName>
    <definedName name="HTML_PathFile">"I:\acc\1999actg\Ron\PLANT\CAPBUD\1999\1999_CAPITAL_BUDGET_STATUS_JAN99.HTM"</definedName>
    <definedName name="HTML_Title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hidden="1">[6]RAB!#REF!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41626.981087963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hidden="1">[5]BalanceSheet!#REF!</definedName>
    <definedName name="jhryteyfffg" hidden="1">[3]BalanceSheet!#REF!</definedName>
    <definedName name="jrthytr" hidden="1">[3]BalanceSheet!#REF!</definedName>
    <definedName name="jrytjhgfgfd" hidden="1">[6]RAB!#REF!</definedName>
    <definedName name="jtrtruytjhgmh" hidden="1">[4]RAB!#REF!</definedName>
    <definedName name="jtrytre" hidden="1">[6]RAB!#REF!</definedName>
    <definedName name="junk" hidden="1">#REF!</definedName>
    <definedName name="khjtjytuyjhg" hidden="1">#REF!</definedName>
    <definedName name="kjytugfdsd" hidden="1">#REF!</definedName>
    <definedName name="kytjytfdsfdsfd" hidden="1">[5]BalanceSheet!#REF!</definedName>
    <definedName name="kyturur" hidden="1">[6]RAB!#REF!</definedName>
    <definedName name="mb_inputLocation" hidden="1">#REF!</definedName>
    <definedName name="MIDC_ATC">[10]PowerSimMapping!$L$218:$BO$219</definedName>
    <definedName name="Miller" hidden="1">{#N/A,#N/A,FALSE,"Expenditures";#N/A,#N/A,FALSE,"Property Placed In-Service";#N/A,#N/A,FALSE,"CWIP Balances"}</definedName>
    <definedName name="MVASpin">'[11]3.  Spin-Off Active ColStrip'!$A$9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'[14]GAAP Scenario - No Contribs'!$V$1</definedName>
    <definedName name="POWERSIMREF">[10]PowerSimMapping!$B$3:$BO$2000</definedName>
    <definedName name="_xlnm.Print_Area" localSheetId="0">'Plant Site Report Alt 4B'!$A$1:$T$50</definedName>
    <definedName name="_xlnm.Print_Area" localSheetId="2">'Units 3&amp;4 Remedy Eval Alt 4'!$A$1:$F$64</definedName>
    <definedName name="_xlnm.Print_Area" localSheetId="1">'Units1&amp;2 Int Remedy Eval Alt 10'!$A$1:$F$55</definedName>
    <definedName name="qqq" hidden="1">{#N/A,#N/A,FALSE,"schA"}</definedName>
    <definedName name="qqqqqqq" hidden="1">{#N/A,#N/A,FALSE,"Sum6 (1)"}</definedName>
    <definedName name="re" hidden="1">[3]BalanceSheet!#REF!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hidden="1">#REF!</definedName>
    <definedName name="rewqtrtwqrwq" hidden="1">#REF!</definedName>
    <definedName name="rqtr3qt2rg2" hidden="1">#REF!</definedName>
    <definedName name="rqwetqqw" hidden="1">[5]BalanceSheet!#REF!</definedName>
    <definedName name="rt" hidden="1">[3]BalanceSheet!#REF!</definedName>
    <definedName name="rtt" hidden="1">[6]RAB!#REF!</definedName>
    <definedName name="ruytetrehgfff" hidden="1">[4]RAB!#REF!</definedName>
    <definedName name="SavingsToggle">[10]GM_Control!$F$27</definedName>
    <definedName name="ScenChoice">'[14]Prefunding Allocation'!$K$25</definedName>
    <definedName name="sfds" hidden="1">#REF!</definedName>
    <definedName name="shit" localSheetId="2">{"'O&amp;M 2000'!$A$1:$T$24"}</definedName>
    <definedName name="shit">{"'O&amp;M 2000'!$A$1:$T$24"}</definedName>
    <definedName name="ShortfallSpin">'[11]3.  Spin-Off Active ColStrip'!$A$11</definedName>
    <definedName name="SHUTDOWN">[10]ShutDown!$B$3:$D$123</definedName>
    <definedName name="solver_eval">0</definedName>
    <definedName name="solver_ntri">1000</definedName>
    <definedName name="solver_rsmp">1</definedName>
    <definedName name="solver_seed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hidden="1">[6]RAB!#REF!</definedName>
    <definedName name="TransSplit">[10]Transmission!$H$85:$BJ$88</definedName>
    <definedName name="trehtweqrwq" hidden="1">#REF!</definedName>
    <definedName name="u" hidden="1">{#N/A,#N/A,FALSE,"Coversheet";#N/A,#N/A,FALSE,"QA"}</definedName>
    <definedName name="U12SD">[10]GM_Control!$F$7</definedName>
    <definedName name="uj" hidden="1">[6]RAB!#REF!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12">'[13]U1&amp;2'!$B$7:$EH$200</definedName>
    <definedName name="UNITS34">'[13]U3&amp;4'!$B$7:$EH$200</definedName>
    <definedName name="v" hidden="1">{#N/A,#N/A,FALSE,"Coversheet";#N/A,#N/A,FALSE,"QA"}</definedName>
    <definedName name="w" hidden="1">{#N/A,#N/A,FALSE,"Schedule F";#N/A,#N/A,FALSE,"Schedule G"}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hidden="1">{#N/A,#N/A,FALSE,"98-99 ICA";#N/A,#N/A,FALSE,"AS Capacity";#N/A,#N/A,FALSE,"99-00 ICA"}</definedName>
    <definedName name="wrn.Allowance._.Analysis." hidden="1">{#N/A,#N/A,FALSE,"F. Tax Analysis";#N/A,#N/A,FALSE,"G. Bond Analysis";#N/A,#N/A,FALSE,"H. Insurance Analysis"}</definedName>
    <definedName name="wrn.Amort._.History.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Depreciation." hidden="1">{#N/A,#N/A,TRUE,"Depreciation Summary";#N/A,#N/A,TRUE,"18, 21 &amp; 22 Depreciation";#N/A,#N/A,TRUE,"11 &amp; 12 Depreciation"}</definedName>
    <definedName name="wrn.Detail." hidden="1">{"Detail",#N/A,FALSE,"Detail"}</definedName>
    <definedName name="wrn.ECR." hidden="1">{#N/A,#N/A,FALSE,"schA"}</definedName>
    <definedName name="wrn.Executive._.Review._.Report." hidden="1">{#N/A,#N/A,FALSE,"Executive Review Sheet";#N/A,#N/A,FALSE,"Summary of Estimate Components";#N/A,#N/A,FALSE,"Summary of Allowances"}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Indirects." hidden="1">{"Budget",#N/A,TRUE,"Criteria";"Summary",#N/A,TRUE,"Summary";"Detail",#N/A,TRUE,"Detail";"Staff",#N/A,TRUE,"Staffing";"Equip",#N/A,TRUE,"Equipment"}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hidden="1">{#N/A,#N/A,FALSE,"Project Profile";#N/A,#N/A,FALSE,"Basis of Estimate"}</definedName>
    <definedName name="wrn.Rev._.0." hidden="1">{"Rev 0 Normal",#N/A,FALSE,"FNM Plan-Rev 0";"Rev 0 Pricing",#N/A,FALSE,"FNM Plan-Rev 0"}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hidden="1">{"Summary",#N/A,FALSE,"Summary"}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" hidden="1">'[15]Balance Sheet'!#REF!</definedName>
    <definedName name="xxxxxxx" hidden="1">{#N/A,#N/A,FALSE,"Sum6 (1)"}</definedName>
    <definedName name="yetr" hidden="1">[6]RAB!#REF!</definedName>
    <definedName name="yjthtrfdhds" hidden="1">#REF!</definedName>
    <definedName name="yre" hidden="1">[3]BalanceSheet!#REF!</definedName>
    <definedName name="yret" hidden="1">[4]RAB!#REF!</definedName>
    <definedName name="ytwtr" hidden="1">#REF!</definedName>
    <definedName name="yu" hidden="1">[3]BalanceSheet!#REF!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3" l="1"/>
  <c r="C60" i="3"/>
  <c r="E59" i="3"/>
  <c r="F59" i="3" s="1"/>
  <c r="E58" i="3"/>
  <c r="F58" i="3" s="1"/>
  <c r="E57" i="3"/>
  <c r="F57" i="3" s="1"/>
  <c r="E56" i="3"/>
  <c r="F56" i="3" s="1"/>
  <c r="F55" i="3"/>
  <c r="E55" i="3"/>
  <c r="E54" i="3"/>
  <c r="F54" i="3" s="1"/>
  <c r="E53" i="3"/>
  <c r="F53" i="3" s="1"/>
  <c r="E52" i="3"/>
  <c r="F52" i="3" s="1"/>
  <c r="F51" i="3"/>
  <c r="E51" i="3"/>
  <c r="E50" i="3"/>
  <c r="F50" i="3" s="1"/>
  <c r="E49" i="3"/>
  <c r="F49" i="3" s="1"/>
  <c r="F48" i="3"/>
  <c r="E48" i="3"/>
  <c r="E47" i="3"/>
  <c r="F47" i="3" s="1"/>
  <c r="F46" i="3"/>
  <c r="E46" i="3"/>
  <c r="E45" i="3"/>
  <c r="F45" i="3" s="1"/>
  <c r="F44" i="3"/>
  <c r="E44" i="3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F35" i="3"/>
  <c r="E35" i="3"/>
  <c r="E34" i="3"/>
  <c r="F34" i="3" s="1"/>
  <c r="E33" i="3"/>
  <c r="F33" i="3" s="1"/>
  <c r="E32" i="3"/>
  <c r="F32" i="3" s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F31" i="3"/>
  <c r="E31" i="3"/>
  <c r="E30" i="3"/>
  <c r="F30" i="3" s="1"/>
  <c r="E29" i="3"/>
  <c r="F29" i="3" s="1"/>
  <c r="F28" i="3"/>
  <c r="E28" i="3"/>
  <c r="E27" i="3"/>
  <c r="F27" i="3" s="1"/>
  <c r="E26" i="3"/>
  <c r="F26" i="3" s="1"/>
  <c r="F25" i="3"/>
  <c r="E25" i="3"/>
  <c r="F24" i="3"/>
  <c r="E24" i="3"/>
  <c r="E23" i="3"/>
  <c r="F23" i="3" s="1"/>
  <c r="F22" i="3"/>
  <c r="E22" i="3"/>
  <c r="E21" i="3"/>
  <c r="F21" i="3" s="1"/>
  <c r="E20" i="3"/>
  <c r="F20" i="3" s="1"/>
  <c r="E19" i="3"/>
  <c r="F19" i="3" s="1"/>
  <c r="F18" i="3"/>
  <c r="E18" i="3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F60" i="3" s="1"/>
  <c r="F62" i="3" s="1"/>
  <c r="E11" i="3"/>
  <c r="E10" i="3"/>
  <c r="E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E8" i="3"/>
  <c r="E7" i="3"/>
  <c r="D50" i="2"/>
  <c r="C50" i="2"/>
  <c r="E49" i="2"/>
  <c r="F49" i="2" s="1"/>
  <c r="E48" i="2"/>
  <c r="F48" i="2" s="1"/>
  <c r="E47" i="2"/>
  <c r="F47" i="2" s="1"/>
  <c r="E46" i="2"/>
  <c r="F46" i="2" s="1"/>
  <c r="E45" i="2"/>
  <c r="F45" i="2" s="1"/>
  <c r="F44" i="2"/>
  <c r="E44" i="2"/>
  <c r="E43" i="2"/>
  <c r="F43" i="2" s="1"/>
  <c r="E42" i="2"/>
  <c r="F42" i="2" s="1"/>
  <c r="F41" i="2"/>
  <c r="E41" i="2"/>
  <c r="F40" i="2"/>
  <c r="E40" i="2"/>
  <c r="E39" i="2"/>
  <c r="F39" i="2" s="1"/>
  <c r="E38" i="2"/>
  <c r="F38" i="2" s="1"/>
  <c r="E37" i="2"/>
  <c r="F37" i="2" s="1"/>
  <c r="E36" i="2"/>
  <c r="F36" i="2" s="1"/>
  <c r="E35" i="2"/>
  <c r="F35" i="2" s="1"/>
  <c r="F34" i="2"/>
  <c r="E34" i="2"/>
  <c r="E33" i="2"/>
  <c r="F33" i="2" s="1"/>
  <c r="E32" i="2"/>
  <c r="F32" i="2" s="1"/>
  <c r="E31" i="2"/>
  <c r="F31" i="2" s="1"/>
  <c r="E30" i="2"/>
  <c r="F30" i="2" s="1"/>
  <c r="E29" i="2"/>
  <c r="F29" i="2" s="1"/>
  <c r="F28" i="2"/>
  <c r="E28" i="2"/>
  <c r="E27" i="2"/>
  <c r="F27" i="2" s="1"/>
  <c r="E26" i="2"/>
  <c r="F26" i="2" s="1"/>
  <c r="E25" i="2"/>
  <c r="F25" i="2" s="1"/>
  <c r="F24" i="2"/>
  <c r="E24" i="2"/>
  <c r="E23" i="2"/>
  <c r="F23" i="2" s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E22" i="2"/>
  <c r="F22" i="2" s="1"/>
  <c r="E21" i="2"/>
  <c r="F21" i="2" s="1"/>
  <c r="F20" i="2"/>
  <c r="E20" i="2"/>
  <c r="E19" i="2"/>
  <c r="F19" i="2" s="1"/>
  <c r="E18" i="2"/>
  <c r="F18" i="2" s="1"/>
  <c r="E17" i="2"/>
  <c r="F17" i="2" s="1"/>
  <c r="E16" i="2"/>
  <c r="F16" i="2" s="1"/>
  <c r="E15" i="2"/>
  <c r="F15" i="2" s="1"/>
  <c r="F14" i="2"/>
  <c r="E14" i="2"/>
  <c r="E13" i="2"/>
  <c r="F13" i="2" s="1"/>
  <c r="E12" i="2"/>
  <c r="F12" i="2" s="1"/>
  <c r="E11" i="2"/>
  <c r="F11" i="2" s="1"/>
  <c r="E10" i="2"/>
  <c r="F10" i="2" s="1"/>
  <c r="E9" i="2"/>
  <c r="E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E7" i="2"/>
  <c r="R46" i="1"/>
  <c r="K46" i="1"/>
  <c r="J46" i="1"/>
  <c r="D46" i="1"/>
  <c r="C46" i="1"/>
  <c r="S45" i="1"/>
  <c r="T45" i="1" s="1"/>
  <c r="L45" i="1"/>
  <c r="M45" i="1" s="1"/>
  <c r="I45" i="1"/>
  <c r="E45" i="1"/>
  <c r="F45" i="1" s="1"/>
  <c r="S44" i="1"/>
  <c r="T44" i="1" s="1"/>
  <c r="L44" i="1"/>
  <c r="M44" i="1" s="1"/>
  <c r="I44" i="1"/>
  <c r="E44" i="1"/>
  <c r="F44" i="1" s="1"/>
  <c r="S43" i="1"/>
  <c r="T43" i="1" s="1"/>
  <c r="L43" i="1"/>
  <c r="M43" i="1" s="1"/>
  <c r="I43" i="1"/>
  <c r="E43" i="1"/>
  <c r="F43" i="1" s="1"/>
  <c r="S42" i="1"/>
  <c r="T42" i="1" s="1"/>
  <c r="L42" i="1"/>
  <c r="M42" i="1" s="1"/>
  <c r="I42" i="1"/>
  <c r="E42" i="1"/>
  <c r="F42" i="1" s="1"/>
  <c r="S41" i="1"/>
  <c r="T41" i="1" s="1"/>
  <c r="L41" i="1"/>
  <c r="M41" i="1" s="1"/>
  <c r="I41" i="1"/>
  <c r="E41" i="1"/>
  <c r="F41" i="1" s="1"/>
  <c r="S40" i="1"/>
  <c r="T40" i="1" s="1"/>
  <c r="L40" i="1"/>
  <c r="M40" i="1" s="1"/>
  <c r="E40" i="1"/>
  <c r="F40" i="1" s="1"/>
  <c r="S39" i="1"/>
  <c r="T39" i="1" s="1"/>
  <c r="L39" i="1"/>
  <c r="M39" i="1" s="1"/>
  <c r="E39" i="1"/>
  <c r="F39" i="1" s="1"/>
  <c r="S38" i="1"/>
  <c r="T38" i="1" s="1"/>
  <c r="L38" i="1"/>
  <c r="M38" i="1" s="1"/>
  <c r="E38" i="1"/>
  <c r="F38" i="1" s="1"/>
  <c r="S37" i="1"/>
  <c r="T37" i="1" s="1"/>
  <c r="L37" i="1"/>
  <c r="M37" i="1" s="1"/>
  <c r="E37" i="1"/>
  <c r="F37" i="1" s="1"/>
  <c r="S36" i="1"/>
  <c r="T36" i="1" s="1"/>
  <c r="L36" i="1"/>
  <c r="M36" i="1" s="1"/>
  <c r="F36" i="1"/>
  <c r="E36" i="1"/>
  <c r="S35" i="1"/>
  <c r="T35" i="1" s="1"/>
  <c r="M35" i="1"/>
  <c r="L35" i="1"/>
  <c r="E35" i="1"/>
  <c r="F35" i="1" s="1"/>
  <c r="T34" i="1"/>
  <c r="S34" i="1"/>
  <c r="L34" i="1"/>
  <c r="M34" i="1" s="1"/>
  <c r="E34" i="1"/>
  <c r="F34" i="1" s="1"/>
  <c r="S33" i="1"/>
  <c r="T33" i="1" s="1"/>
  <c r="L33" i="1"/>
  <c r="M33" i="1" s="1"/>
  <c r="F33" i="1"/>
  <c r="E33" i="1"/>
  <c r="S32" i="1"/>
  <c r="T32" i="1" s="1"/>
  <c r="L32" i="1"/>
  <c r="M32" i="1" s="1"/>
  <c r="E32" i="1"/>
  <c r="F32" i="1" s="1"/>
  <c r="S31" i="1"/>
  <c r="T31" i="1" s="1"/>
  <c r="L31" i="1"/>
  <c r="M31" i="1" s="1"/>
  <c r="F31" i="1"/>
  <c r="E31" i="1"/>
  <c r="S30" i="1"/>
  <c r="T30" i="1" s="1"/>
  <c r="L30" i="1"/>
  <c r="M30" i="1" s="1"/>
  <c r="E30" i="1"/>
  <c r="F30" i="1" s="1"/>
  <c r="S29" i="1"/>
  <c r="T29" i="1" s="1"/>
  <c r="M29" i="1"/>
  <c r="L29" i="1"/>
  <c r="E29" i="1"/>
  <c r="F29" i="1" s="1"/>
  <c r="Q28" i="1"/>
  <c r="Q46" i="1" s="1"/>
  <c r="M28" i="1"/>
  <c r="L28" i="1"/>
  <c r="E28" i="1"/>
  <c r="F28" i="1" s="1"/>
  <c r="S27" i="1"/>
  <c r="T27" i="1" s="1"/>
  <c r="L27" i="1"/>
  <c r="M27" i="1" s="1"/>
  <c r="E27" i="1"/>
  <c r="F27" i="1" s="1"/>
  <c r="S26" i="1"/>
  <c r="T26" i="1" s="1"/>
  <c r="M26" i="1"/>
  <c r="L26" i="1"/>
  <c r="E26" i="1"/>
  <c r="F26" i="1" s="1"/>
  <c r="S25" i="1"/>
  <c r="T25" i="1" s="1"/>
  <c r="L25" i="1"/>
  <c r="M25" i="1" s="1"/>
  <c r="F25" i="1"/>
  <c r="E25" i="1"/>
  <c r="S24" i="1"/>
  <c r="T24" i="1" s="1"/>
  <c r="L24" i="1"/>
  <c r="M24" i="1" s="1"/>
  <c r="F24" i="1"/>
  <c r="E24" i="1"/>
  <c r="T23" i="1"/>
  <c r="S23" i="1"/>
  <c r="L23" i="1"/>
  <c r="M23" i="1" s="1"/>
  <c r="E23" i="1"/>
  <c r="F23" i="1" s="1"/>
  <c r="S22" i="1"/>
  <c r="T22" i="1" s="1"/>
  <c r="L22" i="1"/>
  <c r="M22" i="1" s="1"/>
  <c r="E22" i="1"/>
  <c r="F22" i="1" s="1"/>
  <c r="S21" i="1"/>
  <c r="T21" i="1" s="1"/>
  <c r="L21" i="1"/>
  <c r="M21" i="1" s="1"/>
  <c r="E21" i="1"/>
  <c r="F21" i="1" s="1"/>
  <c r="S20" i="1"/>
  <c r="T20" i="1" s="1"/>
  <c r="L20" i="1"/>
  <c r="M20" i="1" s="1"/>
  <c r="E20" i="1"/>
  <c r="F20" i="1" s="1"/>
  <c r="S19" i="1"/>
  <c r="T19" i="1" s="1"/>
  <c r="L19" i="1"/>
  <c r="M19" i="1" s="1"/>
  <c r="E19" i="1"/>
  <c r="F19" i="1" s="1"/>
  <c r="S18" i="1"/>
  <c r="T18" i="1" s="1"/>
  <c r="M18" i="1"/>
  <c r="L18" i="1"/>
  <c r="E18" i="1"/>
  <c r="F18" i="1" s="1"/>
  <c r="S17" i="1"/>
  <c r="T17" i="1" s="1"/>
  <c r="M17" i="1"/>
  <c r="L17" i="1"/>
  <c r="F17" i="1"/>
  <c r="E17" i="1"/>
  <c r="S16" i="1"/>
  <c r="T16" i="1" s="1"/>
  <c r="M16" i="1"/>
  <c r="L16" i="1"/>
  <c r="E16" i="1"/>
  <c r="F16" i="1" s="1"/>
  <c r="S15" i="1"/>
  <c r="T15" i="1" s="1"/>
  <c r="L15" i="1"/>
  <c r="M15" i="1" s="1"/>
  <c r="F15" i="1"/>
  <c r="E15" i="1"/>
  <c r="S14" i="1"/>
  <c r="T14" i="1" s="1"/>
  <c r="L14" i="1"/>
  <c r="M14" i="1" s="1"/>
  <c r="E14" i="1"/>
  <c r="F14" i="1" s="1"/>
  <c r="S13" i="1"/>
  <c r="T13" i="1" s="1"/>
  <c r="L13" i="1"/>
  <c r="M13" i="1" s="1"/>
  <c r="F13" i="1"/>
  <c r="E13" i="1"/>
  <c r="S12" i="1"/>
  <c r="T12" i="1" s="1"/>
  <c r="L12" i="1"/>
  <c r="M12" i="1" s="1"/>
  <c r="E12" i="1"/>
  <c r="F12" i="1" s="1"/>
  <c r="T11" i="1"/>
  <c r="S11" i="1"/>
  <c r="L11" i="1"/>
  <c r="M11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E11" i="1"/>
  <c r="S10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L10" i="1"/>
  <c r="H10" i="1"/>
  <c r="E10" i="1"/>
  <c r="S9" i="1"/>
  <c r="O9" i="1"/>
  <c r="L9" i="1"/>
  <c r="H9" i="1"/>
  <c r="E9" i="1"/>
  <c r="S8" i="1"/>
  <c r="O8" i="1"/>
  <c r="L8" i="1"/>
  <c r="H8" i="1"/>
  <c r="E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S7" i="1"/>
  <c r="L7" i="1"/>
  <c r="E7" i="1"/>
  <c r="E46" i="1" l="1"/>
  <c r="H41" i="1"/>
  <c r="H37" i="1"/>
  <c r="M46" i="1"/>
  <c r="M48" i="1" s="1"/>
  <c r="O37" i="1"/>
  <c r="O41" i="1"/>
  <c r="A47" i="2"/>
  <c r="A49" i="2" s="1"/>
  <c r="A48" i="2"/>
  <c r="F46" i="1"/>
  <c r="F50" i="2"/>
  <c r="F52" i="2" s="1"/>
  <c r="S28" i="1"/>
  <c r="T28" i="1" s="1"/>
  <c r="L46" i="1"/>
  <c r="L48" i="1" s="1"/>
  <c r="T46" i="1"/>
  <c r="T48" i="1" s="1"/>
  <c r="E60" i="3"/>
  <c r="E62" i="3" s="1"/>
  <c r="E50" i="2"/>
  <c r="E52" i="2" s="1"/>
  <c r="S46" i="1" l="1"/>
  <c r="S48" i="1" s="1"/>
  <c r="E48" i="1" s="1"/>
  <c r="O42" i="1"/>
  <c r="O38" i="1"/>
  <c r="F48" i="1"/>
  <c r="H38" i="1"/>
  <c r="H42" i="1"/>
  <c r="H43" i="1" l="1"/>
  <c r="H39" i="1"/>
  <c r="O39" i="1"/>
  <c r="O43" i="1"/>
  <c r="H40" i="1" l="1"/>
  <c r="H45" i="1" s="1"/>
  <c r="H44" i="1"/>
  <c r="O44" i="1"/>
  <c r="O40" i="1"/>
  <c r="O45" i="1" s="1"/>
</calcChain>
</file>

<file path=xl/sharedStrings.xml><?xml version="1.0" encoding="utf-8"?>
<sst xmlns="http://schemas.openxmlformats.org/spreadsheetml/2006/main" count="75" uniqueCount="40">
  <si>
    <t>Total Plant Site Remediation</t>
  </si>
  <si>
    <t>Colstrip Annual Report (UE-220066, et.al.)</t>
  </si>
  <si>
    <t>Plant Site Remediation Units 1&amp;2</t>
  </si>
  <si>
    <t>Plant Site Remediation Units 3&amp;4</t>
  </si>
  <si>
    <t>PLANT SITE REMEDY EVALUATION - ALTERNATIVE 4B</t>
  </si>
  <si>
    <t>September 30, 2024</t>
  </si>
  <si>
    <t>BASED ON TABLE 7-6 FROM FINANCIAL ASSURANCE APPROVED 4/19/2024</t>
  </si>
  <si>
    <t>Attachment A</t>
  </si>
  <si>
    <t>Page 1 of 5</t>
  </si>
  <si>
    <t>Page 2 of 5</t>
  </si>
  <si>
    <t>Page 3 of 5</t>
  </si>
  <si>
    <t>Line</t>
  </si>
  <si>
    <t>Year</t>
  </si>
  <si>
    <t>Total Plant Site Capital</t>
  </si>
  <si>
    <t>Total Plant Site O&amp;M</t>
  </si>
  <si>
    <t>Total 2023 dollars</t>
  </si>
  <si>
    <t>Adjust for inflation @ 2.5%</t>
  </si>
  <si>
    <t>Colstrip 1&amp;2 Capital (100%)</t>
  </si>
  <si>
    <t>Colstrip 1&amp;2 O&amp;M (100%)</t>
  </si>
  <si>
    <t>Colstrip 1&amp;2 Total 2023 dollars</t>
  </si>
  <si>
    <t>Colstrip 1&amp;2 Adjusted for inflation @ 2.5%</t>
  </si>
  <si>
    <t>Colstrip 3&amp;4 Capital (100%)</t>
  </si>
  <si>
    <t>Colstrip 3&amp;4 O&amp;M (100%)</t>
  </si>
  <si>
    <t>Colstrip 3&amp;4 Total 2023 dollars</t>
  </si>
  <si>
    <t>Colstrip 3&amp;4 Adjusted for inflation @ 2.5%</t>
  </si>
  <si>
    <t>TOTAL</t>
  </si>
  <si>
    <t>PSE's Share</t>
  </si>
  <si>
    <t>PSE's Share@ 50%</t>
  </si>
  <si>
    <t>PSE's Share @ 25%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</si>
  <si>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</si>
  <si>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Colstrip Annual Report (UE-170033)</t>
  </si>
  <si>
    <t>BASED ON TABLE X FROM FINANCIAL ASSURANCE APPROVED 12/15/2023</t>
  </si>
  <si>
    <t>Page 4 of 5</t>
  </si>
  <si>
    <t>Capital</t>
  </si>
  <si>
    <t>O&amp;M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</si>
  <si>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</si>
  <si>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TABLE 7-5 FROM FINANCIAL ASSURANCE APPROVED 12/15/2023</t>
  </si>
  <si>
    <t>Assumes Colstrip 3&amp;4 operate until 2040</t>
  </si>
  <si>
    <t>Page 5 of 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</si>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</sst>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(* #,##0.000_);_(* \(#,##0.000\);_(* &quot;-&quot;??_);_(@_)"/>
    <numFmt numFmtId="166" formatCode="&quot;$&quot;#,##0"/>
    <numFmt numFmtId="167" formatCode="_(* #,##0_);_(* \(#,##0\);_(* &quot;-&quot;??_);_(@_)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/>
    <xf numFmtId="0" fontId="3" fillId="0" borderId="0" xfId="1" applyFont="1"/>
    <xf numFmtId="0" fontId="3" fillId="0" borderId="0" xfId="1" applyFont="1" applyFill="1"/>
    <xf numFmtId="0" fontId="3" fillId="0" borderId="0" xfId="1" applyFont="1" applyAlignment="1">
      <alignment horizontal="right"/>
    </xf>
    <xf numFmtId="164" fontId="3" fillId="0" borderId="0" xfId="1" applyNumberFormat="1" applyFont="1" applyFill="1"/>
    <xf numFmtId="0" fontId="4" fillId="0" borderId="0" xfId="1" applyFont="1" applyAlignment="1"/>
    <xf numFmtId="0" fontId="3" fillId="0" borderId="0" xfId="1" quotePrefix="1" applyFont="1" applyFill="1" applyAlignment="1">
      <alignment horizontal="right"/>
    </xf>
    <xf numFmtId="0" fontId="3" fillId="0" borderId="0" xfId="1" applyFont="1" applyBorder="1"/>
    <xf numFmtId="0" fontId="3" fillId="0" borderId="0" xfId="1" applyFont="1" applyFill="1" applyBorder="1"/>
    <xf numFmtId="0" fontId="3" fillId="0" borderId="0" xfId="1" applyFont="1" applyFill="1" applyAlignment="1">
      <alignment horizontal="right"/>
    </xf>
    <xf numFmtId="164" fontId="3" fillId="0" borderId="0" xfId="1" applyNumberFormat="1" applyFont="1" applyBorder="1"/>
    <xf numFmtId="0" fontId="5" fillId="0" borderId="0" xfId="1" applyFont="1" applyBorder="1" applyAlignment="1"/>
    <xf numFmtId="165" fontId="3" fillId="0" borderId="0" xfId="1" applyNumberFormat="1" applyFont="1" applyBorder="1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164" fontId="3" fillId="0" borderId="0" xfId="1" applyNumberFormat="1" applyFont="1"/>
    <xf numFmtId="0" fontId="3" fillId="0" borderId="1" xfId="1" applyNumberFormat="1" applyFont="1" applyBorder="1" applyAlignment="1">
      <alignment horizontal="center"/>
    </xf>
    <xf numFmtId="166" fontId="3" fillId="0" borderId="1" xfId="2" applyNumberFormat="1" applyFont="1" applyFill="1" applyBorder="1"/>
    <xf numFmtId="166" fontId="3" fillId="0" borderId="1" xfId="2" applyNumberFormat="1" applyFont="1" applyBorder="1"/>
    <xf numFmtId="166" fontId="3" fillId="0" borderId="2" xfId="2" applyNumberFormat="1" applyFont="1" applyFill="1" applyBorder="1"/>
    <xf numFmtId="5" fontId="3" fillId="0" borderId="1" xfId="3" applyNumberFormat="1" applyFont="1" applyFill="1" applyBorder="1"/>
    <xf numFmtId="5" fontId="3" fillId="0" borderId="0" xfId="3" applyNumberFormat="1" applyFont="1" applyFill="1" applyBorder="1"/>
    <xf numFmtId="43" fontId="3" fillId="0" borderId="0" xfId="1" applyNumberFormat="1" applyFont="1"/>
    <xf numFmtId="0" fontId="2" fillId="0" borderId="1" xfId="1" applyNumberFormat="1" applyFont="1" applyBorder="1" applyAlignment="1">
      <alignment horizontal="center"/>
    </xf>
    <xf numFmtId="5" fontId="2" fillId="0" borderId="1" xfId="3" applyNumberFormat="1" applyFont="1" applyFill="1" applyBorder="1"/>
    <xf numFmtId="5" fontId="2" fillId="0" borderId="1" xfId="3" applyNumberFormat="1" applyFont="1" applyBorder="1"/>
    <xf numFmtId="5" fontId="2" fillId="0" borderId="3" xfId="3" applyNumberFormat="1" applyFont="1" applyFill="1" applyBorder="1"/>
    <xf numFmtId="5" fontId="2" fillId="0" borderId="0" xfId="3" applyNumberFormat="1" applyFont="1" applyFill="1" applyBorder="1"/>
    <xf numFmtId="0" fontId="3" fillId="0" borderId="0" xfId="1" applyFont="1" applyAlignment="1">
      <alignment horizontal="center"/>
    </xf>
    <xf numFmtId="0" fontId="3" fillId="0" borderId="0" xfId="1" applyNumberFormat="1" applyFont="1"/>
    <xf numFmtId="167" fontId="3" fillId="0" borderId="0" xfId="2" applyNumberFormat="1" applyFont="1"/>
    <xf numFmtId="167" fontId="3" fillId="0" borderId="0" xfId="2" applyNumberFormat="1" applyFont="1" applyFill="1"/>
    <xf numFmtId="9" fontId="3" fillId="0" borderId="0" xfId="4" applyFont="1"/>
    <xf numFmtId="164" fontId="3" fillId="0" borderId="0" xfId="1" applyNumberFormat="1" applyFont="1" applyAlignment="1">
      <alignment horizontal="center"/>
    </xf>
    <xf numFmtId="167" fontId="3" fillId="0" borderId="0" xfId="1" applyNumberFormat="1" applyFont="1" applyFill="1"/>
    <xf numFmtId="5" fontId="2" fillId="0" borderId="0" xfId="1" applyNumberFormat="1" applyFont="1" applyFill="1" applyBorder="1"/>
    <xf numFmtId="164" fontId="6" fillId="0" borderId="0" xfId="1" applyNumberFormat="1" applyFont="1" applyAlignment="1"/>
    <xf numFmtId="0" fontId="5" fillId="0" borderId="0" xfId="1" applyFont="1" applyAlignment="1"/>
    <xf numFmtId="0" fontId="3" fillId="0" borderId="0" xfId="1" applyFont="1" applyFill="1" applyAlignment="1">
      <alignment horizontal="center"/>
    </xf>
    <xf numFmtId="167" fontId="3" fillId="0" borderId="0" xfId="1" applyNumberFormat="1" applyFont="1"/>
    <xf numFmtId="0" fontId="2" fillId="0" borderId="0" xfId="1" applyFont="1" applyBorder="1" applyAlignment="1">
      <alignment horizontal="left"/>
    </xf>
    <xf numFmtId="0" fontId="3" fillId="0" borderId="1" xfId="2" applyNumberFormat="1" applyFont="1" applyBorder="1" applyAlignment="1">
      <alignment horizontal="center"/>
    </xf>
  </cellXfs>
  <cellStyles count="5">
    <cellStyle name="Comma 2" xfId="2"/>
    <cellStyle name="Currency 2" xfId="3"/>
    <cellStyle name="Normal" xfId="0" builtinId="0"/>
    <cellStyle name="Normal 2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vice-2024-XX-PSE-WP-Rev-Req-(09-30-2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2%20GRC\Compliance%20Filing%20for%20New%20Rates\220066-67-PSE-WP-REVREC-COS-22GRC-Compliance%20Revised-1-9-2023%20(C)\NEW-PSE-WP-SEF-9G-GAS-REV-REQ-MODEL-22GRC-01-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7%20-%20170033-34%20GRC%202017-01-13\02%20Testimony-Exh+Updates\Roberts%20(RJR)\Budget\2012%20Bgt\12%20AOP_D_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quirement"/>
      <sheetName val="Estimated D&amp;R Recovery"/>
      <sheetName val="Colstrip Plant Balances"/>
      <sheetName val="GL Balances"/>
      <sheetName val="3&amp;4 Accr Detail - PP"/>
      <sheetName val="Production O&amp;M 2025"/>
      <sheetName val="2025 Remediation"/>
      <sheetName val="Prop&amp;Liab Ins"/>
      <sheetName val="DFIT Calc"/>
      <sheetName val="MT Energy Tax"/>
      <sheetName val="Update ConvF"/>
      <sheetName val="Def, COC, ConvF"/>
      <sheetName val="D&amp;R Defic"/>
      <sheetName val="D&amp;R Summary"/>
      <sheetName val="Decommissioning"/>
      <sheetName val="Plant Site Report Alt 4B"/>
      <sheetName val="Units1&amp;2 Int Remedy Eval Alt 10"/>
      <sheetName val="Units 3&amp;4 Remedy Eval Alt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 Other Schedules"/>
      <sheetName val="Rollforward"/>
      <sheetName val="Def, COC, ConvF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  <sheetName val="TEMP ORIG"/>
      <sheetName val="TEMP DIFF"/>
      <sheetName val="Compare"/>
    </sheetNames>
    <sheetDataSet>
      <sheetData sheetId="0"/>
      <sheetData sheetId="1">
        <row r="18">
          <cell r="K18">
            <v>-8733881.770520743</v>
          </cell>
        </row>
      </sheetData>
      <sheetData sheetId="2">
        <row r="31">
          <cell r="C31">
            <v>70797612.240712136</v>
          </cell>
        </row>
      </sheetData>
      <sheetData sheetId="3"/>
      <sheetData sheetId="4">
        <row r="30">
          <cell r="K30">
            <v>12043570.406415544</v>
          </cell>
        </row>
      </sheetData>
      <sheetData sheetId="5">
        <row r="28">
          <cell r="DK28">
            <v>6894946.7805953389</v>
          </cell>
        </row>
      </sheetData>
      <sheetData sheetId="6">
        <row r="16">
          <cell r="GV16">
            <v>3870.6276671299306</v>
          </cell>
        </row>
      </sheetData>
      <sheetData sheetId="7"/>
      <sheetData sheetId="8">
        <row r="65">
          <cell r="E65">
            <v>8543.8956401567903</v>
          </cell>
        </row>
      </sheetData>
      <sheetData sheetId="9">
        <row r="29">
          <cell r="K29">
            <v>-7236443</v>
          </cell>
        </row>
      </sheetData>
      <sheetData sheetId="10">
        <row r="30">
          <cell r="G30">
            <v>-18786319.376339614</v>
          </cell>
        </row>
      </sheetData>
      <sheetData sheetId="11"/>
      <sheetData sheetId="12">
        <row r="4">
          <cell r="G4">
            <v>148876035.75999987</v>
          </cell>
        </row>
      </sheetData>
      <sheetData sheetId="13">
        <row r="4">
          <cell r="G4">
            <v>37092182.872925773</v>
          </cell>
        </row>
      </sheetData>
      <sheetData sheetId="14"/>
      <sheetData sheetId="15"/>
      <sheetData sheetId="16"/>
      <sheetData sheetId="17">
        <row r="2">
          <cell r="B2" t="str">
            <v>PUGET SOUND ENERGY - GAS</v>
          </cell>
        </row>
        <row r="10">
          <cell r="B10">
            <v>0.21</v>
          </cell>
        </row>
      </sheetData>
      <sheetData sheetId="18" refreshError="1"/>
      <sheetData sheetId="19" refreshError="1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  <sheetName val="Talen GM"/>
      <sheetName val="Retail G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zoomScaleNormal="100" workbookViewId="0">
      <pane xSplit="2" ySplit="6" topLeftCell="C22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ColWidth="9.21875" defaultRowHeight="14.4" outlineLevelRow="1" x14ac:dyDescent="0.3"/>
  <cols>
    <col min="1" max="1" width="4.5546875" style="36" bestFit="1" customWidth="1"/>
    <col min="2" max="2" width="9.21875" style="18"/>
    <col min="3" max="3" width="18.44140625" style="5" customWidth="1"/>
    <col min="4" max="4" width="18.44140625" style="18" customWidth="1"/>
    <col min="5" max="5" width="20.5546875" style="5" customWidth="1"/>
    <col min="6" max="6" width="18.44140625" style="5" customWidth="1"/>
    <col min="7" max="7" width="2.5546875" style="5" customWidth="1"/>
    <col min="8" max="8" width="4.5546875" style="5" bestFit="1" customWidth="1"/>
    <col min="9" max="9" width="7.21875" style="5" bestFit="1" customWidth="1"/>
    <col min="10" max="10" width="18.5546875" style="5" customWidth="1"/>
    <col min="11" max="11" width="18.5546875" style="18" customWidth="1"/>
    <col min="12" max="12" width="23.21875" style="5" customWidth="1"/>
    <col min="13" max="13" width="18.5546875" style="5" customWidth="1"/>
    <col min="14" max="14" width="3.5546875" style="18" customWidth="1"/>
    <col min="15" max="15" width="4.5546875" style="5" bestFit="1" customWidth="1"/>
    <col min="16" max="16" width="7.21875" style="5" bestFit="1" customWidth="1"/>
    <col min="17" max="17" width="20" style="5" customWidth="1"/>
    <col min="18" max="18" width="20" style="18" customWidth="1"/>
    <col min="19" max="20" width="20" style="5" customWidth="1"/>
    <col min="22" max="16384" width="9.21875" style="18"/>
  </cols>
  <sheetData>
    <row r="1" spans="1:23" s="5" customFormat="1" x14ac:dyDescent="0.3">
      <c r="A1" s="1" t="s">
        <v>0</v>
      </c>
      <c r="B1" s="2"/>
      <c r="C1" s="3"/>
      <c r="D1" s="2"/>
      <c r="E1" s="3"/>
      <c r="F1" s="4" t="s">
        <v>1</v>
      </c>
      <c r="G1" s="3"/>
      <c r="H1" s="1" t="s">
        <v>2</v>
      </c>
      <c r="I1" s="3"/>
      <c r="J1" s="3"/>
      <c r="K1" s="3"/>
      <c r="L1" s="3"/>
      <c r="M1" s="4" t="s">
        <v>1</v>
      </c>
      <c r="N1" s="3"/>
      <c r="O1" s="1" t="s">
        <v>3</v>
      </c>
      <c r="P1" s="3"/>
      <c r="Q1" s="3"/>
      <c r="R1" s="3"/>
      <c r="S1" s="3"/>
      <c r="T1" s="4" t="s">
        <v>1</v>
      </c>
      <c r="U1"/>
    </row>
    <row r="2" spans="1:23" s="5" customFormat="1" x14ac:dyDescent="0.3">
      <c r="A2" s="6" t="s">
        <v>4</v>
      </c>
      <c r="B2" s="2"/>
      <c r="C2" s="3"/>
      <c r="D2" s="2"/>
      <c r="E2" s="3"/>
      <c r="F2" s="7" t="s">
        <v>5</v>
      </c>
      <c r="G2" s="3"/>
      <c r="H2" s="6" t="s">
        <v>4</v>
      </c>
      <c r="I2" s="3"/>
      <c r="J2" s="3"/>
      <c r="K2" s="3"/>
      <c r="L2" s="3"/>
      <c r="M2" s="7" t="s">
        <v>5</v>
      </c>
      <c r="N2" s="3"/>
      <c r="O2" s="6" t="s">
        <v>4</v>
      </c>
      <c r="P2" s="3"/>
      <c r="Q2" s="3"/>
      <c r="R2" s="3"/>
      <c r="S2" s="3"/>
      <c r="T2" s="7" t="s">
        <v>5</v>
      </c>
      <c r="U2"/>
    </row>
    <row r="3" spans="1:23" s="11" customFormat="1" x14ac:dyDescent="0.3">
      <c r="A3" s="6" t="s">
        <v>6</v>
      </c>
      <c r="B3" s="8"/>
      <c r="C3" s="9"/>
      <c r="D3" s="8"/>
      <c r="E3" s="9"/>
      <c r="F3" s="10" t="s">
        <v>7</v>
      </c>
      <c r="G3" s="9"/>
      <c r="H3" s="6" t="s">
        <v>6</v>
      </c>
      <c r="I3" s="9"/>
      <c r="J3" s="9"/>
      <c r="K3" s="8"/>
      <c r="L3" s="9"/>
      <c r="M3" s="10" t="s">
        <v>7</v>
      </c>
      <c r="N3" s="8"/>
      <c r="O3" s="6" t="s">
        <v>6</v>
      </c>
      <c r="P3" s="9"/>
      <c r="Q3" s="9"/>
      <c r="R3" s="8"/>
      <c r="S3" s="9"/>
      <c r="T3" s="10" t="s">
        <v>7</v>
      </c>
      <c r="U3"/>
    </row>
    <row r="4" spans="1:23" s="11" customFormat="1" ht="15.6" outlineLevel="1" x14ac:dyDescent="0.3">
      <c r="A4" s="12"/>
      <c r="B4" s="12"/>
      <c r="C4" s="12"/>
      <c r="D4" s="12"/>
      <c r="E4" s="12"/>
      <c r="F4" s="10" t="s">
        <v>8</v>
      </c>
      <c r="G4" s="8"/>
      <c r="H4" s="8"/>
      <c r="I4" s="8"/>
      <c r="J4" s="12"/>
      <c r="K4" s="12"/>
      <c r="L4" s="12"/>
      <c r="M4" s="10" t="s">
        <v>9</v>
      </c>
      <c r="N4" s="8"/>
      <c r="O4" s="8"/>
      <c r="P4" s="8"/>
      <c r="Q4" s="12"/>
      <c r="R4" s="12"/>
      <c r="S4" s="12"/>
      <c r="T4" s="10" t="s">
        <v>10</v>
      </c>
      <c r="U4"/>
    </row>
    <row r="5" spans="1:23" s="11" customFormat="1" ht="15.6" x14ac:dyDescent="0.3">
      <c r="A5" s="12"/>
      <c r="B5" s="8"/>
      <c r="C5" s="12"/>
      <c r="D5" s="12"/>
      <c r="E5" s="12"/>
      <c r="F5" s="12"/>
      <c r="G5" s="8"/>
      <c r="H5" s="8"/>
      <c r="I5" s="8"/>
      <c r="J5" s="13"/>
      <c r="K5" s="8"/>
      <c r="L5" s="8"/>
      <c r="M5" s="8"/>
      <c r="N5" s="8"/>
      <c r="O5" s="8"/>
      <c r="P5" s="8"/>
      <c r="Q5" s="8"/>
      <c r="R5" s="8"/>
      <c r="S5" s="8"/>
      <c r="T5" s="8"/>
      <c r="U5"/>
    </row>
    <row r="6" spans="1:23" ht="67.05" customHeight="1" x14ac:dyDescent="0.3">
      <c r="A6" s="14" t="s">
        <v>11</v>
      </c>
      <c r="B6" s="14" t="s">
        <v>12</v>
      </c>
      <c r="C6" s="15" t="s">
        <v>13</v>
      </c>
      <c r="D6" s="15" t="s">
        <v>14</v>
      </c>
      <c r="E6" s="16" t="s">
        <v>15</v>
      </c>
      <c r="F6" s="15" t="s">
        <v>16</v>
      </c>
      <c r="G6" s="17"/>
      <c r="H6" s="14" t="s">
        <v>11</v>
      </c>
      <c r="I6" s="14" t="s">
        <v>12</v>
      </c>
      <c r="J6" s="15" t="s">
        <v>17</v>
      </c>
      <c r="K6" s="15" t="s">
        <v>18</v>
      </c>
      <c r="L6" s="16" t="s">
        <v>19</v>
      </c>
      <c r="M6" s="15" t="s">
        <v>20</v>
      </c>
      <c r="N6" s="2"/>
      <c r="O6" s="14" t="s">
        <v>11</v>
      </c>
      <c r="P6" s="14" t="s">
        <v>12</v>
      </c>
      <c r="Q6" s="15" t="s">
        <v>21</v>
      </c>
      <c r="R6" s="15" t="s">
        <v>22</v>
      </c>
      <c r="S6" s="16" t="s">
        <v>23</v>
      </c>
      <c r="T6" s="15" t="s">
        <v>24</v>
      </c>
    </row>
    <row r="7" spans="1:23" x14ac:dyDescent="0.3">
      <c r="A7" s="19">
        <v>1</v>
      </c>
      <c r="B7" s="19">
        <v>2019</v>
      </c>
      <c r="C7" s="20"/>
      <c r="D7" s="21"/>
      <c r="E7" s="22">
        <f t="shared" ref="E7:E45" si="0">+D7+C7</f>
        <v>0</v>
      </c>
      <c r="F7" s="23">
        <v>0</v>
      </c>
      <c r="G7" s="24"/>
      <c r="H7" s="19">
        <v>1</v>
      </c>
      <c r="I7" s="19">
        <v>2019</v>
      </c>
      <c r="J7" s="20"/>
      <c r="K7" s="21"/>
      <c r="L7" s="22">
        <f t="shared" ref="L7:L45" si="1">+K7+J7</f>
        <v>0</v>
      </c>
      <c r="M7" s="23">
        <v>0</v>
      </c>
      <c r="N7" s="2"/>
      <c r="O7" s="19">
        <v>1</v>
      </c>
      <c r="P7" s="19">
        <v>2019</v>
      </c>
      <c r="Q7" s="20"/>
      <c r="R7" s="21"/>
      <c r="S7" s="22">
        <f t="shared" ref="S7:S45" si="2">+R7+Q7</f>
        <v>0</v>
      </c>
      <c r="T7" s="23">
        <v>0</v>
      </c>
    </row>
    <row r="8" spans="1:23" x14ac:dyDescent="0.3">
      <c r="A8" s="19">
        <f t="shared" ref="A8:A45" si="3">A7+1</f>
        <v>2</v>
      </c>
      <c r="B8" s="19">
        <v>2020</v>
      </c>
      <c r="C8" s="20"/>
      <c r="D8" s="21"/>
      <c r="E8" s="22">
        <f t="shared" si="0"/>
        <v>0</v>
      </c>
      <c r="F8" s="23">
        <v>0</v>
      </c>
      <c r="G8" s="24"/>
      <c r="H8" s="19">
        <f t="shared" ref="H8:H40" si="4">H7+1</f>
        <v>2</v>
      </c>
      <c r="I8" s="19">
        <v>2020</v>
      </c>
      <c r="J8" s="20"/>
      <c r="K8" s="21"/>
      <c r="L8" s="22">
        <f t="shared" si="1"/>
        <v>0</v>
      </c>
      <c r="M8" s="23">
        <v>0</v>
      </c>
      <c r="N8" s="2"/>
      <c r="O8" s="19">
        <f t="shared" ref="O8:O40" si="5">O7+1</f>
        <v>2</v>
      </c>
      <c r="P8" s="19">
        <v>2020</v>
      </c>
      <c r="Q8" s="20"/>
      <c r="R8" s="21"/>
      <c r="S8" s="22">
        <f t="shared" si="2"/>
        <v>0</v>
      </c>
      <c r="T8" s="23">
        <v>0</v>
      </c>
    </row>
    <row r="9" spans="1:23" x14ac:dyDescent="0.3">
      <c r="A9" s="19">
        <f t="shared" si="3"/>
        <v>3</v>
      </c>
      <c r="B9" s="19">
        <v>2021</v>
      </c>
      <c r="C9" s="20"/>
      <c r="D9" s="21"/>
      <c r="E9" s="22">
        <f t="shared" si="0"/>
        <v>0</v>
      </c>
      <c r="F9" s="23">
        <v>0</v>
      </c>
      <c r="G9" s="24"/>
      <c r="H9" s="19">
        <f t="shared" si="4"/>
        <v>3</v>
      </c>
      <c r="I9" s="19">
        <v>2021</v>
      </c>
      <c r="J9" s="20"/>
      <c r="K9" s="21"/>
      <c r="L9" s="22">
        <f t="shared" si="1"/>
        <v>0</v>
      </c>
      <c r="M9" s="23">
        <v>0</v>
      </c>
      <c r="N9" s="2"/>
      <c r="O9" s="19">
        <f t="shared" si="5"/>
        <v>3</v>
      </c>
      <c r="P9" s="19">
        <v>2021</v>
      </c>
      <c r="Q9" s="20"/>
      <c r="R9" s="21"/>
      <c r="S9" s="22">
        <f t="shared" si="2"/>
        <v>0</v>
      </c>
      <c r="T9" s="23">
        <v>0</v>
      </c>
    </row>
    <row r="10" spans="1:23" x14ac:dyDescent="0.3">
      <c r="A10" s="19">
        <f t="shared" si="3"/>
        <v>4</v>
      </c>
      <c r="B10" s="19">
        <v>2022</v>
      </c>
      <c r="C10" s="20"/>
      <c r="D10" s="21"/>
      <c r="E10" s="22">
        <f t="shared" si="0"/>
        <v>0</v>
      </c>
      <c r="F10" s="23">
        <v>0</v>
      </c>
      <c r="G10" s="24"/>
      <c r="H10" s="19">
        <f t="shared" si="4"/>
        <v>4</v>
      </c>
      <c r="I10" s="19">
        <v>2022</v>
      </c>
      <c r="J10" s="20"/>
      <c r="K10" s="21"/>
      <c r="L10" s="22">
        <f t="shared" si="1"/>
        <v>0</v>
      </c>
      <c r="M10" s="23">
        <v>0</v>
      </c>
      <c r="N10" s="2"/>
      <c r="O10" s="19">
        <f t="shared" si="5"/>
        <v>4</v>
      </c>
      <c r="P10" s="19">
        <v>2022</v>
      </c>
      <c r="Q10" s="20"/>
      <c r="R10" s="21"/>
      <c r="S10" s="22">
        <f t="shared" si="2"/>
        <v>0</v>
      </c>
      <c r="T10" s="23">
        <v>0</v>
      </c>
      <c r="V10" s="25"/>
      <c r="W10" s="25"/>
    </row>
    <row r="11" spans="1:23" x14ac:dyDescent="0.3">
      <c r="A11" s="19">
        <f t="shared" si="3"/>
        <v>5</v>
      </c>
      <c r="B11" s="19">
        <v>2023</v>
      </c>
      <c r="C11" s="20"/>
      <c r="D11" s="21"/>
      <c r="E11" s="22">
        <f t="shared" si="0"/>
        <v>0</v>
      </c>
      <c r="F11" s="23">
        <v>0</v>
      </c>
      <c r="G11" s="24"/>
      <c r="H11" s="19">
        <f t="shared" si="4"/>
        <v>5</v>
      </c>
      <c r="I11" s="19">
        <v>2023</v>
      </c>
      <c r="J11" s="20"/>
      <c r="K11" s="21"/>
      <c r="L11" s="22">
        <f t="shared" si="1"/>
        <v>0</v>
      </c>
      <c r="M11" s="23">
        <f t="shared" ref="M11:M45" si="6">L11*1.025^(B11-$B$12)</f>
        <v>0</v>
      </c>
      <c r="N11" s="2"/>
      <c r="O11" s="19">
        <f t="shared" si="5"/>
        <v>5</v>
      </c>
      <c r="P11" s="19">
        <v>2023</v>
      </c>
      <c r="Q11" s="20"/>
      <c r="R11" s="21"/>
      <c r="S11" s="22">
        <f t="shared" si="2"/>
        <v>0</v>
      </c>
      <c r="T11" s="23">
        <f t="shared" ref="T11:T45" si="7">S11*1.025^(B11-$B$12)</f>
        <v>0</v>
      </c>
      <c r="V11" s="25"/>
      <c r="W11" s="25"/>
    </row>
    <row r="12" spans="1:23" x14ac:dyDescent="0.3">
      <c r="A12" s="19">
        <f t="shared" si="3"/>
        <v>6</v>
      </c>
      <c r="B12" s="19">
        <v>2024</v>
      </c>
      <c r="C12" s="20">
        <v>4000000</v>
      </c>
      <c r="D12" s="21">
        <v>5534500</v>
      </c>
      <c r="E12" s="22">
        <f t="shared" si="0"/>
        <v>9534500</v>
      </c>
      <c r="F12" s="23">
        <f t="shared" ref="F12:F45" si="8">E12*1.025^(B12-$B$12)</f>
        <v>9534500</v>
      </c>
      <c r="G12" s="24"/>
      <c r="H12" s="19">
        <f t="shared" si="4"/>
        <v>6</v>
      </c>
      <c r="I12" s="19">
        <v>2024</v>
      </c>
      <c r="J12" s="20">
        <v>4000000</v>
      </c>
      <c r="K12" s="21">
        <v>3047463</v>
      </c>
      <c r="L12" s="22">
        <f t="shared" si="1"/>
        <v>7047463</v>
      </c>
      <c r="M12" s="23">
        <f t="shared" si="6"/>
        <v>7047463</v>
      </c>
      <c r="N12" s="2"/>
      <c r="O12" s="19">
        <f t="shared" si="5"/>
        <v>6</v>
      </c>
      <c r="P12" s="19">
        <v>2024</v>
      </c>
      <c r="Q12" s="20"/>
      <c r="R12" s="21">
        <v>2487037</v>
      </c>
      <c r="S12" s="22">
        <f t="shared" si="2"/>
        <v>2487037</v>
      </c>
      <c r="T12" s="23">
        <f t="shared" si="7"/>
        <v>2487037</v>
      </c>
      <c r="V12" s="25"/>
      <c r="W12" s="25"/>
    </row>
    <row r="13" spans="1:23" x14ac:dyDescent="0.3">
      <c r="A13" s="19">
        <f t="shared" si="3"/>
        <v>7</v>
      </c>
      <c r="B13" s="19">
        <v>2025</v>
      </c>
      <c r="C13" s="20">
        <v>8108000</v>
      </c>
      <c r="D13" s="21">
        <v>3252500</v>
      </c>
      <c r="E13" s="22">
        <f t="shared" si="0"/>
        <v>11360500</v>
      </c>
      <c r="F13" s="23">
        <f t="shared" si="8"/>
        <v>11644512.499999998</v>
      </c>
      <c r="G13" s="24"/>
      <c r="H13" s="19">
        <f t="shared" si="4"/>
        <v>7</v>
      </c>
      <c r="I13" s="19">
        <v>2025</v>
      </c>
      <c r="J13" s="20">
        <v>8108000</v>
      </c>
      <c r="K13" s="21">
        <v>1678263</v>
      </c>
      <c r="L13" s="22">
        <f t="shared" si="1"/>
        <v>9786263</v>
      </c>
      <c r="M13" s="23">
        <f t="shared" si="6"/>
        <v>10030919.574999999</v>
      </c>
      <c r="N13" s="2"/>
      <c r="O13" s="19">
        <f t="shared" si="5"/>
        <v>7</v>
      </c>
      <c r="P13" s="19">
        <v>2025</v>
      </c>
      <c r="Q13" s="20"/>
      <c r="R13" s="21">
        <v>1574237</v>
      </c>
      <c r="S13" s="22">
        <f t="shared" si="2"/>
        <v>1574237</v>
      </c>
      <c r="T13" s="23">
        <f t="shared" si="7"/>
        <v>1613592.9249999998</v>
      </c>
      <c r="V13" s="25"/>
      <c r="W13" s="25"/>
    </row>
    <row r="14" spans="1:23" x14ac:dyDescent="0.3">
      <c r="A14" s="19">
        <f t="shared" si="3"/>
        <v>8</v>
      </c>
      <c r="B14" s="19">
        <v>2026</v>
      </c>
      <c r="C14" s="20">
        <v>3998000</v>
      </c>
      <c r="D14" s="21">
        <v>2262500</v>
      </c>
      <c r="E14" s="22">
        <f t="shared" si="0"/>
        <v>6260500</v>
      </c>
      <c r="F14" s="23">
        <f t="shared" si="8"/>
        <v>6577437.8124999991</v>
      </c>
      <c r="G14" s="24"/>
      <c r="H14" s="19">
        <f t="shared" si="4"/>
        <v>8</v>
      </c>
      <c r="I14" s="19">
        <v>2026</v>
      </c>
      <c r="J14" s="20">
        <v>3998000</v>
      </c>
      <c r="K14" s="21">
        <v>1084263</v>
      </c>
      <c r="L14" s="22">
        <f t="shared" si="1"/>
        <v>5082263</v>
      </c>
      <c r="M14" s="23">
        <f t="shared" si="6"/>
        <v>5339552.5643749991</v>
      </c>
      <c r="N14" s="2"/>
      <c r="O14" s="19">
        <f t="shared" si="5"/>
        <v>8</v>
      </c>
      <c r="P14" s="19">
        <v>2026</v>
      </c>
      <c r="Q14" s="20"/>
      <c r="R14" s="21">
        <v>1178237</v>
      </c>
      <c r="S14" s="22">
        <f t="shared" si="2"/>
        <v>1178237</v>
      </c>
      <c r="T14" s="23">
        <f t="shared" si="7"/>
        <v>1237885.2481249999</v>
      </c>
      <c r="V14" s="25"/>
      <c r="W14" s="25"/>
    </row>
    <row r="15" spans="1:23" x14ac:dyDescent="0.3">
      <c r="A15" s="19">
        <f t="shared" si="3"/>
        <v>9</v>
      </c>
      <c r="B15" s="19">
        <v>2027</v>
      </c>
      <c r="C15" s="20">
        <v>6470000</v>
      </c>
      <c r="D15" s="21">
        <v>2272500</v>
      </c>
      <c r="E15" s="22">
        <f t="shared" si="0"/>
        <v>8742500</v>
      </c>
      <c r="F15" s="23">
        <f t="shared" si="8"/>
        <v>9414716.2890624981</v>
      </c>
      <c r="G15" s="24"/>
      <c r="H15" s="19">
        <f t="shared" si="4"/>
        <v>9</v>
      </c>
      <c r="I15" s="19">
        <v>2027</v>
      </c>
      <c r="J15" s="20">
        <v>1294000</v>
      </c>
      <c r="K15" s="21">
        <v>1094263</v>
      </c>
      <c r="L15" s="22">
        <f t="shared" si="1"/>
        <v>2388263</v>
      </c>
      <c r="M15" s="23">
        <f t="shared" si="6"/>
        <v>2571898.0347343748</v>
      </c>
      <c r="N15" s="2"/>
      <c r="O15" s="19">
        <f t="shared" si="5"/>
        <v>9</v>
      </c>
      <c r="P15" s="19">
        <v>2027</v>
      </c>
      <c r="Q15" s="20">
        <v>5176000</v>
      </c>
      <c r="R15" s="21">
        <v>1178237</v>
      </c>
      <c r="S15" s="22">
        <f t="shared" si="2"/>
        <v>6354237</v>
      </c>
      <c r="T15" s="23">
        <f t="shared" si="7"/>
        <v>6842818.2543281242</v>
      </c>
      <c r="V15" s="25"/>
      <c r="W15" s="25"/>
    </row>
    <row r="16" spans="1:23" x14ac:dyDescent="0.3">
      <c r="A16" s="19">
        <f t="shared" si="3"/>
        <v>10</v>
      </c>
      <c r="B16" s="19">
        <v>2028</v>
      </c>
      <c r="C16" s="20">
        <v>3227000</v>
      </c>
      <c r="D16" s="21">
        <v>2272500</v>
      </c>
      <c r="E16" s="22">
        <f t="shared" si="0"/>
        <v>5499500</v>
      </c>
      <c r="F16" s="23">
        <f t="shared" si="8"/>
        <v>6070418.9919921858</v>
      </c>
      <c r="G16" s="24"/>
      <c r="H16" s="19">
        <f t="shared" si="4"/>
        <v>10</v>
      </c>
      <c r="I16" s="19">
        <v>2028</v>
      </c>
      <c r="J16" s="20"/>
      <c r="K16" s="21">
        <v>1094263</v>
      </c>
      <c r="L16" s="22">
        <f t="shared" si="1"/>
        <v>1094263</v>
      </c>
      <c r="M16" s="23">
        <f t="shared" si="6"/>
        <v>1207861.605133984</v>
      </c>
      <c r="N16" s="2"/>
      <c r="O16" s="19">
        <f t="shared" si="5"/>
        <v>10</v>
      </c>
      <c r="P16" s="19">
        <v>2028</v>
      </c>
      <c r="Q16" s="20">
        <v>3227000</v>
      </c>
      <c r="R16" s="21">
        <v>1178237</v>
      </c>
      <c r="S16" s="22">
        <f t="shared" si="2"/>
        <v>4405237</v>
      </c>
      <c r="T16" s="23">
        <f t="shared" si="7"/>
        <v>4862557.3868582025</v>
      </c>
      <c r="V16" s="25"/>
      <c r="W16" s="25"/>
    </row>
    <row r="17" spans="1:23" x14ac:dyDescent="0.3">
      <c r="A17" s="19">
        <f t="shared" si="3"/>
        <v>11</v>
      </c>
      <c r="B17" s="19">
        <v>2029</v>
      </c>
      <c r="C17" s="20"/>
      <c r="D17" s="21">
        <v>2280150</v>
      </c>
      <c r="E17" s="22">
        <f t="shared" si="0"/>
        <v>2280150</v>
      </c>
      <c r="F17" s="23">
        <f t="shared" si="8"/>
        <v>2579780.4366225577</v>
      </c>
      <c r="G17" s="24"/>
      <c r="H17" s="19">
        <f t="shared" si="4"/>
        <v>11</v>
      </c>
      <c r="I17" s="19">
        <v>2029</v>
      </c>
      <c r="J17" s="20"/>
      <c r="K17" s="21">
        <v>1094263</v>
      </c>
      <c r="L17" s="22">
        <f t="shared" si="1"/>
        <v>1094263</v>
      </c>
      <c r="M17" s="23">
        <f t="shared" si="6"/>
        <v>1238058.1452623336</v>
      </c>
      <c r="N17" s="2"/>
      <c r="O17" s="19">
        <f t="shared" si="5"/>
        <v>11</v>
      </c>
      <c r="P17" s="19">
        <v>2029</v>
      </c>
      <c r="Q17" s="20"/>
      <c r="R17" s="21">
        <v>1185887</v>
      </c>
      <c r="S17" s="22">
        <f t="shared" si="2"/>
        <v>1185887</v>
      </c>
      <c r="T17" s="23">
        <f t="shared" si="7"/>
        <v>1341722.2913602241</v>
      </c>
      <c r="V17" s="25"/>
      <c r="W17" s="25"/>
    </row>
    <row r="18" spans="1:23" x14ac:dyDescent="0.3">
      <c r="A18" s="19">
        <f t="shared" si="3"/>
        <v>12</v>
      </c>
      <c r="B18" s="19">
        <v>2030</v>
      </c>
      <c r="C18" s="20"/>
      <c r="D18" s="21">
        <v>2280150</v>
      </c>
      <c r="E18" s="22">
        <f t="shared" si="0"/>
        <v>2280150</v>
      </c>
      <c r="F18" s="23">
        <f t="shared" si="8"/>
        <v>2644274.9475381216</v>
      </c>
      <c r="G18" s="24"/>
      <c r="H18" s="19">
        <f t="shared" si="4"/>
        <v>12</v>
      </c>
      <c r="I18" s="19">
        <v>2030</v>
      </c>
      <c r="J18" s="20"/>
      <c r="K18" s="21">
        <v>1094263</v>
      </c>
      <c r="L18" s="22">
        <f t="shared" si="1"/>
        <v>1094263</v>
      </c>
      <c r="M18" s="23">
        <f t="shared" si="6"/>
        <v>1269009.5988938918</v>
      </c>
      <c r="N18" s="2"/>
      <c r="O18" s="19">
        <f t="shared" si="5"/>
        <v>12</v>
      </c>
      <c r="P18" s="19">
        <v>2030</v>
      </c>
      <c r="Q18" s="20"/>
      <c r="R18" s="21">
        <v>1185887</v>
      </c>
      <c r="S18" s="22">
        <f t="shared" si="2"/>
        <v>1185887</v>
      </c>
      <c r="T18" s="23">
        <f t="shared" si="7"/>
        <v>1375265.3486442296</v>
      </c>
      <c r="V18" s="25"/>
      <c r="W18" s="25"/>
    </row>
    <row r="19" spans="1:23" x14ac:dyDescent="0.3">
      <c r="A19" s="19">
        <f t="shared" si="3"/>
        <v>13</v>
      </c>
      <c r="B19" s="19">
        <v>2031</v>
      </c>
      <c r="C19" s="20"/>
      <c r="D19" s="21">
        <v>2280150</v>
      </c>
      <c r="E19" s="22">
        <f t="shared" si="0"/>
        <v>2280150</v>
      </c>
      <c r="F19" s="23">
        <f t="shared" si="8"/>
        <v>2710381.8212265749</v>
      </c>
      <c r="G19" s="24"/>
      <c r="H19" s="19">
        <f t="shared" si="4"/>
        <v>13</v>
      </c>
      <c r="I19" s="19">
        <v>2031</v>
      </c>
      <c r="J19" s="20"/>
      <c r="K19" s="21">
        <v>1094263</v>
      </c>
      <c r="L19" s="22">
        <f t="shared" si="1"/>
        <v>1094263</v>
      </c>
      <c r="M19" s="23">
        <f t="shared" si="6"/>
        <v>1300734.8388662392</v>
      </c>
      <c r="N19" s="2"/>
      <c r="O19" s="19">
        <f t="shared" si="5"/>
        <v>13</v>
      </c>
      <c r="P19" s="19">
        <v>2031</v>
      </c>
      <c r="Q19" s="20"/>
      <c r="R19" s="21">
        <v>1185887</v>
      </c>
      <c r="S19" s="22">
        <f t="shared" si="2"/>
        <v>1185887</v>
      </c>
      <c r="T19" s="23">
        <f t="shared" si="7"/>
        <v>1409646.9823603355</v>
      </c>
      <c r="V19" s="25"/>
      <c r="W19" s="25"/>
    </row>
    <row r="20" spans="1:23" x14ac:dyDescent="0.3">
      <c r="A20" s="19">
        <f t="shared" si="3"/>
        <v>14</v>
      </c>
      <c r="B20" s="19">
        <v>2032</v>
      </c>
      <c r="C20" s="20"/>
      <c r="D20" s="21">
        <v>2280150</v>
      </c>
      <c r="E20" s="22">
        <f t="shared" si="0"/>
        <v>2280150</v>
      </c>
      <c r="F20" s="23">
        <f t="shared" si="8"/>
        <v>2778141.3667572387</v>
      </c>
      <c r="G20" s="24"/>
      <c r="H20" s="19">
        <f t="shared" si="4"/>
        <v>14</v>
      </c>
      <c r="I20" s="19">
        <v>2032</v>
      </c>
      <c r="J20" s="20"/>
      <c r="K20" s="21">
        <v>1094263</v>
      </c>
      <c r="L20" s="22">
        <f t="shared" si="1"/>
        <v>1094263</v>
      </c>
      <c r="M20" s="23">
        <f t="shared" si="6"/>
        <v>1333253.2098378951</v>
      </c>
      <c r="N20" s="2"/>
      <c r="O20" s="19">
        <f t="shared" si="5"/>
        <v>14</v>
      </c>
      <c r="P20" s="19">
        <v>2032</v>
      </c>
      <c r="Q20" s="20"/>
      <c r="R20" s="21">
        <v>1185887</v>
      </c>
      <c r="S20" s="22">
        <f t="shared" si="2"/>
        <v>1185887</v>
      </c>
      <c r="T20" s="23">
        <f t="shared" si="7"/>
        <v>1444888.1569193439</v>
      </c>
      <c r="V20" s="25"/>
      <c r="W20" s="25"/>
    </row>
    <row r="21" spans="1:23" x14ac:dyDescent="0.3">
      <c r="A21" s="19">
        <f t="shared" si="3"/>
        <v>15</v>
      </c>
      <c r="B21" s="19">
        <v>2033</v>
      </c>
      <c r="C21" s="20"/>
      <c r="D21" s="21">
        <v>2280150</v>
      </c>
      <c r="E21" s="22">
        <f t="shared" si="0"/>
        <v>2280150</v>
      </c>
      <c r="F21" s="23">
        <f t="shared" si="8"/>
        <v>2847594.9009261695</v>
      </c>
      <c r="G21" s="24"/>
      <c r="H21" s="19">
        <f t="shared" si="4"/>
        <v>15</v>
      </c>
      <c r="I21" s="19">
        <v>2033</v>
      </c>
      <c r="J21" s="20"/>
      <c r="K21" s="21">
        <v>1094263</v>
      </c>
      <c r="L21" s="22">
        <f t="shared" si="1"/>
        <v>1094263</v>
      </c>
      <c r="M21" s="23">
        <f t="shared" si="6"/>
        <v>1366584.5400838421</v>
      </c>
      <c r="N21" s="2"/>
      <c r="O21" s="19">
        <f t="shared" si="5"/>
        <v>15</v>
      </c>
      <c r="P21" s="19">
        <v>2033</v>
      </c>
      <c r="Q21" s="20"/>
      <c r="R21" s="21">
        <v>1185887</v>
      </c>
      <c r="S21" s="22">
        <f t="shared" si="2"/>
        <v>1185887</v>
      </c>
      <c r="T21" s="23">
        <f t="shared" si="7"/>
        <v>1481010.3608423271</v>
      </c>
      <c r="V21" s="25"/>
      <c r="W21" s="25"/>
    </row>
    <row r="22" spans="1:23" x14ac:dyDescent="0.3">
      <c r="A22" s="19">
        <f t="shared" si="3"/>
        <v>16</v>
      </c>
      <c r="B22" s="19">
        <v>2034</v>
      </c>
      <c r="C22" s="20" t="s">
        <v>39</v>
      </c>
      <c r="D22" s="21">
        <v>2280150</v>
      </c>
      <c r="E22" s="22" t="e">
        <f t="shared" si="0"/>
        <v>#VALUE!</v>
      </c>
      <c r="F22" s="23" t="e">
        <f t="shared" si="8"/>
        <v>#VALUE!</v>
      </c>
      <c r="G22" s="24"/>
      <c r="H22" s="19">
        <f t="shared" si="4"/>
        <v>16</v>
      </c>
      <c r="I22" s="19">
        <v>2034</v>
      </c>
      <c r="J22" s="20"/>
      <c r="K22" s="21">
        <v>1094263</v>
      </c>
      <c r="L22" s="22">
        <f t="shared" si="1"/>
        <v>1094263</v>
      </c>
      <c r="M22" s="23">
        <f t="shared" si="6"/>
        <v>1400749.1535859383</v>
      </c>
      <c r="N22" s="2"/>
      <c r="O22" s="19">
        <f t="shared" si="5"/>
        <v>16</v>
      </c>
      <c r="P22" s="19">
        <v>2034</v>
      </c>
      <c r="Q22" s="20"/>
      <c r="R22" s="21">
        <v>1185887</v>
      </c>
      <c r="S22" s="22">
        <f t="shared" si="2"/>
        <v>1185887</v>
      </c>
      <c r="T22" s="23">
        <f t="shared" si="7"/>
        <v>1518035.6198633853</v>
      </c>
      <c r="V22" s="25"/>
      <c r="W22" s="25"/>
    </row>
    <row r="23" spans="1:23" x14ac:dyDescent="0.3">
      <c r="A23" s="19">
        <f t="shared" si="3"/>
        <v>17</v>
      </c>
      <c r="B23" s="19">
        <v>2035</v>
      </c>
      <c r="C23" s="20"/>
      <c r="D23" s="21">
        <v>2280150</v>
      </c>
      <c r="E23" s="22">
        <f t="shared" si="0"/>
        <v>2280150</v>
      </c>
      <c r="F23" s="23">
        <f t="shared" si="8"/>
        <v>2991754.3927855566</v>
      </c>
      <c r="G23" s="24"/>
      <c r="H23" s="19">
        <f t="shared" si="4"/>
        <v>17</v>
      </c>
      <c r="I23" s="19">
        <v>2035</v>
      </c>
      <c r="J23" s="20"/>
      <c r="K23" s="21">
        <v>1094263</v>
      </c>
      <c r="L23" s="22">
        <f t="shared" si="1"/>
        <v>1094263</v>
      </c>
      <c r="M23" s="23">
        <f t="shared" si="6"/>
        <v>1435767.8824255867</v>
      </c>
      <c r="N23" s="2"/>
      <c r="O23" s="19">
        <f t="shared" si="5"/>
        <v>17</v>
      </c>
      <c r="P23" s="19">
        <v>2035</v>
      </c>
      <c r="Q23" s="20"/>
      <c r="R23" s="21">
        <v>1185887</v>
      </c>
      <c r="S23" s="22">
        <f t="shared" si="2"/>
        <v>1185887</v>
      </c>
      <c r="T23" s="23">
        <f t="shared" si="7"/>
        <v>1555986.5103599699</v>
      </c>
      <c r="V23" s="25"/>
      <c r="W23" s="25"/>
    </row>
    <row r="24" spans="1:23" x14ac:dyDescent="0.3">
      <c r="A24" s="19">
        <f t="shared" si="3"/>
        <v>18</v>
      </c>
      <c r="B24" s="19">
        <v>2036</v>
      </c>
      <c r="C24" s="20"/>
      <c r="D24" s="21">
        <v>2280150</v>
      </c>
      <c r="E24" s="22">
        <f t="shared" si="0"/>
        <v>2280150</v>
      </c>
      <c r="F24" s="23">
        <f t="shared" si="8"/>
        <v>3066548.2526051952</v>
      </c>
      <c r="G24" s="24"/>
      <c r="H24" s="19">
        <f t="shared" si="4"/>
        <v>18</v>
      </c>
      <c r="I24" s="19">
        <v>2036</v>
      </c>
      <c r="J24" s="20"/>
      <c r="K24" s="21">
        <v>1094263</v>
      </c>
      <c r="L24" s="22">
        <f t="shared" si="1"/>
        <v>1094263</v>
      </c>
      <c r="M24" s="23">
        <f t="shared" si="6"/>
        <v>1471662.0794862262</v>
      </c>
      <c r="N24" s="2"/>
      <c r="O24" s="19">
        <f t="shared" si="5"/>
        <v>18</v>
      </c>
      <c r="P24" s="19">
        <v>2036</v>
      </c>
      <c r="Q24" s="20"/>
      <c r="R24" s="21">
        <v>1185887</v>
      </c>
      <c r="S24" s="22">
        <f t="shared" si="2"/>
        <v>1185887</v>
      </c>
      <c r="T24" s="23">
        <f t="shared" si="7"/>
        <v>1594886.173118969</v>
      </c>
      <c r="V24" s="25"/>
      <c r="W24" s="25"/>
    </row>
    <row r="25" spans="1:23" x14ac:dyDescent="0.3">
      <c r="A25" s="19">
        <f t="shared" si="3"/>
        <v>19</v>
      </c>
      <c r="B25" s="19">
        <v>2037</v>
      </c>
      <c r="C25" s="20"/>
      <c r="D25" s="21">
        <v>2280150</v>
      </c>
      <c r="E25" s="22">
        <f t="shared" si="0"/>
        <v>2280150</v>
      </c>
      <c r="F25" s="23">
        <f t="shared" si="8"/>
        <v>3143211.9589203252</v>
      </c>
      <c r="G25" s="24"/>
      <c r="H25" s="19">
        <f t="shared" si="4"/>
        <v>19</v>
      </c>
      <c r="I25" s="19">
        <v>2037</v>
      </c>
      <c r="J25" s="20"/>
      <c r="K25" s="21">
        <v>1094263</v>
      </c>
      <c r="L25" s="22">
        <f t="shared" si="1"/>
        <v>1094263</v>
      </c>
      <c r="M25" s="23">
        <f t="shared" si="6"/>
        <v>1508453.6314733818</v>
      </c>
      <c r="N25" s="2"/>
      <c r="O25" s="19">
        <f t="shared" si="5"/>
        <v>19</v>
      </c>
      <c r="P25" s="19">
        <v>2037</v>
      </c>
      <c r="Q25" s="20"/>
      <c r="R25" s="21">
        <v>1185887</v>
      </c>
      <c r="S25" s="22">
        <f t="shared" si="2"/>
        <v>1185887</v>
      </c>
      <c r="T25" s="23">
        <f t="shared" si="7"/>
        <v>1634758.3274469431</v>
      </c>
      <c r="V25" s="25"/>
      <c r="W25" s="25"/>
    </row>
    <row r="26" spans="1:23" x14ac:dyDescent="0.3">
      <c r="A26" s="19">
        <f t="shared" si="3"/>
        <v>20</v>
      </c>
      <c r="B26" s="19">
        <v>2038</v>
      </c>
      <c r="C26" s="20"/>
      <c r="D26" s="21">
        <v>2280150</v>
      </c>
      <c r="E26" s="22">
        <f t="shared" si="0"/>
        <v>2280150</v>
      </c>
      <c r="F26" s="23">
        <f t="shared" si="8"/>
        <v>3221792.2578933327</v>
      </c>
      <c r="G26" s="24"/>
      <c r="H26" s="19">
        <f t="shared" si="4"/>
        <v>20</v>
      </c>
      <c r="I26" s="19">
        <v>2038</v>
      </c>
      <c r="J26" s="20"/>
      <c r="K26" s="21">
        <v>1094263</v>
      </c>
      <c r="L26" s="22">
        <f t="shared" si="1"/>
        <v>1094263</v>
      </c>
      <c r="M26" s="23">
        <f t="shared" si="6"/>
        <v>1546164.9722602163</v>
      </c>
      <c r="N26" s="2"/>
      <c r="O26" s="19">
        <f t="shared" si="5"/>
        <v>20</v>
      </c>
      <c r="P26" s="19">
        <v>2038</v>
      </c>
      <c r="Q26" s="20"/>
      <c r="R26" s="21">
        <v>1185887</v>
      </c>
      <c r="S26" s="22">
        <f t="shared" si="2"/>
        <v>1185887</v>
      </c>
      <c r="T26" s="23">
        <f t="shared" si="7"/>
        <v>1675627.2856331165</v>
      </c>
      <c r="V26" s="25"/>
      <c r="W26" s="25"/>
    </row>
    <row r="27" spans="1:23" x14ac:dyDescent="0.3">
      <c r="A27" s="19">
        <f t="shared" si="3"/>
        <v>21</v>
      </c>
      <c r="B27" s="19">
        <v>2039</v>
      </c>
      <c r="C27" s="20"/>
      <c r="D27" s="21">
        <v>2280150</v>
      </c>
      <c r="E27" s="22">
        <f t="shared" si="0"/>
        <v>2280150</v>
      </c>
      <c r="F27" s="23">
        <f t="shared" si="8"/>
        <v>3302337.0643406669</v>
      </c>
      <c r="G27" s="24"/>
      <c r="H27" s="19">
        <f t="shared" si="4"/>
        <v>21</v>
      </c>
      <c r="I27" s="19">
        <v>2039</v>
      </c>
      <c r="J27" s="20"/>
      <c r="K27" s="21">
        <v>1094263</v>
      </c>
      <c r="L27" s="22">
        <f t="shared" si="1"/>
        <v>1094263</v>
      </c>
      <c r="M27" s="23">
        <f t="shared" si="6"/>
        <v>1584819.0965667218</v>
      </c>
      <c r="N27" s="2"/>
      <c r="O27" s="19">
        <f t="shared" si="5"/>
        <v>21</v>
      </c>
      <c r="P27" s="19">
        <v>2039</v>
      </c>
      <c r="Q27" s="20"/>
      <c r="R27" s="21">
        <v>1185887</v>
      </c>
      <c r="S27" s="22">
        <f t="shared" si="2"/>
        <v>1185887</v>
      </c>
      <c r="T27" s="23">
        <f t="shared" si="7"/>
        <v>1717517.9677739448</v>
      </c>
      <c r="V27" s="25"/>
      <c r="W27" s="25"/>
    </row>
    <row r="28" spans="1:23" x14ac:dyDescent="0.3">
      <c r="A28" s="19">
        <f t="shared" si="3"/>
        <v>22</v>
      </c>
      <c r="B28" s="19">
        <v>2040</v>
      </c>
      <c r="C28" s="20">
        <v>2270000</v>
      </c>
      <c r="D28" s="21">
        <v>2280150</v>
      </c>
      <c r="E28" s="22">
        <f t="shared" si="0"/>
        <v>4550150</v>
      </c>
      <c r="F28" s="23">
        <f t="shared" si="8"/>
        <v>6754723.249848661</v>
      </c>
      <c r="G28" s="24"/>
      <c r="H28" s="19">
        <f t="shared" si="4"/>
        <v>22</v>
      </c>
      <c r="I28" s="19">
        <v>2040</v>
      </c>
      <c r="J28" s="20">
        <v>264438</v>
      </c>
      <c r="K28" s="21">
        <v>1094263</v>
      </c>
      <c r="L28" s="22">
        <f t="shared" si="1"/>
        <v>1358701</v>
      </c>
      <c r="M28" s="23">
        <f t="shared" si="6"/>
        <v>2016999.2712971277</v>
      </c>
      <c r="N28" s="2"/>
      <c r="O28" s="19">
        <f t="shared" si="5"/>
        <v>22</v>
      </c>
      <c r="P28" s="19">
        <v>2040</v>
      </c>
      <c r="Q28" s="20">
        <f>C28-J28</f>
        <v>2005562</v>
      </c>
      <c r="R28" s="21">
        <v>1185887</v>
      </c>
      <c r="S28" s="22">
        <f t="shared" si="2"/>
        <v>3191449</v>
      </c>
      <c r="T28" s="23">
        <f t="shared" si="7"/>
        <v>4737723.978551534</v>
      </c>
      <c r="V28" s="25"/>
      <c r="W28" s="25"/>
    </row>
    <row r="29" spans="1:23" x14ac:dyDescent="0.3">
      <c r="A29" s="19">
        <f t="shared" si="3"/>
        <v>23</v>
      </c>
      <c r="B29" s="19">
        <v>2041</v>
      </c>
      <c r="C29" s="20"/>
      <c r="D29" s="21">
        <v>1915150</v>
      </c>
      <c r="E29" s="22">
        <f t="shared" si="0"/>
        <v>1915150</v>
      </c>
      <c r="F29" s="23">
        <f t="shared" si="8"/>
        <v>2914127.2128932788</v>
      </c>
      <c r="G29" s="24"/>
      <c r="H29" s="19">
        <f t="shared" si="4"/>
        <v>23</v>
      </c>
      <c r="I29" s="19">
        <v>2041</v>
      </c>
      <c r="J29" s="20"/>
      <c r="K29" s="21">
        <v>977974</v>
      </c>
      <c r="L29" s="22">
        <f t="shared" si="1"/>
        <v>977974</v>
      </c>
      <c r="M29" s="23">
        <f t="shared" si="6"/>
        <v>1488103.0973563907</v>
      </c>
      <c r="N29" s="2"/>
      <c r="O29" s="19">
        <f t="shared" si="5"/>
        <v>23</v>
      </c>
      <c r="P29" s="19">
        <v>2041</v>
      </c>
      <c r="Q29" s="20"/>
      <c r="R29" s="21">
        <v>937176</v>
      </c>
      <c r="S29" s="22">
        <f t="shared" si="2"/>
        <v>937176</v>
      </c>
      <c r="T29" s="23">
        <f t="shared" si="7"/>
        <v>1426024.1155368884</v>
      </c>
      <c r="V29" s="25"/>
      <c r="W29" s="25"/>
    </row>
    <row r="30" spans="1:23" x14ac:dyDescent="0.3">
      <c r="A30" s="19">
        <f t="shared" si="3"/>
        <v>24</v>
      </c>
      <c r="B30" s="19">
        <v>2042</v>
      </c>
      <c r="C30" s="20"/>
      <c r="D30" s="21">
        <v>1915150</v>
      </c>
      <c r="E30" s="22">
        <f t="shared" si="0"/>
        <v>1915150</v>
      </c>
      <c r="F30" s="23">
        <f t="shared" si="8"/>
        <v>2986980.3932156111</v>
      </c>
      <c r="G30" s="24"/>
      <c r="H30" s="19">
        <f t="shared" si="4"/>
        <v>24</v>
      </c>
      <c r="I30" s="19">
        <v>2042</v>
      </c>
      <c r="J30" s="20"/>
      <c r="K30" s="21">
        <v>977974</v>
      </c>
      <c r="L30" s="22">
        <f t="shared" si="1"/>
        <v>977974</v>
      </c>
      <c r="M30" s="23">
        <f t="shared" si="6"/>
        <v>1525305.6747903004</v>
      </c>
      <c r="N30" s="2"/>
      <c r="O30" s="19">
        <f t="shared" si="5"/>
        <v>24</v>
      </c>
      <c r="P30" s="19">
        <v>2042</v>
      </c>
      <c r="Q30" s="20"/>
      <c r="R30" s="21">
        <v>937176</v>
      </c>
      <c r="S30" s="22">
        <f t="shared" si="2"/>
        <v>937176</v>
      </c>
      <c r="T30" s="23">
        <f t="shared" si="7"/>
        <v>1461674.7184253107</v>
      </c>
      <c r="V30" s="25"/>
      <c r="W30" s="25"/>
    </row>
    <row r="31" spans="1:23" x14ac:dyDescent="0.3">
      <c r="A31" s="19">
        <f t="shared" si="3"/>
        <v>25</v>
      </c>
      <c r="B31" s="19">
        <v>2043</v>
      </c>
      <c r="C31" s="20"/>
      <c r="D31" s="21">
        <v>1915150</v>
      </c>
      <c r="E31" s="22">
        <f t="shared" si="0"/>
        <v>1915150</v>
      </c>
      <c r="F31" s="23">
        <f t="shared" si="8"/>
        <v>3061654.9030460012</v>
      </c>
      <c r="G31" s="24"/>
      <c r="H31" s="19">
        <f t="shared" si="4"/>
        <v>25</v>
      </c>
      <c r="I31" s="19">
        <v>2043</v>
      </c>
      <c r="J31" s="20"/>
      <c r="K31" s="21">
        <v>977974</v>
      </c>
      <c r="L31" s="22">
        <f t="shared" si="1"/>
        <v>977974</v>
      </c>
      <c r="M31" s="23">
        <f t="shared" si="6"/>
        <v>1563438.316660058</v>
      </c>
      <c r="N31" s="2"/>
      <c r="O31" s="19">
        <f t="shared" si="5"/>
        <v>25</v>
      </c>
      <c r="P31" s="19">
        <v>2043</v>
      </c>
      <c r="Q31" s="20"/>
      <c r="R31" s="21">
        <v>937176</v>
      </c>
      <c r="S31" s="22">
        <f t="shared" si="2"/>
        <v>937176</v>
      </c>
      <c r="T31" s="23">
        <f t="shared" si="7"/>
        <v>1498216.5863859435</v>
      </c>
      <c r="V31" s="25"/>
      <c r="W31" s="25"/>
    </row>
    <row r="32" spans="1:23" x14ac:dyDescent="0.3">
      <c r="A32" s="19">
        <f t="shared" si="3"/>
        <v>26</v>
      </c>
      <c r="B32" s="19">
        <v>2044</v>
      </c>
      <c r="C32" s="20"/>
      <c r="D32" s="21">
        <v>1915150</v>
      </c>
      <c r="E32" s="22">
        <f t="shared" si="0"/>
        <v>1915150</v>
      </c>
      <c r="F32" s="23">
        <f t="shared" si="8"/>
        <v>3138196.2756221509</v>
      </c>
      <c r="G32" s="24"/>
      <c r="H32" s="19">
        <f t="shared" si="4"/>
        <v>26</v>
      </c>
      <c r="I32" s="19">
        <v>2044</v>
      </c>
      <c r="J32" s="20"/>
      <c r="K32" s="21">
        <v>977974</v>
      </c>
      <c r="L32" s="22">
        <f t="shared" si="1"/>
        <v>977974</v>
      </c>
      <c r="M32" s="23">
        <f t="shared" si="6"/>
        <v>1602524.2745765592</v>
      </c>
      <c r="N32" s="2"/>
      <c r="O32" s="19">
        <f t="shared" si="5"/>
        <v>26</v>
      </c>
      <c r="P32" s="19">
        <v>2044</v>
      </c>
      <c r="Q32" s="20"/>
      <c r="R32" s="21">
        <v>937176</v>
      </c>
      <c r="S32" s="22">
        <f t="shared" si="2"/>
        <v>937176</v>
      </c>
      <c r="T32" s="23">
        <f t="shared" si="7"/>
        <v>1535672.0010455917</v>
      </c>
      <c r="V32" s="25"/>
      <c r="W32" s="25"/>
    </row>
    <row r="33" spans="1:23" x14ac:dyDescent="0.3">
      <c r="A33" s="19">
        <f t="shared" si="3"/>
        <v>27</v>
      </c>
      <c r="B33" s="19">
        <v>2045</v>
      </c>
      <c r="C33" s="20"/>
      <c r="D33" s="21">
        <v>1915150</v>
      </c>
      <c r="E33" s="22">
        <f t="shared" si="0"/>
        <v>1915150</v>
      </c>
      <c r="F33" s="23">
        <f t="shared" si="8"/>
        <v>3216651.1825127043</v>
      </c>
      <c r="G33" s="24"/>
      <c r="H33" s="19">
        <f t="shared" si="4"/>
        <v>27</v>
      </c>
      <c r="I33" s="19">
        <v>2045</v>
      </c>
      <c r="J33" s="20"/>
      <c r="K33" s="21">
        <v>977974</v>
      </c>
      <c r="L33" s="22">
        <f t="shared" si="1"/>
        <v>977974</v>
      </c>
      <c r="M33" s="23">
        <f t="shared" si="6"/>
        <v>1642587.3814409731</v>
      </c>
      <c r="N33" s="2"/>
      <c r="O33" s="19">
        <f t="shared" si="5"/>
        <v>27</v>
      </c>
      <c r="P33" s="19">
        <v>2045</v>
      </c>
      <c r="Q33" s="20"/>
      <c r="R33" s="21">
        <v>937176</v>
      </c>
      <c r="S33" s="22">
        <f t="shared" si="2"/>
        <v>937176</v>
      </c>
      <c r="T33" s="23">
        <f t="shared" si="7"/>
        <v>1574063.8010717314</v>
      </c>
      <c r="V33" s="25"/>
      <c r="W33" s="25"/>
    </row>
    <row r="34" spans="1:23" x14ac:dyDescent="0.3">
      <c r="A34" s="19">
        <f t="shared" si="3"/>
        <v>28</v>
      </c>
      <c r="B34" s="19">
        <v>2046</v>
      </c>
      <c r="C34" s="20"/>
      <c r="D34" s="21">
        <v>1915150</v>
      </c>
      <c r="E34" s="22">
        <f t="shared" si="0"/>
        <v>1915150</v>
      </c>
      <c r="F34" s="23">
        <f t="shared" si="8"/>
        <v>3297067.4620755222</v>
      </c>
      <c r="G34" s="24"/>
      <c r="H34" s="19">
        <f t="shared" si="4"/>
        <v>28</v>
      </c>
      <c r="I34" s="19">
        <v>2046</v>
      </c>
      <c r="J34" s="20"/>
      <c r="K34" s="21">
        <v>977974</v>
      </c>
      <c r="L34" s="22">
        <f t="shared" si="1"/>
        <v>977974</v>
      </c>
      <c r="M34" s="23">
        <f t="shared" si="6"/>
        <v>1683652.0659769974</v>
      </c>
      <c r="N34" s="2"/>
      <c r="O34" s="19">
        <f t="shared" si="5"/>
        <v>28</v>
      </c>
      <c r="P34" s="19">
        <v>2046</v>
      </c>
      <c r="Q34" s="20"/>
      <c r="R34" s="21">
        <v>937176</v>
      </c>
      <c r="S34" s="22">
        <f t="shared" si="2"/>
        <v>937176</v>
      </c>
      <c r="T34" s="23">
        <f t="shared" si="7"/>
        <v>1613415.3960985246</v>
      </c>
      <c r="V34" s="25"/>
      <c r="W34" s="25"/>
    </row>
    <row r="35" spans="1:23" x14ac:dyDescent="0.3">
      <c r="A35" s="19">
        <f t="shared" si="3"/>
        <v>29</v>
      </c>
      <c r="B35" s="19">
        <v>2047</v>
      </c>
      <c r="C35" s="20"/>
      <c r="D35" s="21">
        <v>1915150</v>
      </c>
      <c r="E35" s="22">
        <f t="shared" si="0"/>
        <v>1915150</v>
      </c>
      <c r="F35" s="23">
        <f t="shared" si="8"/>
        <v>3379494.1486274102</v>
      </c>
      <c r="G35" s="24"/>
      <c r="H35" s="19">
        <f t="shared" si="4"/>
        <v>29</v>
      </c>
      <c r="I35" s="19">
        <v>2047</v>
      </c>
      <c r="J35" s="20"/>
      <c r="K35" s="21">
        <v>977974</v>
      </c>
      <c r="L35" s="22">
        <f t="shared" si="1"/>
        <v>977974</v>
      </c>
      <c r="M35" s="23">
        <f t="shared" si="6"/>
        <v>1725743.3676264223</v>
      </c>
      <c r="N35" s="2"/>
      <c r="O35" s="19">
        <f t="shared" si="5"/>
        <v>29</v>
      </c>
      <c r="P35" s="19">
        <v>2047</v>
      </c>
      <c r="Q35" s="20"/>
      <c r="R35" s="21">
        <v>937176</v>
      </c>
      <c r="S35" s="22">
        <f t="shared" si="2"/>
        <v>937176</v>
      </c>
      <c r="T35" s="23">
        <f t="shared" si="7"/>
        <v>1653750.7810009879</v>
      </c>
      <c r="V35" s="25"/>
      <c r="W35" s="25"/>
    </row>
    <row r="36" spans="1:23" x14ac:dyDescent="0.3">
      <c r="A36" s="19">
        <f t="shared" si="3"/>
        <v>30</v>
      </c>
      <c r="B36" s="19">
        <v>2048</v>
      </c>
      <c r="C36" s="20"/>
      <c r="D36" s="21">
        <v>1915150</v>
      </c>
      <c r="E36" s="22">
        <f t="shared" si="0"/>
        <v>1915150</v>
      </c>
      <c r="F36" s="23">
        <f t="shared" si="8"/>
        <v>3463981.5023430954</v>
      </c>
      <c r="G36" s="24"/>
      <c r="H36" s="19">
        <f t="shared" si="4"/>
        <v>30</v>
      </c>
      <c r="I36" s="19">
        <v>2048</v>
      </c>
      <c r="J36" s="20"/>
      <c r="K36" s="21">
        <v>977974</v>
      </c>
      <c r="L36" s="22">
        <f t="shared" si="1"/>
        <v>977974</v>
      </c>
      <c r="M36" s="23">
        <f t="shared" si="6"/>
        <v>1768886.9518170827</v>
      </c>
      <c r="N36" s="2"/>
      <c r="O36" s="19">
        <f t="shared" si="5"/>
        <v>30</v>
      </c>
      <c r="P36" s="19">
        <v>2048</v>
      </c>
      <c r="Q36" s="20"/>
      <c r="R36" s="21">
        <v>937176</v>
      </c>
      <c r="S36" s="22">
        <f t="shared" si="2"/>
        <v>937176</v>
      </c>
      <c r="T36" s="23">
        <f t="shared" si="7"/>
        <v>1695094.5505260124</v>
      </c>
      <c r="V36" s="25"/>
      <c r="W36" s="25"/>
    </row>
    <row r="37" spans="1:23" x14ac:dyDescent="0.3">
      <c r="A37" s="19">
        <f t="shared" si="3"/>
        <v>31</v>
      </c>
      <c r="B37" s="19">
        <v>2049</v>
      </c>
      <c r="C37" s="20"/>
      <c r="D37" s="21">
        <v>1322650</v>
      </c>
      <c r="E37" s="22">
        <f t="shared" si="0"/>
        <v>1322650</v>
      </c>
      <c r="F37" s="23">
        <f t="shared" si="8"/>
        <v>2452119.1616457961</v>
      </c>
      <c r="G37" s="24"/>
      <c r="H37" s="19">
        <f t="shared" si="4"/>
        <v>31</v>
      </c>
      <c r="I37" s="19">
        <v>2049</v>
      </c>
      <c r="J37" s="20"/>
      <c r="K37" s="21">
        <v>619474</v>
      </c>
      <c r="L37" s="22">
        <f t="shared" si="1"/>
        <v>619474</v>
      </c>
      <c r="M37" s="23">
        <f t="shared" si="6"/>
        <v>1148470.1663640176</v>
      </c>
      <c r="N37" s="2"/>
      <c r="O37" s="19">
        <f t="shared" si="5"/>
        <v>31</v>
      </c>
      <c r="P37" s="19">
        <v>2049</v>
      </c>
      <c r="Q37" s="20"/>
      <c r="R37" s="21">
        <v>703176</v>
      </c>
      <c r="S37" s="22">
        <f t="shared" si="2"/>
        <v>703176</v>
      </c>
      <c r="T37" s="23">
        <f t="shared" si="7"/>
        <v>1303648.9952817785</v>
      </c>
      <c r="V37" s="25"/>
      <c r="W37" s="25"/>
    </row>
    <row r="38" spans="1:23" x14ac:dyDescent="0.3">
      <c r="A38" s="19">
        <f t="shared" si="3"/>
        <v>32</v>
      </c>
      <c r="B38" s="19">
        <v>2050</v>
      </c>
      <c r="C38" s="20"/>
      <c r="D38" s="21">
        <v>825150</v>
      </c>
      <c r="E38" s="22">
        <f t="shared" si="0"/>
        <v>825150</v>
      </c>
      <c r="F38" s="23">
        <f t="shared" si="8"/>
        <v>1568026.5220487879</v>
      </c>
      <c r="G38" s="24"/>
      <c r="H38" s="19">
        <f t="shared" si="4"/>
        <v>32</v>
      </c>
      <c r="I38" s="19">
        <v>2050</v>
      </c>
      <c r="J38" s="20"/>
      <c r="K38" s="21">
        <v>463360</v>
      </c>
      <c r="L38" s="22">
        <f t="shared" si="1"/>
        <v>463360</v>
      </c>
      <c r="M38" s="23">
        <f t="shared" si="6"/>
        <v>880519.62583351671</v>
      </c>
      <c r="N38" s="2"/>
      <c r="O38" s="19">
        <f t="shared" si="5"/>
        <v>32</v>
      </c>
      <c r="P38" s="19">
        <v>2050</v>
      </c>
      <c r="Q38" s="20"/>
      <c r="R38" s="21">
        <v>361790</v>
      </c>
      <c r="S38" s="22">
        <f t="shared" si="2"/>
        <v>361790</v>
      </c>
      <c r="T38" s="23">
        <f t="shared" si="7"/>
        <v>687506.89621527109</v>
      </c>
      <c r="V38" s="25"/>
      <c r="W38" s="25"/>
    </row>
    <row r="39" spans="1:23" x14ac:dyDescent="0.3">
      <c r="A39" s="19">
        <f t="shared" si="3"/>
        <v>33</v>
      </c>
      <c r="B39" s="19">
        <v>2051</v>
      </c>
      <c r="C39" s="20">
        <v>10180000</v>
      </c>
      <c r="D39" s="21">
        <v>125150</v>
      </c>
      <c r="E39" s="22">
        <f t="shared" si="0"/>
        <v>10305150</v>
      </c>
      <c r="F39" s="23">
        <f t="shared" si="8"/>
        <v>20072371.358581278</v>
      </c>
      <c r="G39" s="24"/>
      <c r="H39" s="19">
        <f t="shared" si="4"/>
        <v>33</v>
      </c>
      <c r="I39" s="19">
        <v>2051</v>
      </c>
      <c r="J39" s="20">
        <v>4108000</v>
      </c>
      <c r="K39" s="21">
        <v>43360</v>
      </c>
      <c r="L39" s="22">
        <f t="shared" si="1"/>
        <v>4151360</v>
      </c>
      <c r="M39" s="23">
        <f t="shared" si="6"/>
        <v>8086019.0839686934</v>
      </c>
      <c r="N39" s="2"/>
      <c r="O39" s="19">
        <f t="shared" si="5"/>
        <v>33</v>
      </c>
      <c r="P39" s="19">
        <v>2051</v>
      </c>
      <c r="Q39" s="20">
        <v>6072000</v>
      </c>
      <c r="R39" s="21">
        <v>81790</v>
      </c>
      <c r="S39" s="22">
        <f t="shared" si="2"/>
        <v>6153790</v>
      </c>
      <c r="T39" s="23">
        <f t="shared" si="7"/>
        <v>11986352.274612585</v>
      </c>
      <c r="V39" s="25"/>
      <c r="W39" s="25"/>
    </row>
    <row r="40" spans="1:23" x14ac:dyDescent="0.3">
      <c r="A40" s="19">
        <f t="shared" si="3"/>
        <v>34</v>
      </c>
      <c r="B40" s="19">
        <v>2052</v>
      </c>
      <c r="C40" s="20"/>
      <c r="D40" s="21">
        <v>125150</v>
      </c>
      <c r="E40" s="22">
        <f t="shared" si="0"/>
        <v>125150</v>
      </c>
      <c r="F40" s="23">
        <f t="shared" si="8"/>
        <v>249861.35159746418</v>
      </c>
      <c r="G40" s="24"/>
      <c r="H40" s="19">
        <f t="shared" si="4"/>
        <v>34</v>
      </c>
      <c r="I40" s="19">
        <v>2052</v>
      </c>
      <c r="J40" s="20"/>
      <c r="K40" s="21">
        <v>43360</v>
      </c>
      <c r="L40" s="22">
        <f t="shared" si="1"/>
        <v>43360</v>
      </c>
      <c r="M40" s="23">
        <f t="shared" si="6"/>
        <v>86568.024013312403</v>
      </c>
      <c r="N40" s="2"/>
      <c r="O40" s="19">
        <f t="shared" si="5"/>
        <v>34</v>
      </c>
      <c r="P40" s="19">
        <v>2052</v>
      </c>
      <c r="Q40" s="20"/>
      <c r="R40" s="21">
        <v>81790</v>
      </c>
      <c r="S40" s="22">
        <f t="shared" si="2"/>
        <v>81790</v>
      </c>
      <c r="T40" s="23">
        <f t="shared" si="7"/>
        <v>163293.32758415179</v>
      </c>
      <c r="V40" s="25"/>
      <c r="W40" s="25"/>
    </row>
    <row r="41" spans="1:23" x14ac:dyDescent="0.3">
      <c r="A41" s="19">
        <f t="shared" si="3"/>
        <v>35</v>
      </c>
      <c r="B41" s="19">
        <v>2053</v>
      </c>
      <c r="C41" s="20">
        <v>509200</v>
      </c>
      <c r="D41" s="21">
        <v>25150</v>
      </c>
      <c r="E41" s="22">
        <f t="shared" si="0"/>
        <v>534350</v>
      </c>
      <c r="F41" s="23">
        <f t="shared" si="8"/>
        <v>1093497.7911047353</v>
      </c>
      <c r="G41" s="24"/>
      <c r="H41" s="19">
        <f t="shared" ref="H41:I45" si="9">H36+1</f>
        <v>31</v>
      </c>
      <c r="I41" s="19">
        <f t="shared" si="9"/>
        <v>2049</v>
      </c>
      <c r="J41" s="20">
        <v>162231</v>
      </c>
      <c r="K41" s="21">
        <v>11500</v>
      </c>
      <c r="L41" s="22">
        <f t="shared" si="1"/>
        <v>173731</v>
      </c>
      <c r="M41" s="23">
        <f t="shared" si="6"/>
        <v>355524.40300630068</v>
      </c>
      <c r="N41" s="2"/>
      <c r="O41" s="19">
        <f>O36+1</f>
        <v>31</v>
      </c>
      <c r="P41" s="19">
        <v>2053</v>
      </c>
      <c r="Q41" s="20">
        <v>346969</v>
      </c>
      <c r="R41" s="21">
        <v>13650</v>
      </c>
      <c r="S41" s="22">
        <f t="shared" si="2"/>
        <v>360619</v>
      </c>
      <c r="T41" s="23">
        <f t="shared" si="7"/>
        <v>737973.38809843466</v>
      </c>
      <c r="V41" s="25"/>
      <c r="W41" s="25"/>
    </row>
    <row r="42" spans="1:23" x14ac:dyDescent="0.3">
      <c r="A42" s="19">
        <f t="shared" si="3"/>
        <v>36</v>
      </c>
      <c r="B42" s="19">
        <v>2054</v>
      </c>
      <c r="C42" s="20"/>
      <c r="D42" s="21">
        <v>25150</v>
      </c>
      <c r="E42" s="22">
        <f t="shared" si="0"/>
        <v>25150</v>
      </c>
      <c r="F42" s="23">
        <f t="shared" si="8"/>
        <v>52753.824613906967</v>
      </c>
      <c r="G42" s="24"/>
      <c r="H42" s="19">
        <f t="shared" si="9"/>
        <v>32</v>
      </c>
      <c r="I42" s="19">
        <f t="shared" si="9"/>
        <v>2050</v>
      </c>
      <c r="J42" s="20"/>
      <c r="K42" s="21">
        <v>11500</v>
      </c>
      <c r="L42" s="22">
        <f t="shared" si="1"/>
        <v>11500</v>
      </c>
      <c r="M42" s="23">
        <f t="shared" si="6"/>
        <v>24122.027159440564</v>
      </c>
      <c r="N42" s="2"/>
      <c r="O42" s="19">
        <f>O37+1</f>
        <v>32</v>
      </c>
      <c r="P42" s="19">
        <v>2054</v>
      </c>
      <c r="Q42" s="20"/>
      <c r="R42" s="21">
        <v>13650</v>
      </c>
      <c r="S42" s="22">
        <f t="shared" si="2"/>
        <v>13650</v>
      </c>
      <c r="T42" s="23">
        <f t="shared" si="7"/>
        <v>28631.797454466407</v>
      </c>
      <c r="V42" s="25"/>
      <c r="W42" s="25"/>
    </row>
    <row r="43" spans="1:23" x14ac:dyDescent="0.3">
      <c r="A43" s="19">
        <f t="shared" si="3"/>
        <v>37</v>
      </c>
      <c r="B43" s="19">
        <v>2055</v>
      </c>
      <c r="C43" s="20"/>
      <c r="D43" s="21">
        <v>25150</v>
      </c>
      <c r="E43" s="22">
        <f t="shared" si="0"/>
        <v>25150</v>
      </c>
      <c r="F43" s="23">
        <f t="shared" si="8"/>
        <v>54072.670229254662</v>
      </c>
      <c r="G43" s="24"/>
      <c r="H43" s="19">
        <f t="shared" si="9"/>
        <v>33</v>
      </c>
      <c r="I43" s="19">
        <f t="shared" si="9"/>
        <v>2051</v>
      </c>
      <c r="J43" s="20"/>
      <c r="K43" s="21">
        <v>11500</v>
      </c>
      <c r="L43" s="22">
        <f t="shared" si="1"/>
        <v>11500</v>
      </c>
      <c r="M43" s="23">
        <f t="shared" si="6"/>
        <v>24725.077838426583</v>
      </c>
      <c r="N43" s="2"/>
      <c r="O43" s="19">
        <f>O38+1</f>
        <v>33</v>
      </c>
      <c r="P43" s="19">
        <v>2055</v>
      </c>
      <c r="Q43" s="20"/>
      <c r="R43" s="21">
        <v>13650</v>
      </c>
      <c r="S43" s="22">
        <f t="shared" si="2"/>
        <v>13650</v>
      </c>
      <c r="T43" s="23">
        <f t="shared" si="7"/>
        <v>29347.592390828075</v>
      </c>
      <c r="V43" s="25"/>
      <c r="W43" s="25"/>
    </row>
    <row r="44" spans="1:23" x14ac:dyDescent="0.3">
      <c r="A44" s="19">
        <f t="shared" si="3"/>
        <v>38</v>
      </c>
      <c r="B44" s="19">
        <v>2056</v>
      </c>
      <c r="C44" s="20"/>
      <c r="D44" s="21">
        <v>25150</v>
      </c>
      <c r="E44" s="22">
        <f t="shared" si="0"/>
        <v>25150</v>
      </c>
      <c r="F44" s="23">
        <f t="shared" si="8"/>
        <v>55424.486984986012</v>
      </c>
      <c r="G44" s="24"/>
      <c r="H44" s="19">
        <f t="shared" si="9"/>
        <v>34</v>
      </c>
      <c r="I44" s="19">
        <f t="shared" si="9"/>
        <v>2052</v>
      </c>
      <c r="J44" s="20"/>
      <c r="K44" s="21">
        <v>11500</v>
      </c>
      <c r="L44" s="22">
        <f t="shared" si="1"/>
        <v>11500</v>
      </c>
      <c r="M44" s="23">
        <f t="shared" si="6"/>
        <v>25343.204784387242</v>
      </c>
      <c r="N44" s="2"/>
      <c r="O44" s="19">
        <f>O39+1</f>
        <v>34</v>
      </c>
      <c r="P44" s="19">
        <v>2056</v>
      </c>
      <c r="Q44" s="20"/>
      <c r="R44" s="21">
        <v>13650</v>
      </c>
      <c r="S44" s="22">
        <f t="shared" si="2"/>
        <v>13650</v>
      </c>
      <c r="T44" s="23">
        <f t="shared" si="7"/>
        <v>30081.282200598769</v>
      </c>
      <c r="V44" s="25"/>
      <c r="W44" s="25"/>
    </row>
    <row r="45" spans="1:23" x14ac:dyDescent="0.3">
      <c r="A45" s="19">
        <f t="shared" si="3"/>
        <v>39</v>
      </c>
      <c r="B45" s="19">
        <v>2057</v>
      </c>
      <c r="C45" s="20"/>
      <c r="D45" s="21">
        <v>50000</v>
      </c>
      <c r="E45" s="22">
        <f t="shared" si="0"/>
        <v>50000</v>
      </c>
      <c r="F45" s="23">
        <f t="shared" si="8"/>
        <v>112942.54306085619</v>
      </c>
      <c r="G45" s="24"/>
      <c r="H45" s="19">
        <f t="shared" si="9"/>
        <v>35</v>
      </c>
      <c r="I45" s="19">
        <f t="shared" si="9"/>
        <v>2053</v>
      </c>
      <c r="J45" s="20"/>
      <c r="K45" s="21">
        <v>15930</v>
      </c>
      <c r="L45" s="22">
        <f t="shared" si="1"/>
        <v>15930</v>
      </c>
      <c r="M45" s="23">
        <f t="shared" si="6"/>
        <v>35983.494219188782</v>
      </c>
      <c r="N45" s="2"/>
      <c r="O45" s="19">
        <f>O40+1</f>
        <v>35</v>
      </c>
      <c r="P45" s="19">
        <v>2057</v>
      </c>
      <c r="Q45" s="20"/>
      <c r="R45" s="21">
        <v>34070</v>
      </c>
      <c r="S45" s="22">
        <f t="shared" si="2"/>
        <v>34070</v>
      </c>
      <c r="T45" s="23">
        <f t="shared" si="7"/>
        <v>76959.048841667405</v>
      </c>
      <c r="V45" s="25"/>
      <c r="W45" s="25"/>
    </row>
    <row r="46" spans="1:23" x14ac:dyDescent="0.3">
      <c r="A46" s="19"/>
      <c r="B46" s="26" t="s">
        <v>25</v>
      </c>
      <c r="C46" s="27">
        <f>SUM(C7:C45)</f>
        <v>38762200</v>
      </c>
      <c r="D46" s="28">
        <f>SUM(D7:D45)</f>
        <v>60826200</v>
      </c>
      <c r="E46" s="27" t="e">
        <f>SUM(E7:E45)</f>
        <v>#VALUE!</v>
      </c>
      <c r="F46" s="29" t="e">
        <f>SUM(F7:F45)</f>
        <v>#VALUE!</v>
      </c>
      <c r="G46" s="30"/>
      <c r="H46" s="19"/>
      <c r="I46" s="26" t="s">
        <v>25</v>
      </c>
      <c r="J46" s="27">
        <f>SUM(J7:J45)</f>
        <v>21934669</v>
      </c>
      <c r="K46" s="28">
        <f>SUM(K7:K45)</f>
        <v>30184947</v>
      </c>
      <c r="L46" s="27">
        <f>SUM(L7:L45)</f>
        <v>52119616</v>
      </c>
      <c r="M46" s="29">
        <f>SUM(M7:M45)</f>
        <v>67337467.436714828</v>
      </c>
      <c r="N46" s="2"/>
      <c r="O46" s="19"/>
      <c r="P46" s="26" t="s">
        <v>25</v>
      </c>
      <c r="Q46" s="27">
        <f>SUM(Q7:Q45)</f>
        <v>16827531</v>
      </c>
      <c r="R46" s="28">
        <f>SUM(R7:R45)</f>
        <v>30641253</v>
      </c>
      <c r="S46" s="27">
        <f>SUM(S7:S45)</f>
        <v>47468784</v>
      </c>
      <c r="T46" s="29">
        <f>SUM(T7:T45)</f>
        <v>66032666.369956434</v>
      </c>
    </row>
    <row r="47" spans="1:23" x14ac:dyDescent="0.3">
      <c r="A47" s="31"/>
      <c r="B47" s="32"/>
      <c r="C47" s="33"/>
      <c r="D47" s="33"/>
      <c r="E47" s="34"/>
      <c r="F47" s="33"/>
      <c r="G47" s="3"/>
      <c r="H47" s="3"/>
      <c r="I47" s="3"/>
      <c r="J47" s="3"/>
      <c r="K47" s="2"/>
      <c r="L47" s="3"/>
      <c r="M47" s="3"/>
      <c r="N47" s="2"/>
      <c r="O47" s="3"/>
      <c r="P47" s="3"/>
      <c r="Q47" s="3"/>
      <c r="R47" s="2"/>
      <c r="S47" s="3"/>
      <c r="T47" s="3"/>
    </row>
    <row r="48" spans="1:23" x14ac:dyDescent="0.3">
      <c r="A48" s="31"/>
      <c r="B48" s="32"/>
      <c r="C48" s="3" t="s">
        <v>26</v>
      </c>
      <c r="D48" s="35"/>
      <c r="E48" s="27">
        <f>+L48+S48</f>
        <v>37927004</v>
      </c>
      <c r="F48" s="27">
        <f>+M48+T48</f>
        <v>50176900.310846522</v>
      </c>
      <c r="G48" s="3"/>
      <c r="H48" s="3"/>
      <c r="I48" s="3"/>
      <c r="J48" s="3" t="s">
        <v>27</v>
      </c>
      <c r="K48" s="35"/>
      <c r="L48" s="27">
        <f>+L46*0.5</f>
        <v>26059808</v>
      </c>
      <c r="M48" s="27">
        <f>+M46*0.5</f>
        <v>33668733.718357414</v>
      </c>
      <c r="N48" s="2"/>
      <c r="O48" s="3"/>
      <c r="P48" s="3"/>
      <c r="Q48" s="3" t="s">
        <v>28</v>
      </c>
      <c r="R48" s="35"/>
      <c r="S48" s="27">
        <f>+S46*0.25</f>
        <v>11867196</v>
      </c>
      <c r="T48" s="27">
        <f>+T46*0.25</f>
        <v>16508166.592489108</v>
      </c>
    </row>
    <row r="49" spans="1:19" x14ac:dyDescent="0.3">
      <c r="B49" s="32"/>
      <c r="M49" s="37"/>
      <c r="S49" s="38"/>
    </row>
    <row r="50" spans="1:19" x14ac:dyDescent="0.3">
      <c r="A50" s="39"/>
      <c r="B50" s="32"/>
      <c r="H50" s="39"/>
    </row>
    <row r="51" spans="1:19" x14ac:dyDescent="0.3">
      <c r="B51" s="32"/>
    </row>
  </sheetData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pane ySplit="6" topLeftCell="A34" activePane="bottomLeft" state="frozen"/>
      <selection activeCell="C22" sqref="C22"/>
      <selection pane="bottomLeft" activeCell="C22" sqref="C22"/>
    </sheetView>
  </sheetViews>
  <sheetFormatPr defaultColWidth="9.21875" defaultRowHeight="13.2" x14ac:dyDescent="0.25"/>
  <cols>
    <col min="1" max="1" width="5.44140625" style="18" customWidth="1"/>
    <col min="2" max="4" width="14.44140625" style="18" customWidth="1"/>
    <col min="5" max="5" width="16.5546875" style="18" customWidth="1"/>
    <col min="6" max="6" width="17.5546875" style="18" customWidth="1"/>
    <col min="7" max="9" width="9.21875" style="18"/>
    <col min="10" max="10" width="13.5546875" style="18" bestFit="1" customWidth="1"/>
    <col min="11" max="16384" width="9.21875" style="18"/>
  </cols>
  <sheetData>
    <row r="1" spans="1:6" x14ac:dyDescent="0.25">
      <c r="A1" s="1" t="s">
        <v>29</v>
      </c>
      <c r="B1" s="2"/>
      <c r="C1" s="3"/>
      <c r="D1" s="2"/>
      <c r="E1" s="3"/>
      <c r="F1" s="4" t="s">
        <v>30</v>
      </c>
    </row>
    <row r="2" spans="1:6" ht="15.6" x14ac:dyDescent="0.3">
      <c r="A2" s="6" t="s">
        <v>31</v>
      </c>
      <c r="B2" s="40"/>
      <c r="C2" s="40"/>
      <c r="D2" s="40"/>
      <c r="E2" s="40"/>
      <c r="F2" s="7" t="s">
        <v>5</v>
      </c>
    </row>
    <row r="3" spans="1:6" ht="15.6" x14ac:dyDescent="0.3">
      <c r="A3" s="2"/>
      <c r="B3" s="40"/>
      <c r="C3" s="40"/>
      <c r="D3" s="40"/>
      <c r="E3" s="40"/>
      <c r="F3" s="10" t="s">
        <v>7</v>
      </c>
    </row>
    <row r="4" spans="1:6" s="36" customFormat="1" x14ac:dyDescent="0.25">
      <c r="A4" s="31"/>
      <c r="B4" s="31"/>
      <c r="C4" s="31"/>
      <c r="D4" s="31"/>
      <c r="E4" s="41"/>
      <c r="F4" s="10" t="s">
        <v>32</v>
      </c>
    </row>
    <row r="5" spans="1:6" s="36" customFormat="1" x14ac:dyDescent="0.25">
      <c r="A5" s="31"/>
      <c r="B5" s="31"/>
      <c r="C5" s="31"/>
      <c r="D5" s="31"/>
      <c r="E5" s="41"/>
      <c r="F5" s="41"/>
    </row>
    <row r="6" spans="1:6" ht="26.4" x14ac:dyDescent="0.25">
      <c r="A6" s="14" t="s">
        <v>11</v>
      </c>
      <c r="B6" s="14" t="s">
        <v>12</v>
      </c>
      <c r="C6" s="15" t="s">
        <v>33</v>
      </c>
      <c r="D6" s="15" t="s">
        <v>34</v>
      </c>
      <c r="E6" s="16" t="s">
        <v>15</v>
      </c>
      <c r="F6" s="15" t="s">
        <v>16</v>
      </c>
    </row>
    <row r="7" spans="1:6" x14ac:dyDescent="0.25">
      <c r="A7" s="19">
        <v>1</v>
      </c>
      <c r="B7" s="19">
        <v>2021</v>
      </c>
      <c r="C7" s="20"/>
      <c r="D7" s="21"/>
      <c r="E7" s="22">
        <f t="shared" ref="E7:E49" si="0">+D7+C7</f>
        <v>0</v>
      </c>
      <c r="F7" s="23">
        <v>0</v>
      </c>
    </row>
    <row r="8" spans="1:6" x14ac:dyDescent="0.25">
      <c r="A8" s="19">
        <f t="shared" ref="A8:A47" si="1">A7+1</f>
        <v>2</v>
      </c>
      <c r="B8" s="19">
        <v>2022</v>
      </c>
      <c r="C8" s="20"/>
      <c r="D8" s="21"/>
      <c r="E8" s="22">
        <f t="shared" si="0"/>
        <v>0</v>
      </c>
      <c r="F8" s="23">
        <v>0</v>
      </c>
    </row>
    <row r="9" spans="1:6" x14ac:dyDescent="0.25">
      <c r="A9" s="19">
        <f t="shared" si="1"/>
        <v>3</v>
      </c>
      <c r="B9" s="19">
        <v>2023</v>
      </c>
      <c r="C9" s="20"/>
      <c r="D9" s="21"/>
      <c r="E9" s="22">
        <f t="shared" si="0"/>
        <v>0</v>
      </c>
      <c r="F9" s="23">
        <v>0</v>
      </c>
    </row>
    <row r="10" spans="1:6" x14ac:dyDescent="0.25">
      <c r="A10" s="19">
        <f t="shared" si="1"/>
        <v>4</v>
      </c>
      <c r="B10" s="19">
        <v>2024</v>
      </c>
      <c r="C10" s="20">
        <v>500000</v>
      </c>
      <c r="D10" s="21">
        <v>814300</v>
      </c>
      <c r="E10" s="22">
        <f t="shared" si="0"/>
        <v>1314300</v>
      </c>
      <c r="F10" s="23">
        <f t="shared" ref="F10:F49" si="2">E10*1.025^(B10-$B$10)</f>
        <v>1314300</v>
      </c>
    </row>
    <row r="11" spans="1:6" x14ac:dyDescent="0.25">
      <c r="A11" s="19">
        <f t="shared" si="1"/>
        <v>5</v>
      </c>
      <c r="B11" s="19">
        <v>2025</v>
      </c>
      <c r="C11" s="20">
        <v>7636000</v>
      </c>
      <c r="D11" s="21">
        <v>682800</v>
      </c>
      <c r="E11" s="22">
        <f t="shared" si="0"/>
        <v>8318800</v>
      </c>
      <c r="F11" s="23">
        <f t="shared" si="2"/>
        <v>8526770</v>
      </c>
    </row>
    <row r="12" spans="1:6" x14ac:dyDescent="0.25">
      <c r="A12" s="19">
        <f t="shared" si="1"/>
        <v>6</v>
      </c>
      <c r="B12" s="19">
        <v>2026</v>
      </c>
      <c r="C12" s="20">
        <v>30166000</v>
      </c>
      <c r="D12" s="21">
        <v>682800</v>
      </c>
      <c r="E12" s="22">
        <f t="shared" si="0"/>
        <v>30848800</v>
      </c>
      <c r="F12" s="23">
        <f t="shared" si="2"/>
        <v>32410520.499999996</v>
      </c>
    </row>
    <row r="13" spans="1:6" x14ac:dyDescent="0.25">
      <c r="A13" s="19">
        <f t="shared" si="1"/>
        <v>7</v>
      </c>
      <c r="B13" s="19">
        <v>2027</v>
      </c>
      <c r="C13" s="20">
        <v>30166000</v>
      </c>
      <c r="D13" s="21">
        <v>500000</v>
      </c>
      <c r="E13" s="22">
        <f t="shared" si="0"/>
        <v>30666000</v>
      </c>
      <c r="F13" s="23">
        <f t="shared" si="2"/>
        <v>33023927.906249996</v>
      </c>
    </row>
    <row r="14" spans="1:6" x14ac:dyDescent="0.25">
      <c r="A14" s="19">
        <f t="shared" si="1"/>
        <v>8</v>
      </c>
      <c r="B14" s="19">
        <v>2028</v>
      </c>
      <c r="C14" s="20">
        <v>34461000</v>
      </c>
      <c r="D14" s="21">
        <v>500000</v>
      </c>
      <c r="E14" s="22">
        <f t="shared" si="0"/>
        <v>34961000</v>
      </c>
      <c r="F14" s="23">
        <f t="shared" si="2"/>
        <v>38590402.469140619</v>
      </c>
    </row>
    <row r="15" spans="1:6" x14ac:dyDescent="0.25">
      <c r="A15" s="19">
        <f t="shared" si="1"/>
        <v>9</v>
      </c>
      <c r="B15" s="19">
        <v>2029</v>
      </c>
      <c r="C15" s="20">
        <v>47437000</v>
      </c>
      <c r="D15" s="21">
        <v>500000</v>
      </c>
      <c r="E15" s="22">
        <f t="shared" si="0"/>
        <v>47937000</v>
      </c>
      <c r="F15" s="23">
        <f t="shared" si="2"/>
        <v>54236315.501337871</v>
      </c>
    </row>
    <row r="16" spans="1:6" x14ac:dyDescent="0.25">
      <c r="A16" s="19">
        <f t="shared" si="1"/>
        <v>10</v>
      </c>
      <c r="B16" s="19">
        <v>2030</v>
      </c>
      <c r="C16" s="20">
        <v>19364000</v>
      </c>
      <c r="D16" s="21">
        <v>500000</v>
      </c>
      <c r="E16" s="22">
        <f t="shared" si="0"/>
        <v>19864000</v>
      </c>
      <c r="F16" s="23">
        <f t="shared" si="2"/>
        <v>23036150.059380852</v>
      </c>
    </row>
    <row r="17" spans="1:6" x14ac:dyDescent="0.25">
      <c r="A17" s="19">
        <f t="shared" si="1"/>
        <v>11</v>
      </c>
      <c r="B17" s="19">
        <v>2031</v>
      </c>
      <c r="C17" s="20">
        <v>16313250</v>
      </c>
      <c r="D17" s="21">
        <v>500000</v>
      </c>
      <c r="E17" s="22">
        <f t="shared" si="0"/>
        <v>16813250</v>
      </c>
      <c r="F17" s="23">
        <f t="shared" si="2"/>
        <v>19985670.747862075</v>
      </c>
    </row>
    <row r="18" spans="1:6" x14ac:dyDescent="0.25">
      <c r="A18" s="19">
        <f t="shared" si="1"/>
        <v>12</v>
      </c>
      <c r="B18" s="19">
        <v>2032</v>
      </c>
      <c r="C18" s="20">
        <v>6232000</v>
      </c>
      <c r="D18" s="21">
        <v>500000</v>
      </c>
      <c r="E18" s="22">
        <f t="shared" si="0"/>
        <v>6732000</v>
      </c>
      <c r="F18" s="23">
        <f t="shared" si="2"/>
        <v>8202288.3060367657</v>
      </c>
    </row>
    <row r="19" spans="1:6" x14ac:dyDescent="0.25">
      <c r="A19" s="19">
        <f t="shared" si="1"/>
        <v>13</v>
      </c>
      <c r="B19" s="19">
        <v>2033</v>
      </c>
      <c r="C19" s="20"/>
      <c r="D19" s="21">
        <v>591000</v>
      </c>
      <c r="E19" s="22">
        <f t="shared" si="0"/>
        <v>591000</v>
      </c>
      <c r="F19" s="23">
        <f t="shared" si="2"/>
        <v>738078.01523907029</v>
      </c>
    </row>
    <row r="20" spans="1:6" x14ac:dyDescent="0.25">
      <c r="A20" s="19">
        <f t="shared" si="1"/>
        <v>14</v>
      </c>
      <c r="B20" s="19">
        <v>2034</v>
      </c>
      <c r="C20" s="20"/>
      <c r="D20" s="21">
        <v>591000</v>
      </c>
      <c r="E20" s="22">
        <f t="shared" si="0"/>
        <v>591000</v>
      </c>
      <c r="F20" s="23">
        <f t="shared" si="2"/>
        <v>756529.96562004706</v>
      </c>
    </row>
    <row r="21" spans="1:6" x14ac:dyDescent="0.25">
      <c r="A21" s="19">
        <f t="shared" si="1"/>
        <v>15</v>
      </c>
      <c r="B21" s="19">
        <v>2035</v>
      </c>
      <c r="C21" s="20"/>
      <c r="D21" s="21">
        <v>591000</v>
      </c>
      <c r="E21" s="22">
        <f t="shared" si="0"/>
        <v>591000</v>
      </c>
      <c r="F21" s="23">
        <f t="shared" si="2"/>
        <v>775443.2147605482</v>
      </c>
    </row>
    <row r="22" spans="1:6" x14ac:dyDescent="0.25">
      <c r="A22" s="19">
        <f t="shared" si="1"/>
        <v>16</v>
      </c>
      <c r="B22" s="19">
        <v>2036</v>
      </c>
      <c r="C22" s="20"/>
      <c r="D22" s="21">
        <v>591000</v>
      </c>
      <c r="E22" s="22">
        <f t="shared" si="0"/>
        <v>591000</v>
      </c>
      <c r="F22" s="23">
        <f t="shared" si="2"/>
        <v>794829.2951295618</v>
      </c>
    </row>
    <row r="23" spans="1:6" x14ac:dyDescent="0.25">
      <c r="A23" s="19">
        <f t="shared" si="1"/>
        <v>17</v>
      </c>
      <c r="B23" s="19">
        <v>2037</v>
      </c>
      <c r="C23" s="20"/>
      <c r="D23" s="21">
        <v>591000</v>
      </c>
      <c r="E23" s="22">
        <f t="shared" si="0"/>
        <v>591000</v>
      </c>
      <c r="F23" s="23">
        <f t="shared" si="2"/>
        <v>814700.02750780084</v>
      </c>
    </row>
    <row r="24" spans="1:6" x14ac:dyDescent="0.25">
      <c r="A24" s="19">
        <f t="shared" si="1"/>
        <v>18</v>
      </c>
      <c r="B24" s="19">
        <v>2038</v>
      </c>
      <c r="C24" s="20"/>
      <c r="D24" s="21">
        <v>591000</v>
      </c>
      <c r="E24" s="22">
        <f t="shared" si="0"/>
        <v>591000</v>
      </c>
      <c r="F24" s="23">
        <f t="shared" si="2"/>
        <v>835067.52819549572</v>
      </c>
    </row>
    <row r="25" spans="1:6" x14ac:dyDescent="0.25">
      <c r="A25" s="19">
        <f t="shared" si="1"/>
        <v>19</v>
      </c>
      <c r="B25" s="19">
        <v>2039</v>
      </c>
      <c r="C25" s="20"/>
      <c r="D25" s="21">
        <v>591000</v>
      </c>
      <c r="E25" s="22">
        <f t="shared" si="0"/>
        <v>591000</v>
      </c>
      <c r="F25" s="23">
        <f t="shared" si="2"/>
        <v>855944.21640038327</v>
      </c>
    </row>
    <row r="26" spans="1:6" x14ac:dyDescent="0.25">
      <c r="A26" s="19">
        <f t="shared" si="1"/>
        <v>20</v>
      </c>
      <c r="B26" s="19">
        <v>2040</v>
      </c>
      <c r="C26" s="20"/>
      <c r="D26" s="21">
        <v>591000</v>
      </c>
      <c r="E26" s="22">
        <f t="shared" si="0"/>
        <v>591000</v>
      </c>
      <c r="F26" s="23">
        <f t="shared" si="2"/>
        <v>877342.82181039278</v>
      </c>
    </row>
    <row r="27" spans="1:6" x14ac:dyDescent="0.25">
      <c r="A27" s="19">
        <f t="shared" si="1"/>
        <v>21</v>
      </c>
      <c r="B27" s="19">
        <v>2041</v>
      </c>
      <c r="C27" s="20"/>
      <c r="D27" s="21">
        <v>591000</v>
      </c>
      <c r="E27" s="22">
        <f t="shared" si="0"/>
        <v>591000</v>
      </c>
      <c r="F27" s="23">
        <f t="shared" si="2"/>
        <v>899276.39235565253</v>
      </c>
    </row>
    <row r="28" spans="1:6" x14ac:dyDescent="0.25">
      <c r="A28" s="19">
        <f t="shared" si="1"/>
        <v>22</v>
      </c>
      <c r="B28" s="19">
        <v>2042</v>
      </c>
      <c r="C28" s="20"/>
      <c r="D28" s="21">
        <v>591000</v>
      </c>
      <c r="E28" s="22">
        <f t="shared" si="0"/>
        <v>591000</v>
      </c>
      <c r="F28" s="23">
        <f t="shared" si="2"/>
        <v>921758.30216454389</v>
      </c>
    </row>
    <row r="29" spans="1:6" x14ac:dyDescent="0.25">
      <c r="A29" s="19">
        <f t="shared" si="1"/>
        <v>23</v>
      </c>
      <c r="B29" s="19">
        <v>2043</v>
      </c>
      <c r="C29" s="20"/>
      <c r="D29" s="21">
        <v>591000</v>
      </c>
      <c r="E29" s="22">
        <f t="shared" si="0"/>
        <v>591000</v>
      </c>
      <c r="F29" s="23">
        <f t="shared" si="2"/>
        <v>944802.25971865747</v>
      </c>
    </row>
    <row r="30" spans="1:6" x14ac:dyDescent="0.25">
      <c r="A30" s="19">
        <f t="shared" si="1"/>
        <v>24</v>
      </c>
      <c r="B30" s="19">
        <v>2044</v>
      </c>
      <c r="C30" s="20"/>
      <c r="D30" s="21">
        <v>591000</v>
      </c>
      <c r="E30" s="22">
        <f t="shared" si="0"/>
        <v>591000</v>
      </c>
      <c r="F30" s="23">
        <f t="shared" si="2"/>
        <v>968422.31621162372</v>
      </c>
    </row>
    <row r="31" spans="1:6" x14ac:dyDescent="0.25">
      <c r="A31" s="19">
        <f t="shared" si="1"/>
        <v>25</v>
      </c>
      <c r="B31" s="19">
        <v>2045</v>
      </c>
      <c r="C31" s="20"/>
      <c r="D31" s="21">
        <v>591000</v>
      </c>
      <c r="E31" s="22">
        <f t="shared" si="0"/>
        <v>591000</v>
      </c>
      <c r="F31" s="23">
        <f t="shared" si="2"/>
        <v>992632.87411691423</v>
      </c>
    </row>
    <row r="32" spans="1:6" x14ac:dyDescent="0.25">
      <c r="A32" s="19">
        <f t="shared" si="1"/>
        <v>26</v>
      </c>
      <c r="B32" s="19">
        <v>2046</v>
      </c>
      <c r="C32" s="20"/>
      <c r="D32" s="21">
        <v>591000</v>
      </c>
      <c r="E32" s="22">
        <f t="shared" si="0"/>
        <v>591000</v>
      </c>
      <c r="F32" s="23">
        <f t="shared" si="2"/>
        <v>1017448.6959698371</v>
      </c>
    </row>
    <row r="33" spans="1:6" x14ac:dyDescent="0.25">
      <c r="A33" s="19">
        <f t="shared" si="1"/>
        <v>27</v>
      </c>
      <c r="B33" s="19">
        <v>2047</v>
      </c>
      <c r="C33" s="20"/>
      <c r="D33" s="21">
        <v>591000</v>
      </c>
      <c r="E33" s="22">
        <f t="shared" si="0"/>
        <v>591000</v>
      </c>
      <c r="F33" s="23">
        <f t="shared" si="2"/>
        <v>1042884.9133690831</v>
      </c>
    </row>
    <row r="34" spans="1:6" x14ac:dyDescent="0.25">
      <c r="A34" s="19">
        <f t="shared" si="1"/>
        <v>28</v>
      </c>
      <c r="B34" s="19">
        <v>2048</v>
      </c>
      <c r="C34" s="20"/>
      <c r="D34" s="21">
        <v>591000</v>
      </c>
      <c r="E34" s="22">
        <f t="shared" si="0"/>
        <v>591000</v>
      </c>
      <c r="F34" s="23">
        <f t="shared" si="2"/>
        <v>1068957.0362033101</v>
      </c>
    </row>
    <row r="35" spans="1:6" x14ac:dyDescent="0.25">
      <c r="A35" s="19">
        <f t="shared" si="1"/>
        <v>29</v>
      </c>
      <c r="B35" s="19">
        <v>2049</v>
      </c>
      <c r="C35" s="20"/>
      <c r="D35" s="21">
        <v>591000</v>
      </c>
      <c r="E35" s="22">
        <f t="shared" si="0"/>
        <v>591000</v>
      </c>
      <c r="F35" s="23">
        <f t="shared" si="2"/>
        <v>1095680.9621083927</v>
      </c>
    </row>
    <row r="36" spans="1:6" x14ac:dyDescent="0.25">
      <c r="A36" s="19">
        <f t="shared" si="1"/>
        <v>30</v>
      </c>
      <c r="B36" s="19">
        <v>2050</v>
      </c>
      <c r="C36" s="20"/>
      <c r="D36" s="21">
        <v>591000</v>
      </c>
      <c r="E36" s="22">
        <f t="shared" si="0"/>
        <v>591000</v>
      </c>
      <c r="F36" s="23">
        <f t="shared" si="2"/>
        <v>1123072.9861611023</v>
      </c>
    </row>
    <row r="37" spans="1:6" x14ac:dyDescent="0.25">
      <c r="A37" s="19">
        <f t="shared" si="1"/>
        <v>31</v>
      </c>
      <c r="B37" s="19">
        <v>2051</v>
      </c>
      <c r="C37" s="20"/>
      <c r="D37" s="21">
        <v>316000</v>
      </c>
      <c r="E37" s="22">
        <f t="shared" si="0"/>
        <v>316000</v>
      </c>
      <c r="F37" s="23">
        <f t="shared" si="2"/>
        <v>615504.80578270904</v>
      </c>
    </row>
    <row r="38" spans="1:6" x14ac:dyDescent="0.25">
      <c r="A38" s="19">
        <f t="shared" si="1"/>
        <v>32</v>
      </c>
      <c r="B38" s="19">
        <v>2052</v>
      </c>
      <c r="C38" s="20"/>
      <c r="D38" s="21">
        <v>316000</v>
      </c>
      <c r="E38" s="22">
        <f t="shared" si="0"/>
        <v>316000</v>
      </c>
      <c r="F38" s="23">
        <f t="shared" si="2"/>
        <v>630892.42592727672</v>
      </c>
    </row>
    <row r="39" spans="1:6" x14ac:dyDescent="0.25">
      <c r="A39" s="19">
        <f t="shared" si="1"/>
        <v>33</v>
      </c>
      <c r="B39" s="19">
        <v>2053</v>
      </c>
      <c r="C39" s="20"/>
      <c r="D39" s="21">
        <v>366000</v>
      </c>
      <c r="E39" s="22">
        <f t="shared" si="0"/>
        <v>366000</v>
      </c>
      <c r="F39" s="23">
        <f t="shared" si="2"/>
        <v>748985.10628676543</v>
      </c>
    </row>
    <row r="40" spans="1:6" x14ac:dyDescent="0.25">
      <c r="A40" s="19">
        <f t="shared" si="1"/>
        <v>34</v>
      </c>
      <c r="B40" s="19">
        <v>2054</v>
      </c>
      <c r="C40" s="20"/>
      <c r="D40" s="21">
        <v>136000</v>
      </c>
      <c r="E40" s="22">
        <f t="shared" si="0"/>
        <v>136000</v>
      </c>
      <c r="F40" s="23">
        <f t="shared" si="2"/>
        <v>285269.19075512316</v>
      </c>
    </row>
    <row r="41" spans="1:6" x14ac:dyDescent="0.25">
      <c r="A41" s="19">
        <f t="shared" si="1"/>
        <v>35</v>
      </c>
      <c r="B41" s="19">
        <v>2055</v>
      </c>
      <c r="C41" s="20"/>
      <c r="D41" s="21">
        <v>116000</v>
      </c>
      <c r="E41" s="22">
        <f t="shared" si="0"/>
        <v>116000</v>
      </c>
      <c r="F41" s="23">
        <f t="shared" si="2"/>
        <v>249400.78515282465</v>
      </c>
    </row>
    <row r="42" spans="1:6" x14ac:dyDescent="0.25">
      <c r="A42" s="19">
        <f t="shared" si="1"/>
        <v>36</v>
      </c>
      <c r="B42" s="19">
        <v>2056</v>
      </c>
      <c r="C42" s="20"/>
      <c r="D42" s="21">
        <v>116000</v>
      </c>
      <c r="E42" s="22">
        <f t="shared" si="0"/>
        <v>116000</v>
      </c>
      <c r="F42" s="23">
        <f t="shared" si="2"/>
        <v>255635.80478164522</v>
      </c>
    </row>
    <row r="43" spans="1:6" x14ac:dyDescent="0.25">
      <c r="A43" s="19">
        <f t="shared" si="1"/>
        <v>37</v>
      </c>
      <c r="B43" s="19">
        <v>2057</v>
      </c>
      <c r="C43" s="20"/>
      <c r="D43" s="21">
        <v>116000</v>
      </c>
      <c r="E43" s="22">
        <f t="shared" si="0"/>
        <v>116000</v>
      </c>
      <c r="F43" s="23">
        <f t="shared" si="2"/>
        <v>262026.69990118634</v>
      </c>
    </row>
    <row r="44" spans="1:6" x14ac:dyDescent="0.25">
      <c r="A44" s="19">
        <f t="shared" si="1"/>
        <v>38</v>
      </c>
      <c r="B44" s="19">
        <v>2058</v>
      </c>
      <c r="C44" s="20"/>
      <c r="D44" s="21">
        <v>116000</v>
      </c>
      <c r="E44" s="22">
        <f t="shared" si="0"/>
        <v>116000</v>
      </c>
      <c r="F44" s="23">
        <f t="shared" si="2"/>
        <v>268577.36739871599</v>
      </c>
    </row>
    <row r="45" spans="1:6" x14ac:dyDescent="0.25">
      <c r="A45" s="19">
        <f t="shared" si="1"/>
        <v>39</v>
      </c>
      <c r="B45" s="19">
        <v>2059</v>
      </c>
      <c r="C45" s="20"/>
      <c r="D45" s="21">
        <v>116000</v>
      </c>
      <c r="E45" s="22">
        <f t="shared" si="0"/>
        <v>116000</v>
      </c>
      <c r="F45" s="23">
        <f t="shared" si="2"/>
        <v>275291.80158368387</v>
      </c>
    </row>
    <row r="46" spans="1:6" x14ac:dyDescent="0.25">
      <c r="A46" s="19">
        <f t="shared" si="1"/>
        <v>40</v>
      </c>
      <c r="B46" s="19">
        <v>2060</v>
      </c>
      <c r="C46" s="20"/>
      <c r="D46" s="21">
        <v>116000</v>
      </c>
      <c r="E46" s="22">
        <f t="shared" si="0"/>
        <v>116000</v>
      </c>
      <c r="F46" s="23">
        <f t="shared" si="2"/>
        <v>282174.09662327595</v>
      </c>
    </row>
    <row r="47" spans="1:6" ht="13.35" customHeight="1" x14ac:dyDescent="0.25">
      <c r="A47" s="19">
        <f t="shared" si="1"/>
        <v>41</v>
      </c>
      <c r="B47" s="19">
        <v>2061</v>
      </c>
      <c r="C47" s="20"/>
      <c r="D47" s="21">
        <v>116000</v>
      </c>
      <c r="E47" s="22">
        <f t="shared" si="0"/>
        <v>116000</v>
      </c>
      <c r="F47" s="23">
        <f t="shared" si="2"/>
        <v>289228.44903885783</v>
      </c>
    </row>
    <row r="48" spans="1:6" x14ac:dyDescent="0.25">
      <c r="A48" s="19">
        <f>A46+1</f>
        <v>41</v>
      </c>
      <c r="B48" s="19">
        <v>2062</v>
      </c>
      <c r="C48" s="20"/>
      <c r="D48" s="21">
        <v>116000</v>
      </c>
      <c r="E48" s="22">
        <f t="shared" si="0"/>
        <v>116000</v>
      </c>
      <c r="F48" s="23">
        <f t="shared" si="2"/>
        <v>296459.16026482923</v>
      </c>
    </row>
    <row r="49" spans="1:10" x14ac:dyDescent="0.25">
      <c r="A49" s="19">
        <f>A47+1</f>
        <v>42</v>
      </c>
      <c r="B49" s="19">
        <v>2063</v>
      </c>
      <c r="C49" s="20">
        <v>477400</v>
      </c>
      <c r="D49" s="21">
        <v>0</v>
      </c>
      <c r="E49" s="22">
        <f t="shared" si="0"/>
        <v>477400</v>
      </c>
      <c r="F49" s="23">
        <f t="shared" si="2"/>
        <v>1250584.8550706054</v>
      </c>
    </row>
    <row r="50" spans="1:10" x14ac:dyDescent="0.25">
      <c r="A50" s="19"/>
      <c r="B50" s="26" t="s">
        <v>25</v>
      </c>
      <c r="C50" s="27">
        <f>SUM(C7:C49)</f>
        <v>192752650</v>
      </c>
      <c r="D50" s="28">
        <f>SUM(D7:D49)</f>
        <v>17879900</v>
      </c>
      <c r="E50" s="27">
        <f>SUM(E7:E49)</f>
        <v>210632550</v>
      </c>
      <c r="F50" s="29">
        <f>SUM(F7:F49)</f>
        <v>241559247.86161813</v>
      </c>
    </row>
    <row r="51" spans="1:10" x14ac:dyDescent="0.25">
      <c r="A51" s="31"/>
      <c r="B51" s="32"/>
      <c r="C51" s="3"/>
      <c r="D51" s="2"/>
      <c r="E51" s="3"/>
      <c r="F51" s="3"/>
    </row>
    <row r="52" spans="1:10" x14ac:dyDescent="0.25">
      <c r="A52" s="31"/>
      <c r="B52" s="32"/>
      <c r="C52" s="3" t="s">
        <v>26</v>
      </c>
      <c r="D52" s="35">
        <v>0.5</v>
      </c>
      <c r="E52" s="27">
        <f>+$D52*E50</f>
        <v>105316275</v>
      </c>
      <c r="F52" s="27">
        <f>+$D52*F50</f>
        <v>120779623.93080907</v>
      </c>
      <c r="J52" s="42"/>
    </row>
    <row r="53" spans="1:10" x14ac:dyDescent="0.25">
      <c r="A53" s="36"/>
      <c r="B53" s="32"/>
      <c r="C53" s="5"/>
      <c r="E53" s="5"/>
      <c r="F53" s="5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ySplit="6" topLeftCell="A52" activePane="bottomLeft" state="frozen"/>
      <selection activeCell="C22" sqref="C22"/>
      <selection pane="bottomLeft" activeCell="C22" sqref="C22"/>
    </sheetView>
  </sheetViews>
  <sheetFormatPr defaultColWidth="9.21875" defaultRowHeight="13.2" x14ac:dyDescent="0.25"/>
  <cols>
    <col min="1" max="1" width="9.21875" style="5"/>
    <col min="2" max="2" width="8.21875" style="5" bestFit="1" customWidth="1"/>
    <col min="3" max="3" width="17.21875" style="5" customWidth="1"/>
    <col min="4" max="4" width="18.21875" style="5" customWidth="1"/>
    <col min="5" max="5" width="18.5546875" style="5" customWidth="1"/>
    <col min="6" max="6" width="13.21875" style="5" bestFit="1" customWidth="1"/>
    <col min="7" max="16384" width="9.21875" style="5"/>
  </cols>
  <sheetData>
    <row r="1" spans="1:6" x14ac:dyDescent="0.25">
      <c r="A1" s="1" t="s">
        <v>35</v>
      </c>
      <c r="B1" s="2"/>
      <c r="C1" s="3"/>
      <c r="D1" s="2"/>
      <c r="E1" s="3"/>
      <c r="F1" s="4" t="s">
        <v>30</v>
      </c>
    </row>
    <row r="2" spans="1:6" ht="15.6" x14ac:dyDescent="0.3">
      <c r="A2" s="6" t="s">
        <v>36</v>
      </c>
      <c r="B2" s="40"/>
      <c r="C2" s="40"/>
      <c r="D2" s="40"/>
      <c r="E2" s="40"/>
      <c r="F2" s="7" t="s">
        <v>5</v>
      </c>
    </row>
    <row r="3" spans="1:6" ht="15.6" x14ac:dyDescent="0.3">
      <c r="A3" s="43" t="s">
        <v>37</v>
      </c>
      <c r="B3" s="40"/>
      <c r="C3" s="40"/>
      <c r="D3" s="40"/>
      <c r="E3" s="40"/>
      <c r="F3" s="10" t="s">
        <v>7</v>
      </c>
    </row>
    <row r="4" spans="1:6" ht="15.6" x14ac:dyDescent="0.3">
      <c r="A4" s="3"/>
      <c r="B4" s="40"/>
      <c r="C4" s="40"/>
      <c r="D4" s="40"/>
      <c r="E4" s="40"/>
      <c r="F4" s="10" t="s">
        <v>38</v>
      </c>
    </row>
    <row r="5" spans="1:6" x14ac:dyDescent="0.25">
      <c r="A5" s="31"/>
      <c r="B5" s="31"/>
      <c r="C5" s="31"/>
      <c r="D5" s="31"/>
      <c r="E5" s="41"/>
      <c r="F5" s="41"/>
    </row>
    <row r="6" spans="1:6" ht="67.05" customHeight="1" x14ac:dyDescent="0.25">
      <c r="A6" s="14" t="s">
        <v>11</v>
      </c>
      <c r="B6" s="14" t="s">
        <v>12</v>
      </c>
      <c r="C6" s="15" t="s">
        <v>33</v>
      </c>
      <c r="D6" s="15" t="s">
        <v>34</v>
      </c>
      <c r="E6" s="16" t="s">
        <v>15</v>
      </c>
      <c r="F6" s="15" t="s">
        <v>16</v>
      </c>
    </row>
    <row r="7" spans="1:6" x14ac:dyDescent="0.25">
      <c r="A7" s="44">
        <v>2</v>
      </c>
      <c r="B7" s="19">
        <v>2019</v>
      </c>
      <c r="C7" s="20"/>
      <c r="D7" s="21"/>
      <c r="E7" s="22">
        <f>+D7+C7</f>
        <v>0</v>
      </c>
      <c r="F7" s="23">
        <v>0</v>
      </c>
    </row>
    <row r="8" spans="1:6" x14ac:dyDescent="0.25">
      <c r="A8" s="19">
        <v>3</v>
      </c>
      <c r="B8" s="19">
        <v>2020</v>
      </c>
      <c r="C8" s="20"/>
      <c r="D8" s="21"/>
      <c r="E8" s="22">
        <f t="shared" ref="E8:E59" si="0">+D8+C8</f>
        <v>0</v>
      </c>
      <c r="F8" s="23">
        <v>0</v>
      </c>
    </row>
    <row r="9" spans="1:6" x14ac:dyDescent="0.25">
      <c r="A9" s="19">
        <f t="shared" ref="A9:A59" si="1">A8+1</f>
        <v>4</v>
      </c>
      <c r="B9" s="19">
        <v>2021</v>
      </c>
      <c r="C9" s="20"/>
      <c r="D9" s="21"/>
      <c r="E9" s="22">
        <f t="shared" si="0"/>
        <v>0</v>
      </c>
      <c r="F9" s="23">
        <v>0</v>
      </c>
    </row>
    <row r="10" spans="1:6" x14ac:dyDescent="0.25">
      <c r="A10" s="19">
        <f t="shared" si="1"/>
        <v>5</v>
      </c>
      <c r="B10" s="19">
        <v>2022</v>
      </c>
      <c r="C10" s="20"/>
      <c r="D10" s="21"/>
      <c r="E10" s="22">
        <f t="shared" si="0"/>
        <v>0</v>
      </c>
      <c r="F10" s="23">
        <v>0</v>
      </c>
    </row>
    <row r="11" spans="1:6" x14ac:dyDescent="0.25">
      <c r="A11" s="19">
        <f t="shared" si="1"/>
        <v>6</v>
      </c>
      <c r="B11" s="19">
        <v>2023</v>
      </c>
      <c r="C11" s="20"/>
      <c r="D11" s="21"/>
      <c r="E11" s="22">
        <f t="shared" si="0"/>
        <v>0</v>
      </c>
      <c r="F11" s="23">
        <v>0</v>
      </c>
    </row>
    <row r="12" spans="1:6" x14ac:dyDescent="0.25">
      <c r="A12" s="19">
        <f t="shared" si="1"/>
        <v>7</v>
      </c>
      <c r="B12" s="19">
        <v>2024</v>
      </c>
      <c r="C12" s="20">
        <v>7624000</v>
      </c>
      <c r="D12" s="21">
        <v>1858150</v>
      </c>
      <c r="E12" s="22">
        <f t="shared" si="0"/>
        <v>9482150</v>
      </c>
      <c r="F12" s="23">
        <f t="shared" ref="F12:F59" si="2">E12*1.025^(B12-$B$12)</f>
        <v>9482150</v>
      </c>
    </row>
    <row r="13" spans="1:6" x14ac:dyDescent="0.25">
      <c r="A13" s="19">
        <f t="shared" si="1"/>
        <v>8</v>
      </c>
      <c r="B13" s="19">
        <v>2025</v>
      </c>
      <c r="C13" s="20">
        <v>11644000</v>
      </c>
      <c r="D13" s="21">
        <v>1858150</v>
      </c>
      <c r="E13" s="22">
        <f t="shared" si="0"/>
        <v>13502150</v>
      </c>
      <c r="F13" s="23">
        <f t="shared" si="2"/>
        <v>13839703.749999998</v>
      </c>
    </row>
    <row r="14" spans="1:6" x14ac:dyDescent="0.25">
      <c r="A14" s="19">
        <f t="shared" si="1"/>
        <v>9</v>
      </c>
      <c r="B14" s="19">
        <v>2026</v>
      </c>
      <c r="C14" s="20">
        <v>14454000</v>
      </c>
      <c r="D14" s="21">
        <v>1695600</v>
      </c>
      <c r="E14" s="22">
        <f t="shared" si="0"/>
        <v>16149600</v>
      </c>
      <c r="F14" s="23">
        <f t="shared" si="2"/>
        <v>16967173.5</v>
      </c>
    </row>
    <row r="15" spans="1:6" x14ac:dyDescent="0.25">
      <c r="A15" s="19">
        <f t="shared" si="1"/>
        <v>10</v>
      </c>
      <c r="B15" s="19">
        <v>2027</v>
      </c>
      <c r="C15" s="20"/>
      <c r="D15" s="21">
        <v>1695600</v>
      </c>
      <c r="E15" s="22">
        <f t="shared" si="0"/>
        <v>1695600</v>
      </c>
      <c r="F15" s="23">
        <f t="shared" si="2"/>
        <v>1825975.7437499999</v>
      </c>
    </row>
    <row r="16" spans="1:6" x14ac:dyDescent="0.25">
      <c r="A16" s="19">
        <f t="shared" si="1"/>
        <v>11</v>
      </c>
      <c r="B16" s="19">
        <v>2028</v>
      </c>
      <c r="C16" s="20">
        <v>9046000</v>
      </c>
      <c r="D16" s="21">
        <v>1695600</v>
      </c>
      <c r="E16" s="22">
        <f t="shared" si="0"/>
        <v>10741600</v>
      </c>
      <c r="F16" s="23">
        <f t="shared" si="2"/>
        <v>11856716.545937497</v>
      </c>
    </row>
    <row r="17" spans="1:6" x14ac:dyDescent="0.25">
      <c r="A17" s="19">
        <f t="shared" si="1"/>
        <v>12</v>
      </c>
      <c r="B17" s="19">
        <v>2029</v>
      </c>
      <c r="C17" s="20"/>
      <c r="D17" s="21">
        <v>1324150</v>
      </c>
      <c r="E17" s="22">
        <f t="shared" si="0"/>
        <v>1324150</v>
      </c>
      <c r="F17" s="23">
        <f t="shared" si="2"/>
        <v>1498154.1850991207</v>
      </c>
    </row>
    <row r="18" spans="1:6" x14ac:dyDescent="0.25">
      <c r="A18" s="19">
        <f t="shared" si="1"/>
        <v>13</v>
      </c>
      <c r="B18" s="19">
        <v>2030</v>
      </c>
      <c r="C18" s="20"/>
      <c r="D18" s="21">
        <v>1324150</v>
      </c>
      <c r="E18" s="22">
        <f t="shared" si="0"/>
        <v>1324150</v>
      </c>
      <c r="F18" s="23">
        <f t="shared" si="2"/>
        <v>1535608.0397265984</v>
      </c>
    </row>
    <row r="19" spans="1:6" x14ac:dyDescent="0.25">
      <c r="A19" s="19">
        <f t="shared" si="1"/>
        <v>14</v>
      </c>
      <c r="B19" s="19">
        <v>2031</v>
      </c>
      <c r="C19" s="20"/>
      <c r="D19" s="21">
        <v>1324150</v>
      </c>
      <c r="E19" s="22">
        <f t="shared" si="0"/>
        <v>1324150</v>
      </c>
      <c r="F19" s="23">
        <f t="shared" si="2"/>
        <v>1573998.2407197636</v>
      </c>
    </row>
    <row r="20" spans="1:6" x14ac:dyDescent="0.25">
      <c r="A20" s="19">
        <f t="shared" si="1"/>
        <v>15</v>
      </c>
      <c r="B20" s="19">
        <v>2032</v>
      </c>
      <c r="C20" s="20"/>
      <c r="D20" s="21">
        <v>1324150</v>
      </c>
      <c r="E20" s="22">
        <f t="shared" si="0"/>
        <v>1324150</v>
      </c>
      <c r="F20" s="23">
        <f t="shared" si="2"/>
        <v>1613348.1967377574</v>
      </c>
    </row>
    <row r="21" spans="1:6" x14ac:dyDescent="0.25">
      <c r="A21" s="19">
        <f t="shared" si="1"/>
        <v>16</v>
      </c>
      <c r="B21" s="19">
        <v>2033</v>
      </c>
      <c r="C21" s="20"/>
      <c r="D21" s="21">
        <v>1324150</v>
      </c>
      <c r="E21" s="22">
        <f t="shared" si="0"/>
        <v>1324150</v>
      </c>
      <c r="F21" s="23">
        <f t="shared" si="2"/>
        <v>1653681.9016562011</v>
      </c>
    </row>
    <row r="22" spans="1:6" x14ac:dyDescent="0.25">
      <c r="A22" s="19">
        <f t="shared" si="1"/>
        <v>17</v>
      </c>
      <c r="B22" s="19">
        <v>2034</v>
      </c>
      <c r="C22" s="20"/>
      <c r="D22" s="21">
        <v>1324150</v>
      </c>
      <c r="E22" s="22">
        <f t="shared" si="0"/>
        <v>1324150</v>
      </c>
      <c r="F22" s="23">
        <f t="shared" si="2"/>
        <v>1695023.9491976062</v>
      </c>
    </row>
    <row r="23" spans="1:6" x14ac:dyDescent="0.25">
      <c r="A23" s="19">
        <f t="shared" si="1"/>
        <v>18</v>
      </c>
      <c r="B23" s="19">
        <v>2035</v>
      </c>
      <c r="C23" s="20"/>
      <c r="D23" s="21">
        <v>1324150</v>
      </c>
      <c r="E23" s="22">
        <f t="shared" si="0"/>
        <v>1324150</v>
      </c>
      <c r="F23" s="23">
        <f t="shared" si="2"/>
        <v>1737399.5479275463</v>
      </c>
    </row>
    <row r="24" spans="1:6" x14ac:dyDescent="0.25">
      <c r="A24" s="19">
        <f t="shared" si="1"/>
        <v>19</v>
      </c>
      <c r="B24" s="19">
        <v>2036</v>
      </c>
      <c r="C24" s="20"/>
      <c r="D24" s="21">
        <v>1324150</v>
      </c>
      <c r="E24" s="22">
        <f t="shared" si="0"/>
        <v>1324150</v>
      </c>
      <c r="F24" s="23">
        <f t="shared" si="2"/>
        <v>1780834.5366257348</v>
      </c>
    </row>
    <row r="25" spans="1:6" x14ac:dyDescent="0.25">
      <c r="A25" s="19">
        <f t="shared" si="1"/>
        <v>20</v>
      </c>
      <c r="B25" s="19">
        <v>2037</v>
      </c>
      <c r="C25" s="20"/>
      <c r="D25" s="21">
        <v>1324150</v>
      </c>
      <c r="E25" s="22">
        <f t="shared" si="0"/>
        <v>1324150</v>
      </c>
      <c r="F25" s="23">
        <f t="shared" si="2"/>
        <v>1825355.4000413781</v>
      </c>
    </row>
    <row r="26" spans="1:6" x14ac:dyDescent="0.25">
      <c r="A26" s="19">
        <f t="shared" si="1"/>
        <v>21</v>
      </c>
      <c r="B26" s="19">
        <v>2038</v>
      </c>
      <c r="C26" s="20"/>
      <c r="D26" s="21">
        <v>1324150</v>
      </c>
      <c r="E26" s="22">
        <f t="shared" si="0"/>
        <v>1324150</v>
      </c>
      <c r="F26" s="23">
        <f t="shared" si="2"/>
        <v>1870989.2850424123</v>
      </c>
    </row>
    <row r="27" spans="1:6" x14ac:dyDescent="0.25">
      <c r="A27" s="19">
        <f t="shared" si="1"/>
        <v>22</v>
      </c>
      <c r="B27" s="19">
        <v>2039</v>
      </c>
      <c r="C27" s="20"/>
      <c r="D27" s="21">
        <v>1324150</v>
      </c>
      <c r="E27" s="22">
        <f t="shared" si="0"/>
        <v>1324150</v>
      </c>
      <c r="F27" s="23">
        <f t="shared" si="2"/>
        <v>1917764.017168473</v>
      </c>
    </row>
    <row r="28" spans="1:6" x14ac:dyDescent="0.25">
      <c r="A28" s="19">
        <f t="shared" si="1"/>
        <v>23</v>
      </c>
      <c r="B28" s="19">
        <v>2040</v>
      </c>
      <c r="C28" s="20">
        <v>1250000</v>
      </c>
      <c r="D28" s="21">
        <v>2466050</v>
      </c>
      <c r="E28" s="22">
        <f t="shared" si="0"/>
        <v>3716050</v>
      </c>
      <c r="F28" s="23">
        <f t="shared" si="2"/>
        <v>5516497.1116556861</v>
      </c>
    </row>
    <row r="29" spans="1:6" x14ac:dyDescent="0.25">
      <c r="A29" s="19">
        <f t="shared" si="1"/>
        <v>24</v>
      </c>
      <c r="B29" s="19">
        <v>2041</v>
      </c>
      <c r="C29" s="20">
        <v>8063000</v>
      </c>
      <c r="D29" s="21">
        <v>2466050</v>
      </c>
      <c r="E29" s="22">
        <f t="shared" si="0"/>
        <v>10529050</v>
      </c>
      <c r="F29" s="23">
        <f t="shared" si="2"/>
        <v>16021194.752846502</v>
      </c>
    </row>
    <row r="30" spans="1:6" x14ac:dyDescent="0.25">
      <c r="A30" s="19">
        <f t="shared" si="1"/>
        <v>25</v>
      </c>
      <c r="B30" s="19">
        <v>2042</v>
      </c>
      <c r="C30" s="20"/>
      <c r="D30" s="21">
        <v>2493550</v>
      </c>
      <c r="E30" s="22">
        <f t="shared" si="0"/>
        <v>2493550</v>
      </c>
      <c r="F30" s="23">
        <f t="shared" si="2"/>
        <v>3889086.9955370529</v>
      </c>
    </row>
    <row r="31" spans="1:6" x14ac:dyDescent="0.25">
      <c r="A31" s="19">
        <f t="shared" si="1"/>
        <v>26</v>
      </c>
      <c r="B31" s="19">
        <v>2043</v>
      </c>
      <c r="C31" s="20"/>
      <c r="D31" s="21">
        <v>2493550</v>
      </c>
      <c r="E31" s="22">
        <f t="shared" si="0"/>
        <v>2493550</v>
      </c>
      <c r="F31" s="23">
        <f t="shared" si="2"/>
        <v>3986314.1704254793</v>
      </c>
    </row>
    <row r="32" spans="1:6" x14ac:dyDescent="0.25">
      <c r="A32" s="19">
        <f t="shared" si="1"/>
        <v>27</v>
      </c>
      <c r="B32" s="19">
        <v>2044</v>
      </c>
      <c r="C32" s="20"/>
      <c r="D32" s="21">
        <v>2493550</v>
      </c>
      <c r="E32" s="22">
        <f t="shared" si="0"/>
        <v>2493550</v>
      </c>
      <c r="F32" s="23">
        <f t="shared" si="2"/>
        <v>4085972.0246861158</v>
      </c>
    </row>
    <row r="33" spans="1:6" x14ac:dyDescent="0.25">
      <c r="A33" s="19">
        <f t="shared" si="1"/>
        <v>28</v>
      </c>
      <c r="B33" s="19">
        <v>2045</v>
      </c>
      <c r="C33" s="20"/>
      <c r="D33" s="21">
        <v>2493550</v>
      </c>
      <c r="E33" s="22">
        <f t="shared" si="0"/>
        <v>2493550</v>
      </c>
      <c r="F33" s="23">
        <f t="shared" si="2"/>
        <v>4188121.3253032682</v>
      </c>
    </row>
    <row r="34" spans="1:6" x14ac:dyDescent="0.25">
      <c r="A34" s="19">
        <f t="shared" si="1"/>
        <v>29</v>
      </c>
      <c r="B34" s="19">
        <v>2046</v>
      </c>
      <c r="C34" s="20"/>
      <c r="D34" s="21">
        <v>2493550</v>
      </c>
      <c r="E34" s="22">
        <f t="shared" si="0"/>
        <v>2493550</v>
      </c>
      <c r="F34" s="23">
        <f t="shared" si="2"/>
        <v>4292824.3584358497</v>
      </c>
    </row>
    <row r="35" spans="1:6" x14ac:dyDescent="0.25">
      <c r="A35" s="19">
        <f t="shared" si="1"/>
        <v>30</v>
      </c>
      <c r="B35" s="19">
        <v>2047</v>
      </c>
      <c r="C35" s="20"/>
      <c r="D35" s="21">
        <v>2493550</v>
      </c>
      <c r="E35" s="22">
        <f t="shared" si="0"/>
        <v>2493550</v>
      </c>
      <c r="F35" s="23">
        <f t="shared" si="2"/>
        <v>4400144.9673967464</v>
      </c>
    </row>
    <row r="36" spans="1:6" x14ac:dyDescent="0.25">
      <c r="A36" s="19">
        <f t="shared" si="1"/>
        <v>31</v>
      </c>
      <c r="B36" s="19">
        <v>2048</v>
      </c>
      <c r="C36" s="20"/>
      <c r="D36" s="21">
        <v>2482000</v>
      </c>
      <c r="E36" s="22">
        <f t="shared" si="0"/>
        <v>2482000</v>
      </c>
      <c r="F36" s="23">
        <f t="shared" si="2"/>
        <v>4489257.806863986</v>
      </c>
    </row>
    <row r="37" spans="1:6" x14ac:dyDescent="0.25">
      <c r="A37" s="19">
        <f t="shared" si="1"/>
        <v>32</v>
      </c>
      <c r="B37" s="19">
        <v>2049</v>
      </c>
      <c r="C37" s="20"/>
      <c r="D37" s="21">
        <v>1682000</v>
      </c>
      <c r="E37" s="22">
        <f t="shared" si="0"/>
        <v>1682000</v>
      </c>
      <c r="F37" s="23">
        <f t="shared" si="2"/>
        <v>3118333.973377862</v>
      </c>
    </row>
    <row r="38" spans="1:6" x14ac:dyDescent="0.25">
      <c r="A38" s="19">
        <f t="shared" si="1"/>
        <v>33</v>
      </c>
      <c r="B38" s="19">
        <v>2050</v>
      </c>
      <c r="C38" s="20"/>
      <c r="D38" s="21">
        <v>1682000</v>
      </c>
      <c r="E38" s="22">
        <f t="shared" si="0"/>
        <v>1682000</v>
      </c>
      <c r="F38" s="23">
        <f t="shared" si="2"/>
        <v>3196292.3227123083</v>
      </c>
    </row>
    <row r="39" spans="1:6" x14ac:dyDescent="0.25">
      <c r="A39" s="19">
        <f t="shared" si="1"/>
        <v>34</v>
      </c>
      <c r="B39" s="19">
        <v>2051</v>
      </c>
      <c r="C39" s="20">
        <v>190000</v>
      </c>
      <c r="D39" s="21">
        <v>315100</v>
      </c>
      <c r="E39" s="22">
        <f t="shared" si="0"/>
        <v>505100</v>
      </c>
      <c r="F39" s="23">
        <f t="shared" si="2"/>
        <v>983833.78924318461</v>
      </c>
    </row>
    <row r="40" spans="1:6" x14ac:dyDescent="0.25">
      <c r="A40" s="19">
        <f t="shared" si="1"/>
        <v>35</v>
      </c>
      <c r="B40" s="19">
        <v>2052</v>
      </c>
      <c r="C40" s="20"/>
      <c r="D40" s="21">
        <v>295500</v>
      </c>
      <c r="E40" s="22">
        <f t="shared" si="0"/>
        <v>295500</v>
      </c>
      <c r="F40" s="23">
        <f t="shared" si="2"/>
        <v>589964.27804275404</v>
      </c>
    </row>
    <row r="41" spans="1:6" x14ac:dyDescent="0.25">
      <c r="A41" s="19">
        <f t="shared" si="1"/>
        <v>36</v>
      </c>
      <c r="B41" s="19">
        <v>2053</v>
      </c>
      <c r="C41" s="20"/>
      <c r="D41" s="21">
        <v>318500</v>
      </c>
      <c r="E41" s="22">
        <f t="shared" si="0"/>
        <v>318500</v>
      </c>
      <c r="F41" s="23">
        <f t="shared" si="2"/>
        <v>651780.7550610241</v>
      </c>
    </row>
    <row r="42" spans="1:6" x14ac:dyDescent="0.25">
      <c r="A42" s="19">
        <f t="shared" si="1"/>
        <v>37</v>
      </c>
      <c r="B42" s="19">
        <v>2054</v>
      </c>
      <c r="C42" s="20">
        <v>839200</v>
      </c>
      <c r="D42" s="21">
        <v>93500</v>
      </c>
      <c r="E42" s="22">
        <f t="shared" si="0"/>
        <v>932700</v>
      </c>
      <c r="F42" s="23">
        <f t="shared" si="2"/>
        <v>1956401.2810095837</v>
      </c>
    </row>
    <row r="43" spans="1:6" x14ac:dyDescent="0.25">
      <c r="A43" s="19">
        <f t="shared" si="1"/>
        <v>38</v>
      </c>
      <c r="B43" s="19">
        <v>2055</v>
      </c>
      <c r="C43" s="20"/>
      <c r="D43" s="21">
        <v>93500</v>
      </c>
      <c r="E43" s="22">
        <f t="shared" si="0"/>
        <v>93500</v>
      </c>
      <c r="F43" s="23">
        <f t="shared" si="2"/>
        <v>201025.63286025092</v>
      </c>
    </row>
    <row r="44" spans="1:6" x14ac:dyDescent="0.25">
      <c r="A44" s="19">
        <f t="shared" si="1"/>
        <v>39</v>
      </c>
      <c r="B44" s="19">
        <v>2056</v>
      </c>
      <c r="C44" s="20"/>
      <c r="D44" s="21">
        <v>56050</v>
      </c>
      <c r="E44" s="22">
        <f t="shared" si="0"/>
        <v>56050</v>
      </c>
      <c r="F44" s="23">
        <f t="shared" si="2"/>
        <v>123520.57636216565</v>
      </c>
    </row>
    <row r="45" spans="1:6" x14ac:dyDescent="0.25">
      <c r="A45" s="19">
        <f t="shared" si="1"/>
        <v>40</v>
      </c>
      <c r="B45" s="19">
        <v>2057</v>
      </c>
      <c r="C45" s="20"/>
      <c r="D45" s="21">
        <v>56050</v>
      </c>
      <c r="E45" s="22">
        <f t="shared" si="0"/>
        <v>56050</v>
      </c>
      <c r="F45" s="23">
        <f t="shared" si="2"/>
        <v>126608.59077121978</v>
      </c>
    </row>
    <row r="46" spans="1:6" x14ac:dyDescent="0.25">
      <c r="A46" s="19">
        <f t="shared" si="1"/>
        <v>41</v>
      </c>
      <c r="B46" s="19">
        <v>2058</v>
      </c>
      <c r="C46" s="20"/>
      <c r="D46" s="21">
        <v>56050</v>
      </c>
      <c r="E46" s="22">
        <f t="shared" si="0"/>
        <v>56050</v>
      </c>
      <c r="F46" s="23">
        <f t="shared" si="2"/>
        <v>129773.80554050027</v>
      </c>
    </row>
    <row r="47" spans="1:6" x14ac:dyDescent="0.25">
      <c r="A47" s="19">
        <f t="shared" si="1"/>
        <v>42</v>
      </c>
      <c r="B47" s="19">
        <v>2059</v>
      </c>
      <c r="C47" s="20"/>
      <c r="D47" s="21">
        <v>27500</v>
      </c>
      <c r="E47" s="22">
        <f t="shared" si="0"/>
        <v>27500</v>
      </c>
      <c r="F47" s="23">
        <f t="shared" si="2"/>
        <v>65263.142616821606</v>
      </c>
    </row>
    <row r="48" spans="1:6" x14ac:dyDescent="0.25">
      <c r="A48" s="19">
        <f t="shared" si="1"/>
        <v>43</v>
      </c>
      <c r="B48" s="19">
        <v>2060</v>
      </c>
      <c r="C48" s="20"/>
      <c r="D48" s="21">
        <v>27500</v>
      </c>
      <c r="E48" s="22">
        <f t="shared" si="0"/>
        <v>27500</v>
      </c>
      <c r="F48" s="23">
        <f t="shared" si="2"/>
        <v>66894.721182242152</v>
      </c>
    </row>
    <row r="49" spans="1:6" x14ac:dyDescent="0.25">
      <c r="A49" s="19">
        <f t="shared" si="1"/>
        <v>44</v>
      </c>
      <c r="B49" s="19">
        <v>2061</v>
      </c>
      <c r="C49" s="20"/>
      <c r="D49" s="21">
        <v>27500</v>
      </c>
      <c r="E49" s="22">
        <f t="shared" si="0"/>
        <v>27500</v>
      </c>
      <c r="F49" s="23">
        <f t="shared" si="2"/>
        <v>68567.0892117982</v>
      </c>
    </row>
    <row r="50" spans="1:6" x14ac:dyDescent="0.25">
      <c r="A50" s="19">
        <f t="shared" si="1"/>
        <v>45</v>
      </c>
      <c r="B50" s="19">
        <v>2062</v>
      </c>
      <c r="C50" s="20"/>
      <c r="D50" s="21">
        <v>27500</v>
      </c>
      <c r="E50" s="22">
        <f t="shared" si="0"/>
        <v>27500</v>
      </c>
      <c r="F50" s="23">
        <f t="shared" si="2"/>
        <v>70281.26644209314</v>
      </c>
    </row>
    <row r="51" spans="1:6" x14ac:dyDescent="0.25">
      <c r="A51" s="19">
        <f t="shared" si="1"/>
        <v>46</v>
      </c>
      <c r="B51" s="19">
        <v>2063</v>
      </c>
      <c r="C51" s="20"/>
      <c r="D51" s="21">
        <v>27500</v>
      </c>
      <c r="E51" s="22">
        <f t="shared" si="0"/>
        <v>27500</v>
      </c>
      <c r="F51" s="23">
        <f t="shared" si="2"/>
        <v>72038.298103145469</v>
      </c>
    </row>
    <row r="52" spans="1:6" x14ac:dyDescent="0.25">
      <c r="A52" s="19">
        <f t="shared" si="1"/>
        <v>47</v>
      </c>
      <c r="B52" s="19">
        <v>2064</v>
      </c>
      <c r="C52" s="20"/>
      <c r="D52" s="21">
        <v>27500</v>
      </c>
      <c r="E52" s="22">
        <f t="shared" si="0"/>
        <v>27500</v>
      </c>
      <c r="F52" s="23">
        <f t="shared" si="2"/>
        <v>73839.255555724099</v>
      </c>
    </row>
    <row r="53" spans="1:6" x14ac:dyDescent="0.25">
      <c r="A53" s="19">
        <f t="shared" si="1"/>
        <v>48</v>
      </c>
      <c r="B53" s="19">
        <v>2065</v>
      </c>
      <c r="C53" s="20"/>
      <c r="D53" s="21">
        <v>27500</v>
      </c>
      <c r="E53" s="22">
        <f t="shared" si="0"/>
        <v>27500</v>
      </c>
      <c r="F53" s="23">
        <f t="shared" si="2"/>
        <v>75685.236944617194</v>
      </c>
    </row>
    <row r="54" spans="1:6" x14ac:dyDescent="0.25">
      <c r="A54" s="19">
        <f t="shared" si="1"/>
        <v>49</v>
      </c>
      <c r="B54" s="19">
        <v>2066</v>
      </c>
      <c r="C54" s="20"/>
      <c r="D54" s="21">
        <v>27500</v>
      </c>
      <c r="E54" s="22">
        <f t="shared" si="0"/>
        <v>27500</v>
      </c>
      <c r="F54" s="23">
        <f t="shared" si="2"/>
        <v>77577.367868232628</v>
      </c>
    </row>
    <row r="55" spans="1:6" x14ac:dyDescent="0.25">
      <c r="A55" s="19">
        <f t="shared" si="1"/>
        <v>50</v>
      </c>
      <c r="B55" s="19">
        <v>2067</v>
      </c>
      <c r="C55" s="20"/>
      <c r="D55" s="21">
        <v>27500</v>
      </c>
      <c r="E55" s="22">
        <f t="shared" si="0"/>
        <v>27500</v>
      </c>
      <c r="F55" s="23">
        <f t="shared" si="2"/>
        <v>79516.802064938442</v>
      </c>
    </row>
    <row r="56" spans="1:6" x14ac:dyDescent="0.25">
      <c r="A56" s="19">
        <f t="shared" si="1"/>
        <v>51</v>
      </c>
      <c r="B56" s="19">
        <v>2068</v>
      </c>
      <c r="C56" s="20"/>
      <c r="D56" s="21">
        <v>27500</v>
      </c>
      <c r="E56" s="22">
        <f t="shared" si="0"/>
        <v>27500</v>
      </c>
      <c r="F56" s="23">
        <f t="shared" si="2"/>
        <v>81504.722116561883</v>
      </c>
    </row>
    <row r="57" spans="1:6" x14ac:dyDescent="0.25">
      <c r="A57" s="19">
        <f t="shared" si="1"/>
        <v>52</v>
      </c>
      <c r="B57" s="19">
        <v>2069</v>
      </c>
      <c r="C57" s="20"/>
      <c r="D57" s="21">
        <v>27500</v>
      </c>
      <c r="E57" s="22">
        <f t="shared" si="0"/>
        <v>27500</v>
      </c>
      <c r="F57" s="23">
        <f t="shared" si="2"/>
        <v>83542.340169475938</v>
      </c>
    </row>
    <row r="58" spans="1:6" x14ac:dyDescent="0.25">
      <c r="A58" s="19">
        <f t="shared" si="1"/>
        <v>53</v>
      </c>
      <c r="B58" s="19">
        <v>2070</v>
      </c>
      <c r="C58" s="20"/>
      <c r="D58" s="21">
        <v>27500</v>
      </c>
      <c r="E58" s="22">
        <f t="shared" si="0"/>
        <v>27500</v>
      </c>
      <c r="F58" s="23">
        <f t="shared" si="2"/>
        <v>85630.898673712814</v>
      </c>
    </row>
    <row r="59" spans="1:6" x14ac:dyDescent="0.25">
      <c r="A59" s="19">
        <f t="shared" si="1"/>
        <v>54</v>
      </c>
      <c r="B59" s="19">
        <v>2071</v>
      </c>
      <c r="C59" s="20"/>
      <c r="D59" s="21">
        <v>27500</v>
      </c>
      <c r="E59" s="22">
        <f t="shared" si="0"/>
        <v>27500</v>
      </c>
      <c r="F59" s="23">
        <f t="shared" si="2"/>
        <v>87771.671140555656</v>
      </c>
    </row>
    <row r="60" spans="1:6" x14ac:dyDescent="0.25">
      <c r="A60" s="19"/>
      <c r="B60" s="26" t="s">
        <v>25</v>
      </c>
      <c r="C60" s="27">
        <f>SUM(C7:C59)</f>
        <v>53110200</v>
      </c>
      <c r="D60" s="27">
        <f>SUM(D7:D59)</f>
        <v>50749900</v>
      </c>
      <c r="E60" s="27">
        <f>SUM(E7:E59)</f>
        <v>103860100</v>
      </c>
      <c r="F60" s="27">
        <f>SUM(F7:F59)</f>
        <v>135608938.16985154</v>
      </c>
    </row>
    <row r="61" spans="1:6" x14ac:dyDescent="0.25">
      <c r="A61" s="31"/>
      <c r="B61" s="32"/>
      <c r="C61" s="3"/>
      <c r="D61" s="2"/>
      <c r="E61" s="3"/>
      <c r="F61" s="3"/>
    </row>
    <row r="62" spans="1:6" x14ac:dyDescent="0.25">
      <c r="A62" s="31"/>
      <c r="B62" s="32"/>
      <c r="C62" s="3" t="s">
        <v>26</v>
      </c>
      <c r="D62" s="35">
        <v>0.25</v>
      </c>
      <c r="E62" s="27">
        <f>+$D62*E60</f>
        <v>25965025</v>
      </c>
      <c r="F62" s="27">
        <f>+$D62*F60</f>
        <v>33902234.542462885</v>
      </c>
    </row>
    <row r="63" spans="1:6" x14ac:dyDescent="0.25">
      <c r="F63" s="37"/>
    </row>
  </sheetData>
  <printOptions horizontalCentered="1"/>
  <pageMargins left="0.25" right="0.25" top="0.5" bottom="0.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F4095DF8F60643B9992A42666C3D6B" ma:contentTypeVersion="12" ma:contentTypeDescription="" ma:contentTypeScope="" ma:versionID="2842a7dcec2765f0fe704250f86a7d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2024-09-30T07:00:00+00:00</OpenedDate>
    <SignificantOrder xmlns="dc463f71-b30c-4ab2-9473-d307f9d35888">false</SignificantOrder>
    <Date1 xmlns="dc463f71-b30c-4ab2-9473-d307f9d35888">2024-09-30T07:00:00+00:00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E2C1B1-164B-45F2-B9E6-AD82FA904E2A}"/>
</file>

<file path=customXml/itemProps2.xml><?xml version="1.0" encoding="utf-8"?>
<ds:datastoreItem xmlns:ds="http://schemas.openxmlformats.org/officeDocument/2006/customXml" ds:itemID="{A6876523-573B-4894-ADBD-03B8C4EBB1AB}"/>
</file>

<file path=customXml/itemProps3.xml><?xml version="1.0" encoding="utf-8"?>
<ds:datastoreItem xmlns:ds="http://schemas.openxmlformats.org/officeDocument/2006/customXml" ds:itemID="{99F4ABFF-9602-4BE3-80BC-B34CADE874B2}"/>
</file>

<file path=customXml/itemProps4.xml><?xml version="1.0" encoding="utf-8"?>
<ds:datastoreItem xmlns:ds="http://schemas.openxmlformats.org/officeDocument/2006/customXml" ds:itemID="{260F6814-E091-4C4F-AF1F-C00AEB5FD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 Site Report Alt 4B</vt:lpstr>
      <vt:lpstr>Units1&amp;2 Int Remedy Eval Alt 10</vt:lpstr>
      <vt:lpstr>Units 3&amp;4 Remedy Eval Alt 4</vt:lpstr>
      <vt:lpstr>'Plant Site Report Alt 4B'!Print_Area</vt:lpstr>
      <vt:lpstr>'Units 3&amp;4 Remedy Eval Alt 4'!Print_Area</vt:lpstr>
      <vt:lpstr>'Units1&amp;2 Int Remedy Eval Alt 10'!Print_Area</vt:lpstr>
    </vt:vector>
  </TitlesOfParts>
  <Company>PSE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dcterms:created xsi:type="dcterms:W3CDTF">2024-09-16T21:39:33Z</dcterms:created>
  <dcterms:modified xsi:type="dcterms:W3CDTF">2024-09-16T21:41:02Z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0x0101006E56B4D1795A2E4DB2F0B01679ED314A009CF4095DF8F60643B9992A42666C3D6B</vt:lpwstr>
  </property>
  <property fmtid="{D5CDD505-2E9C-101B-9397-08002B2CF9AE}" pid="3" name="_docset_NoMedatataSyncRequired">
    <vt:lpwstr>False</vt:lpwstr>
  </property>
</Properties>
</file>